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D5D95AB8_F603_4BA3_8468_4DFF1D53C2F0_.wvu.FilterData">List!$A$1:$Y$68109</definedName>
    <definedName hidden="1" localSheetId="1" name="Z_0881BDE6_5D72_4CA0_A4AF_B985D5B65EA2_.wvu.FilterData">List!$A$1:$Y$31199</definedName>
    <definedName hidden="1" localSheetId="3" name="Z_0881BDE6_5D72_4CA0_A4AF_B985D5B65EA2_.wvu.FilterData">Trends!$A$1:$G$51</definedName>
  </definedNames>
  <calcPr/>
  <customWorkbookViews>
    <customWorkbookView activeSheetId="0" maximized="1" windowHeight="0" windowWidth="0" guid="{D5D95AB8-F603-4BA3-8468-4DFF1D53C2F0}" name="Filter 2"/>
    <customWorkbookView activeSheetId="0" maximized="1" windowHeight="0" windowWidth="0" guid="{0881BDE6-5D72-4CA0-A4AF-B985D5B65EA2}" name="Filter 1"/>
  </customWorkbookViews>
</workbook>
</file>

<file path=xl/sharedStrings.xml><?xml version="1.0" encoding="utf-8"?>
<sst xmlns="http://schemas.openxmlformats.org/spreadsheetml/2006/main" count="8373" uniqueCount="3042">
  <si>
    <t>Data analysis and graphs - nominal predicates (fem. sing.)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</si>
  <si>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</si>
  <si>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</si>
  <si>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</si>
  <si>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</si>
  <si>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</si>
  <si>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</si>
  <si>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</si>
  <si>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</si>
  <si>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</si>
  <si>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</si>
  <si>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</si>
  <si>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vera að+THT</t>
  </si>
  <si>
    <t>Andriki.is</t>
  </si>
  <si>
    <t>vera að+INF</t>
  </si>
  <si>
    <t>Bæjarins besta</t>
  </si>
  <si>
    <t>vera hv</t>
  </si>
  <si>
    <t>Bændablaðið</t>
  </si>
  <si>
    <t>vera sú að+THT</t>
  </si>
  <si>
    <t>Bleikt.is</t>
  </si>
  <si>
    <t>vera sú að+INF</t>
  </si>
  <si>
    <t>Bóndi.is</t>
  </si>
  <si>
    <t>vera sú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</si>
  <si>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</si>
  <si>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</si>
  <si>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</si>
  <si>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</si>
  <si>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</si>
  <si>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</si>
  <si>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</si>
  <si>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</si>
  <si>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</si>
  <si>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</si>
  <si>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</si>
  <si>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</si>
  <si>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</si>
  <si>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</si>
  <si>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Fótbolti.net</t>
  </si>
  <si>
    <t>+það</t>
  </si>
  <si>
    <t>%+það</t>
  </si>
  <si>
    <t>Fréttablaðið</t>
  </si>
  <si>
    <t>-það</t>
  </si>
  <si>
    <t>%-það</t>
  </si>
  <si>
    <t>Fréttatíminn</t>
  </si>
  <si>
    <t>Total valid</t>
  </si>
  <si>
    <t>Fréttavefur suðurlands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</si>
  <si>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</si>
  <si>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</si>
  <si>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</si>
  <si>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</si>
  <si>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</si>
  <si>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</si>
  <si>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</si>
  <si>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</si>
  <si>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</si>
  <si>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Total</t>
  </si>
  <si>
    <t>Kjarninn.is</t>
  </si>
  <si>
    <t>Kópavogsblaðið.is</t>
  </si>
  <si>
    <t>Mannlíf.is</t>
  </si>
  <si>
    <t>Mbl.is</t>
  </si>
  <si>
    <t>Morgunblaðið</t>
  </si>
  <si>
    <t>Pressan</t>
  </si>
  <si>
    <t>Rás 1 og 2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</si>
  <si>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</si>
  <si>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</si>
  <si>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</si>
  <si>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</si>
  <si>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</si>
  <si>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</si>
  <si>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</si>
  <si>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</si>
  <si>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</si>
  <si>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</si>
  <si>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</si>
  <si>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</si>
  <si>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</si>
  <si>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</si>
  <si>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</si>
  <si>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</si>
  <si>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</si>
  <si>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</si>
  <si>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</si>
  <si>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</si>
  <si>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</si>
  <si>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</si>
  <si>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</si>
  <si>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</si>
  <si>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</si>
  <si>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</si>
  <si>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</si>
  <si>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</si>
  <si>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</si>
  <si>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</si>
  <si>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</si>
  <si>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</si>
  <si>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</si>
  <si>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</si>
  <si>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</si>
  <si>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</si>
  <si>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</si>
  <si>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</si>
  <si>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</si>
  <si>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</si>
  <si>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</si>
  <si>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</si>
  <si>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</si>
  <si>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. Illa er farið með réttarríkið og unga lýðveldið okkar þar sem mannréttindi hafa alltaf verið í hávegum höfð .</t>
  </si>
  <si>
    <t>Afleiðingin er sú að</t>
  </si>
  <si>
    <t>á Íslandi horfum við nú upp á pólitísk réttarhöld yfir einum manni . Svo rammt hefur að þessu kveðið ,</t>
  </si>
  <si>
    <t>Eyjar.net - upplýsinga- og fréttamiðill um Vestmannaeyjar - Fréttir - Illa er farið með réttarríkið og unga lýðveldið okkar í Landsdómsmálinu</t>
  </si>
  <si>
    <t>http://eyjar.net/read/2012-01-31/illa_er_farid_med_rettarrikid_og_unga_lydveldid_okkar_i_landsdomsmalinu</t>
  </si>
  <si>
    <t>á Íslandi horfum við nú upp á pólitísk réttarhöld yfir einum manni . Svo rammt hefur að þessu kveðið að</t>
  </si>
  <si>
    <t>Eyverjar taka undir með Bjarna</t>
  </si>
  <si>
    <t>http://mbl.is/frettir/innlent/2012/01/31/eyverjar_taka_undir_med_bjarna</t>
  </si>
  <si>
    <t>urðu nær 200 kennurum og nemendum að bana , tæplega 600 særðust alvarlega og tugir skóla eru rústir einar .</t>
  </si>
  <si>
    <t>æ fleiri foreldrar vilja ekki , af ótta við árásir Talibana , senda börn sín í skóla sem njóta fjárstuðnings</t>
  </si>
  <si>
    <t>Spjótunum beint að stúlknaskólum</t>
  </si>
  <si>
    <t>http://ruv.is/node/816518</t>
  </si>
  <si>
    <t>og sýni yfirvegun . Æska landsins elst upp við það að nánast hvað sem er telst gjaldgengt á netinu .</t>
  </si>
  <si>
    <t>afar sorgleg dæmi eru um að ungmenni leggi skólafélaga í einelti á netinu , skrifi um þá alls kyns níð</t>
  </si>
  <si>
    <t>Netdónarnir</t>
  </si>
  <si>
    <t>http://visir.is/g/2018181229129</t>
  </si>
  <si>
    <t>Kolbrún Bergþórsdóttir</t>
  </si>
  <si>
    <t>inn í þingið og dregið dilk á eftir sér . Þrýstingurinn sem þetta olli varð nefndinni og þinginu ofraun .</t>
  </si>
  <si>
    <t>Alþingi Íslendinga hefur nú heykst á því að veita framkvæmdavaldinu raunverulegt aðhald og láta fara fram viðhlítandi rannsókn fyrir dómstólum</t>
  </si>
  <si>
    <t>Þverbrestur þingsins</t>
  </si>
  <si>
    <t>#</t>
  </si>
  <si>
    <t>á ennþá fylgismenn víða , ekki síst í Bandaríkjunum . Þar hefur hún orðið fastur þáttur í stjórn ríkisins .</t>
  </si>
  <si>
    <t>Bandaríkin eru í alvarlegri skuldakreppu , það vantar fé til að standa undir skólum og innviðir ríkisins eru að grotna</t>
  </si>
  <si>
    <t>Bandaríkin og vúdúhagfræðin</t>
  </si>
  <si>
    <t>http://eyjan.dv.is/eyjan/2011/08/15/bandarikin-og-vuduhagfraedin/</t>
  </si>
  <si>
    <t>Egill Helgason</t>
  </si>
  <si>
    <t>sérstökum eiginfjáraukum bankanna og auk þess beitt meira íþyngjandi aðferðum við útreikninga á áhættuvogum til að meta eiginfjárþörf þeirra .</t>
  </si>
  <si>
    <t>bankarnir þurfa að binda um tvöfalt meira eigið fé heldur en þekkist almennt hjá evrópskum bönkum . Sú staðreynd skýtur</t>
  </si>
  <si>
    <t>Þess virði?</t>
  </si>
  <si>
    <t>http://visir.is/g/2018180419559</t>
  </si>
  <si>
    <t>Hörður Ægisson</t>
  </si>
  <si>
    <t>og kerfislegs mikilvægis – og beitt mun meira íþyngjandi aðferðum við útreikning á áhættuvogum til að meta eiginfjárþörf bankanna .</t>
  </si>
  <si>
    <t>bankarnir þurfa að binda um þrefalt meira eigið fé heldur en aðrir evrópskir bankar sem aftur veldur því að útlánageta</t>
  </si>
  <si>
    <t>Kerfisvilla</t>
  </si>
  <si>
    <t>http://visir.is/g/2018181129538</t>
  </si>
  <si>
    <t>höfuðstól á 12 mánaða fresti á lánstíma . Á móti er sömu vöxtum bætt ofan á innborganir á höfuðstól .</t>
  </si>
  <si>
    <t>eftirstöðvar lána verða hærri eftir endurútreikning . Munar fleiri milljónum 4 Erlend lán » Miklu munar á endurútreikningi lána hjá</t>
  </si>
  <si>
    <t>Getur munað miklu</t>
  </si>
  <si>
    <t>http://mbl.is/greinasafn/grein/1377490</t>
  </si>
  <si>
    <t>sem var alveg ásættanlegt verð . En svo dynja ósköpin yfir , og upplagið kostaði á endanum 5,8 milljónir .</t>
  </si>
  <si>
    <t>ég þarf að selja 10.000 eintök til að ná núlli . Þegar ég er búinn að því á ég hin</t>
  </si>
  <si>
    <t>Palli selur og selur en heldur í gamla símann</t>
  </si>
  <si>
    <t>http://mbl.is/greinasafn/grein/1258662</t>
  </si>
  <si>
    <t>Vegferðin sem félagið virðist vera á með endurteknum og umfangsmiklum viðskiptum við stærsta hluthafa og forstjóra félagsins er óásættanleg .</t>
  </si>
  <si>
    <t>eignarhaldið á HB Granda er orðið með þeim hætti að við teljum rétt að hverfa á braut . “ Davíð</t>
  </si>
  <si>
    <t>Gildi selur hlut sinn í HB Granda/Brim vegna kaupa á sölufélögum</t>
  </si>
  <si>
    <t>http://kjarninn.is/skyring/2019-08-19-gildi-selur-hlut-sinn-i-hb-grandabrim-vegna-kaupa-solufelogum</t>
  </si>
  <si>
    <t>Þórður Snær Júlíusson</t>
  </si>
  <si>
    <t>gengur að ráða lækna með fasta búsetu á staðnum . Þá leiðir mikið vaktaálag af sér mikinn frítökurétt lækna .</t>
  </si>
  <si>
    <t>erfitt hefur reynst að tryggja fólki fastan heimilislækni og biðtími eftir viðtali hjá lækni er langur . Í skýrslunni segir</t>
  </si>
  <si>
    <t>Telja vísbendingar um gerviverktöku lækna</t>
  </si>
  <si>
    <t>http://ruv.is/node/1266128</t>
  </si>
  <si>
    <t>Dagný Hulda Erlendsdóttir</t>
  </si>
  <si>
    <t>frá árinu 2008 . Niðurstaðan var skýr . Greiðslur úr Fæðingarorlofssjóði hafa lækkað mikið en allir kostnaðarliðir hækkuðu verulega .</t>
  </si>
  <si>
    <t>færri feður taka fæðingarorlof , fæðingartíðnin hefur dregist skarpt saman og sá hópur sem á erfiðara með að láta enda</t>
  </si>
  <si>
    <t>Fæðingarorlof verður hækkað í 600 þúsund á mánuði… í skrefum</t>
  </si>
  <si>
    <t>http://kjarninn.is/skyring/2017-03-31-faedingarorlof-verdur-haekkad-i-600-thusund-manudii-skrefum/</t>
  </si>
  <si>
    <t>er breytt frá því sem var . Meira er um blandaða neyslu og örvandi vímuefni eru enn í sókn .</t>
  </si>
  <si>
    <t>fíklarnir verða fyrr veikir og mun veikari . Félagslegum vandamálum fjölgar og sífellt fleiri verða óhæfir til þátttöku í samfélaginu</t>
  </si>
  <si>
    <t>Fyrr veikir og veikari</t>
  </si>
  <si>
    <t>http://mbl.is/greinasafn/grein/1216513</t>
  </si>
  <si>
    <t>menn . Um fimmtán stöðugildi eru hjá fyrirtækinu . Frá gangsetningu , hefur síunarkerfi útblásturs verksmiðjunnar verið til vandræða .</t>
  </si>
  <si>
    <t>Afleiðingin er að</t>
  </si>
  <si>
    <t>fíngert kalkryk berst út í andrúmsloftið . Kalkið sjálft er ekki hættulegt , en er ekki hollt berist það í</t>
  </si>
  <si>
    <t>Mengun á Bíldudal</t>
  </si>
  <si>
    <t>http://ruv.is/node/731978</t>
  </si>
  <si>
    <t>Mengunarský yfir Bíldudal</t>
  </si>
  <si>
    <t>þess að afskrifa 96% af virði eignarhlutans í Airsonett sem varð til þess að gengi sjóðanna lækkaði um 4% .</t>
  </si>
  <si>
    <t>fjárfestar í sjóðunum keyptu og seldu hluti í þeim á röngu verði sem að mati FI er mjög ámælisvert .</t>
  </si>
  <si>
    <t>Dótturfélag KB banka í Svíþjóð áminnt</t>
  </si>
  <si>
    <t>http://mbl.is/greinasafn/grein/1045910</t>
  </si>
  <si>
    <t>Arnbjörnsson . Togstreitu gætir milli lykilstofnana í heilbrigðiskerfinu og má rekja hana til óljósrar stefnu stjórnvalda um skipulag heilbrigðiskerfisins .</t>
  </si>
  <si>
    <t>fjármunir nýtast illa og hamlar það því að samningar , kaup og greiðsluþátttaka vegna heilbrigðisþjónustu séu þjóðhagslega hagkvæm . Þetta</t>
  </si>
  <si>
    <t>Togstreita hamlar hagkvæmni</t>
  </si>
  <si>
    <t>http://visir.is/g/2018180229025</t>
  </si>
  <si>
    <t>Jóhann Óli Eiðsson</t>
  </si>
  <si>
    <t>verið varið í samningsbundnar greiðslur , s.s. laun , en kennslubúnaður og vinnuaðstæður nemenda og kennara setið á hakanum .</t>
  </si>
  <si>
    <t>fjölmörg tæki sem notuð eru til verklegrar kennslu eru úrelt , tölvur skólans eru á síðasta snúningi og svo mætti</t>
  </si>
  <si>
    <t>Kennarar í VMA: "Staðan er nú grafalvarleg og skólinn nánast gjaldþrota"</t>
  </si>
  <si>
    <t>http://vikudagur.is/is/frettir/kennarar-i-vma-stadan-er-nu-grafalvarleg-og-skolinn-nanast-gjaldthrota</t>
  </si>
  <si>
    <t>Egill Páll Egilsson</t>
  </si>
  <si>
    <t>Kennarar í VMA segja skólann nánast gjaldþrota</t>
  </si>
  <si>
    <t>http://visir.is/g/2016160518713</t>
  </si>
  <si>
    <t>Sunna Kristín Hilmarsdóttir</t>
  </si>
  <si>
    <t>gæfu hægri mönnum á baukinn , og jafnvel að höfundar og leikstjórar settu sig á háan hest í samfélagsmálum .</t>
  </si>
  <si>
    <t>fólk er farið að taka eftir því að Garðbæingar upp til hópa eru úti að sprengja flugelda á meðan skaupið</t>
  </si>
  <si>
    <t>Hvernig fannst mér skaupið? – Fréttablaðið</t>
  </si>
  <si>
    <t>http://frettabladid.is/skodun/hvernig-fannst-mer-skaupi</t>
  </si>
  <si>
    <t>Pólitíkinni orðið ofaukið í áramótaskaupinu</t>
  </si>
  <si>
    <t>http://viljinn.is/?p=3552</t>
  </si>
  <si>
    <t>Kallinn</t>
  </si>
  <si>
    <t>Hvernig fannst mér skaupið?</t>
  </si>
  <si>
    <t>http://visir.is/g/2019190109378</t>
  </si>
  <si>
    <t>Guðmundur Steingrímsson</t>
  </si>
  <si>
    <t>árunum 2008 - 2010 og því hefði borið að úthluta kvóta á skip í samræmi við veiðireynslu þeirra ára .</t>
  </si>
  <si>
    <t>frá árinu 2011 hafa aflareynsluskip getað veitt mun minna en þeim var heimilt lögum samkvæmt . Í tilfelli ÍV var</t>
  </si>
  <si>
    <t>Hunsaði viðvaranir sérfræðinga</t>
  </si>
  <si>
    <t>http://visir.is/g/2018181219688</t>
  </si>
  <si>
    <t>og gefa röng skilaboð um hvað skuli framleitt og hvað ekki og reyndar aðallega hvar hvaða vara skuli framleidd .</t>
  </si>
  <si>
    <t>framleiðslan er minni en ella og allir standa uppi fátækari fyrir vikið . Nefna má í þessu samhengi að Hazlitt</t>
  </si>
  <si>
    <t>Hagfræði í hnotskurn</t>
  </si>
  <si>
    <t>http://mbl.is/greinasafn/grein/576309</t>
  </si>
  <si>
    <t>minni en um áratugaskeið . Þetta á bæði við um fjárfestingar í atvinnulífinu og einnig um fjárfestingar hins opinbera .</t>
  </si>
  <si>
    <t>framleiðslutækin og innviðirnir eru að ganga úr sér . Og eftir því sem lengri tími líður lengist sá tími sem</t>
  </si>
  <si>
    <t>Björgólfur: Atvinnulífið ekki á móti því að greiða skatta - Viðskiptablaðið</t>
  </si>
  <si>
    <t>http://vb.is/frettir/83066/</t>
  </si>
  <si>
    <t>Gísli Freyr Valdórsson</t>
  </si>
  <si>
    <t>eth ; ingur ESB . &amp; nbsp ; Landsfundur Sjálfstæðisflokksins var afdráttarlaus í andstöðu sinni við aðild að Evrópusambandinu .</t>
  </si>
  <si>
    <t>fylgi rjátlast af flokknum þar sem Evrópusinnar eru nú á pólitískum vergangi . Þetta kann að skýra að nokkru dræmt</t>
  </si>
  <si>
    <t>Sjallar á vergangi</t>
  </si>
  <si>
    <t>við framrás hægriöfgamanna og vilja helst þvo hendur sínar af flóttamannavandanum . Þeir hugsa um kosningar heima hjá sér .</t>
  </si>
  <si>
    <t>Grikkir með sitt víðfema Eyjahaf sem er erfitt að verja , sitja uppi með endalausar bylgjur flóttamanna . Ríki norðan</t>
  </si>
  <si>
    <t>Hvenær verða byssurnar teknar fram?</t>
  </si>
  <si>
    <t>http://eyjan.dv.is/eyjan/2016/03/01/hvenaer-verda-byssurnar-teknar-fram/</t>
  </si>
  <si>
    <t>sólarhringsins vegna þess að hann vill alls ekki missa af neinu . Alltof sjaldan er ró í kringum hann .</t>
  </si>
  <si>
    <t>hann er kvíðinn , óöruggur og þunglyndur og álag er að sliga hann . Vansæll sækir hann í róandi lyf</t>
  </si>
  <si>
    <t>Lestrarhestar</t>
  </si>
  <si>
    <t>http://visir.is/g/2018181219652</t>
  </si>
  <si>
    <t>aftur heilsu sinni . Á sama tíma er hann svo spenntur fyrir framtíð sinni að hann nýtur ekki augnabliksins .</t>
  </si>
  <si>
    <t>hann lifir hvorki í nútíð né framtíð . Og hann lifir eins og hann muni aldrei deyja – og svo</t>
  </si>
  <si>
    <t>Víkverji</t>
  </si>
  <si>
    <t>http://mbl.is/greinasafn/grein/1438217</t>
  </si>
  <si>
    <t>var einnig tilbúinn að brjóta lög til þess að koma höggi á þingmann sem honum var í nöp við .</t>
  </si>
  <si>
    <t>hátt í 400 manns hafa fengið réttarstöðu grunaðs manns . Að minnsta kosti helmingur mála sem FME hefur kært til</t>
  </si>
  <si>
    <t>Allir skulu vera jafnir fyrir lögum</t>
  </si>
  <si>
    <t>http://mbl.is/greinasafn/grein/1515134</t>
  </si>
  <si>
    <t>nemi allt að 160% álagi á innflutningsverði . Mest er tollaverndin þegar kemur að mjólkurtegundum , afurðum og kjöti .</t>
  </si>
  <si>
    <t>hérlendis er lítið flutt inn af þessum vörutegundum samanborið við í nágrannalöndunum , segir í áliti Viðskiptaráðs . Einnig er</t>
  </si>
  <si>
    <t>Afnám tolla á matvæli</t>
  </si>
  <si>
    <t>draumur . Hvarvetna á Vesturlöndum er þróunin sú að ungt og vel menntað fólk vill búa inni í borgum .</t>
  </si>
  <si>
    <t>húsnæðisverð þar fer hækkandi – og í kreppuástandi helst það hátt , meðan húsnæðisverð á jaðrinum lækkar . Þetta fólk</t>
  </si>
  <si>
    <t>Straumurinn inn í miðborgirnar</t>
  </si>
  <si>
    <t>http://eyjan.dv.is/eyjan/2013/01/17/straumurinn-inn-i-midborgirnar/</t>
  </si>
  <si>
    <t>ára og hefur aldrei verið meiri . Aukning milli ára hefur ekki heldur verið meiri frá aldamótum hið minnsta .</t>
  </si>
  <si>
    <t>íbúar höfuðborgarsvæðisins borguðu um tíu prósentum meira fyrir að kynda heimili sín en árið áður . Það eru um 500</t>
  </si>
  <si>
    <t>Kuldi síðasta árs létti pyngjuna</t>
  </si>
  <si>
    <t>http://ruv.is/node/983429</t>
  </si>
  <si>
    <t>Brynjólfur Þór Guðmundsson</t>
  </si>
  <si>
    <t>Hafa ber í huga að álverð hefur hríðfallið frá áramótum og hefur ekki verið lægra í ein sex ár .</t>
  </si>
  <si>
    <t>ISAL er nú rekið með tapi frá degi til dags og tapið fer vaxandi . En þrátt fyrir dökkar horfur</t>
  </si>
  <si>
    <t>Hafa boðið yfir 21,7% launahækkun</t>
  </si>
  <si>
    <t>http://mbl.is/frettir/innlent/2015/09/16/hafa_bodid_yfir_21_7_prosent_launahaekkun</t>
  </si>
  <si>
    <t>jbe@mbl.is Engar hömlur eru á losun örplasts með skólpi á Íslandi , líkt og í nágrannalöndunum Svíþjóð og Finnlandi .</t>
  </si>
  <si>
    <t>Íslendingar losa út mun meira magn plastagna með skólpi . Matís hefur unnið skýrslu um málefnið í norrænu samstarfi við</t>
  </si>
  <si>
    <t>Engar hömlur á losun örplasts</t>
  </si>
  <si>
    <t>http://mbl.is/greinasafn/grein/1608163</t>
  </si>
  <si>
    <t>að athuga í þessu sambandi . Íslendingar hafa verið býsna íhaldssamir vegna tungunnar . Það hefur verið kallað málverndarstefna .</t>
  </si>
  <si>
    <t>íslenska er mun minna enskuskotin en til dæmis danska og norska . Lög um mannanöfn eru önnur birtingarmynd þessa .</t>
  </si>
  <si>
    <t>Enn einu sinni deilur um mannanöfn</t>
  </si>
  <si>
    <t>http://eyjan.dv.is/eyjan/2014/07/09/enn-einu-sinni-deilur-um-mannanofn/</t>
  </si>
  <si>
    <t>meðferð ráðherravalds . Slíkur skilningur virðist ekki hafa komið við sögu við ákvarðanir um úthlutun makrílkvóta á árinu 2010 .</t>
  </si>
  <si>
    <t>íslenska ríkinu og þar með skattgreiðendum þessa lands var valdið stórfelldu fjárhagstjóni með þessum ákvörðunum . Þeir sem nú sitja</t>
  </si>
  <si>
    <t>Stórfellt fjárhagstjón</t>
  </si>
  <si>
    <t>http://mbl.is/greinasafn/grein/1707371</t>
  </si>
  <si>
    <t>það þarf að selja hana sem slíka . Við höfum dæmi um grænmetisframleiðslunni . Þar ríkir frelsi til innflutnings .</t>
  </si>
  <si>
    <t>íslenskt grænmeti hefur stórbatnað . Framleiðslan er líka miklu fjölbreyttari . Það eru í boði margar tegundir af tómötum í</t>
  </si>
  <si>
    <t>Landbúnaðurinn, það er ekkert að óttast</t>
  </si>
  <si>
    <t>http://eyjan.dv.is/eyjan/2013/05/19/landbunadurinn-thad-er-ekkert-ad-ottast/</t>
  </si>
  <si>
    <t>leitt til þess að verðbólgan hefur verið óviðunandi um nokkuð langt skeið og verðbólguhorfur eru slæmar fyrir næstu misseri .</t>
  </si>
  <si>
    <t>kaupmáttur launa margra heimila dregst saman og greiðslubyrði lána vex hratt . Allar líkur eru því á að kjarasamningar verði</t>
  </si>
  <si>
    <t>Allar líkur á að samningar verði í uppnámi</t>
  </si>
  <si>
    <t>http://mbl.is/greinasafn/grein/1079009</t>
  </si>
  <si>
    <t>þeirri vinnu . Stjórn skólans hefur í allt sumar reynt til þrautar að ná samningum við ráðuneytið án árangurs .</t>
  </si>
  <si>
    <t>kennarar og starfsfólk hefur ekki fengið launin sín fyrir vinnu við síðustu önn greidd í allt að fjóra mánuði .</t>
  </si>
  <si>
    <t>Kvikmyndaskóli án starfsleyfis: Gagnrýna Katrínu Jakobsdóttur. 36 af 42 nýnemum áður á bótum.</t>
  </si>
  <si>
    <t>http://eyjan.pressan.is/frettir/?p=98298</t>
  </si>
  <si>
    <t>Borgarstjórnarflokkur og frambjóðendur sjálfstæðismanna hafa ekki komið fram sem ein heild – samhentur hópur með sömu sýn á framtíðina .</t>
  </si>
  <si>
    <t>kjósendur eru ringlaðir . Ætli Sjálfstæðisflokkurinn að ná árangri í borgarstjórnarkosningunum í vor verður stefnan að vera skýr . Og</t>
  </si>
  <si>
    <t>Reykjavíkurverkefni Sjálfstæðisflokksins</t>
  </si>
  <si>
    <t>http://mbl.is/greinasafn/grein/1511817</t>
  </si>
  <si>
    <t>[ í skimun ] hefur farið minnkandi síðustu 25 ár og hefur á síðasta áratug ekki náð íslenskum viðmiðum .</t>
  </si>
  <si>
    <t>konur bíða tjón á bæði lífi og heilsu , “ segir Kristján . „ Að mínu mati er þetta grafalvarlegt</t>
  </si>
  <si>
    <t>Hvetja til þess að skimanir verði á forræði stjórnvalda</t>
  </si>
  <si>
    <t>http://visir.is/g/2018180419057</t>
  </si>
  <si>
    <t>Kjartan Hreinn Njálsson</t>
  </si>
  <si>
    <t>að fæðingu er oft óravegur á næsta sjúkrahús eða heilsugæslu þar sem þjálfað starfsfólk getur aðstoðað við erfiða fæðingu .</t>
  </si>
  <si>
    <t>konur í Malaví og öðrum þróunarlöndum láta lífið miklu oftar en þar sem heilsugæsla er góð . Í Malaví er</t>
  </si>
  <si>
    <t>Vísir - Kona deyr á hverri mínútu</t>
  </si>
  <si>
    <t>http://visir.is/g/2009202471999</t>
  </si>
  <si>
    <t>sökum þess hvað stutt var frá gengishruninu og lagerar voru hér á gömlu gengi virðist nú vera að ljúka .</t>
  </si>
  <si>
    <t>kortavelta er að færast út fyrir landsteinana aftur . Greiningin segir að sterk fylgni sé milli raunbreytinga á kreditkortaveltu að</t>
  </si>
  <si>
    <t>Íslendingar nota nú kort meira erlendis en útlendir hérlendis</t>
  </si>
  <si>
    <t>http://visir.is/g/2009363193451</t>
  </si>
  <si>
    <t>við þinglok . Ef flutningsmenn þeirra vilja halda þeim til streitu verða þeir að mæla fyrir þeim að nýju .</t>
  </si>
  <si>
    <t>mælt er fyrir sömu málum margoft í þingsal . Umfangsmikil nefndavinna er endurtekin hvað eftir annað , m.a. með því</t>
  </si>
  <si>
    <t>Áhrifalausir þingmenn á óskilvirku Alþingi</t>
  </si>
  <si>
    <t>http://visir.is/g/2017171029951</t>
  </si>
  <si>
    <t>Einar Brynjólfsson</t>
  </si>
  <si>
    <t>að vera grannar og vel vaxnar og ef þær eru það ekki eru þær stundum útilokaðar af jafnöldrum sínum .</t>
  </si>
  <si>
    <t>margir eiga erfitt með að taka sinn eigin líkama í sátt og eru stanslaust að reyna að breyta honum til</t>
  </si>
  <si>
    <t>Þarftu alltaf að hafa símann á þér?</t>
  </si>
  <si>
    <t>http://vikudagur.is/is/frettir/tharftu-alltaf-ad-hafa-simann-a-ther</t>
  </si>
  <si>
    <t>Rakel Heba Smáradóttir</t>
  </si>
  <si>
    <t>búið að rúmum heimildum til þess að vera harkalega aðhaldsamar við Landspítalann og örlátar í samningum við stéttarfélög heilbrigðisstarfsmanna .</t>
  </si>
  <si>
    <t>meðlimir stéttarfélaganna hafa tilhneigingu til þess að forðast að vinna fyrir hið opinbera kerfi og starfstöðvar þeirra einkareknar spretta eins</t>
  </si>
  <si>
    <t>Kári skorar á Óttar að segja af sér: „Þér er ekki sætt við hliðina á mönnum sem líta á kærleikann sem reiknivillu í ríkisbókhaldi“</t>
  </si>
  <si>
    <t>http://dv.is/frettir/2017/5/9/kari-skorar-ottar-ad-segja-af-ser-ther-er-ekki-saett-vid-hlidina-monnum-sem-lita-kaerleikann-sem-reiknivillu-i-rikisbokhaldi/</t>
  </si>
  <si>
    <t>Ritstjórn DV</t>
  </si>
  <si>
    <t>Bretlandi og eru þær sláandi : Aðeins átta af hverjum hundrað börnum undir fimm ára eiga kost á dagvistun .</t>
  </si>
  <si>
    <t>meirihluti breskra barna er heima þar til skyldunám hefst og í langflestum tilvikum eru það mæðurnar sem gerast heimavinnandi vegna</t>
  </si>
  <si>
    <t>Glerþak eða þykkt lag af karlmönnum?</t>
  </si>
  <si>
    <t>http://mbl.is/greinasafn/grein/687330</t>
  </si>
  <si>
    <t>eftirlitsaðilar sem fylgdust með , hafa rengt þær tölur og telja að aðeins hafi tæpur fjórðungur landsmanna greitt atkvæði .</t>
  </si>
  <si>
    <t>mörg ríki hafa neitað að viðurkenna úrslitin . Í þeim hópi eru meðal annars Bandaríkin , önnur ríki Suður-Ameríku og</t>
  </si>
  <si>
    <t>Guaidó ferðaðist leynilega um Ameríku til að afla stuðnings</t>
  </si>
  <si>
    <t>http://visir.is/g/2019190128957</t>
  </si>
  <si>
    <t>mörg ríki hafa neitað að viðurkenna úrslitin . Maduro sór embættiseið forseta þann 10. janúar þessa árs en hið sama</t>
  </si>
  <si>
    <t>Banda­ríkin þrýsta á Maduro með… – Fréttablaðið</t>
  </si>
  <si>
    <t>http://frettabladid.is/frettir/bandarikin-rsta-a-maduro-me-refsiagerum</t>
  </si>
  <si>
    <t>Bryndís Silja Pálmadóttir</t>
  </si>
  <si>
    <t>mikilvægar og hagkvæmar framkvæmdir . Það voru mikil vonbrigði að stjórnarflokkarnir skyldu nálgast hugmyndir um einkaframkvæmdir með gamaldags viðhorfum .</t>
  </si>
  <si>
    <t>mun minna hefur orðið úr framkvæmdum t.d. í vega- og jarðgangnagerð en vonir okkar stóðu til . Gylfi segir að</t>
  </si>
  <si>
    <t>1. maí ávarp Gylfa: Erum enn að glíma við sama vandann í atvinnumálum og eftir hrun</t>
  </si>
  <si>
    <t>http://eyjan.pressan.is/frettir/?p=123738</t>
  </si>
  <si>
    <t>á Íslandi , er sama ferli hafið meðfram norsku strandlengjunni . Noregur stendur frammi fyrir auknu frjálsræði á kvótamarkaðnum .</t>
  </si>
  <si>
    <t>norskar fiskiauðlindir gætu endað á höndum erlendra aðila og að fjöldi lítilla sjávarþorpa gæti lognast út af vegna brottflutnings .</t>
  </si>
  <si>
    <t>Bara ef fiskar gætu sungið</t>
  </si>
  <si>
    <t>http://frettatiminn.is/bara-ef-fiskar-gaetu-sungid/</t>
  </si>
  <si>
    <t>Ritstjórn</t>
  </si>
  <si>
    <t>myndi valda sprengingu á húsnæðismarkaðnum . Svo komu bankarnir í kjölfarið með sín húsnæðislán . Það var nánast fyrirséð .</t>
  </si>
  <si>
    <t>nú er húsnæðisverð orðið svo hátt að hjón þurfa að vera með samanlagt 680 þúsund í laun til að standast</t>
  </si>
  <si>
    <t>Sögulegt samhengi</t>
  </si>
  <si>
    <t>http://eyjan.dv.is/eyjan/2007/11/17/sogulegt-samhengi/</t>
  </si>
  <si>
    <t>atkvæða í samtali við Morgunblaðið í gær . " Til dæmis hefur lengi verið fólksflótti frá landsbyggðinni til höfuðborgarsvæðisins .</t>
  </si>
  <si>
    <t>nú þarf fleiri atkvæði á bak við hvert sæti í Reykjavík en t.d. í Norðvesturkjördæmi þannig að vægi atkvæða er</t>
  </si>
  <si>
    <t>ÖSE og misvægi atkvæða</t>
  </si>
  <si>
    <t>http://mbl.is/greinasafn/grein/1280499</t>
  </si>
  <si>
    <t>og gengi hlutabréfa í lastminute.com hefur hríðfallið . Á sama tíma virðist bandarískum netfyrirtækjunum vegna mjög vel í Evrópu .</t>
  </si>
  <si>
    <t>nýtt valdakerfi hefur verið að myndast á netmarkaðinum í Evrópu . Efst tróna stóru símafyrirtækin Deutsche Telekom og France Telécom</t>
  </si>
  <si>
    <t>Leiftursókn bandarísku netfyrirtækjanna í Evrópu</t>
  </si>
  <si>
    <t>http://mbl.is/greinasafn/grein/551548</t>
  </si>
  <si>
    <t>, sem er skipað mestanpart reynslulitlu fólki eins og hefur nú opinberast , var því taktlaus og tímasetningin ótrúleg .</t>
  </si>
  <si>
    <t>orðspor og traust í garð bankans hefur dvínað . Hlutverk bankaráðs getur ekki aðeins verið að ákvarða laun út frá</t>
  </si>
  <si>
    <t>Taktleysi – Fréttablaðið</t>
  </si>
  <si>
    <t>http://frettabladid.is/skodun/taktleysi</t>
  </si>
  <si>
    <t>Taktleysi</t>
  </si>
  <si>
    <t>http://visir.is/g/2019190219287</t>
  </si>
  <si>
    <t>dregið úr vægi persónuafsláttar , barnabóta og vaxtabóta auk þess sem ýmsar gjaldskrár fyrir opinbera þjónustu hafa hækkað mikið .</t>
  </si>
  <si>
    <t>ráðstöfunartekjur þeirra lægst launuðu hafa ekki aukist eins og stefnt var að með kjarasamningunum . Við þessu verður að bregðast</t>
  </si>
  <si>
    <t>Viðskiptablaðið - Skýr skilaboð til stjórnenda</t>
  </si>
  <si>
    <t>http://vb.is/skodun/146488</t>
  </si>
  <si>
    <t>Leiðari</t>
  </si>
  <si>
    <t>þeirra er því sem næst horfin og svipaða sögu er að segja um fjárfestingar í skuldabréfum banka og stórfyrirtækja .</t>
  </si>
  <si>
    <t>raunávöxtun lífeyrissjóðakerfisins var afleit á síðasta ári og munu sumir sjóðir þurfa að skerða lífeyrisréttindi sjóðfélaga til framtíðar . "</t>
  </si>
  <si>
    <t>Erfitt framundan</t>
  </si>
  <si>
    <t>http://mbl.is/greinasafn/grein/1275969</t>
  </si>
  <si>
    <t>í leit að auðum reitum . Þegar þeir voru fundnir var umsvifalaust hafist handa við að reisa þar hótel .</t>
  </si>
  <si>
    <t>Reykjavík er hótelborg . Svo að segja á hverju horni í miðbænum má finna hótel , bæði stór og smá</t>
  </si>
  <si>
    <t>Að segja nei</t>
  </si>
  <si>
    <t>http://frettabladid.is/skodun/a-segja-nei</t>
  </si>
  <si>
    <t>http://visir.is/g/2018180909434</t>
  </si>
  <si>
    <t>gera engan greinarmun á vaxtamunarviðskiptum eða langtímafjárfestingum í íslensku atvinnulífi , heldur taka til allra fjárfestinga í íslenskum skuldabréfum .</t>
  </si>
  <si>
    <t>ríkissjóður , fyrirtæki og heimili í landinu þurfa að búa við lakari vaxtakjör en annars væri . Þetta er álit</t>
  </si>
  <si>
    <t>Losun hafta mikið hagsmunamál</t>
  </si>
  <si>
    <t>http://visir.is/g/2018180309014</t>
  </si>
  <si>
    <t>hafa einn af öðrum flúið flokkinn . Meira að segja ráðherrar hafa verið í stöðugri uppreisn gegn eigin stjórn .</t>
  </si>
  <si>
    <t>ríkisstjórninni hefur mistekist í öllum helstu lykilmálum sínum . Kvótamálið er í skötulíki . Aðildarumsóknin að ESB er í þeirri</t>
  </si>
  <si>
    <t>Lokavetur Jóhönnu</t>
  </si>
  <si>
    <t>http://dv.is/leidari/2012/10/1/lokavetur-johonnu/</t>
  </si>
  <si>
    <t>Reynir Traustason</t>
  </si>
  <si>
    <t>í vinstri sósíalistaflokks . Það er því enginn flokkur á miðjunni og enginn sem liggur að henni frá vinstri .</t>
  </si>
  <si>
    <t>rökréttur málamiðlunarkostur fyrir Sjálfstæðisflokkinn til að mynda ríkisstjórn er ekki til . Segir Þorsteinn að hætt sé við að „</t>
  </si>
  <si>
    <t>Enginn miðjuflokkur á Íslandi lengur – Framsókn líkist orðið einnna helst Hreyfingunni</t>
  </si>
  <si>
    <t>http://eyjan.pressan.is/frettir/?p=124576</t>
  </si>
  <si>
    <t>sem sagði í sinni grein : " ... umræða um þjóðfélagsmál á Íslandi er föst í " niðurrifsspíral " .</t>
  </si>
  <si>
    <t>samfélagið hefur ekki nýtt þau uppbyggingartækifæri sem hafa verið til staðar ... Á árinu 2011 kemur í ljós hvort við</t>
  </si>
  <si>
    <t>Vísir - Jákvæði tónninn</t>
  </si>
  <si>
    <t>http://visir.is/g/2011260346007</t>
  </si>
  <si>
    <t>að launakostnaður fyrirtækja , mældur í erlendri mynt , hefur hækkað margfalt meira en í öðrum OECD-ríkjum frá 2010 .</t>
  </si>
  <si>
    <t>samkeppnisstaða útflutningsgreina , meðal annars ferðaþjónustunnar , hefur rýrnað stórkostlega . Niðurstaða komandi kjarasamninga á almennum vinnumarkaði mun ráða miklu</t>
  </si>
  <si>
    <t>Afsakið hlé</t>
  </si>
  <si>
    <t>http://visir.is/g/2018180518828</t>
  </si>
  <si>
    <t>stefna um heilbrigðisþjónustu hefur síðan þá ekki legið fyrir . Sömu sögu er að segja af langtímastefnu fyrir stofnunina .</t>
  </si>
  <si>
    <t>samningar SÍ hafa verið stefnumótandi fyrir þróun og gerð kerfisins . Sjá einnig : Samningar Sjúkratrygginga hafa ekki tryggt markviss</t>
  </si>
  <si>
    <t>fyrir fáum áratugum og kjötneysla fer vaxandi í löndum eins og Kína og Indlandi . Það munar um það .</t>
  </si>
  <si>
    <t>sífellt eru stærri svæði brotin undir landbúnað . Gríðarlega mikið er ræktað af fóðri fyrir skepnur . Það er sagt</t>
  </si>
  <si>
    <t>Borðum minna kjöt – umhverfisins vegna!</t>
  </si>
  <si>
    <t>http://eyjan.dv.is/eyjan/2013/02/19/bordum-minna-kjot-umhverfisins-vegna/</t>
  </si>
  <si>
    <t>minnkað að flatarmáli eftir því sem jafnvægislína hefur hækkað , það bráðna burtu hjarnbrýr sem áður brúuðu gamlar sprungur .</t>
  </si>
  <si>
    <t>sífellt víðfeðmari svæði á jöklum eru sprungin . Auk þess er þykkt fyrninga á safnsvæði að jafnaði minni og snjó-</t>
  </si>
  <si>
    <t>Sprungusvæði jökla á Íslandi kortlögð</t>
  </si>
  <si>
    <t>http://mbl.is/greinasafn/grein/1503997</t>
  </si>
  <si>
    <t>í formi innúðastera , dregur úr ertingu í öndunarvegi með því að draga úr bólgum og græða yfirborð berkjunnar .</t>
  </si>
  <si>
    <t>sjúklingur þolir meira áreiti án þess að fá astmaeinkenni . Orsakir astma Sjúklingar sem hafa tilhneigingu til að fá ofnæmi</t>
  </si>
  <si>
    <t>Af hverju er maður með astma?</t>
  </si>
  <si>
    <t>http://visindavefur.is/svar.php?id=6809</t>
  </si>
  <si>
    <t>Unnur Steina Björnsdóttir</t>
  </si>
  <si>
    <t>skera niður það fjármagn sem reiknað hefur verið út að skólarnir þurfi , svo þeir geti starfað innan rammans .</t>
  </si>
  <si>
    <t>skólarnir fara margir hverjir ítrekað fram úr fjárhagsramma sínum . Í raun standa skólarnir almennt frammi fyrir því að nánast</t>
  </si>
  <si>
    <t>Of lítið fé til skólareksturs í Reykjavík</t>
  </si>
  <si>
    <t>http://ruv.is/frett/of-litid-fe-til-skolareksturs-i-reykjavik</t>
  </si>
  <si>
    <t>Kristín Sigurðardóttir</t>
  </si>
  <si>
    <t>Í Frakklandi eru það skólarnir sem sjá um prófin og er þeim úthlutað ákveðnum fjölda prófa á ári hverju .</t>
  </si>
  <si>
    <t>skólarnir stjórna hverjir komast í skólana sjálfa og þar af leiðandi prófin og skólarnir með stærstu úthlutanir á kvóta geta</t>
  </si>
  <si>
    <t>Kerfið sem át börnin sín</t>
  </si>
  <si>
    <t>http://mbl.is/greinasafn/grein/1542765</t>
  </si>
  <si>
    <t>, í samanburði við fyrri ( röngu ) ráðgjafir , má rekja til lækkunar á mati á stærð hrygningarstofns .</t>
  </si>
  <si>
    <t>stofninn fer enn lengra niður fyrir aðgerðarmörk sem lækkar veiðdánartölur frekar í samræmi við samþykkta aflareglu . “ Ung vinstri</t>
  </si>
  <si>
    <t>Aukinn samdráttur í síldarráðgjöf ICES</t>
  </si>
  <si>
    <t>http://mbl.is/frettir/innlent/2017/11/01/aukinn_samdrattur_i_sildarradgjof_ices</t>
  </si>
  <si>
    <t>Ágúst Ingi Jónsson</t>
  </si>
  <si>
    <t>fátækt fólk sækir í ríkari mæli á skyndibitastaði á borð við McDonalds eða KFC . Það er ódýrasti kosturinn .</t>
  </si>
  <si>
    <t>tekjulægsta fólkið glímir frekar við offitu og fylgikvilla hennar . Þarna er kjörið tækifæri fyrir ríkið að stíga inn .</t>
  </si>
  <si>
    <t>Eigin ábyrgð</t>
  </si>
  <si>
    <t>http://visir.is/g/2017170809749</t>
  </si>
  <si>
    <t>Kristín Þorsteinsdóttir</t>
  </si>
  <si>
    <t>tekjulægsta fólkið glímir frekar við offitu og fylgikvilla hennar . Þarna sé tækifæri fyrir ríkisvaldið að stíga inn í og</t>
  </si>
  <si>
    <t>Kristín gagnrýnir vegasjoppur, matinn á Landspítalanum og Costco-grúppuna</t>
  </si>
  <si>
    <t>http://eyjan.pressan.is/frettir/?p=196635</t>
  </si>
  <si>
    <t>orðið til þess að við höfum misst sjónar á því hvert raunverulegt hlutverk ríkisins eigi að vera í samfélaginu .</t>
  </si>
  <si>
    <t>umsvif ríkisins aukast stöðugt en um leið er dregið úr bolmagni þess til að sinna grunnhlutverki sínu . Það er</t>
  </si>
  <si>
    <t>Helgarsprokið 28. júní 2015 - Andríki</t>
  </si>
  <si>
    <t>http://andriki.is/2015/06/28/helgarsprokid-28-juni-2015/</t>
  </si>
  <si>
    <t>Vegna flugvallarins hefur byggðin þurft að vaxa í kringum hann og fyrir vikið hefur byggðin verið slitin í sundur .</t>
  </si>
  <si>
    <t>undanfarna áratugi hafa verið byggð eintóm úthverfi , atvinnuhverfi hér , svefnhverfi þar , í stað þess að byggðin hafi</t>
  </si>
  <si>
    <t>Of dýrmætt land til að sóa því undir flugstarfsemi</t>
  </si>
  <si>
    <t>http://mbl.is/greinasafn/grein/595016</t>
  </si>
  <si>
    <t>Eins og við má búast er meiri áhersla lögð á raunsæja framsetningu , persónurnar eru trúverðugri og sögulausnin jarðbundnari .</t>
  </si>
  <si>
    <t>Undarleg veröld er áhugaverð frekar en bráðskemmtileg , kímnin er hófsöm og dramatíkin lágstemmd . Þetta er engu að síður</t>
  </si>
  <si>
    <t>Í hamingjuleit</t>
  </si>
  <si>
    <t>http://mbl.is/greinasafn/grein/621651</t>
  </si>
  <si>
    <t>magntollinn . Breytti reikningsaðferðinni Nú hefur Jón Bjarnason landbúnaðarráðherra á hinn bóginn ákveðið að miða tollinn eingöngu við verðið .</t>
  </si>
  <si>
    <t>upphæðin sem myndi leggjast ofan á vörurnar verður mun hærri en ef miðað væri við magntoll . Það staðfesti Jóhann</t>
  </si>
  <si>
    <t>Aðferðinni breytt til að hækka tollinn</t>
  </si>
  <si>
    <t>http://mbl.is/greinasafn/grein/1289053</t>
  </si>
  <si>
    <t>alvarlegar geð- og þroskaraskanir . Stjórnendur Vinakots hafa í rúmlega ár leitað eftir þjónustusamningi við ríkið en án árangurs .</t>
  </si>
  <si>
    <t>úrræðið er vannýtt því allur kostnaður við vistun barna þar lendir á sveitarfélögunum . Þær Aðalheiður Þóra Bragadóttir og Jóhanna</t>
  </si>
  <si>
    <t>Úrræðið til en börnin bíða</t>
  </si>
  <si>
    <t>http://mbl.is/greinasafn/grein/1495928</t>
  </si>
  <si>
    <t>verið í forystu um utanríkismál þjóðarinnar . „ Og ég sakna þess að flokkurinn hafi gefið það hlutverk eftir .</t>
  </si>
  <si>
    <t>utanríkismálin eru eins og einhver skrípaleikur , ” sagði Þorsteinn Pálsson á Sprengisandi í morgun . KR valtaði yfir nágranna</t>
  </si>
  <si>
    <t>Utanríkismálum útvistað til leikskóla segir Þorsteinn Pálsson</t>
  </si>
  <si>
    <t>http://visir.is/g/2015150319330</t>
  </si>
  <si>
    <t>Heimir Már Pétursson</t>
  </si>
  <si>
    <t>að hún sé hreinlega skemmd eftir stimplaða dagsetningu eða bragðist kannski bara best fyrir hana þótt maturinn sé heill .</t>
  </si>
  <si>
    <t>vara sem er í fullkomnu lagi endar ýmist í rusli heimila eða matvöruverslana en 47 prósent þeirrar matvöru sem hent</t>
  </si>
  <si>
    <t>Tvöfalda sóun á 10 árum</t>
  </si>
  <si>
    <t>http://mbl.is/greinasafn/grein/1685895</t>
  </si>
  <si>
    <t>dæmis hafi jarðhiti aukist mikið í ísstíflunni , sem liggur í gegnum Grímsvötn og heldur vatninu inn þar inni .</t>
  </si>
  <si>
    <t>vatnið hefur lekið burtu í smáskvettum . " Þess vegna höfum við ekki fengið veruleg Grímsvatnahlaup í nokkur ár .</t>
  </si>
  <si>
    <t>Ekki ósennilegt að gjósi eftir 2-4 ár</t>
  </si>
  <si>
    <t>http://mbl.is/greinasafn/grein/1250767</t>
  </si>
  <si>
    <t>Verð á húsnæði hefur að jafnaði hækkað meira en verð á öðrum vörum og þjónustu og skekkir vísitölu neysluverðs .</t>
  </si>
  <si>
    <t>verðtryggðar skuldir heimilanna hafa hækkað um tugi milljarða undanfarin ár . Viðreisn – X-C Varanleg lækkun vaxta á húsnæðislánum til</t>
  </si>
  <si>
    <t>Áherslur flokkanna: Húsnæðismálin</t>
  </si>
  <si>
    <t>http://eyjan.pressan.is/frettir/?p=198906</t>
  </si>
  <si>
    <t>okkar í þessum tilvikum en það virðist sem stjórnvöld hér hafi ekki tileinkað sér sömu vinnureglu að þessu leyti .</t>
  </si>
  <si>
    <t>við eitt landa þurfum að sjá á eftir slíkum verkefnum til útlanda . Ég vil hins vegar trúa því að</t>
  </si>
  <si>
    <t>Ganga átti frá útboðslýsingu á annan hátt</t>
  </si>
  <si>
    <t>http://mbl.is/greinasafn/grein/588195</t>
  </si>
  <si>
    <t>þetta allt saman eftir og alltaf eru til staðar nógu margir pólitíkusar sem vilja ganga í augun á embættismönnum .</t>
  </si>
  <si>
    <t>við erum að glata þeim forréttindum að vera Íslendingar . Við erum að fara fram úr sjálfum okkur . Ég</t>
  </si>
  <si>
    <t>Frelsið skal verja með boðum og bönnum</t>
  </si>
  <si>
    <t>http://mbl.is/greinasafn/grein/772197</t>
  </si>
  <si>
    <t>og peningastefnunnar hefur verið rangt . Við höfum verið með of harða peningastefnu en of slaka stefnu í ríkisfjármálum .</t>
  </si>
  <si>
    <t>við höfum verið með mjög háa vexti og hátt gengi . Það hefur leitt til þess að viðskiptahalli hefur magnast</t>
  </si>
  <si>
    <t>Afgangur á ríkissjóði ofmetinn</t>
  </si>
  <si>
    <t>http://mbl.is/greinasafn/grein/570612</t>
  </si>
  <si>
    <t>sem ferðamenn vænta . Fæstir vinsælla ferðamannastaða eru undir það búnir að taka á móti þessum aukna fjölda ferðamanna .</t>
  </si>
  <si>
    <t>víða hefur land látið á sjá , en slíkt leiðir fljótt til minni virðingar fyrir umhverfinu og verri umgengni .</t>
  </si>
  <si>
    <t>Náttúruleg atvinnutækifæri</t>
  </si>
  <si>
    <t>http://mbl.is/greinasafn/grein/715043</t>
  </si>
  <si>
    <t>gerðu ekki heldur Gísli Marteinn og stuðningsmenn hans – þeir höfðu önnur áform . Þessir hópar læstu saman klónum .</t>
  </si>
  <si>
    <t>Vilhjálmur situr áfram ; það á að ákveða seinna hver verður borgarstjóri í mars á næsta ári . Fyrir vikið</t>
  </si>
  <si>
    <t>Forystukreppa</t>
  </si>
  <si>
    <t>http://eyjan.dv.is/eyjan/2008/02/24/forystukreppa/</t>
  </si>
  <si>
    <t>. Þar hefur launafólk ekki frelsi til að ganga í verkalýðsfélög . Allir kjarasamningar eru gerðir af ríkisreknum verkalýðsfélögum .</t>
  </si>
  <si>
    <t>vinnuafl í Kína er það ódýrasta í heimi . Þar sem ekki eru fyrir hendi í Kína þau lágmarksréttindi sem</t>
  </si>
  <si>
    <t>Allir launþegar búi við félagslegt öryggisnet</t>
  </si>
  <si>
    <t>http://mbl.is/greinasafn/grein/571345</t>
  </si>
  <si>
    <t>sjávarútvegurinn skapar mikla verðmætaaukningu með veiðum og vinnslu okkar fiskistofna . En svo er gjaldinu skipt niður eftir Bakkabræðraleiðinni .</t>
  </si>
  <si>
    <t>það er verið að selja úr landi okkar stærstu og bestu fiskiskip sem hafa verið að vinna fisktegundir úti á</t>
  </si>
  <si>
    <t>Veiðigjöld lögð á fisktegundir en ekki útgerðarfyrirtæki</t>
  </si>
  <si>
    <t>http://mbl.is/greinasafn/grein/1700905</t>
  </si>
  <si>
    <t>um geysilegan vöxt sem hefur hlaupið í borgir sunnar á jörðinni meðfram því að fólk flytur unnvörpum úr sveitum .</t>
  </si>
  <si>
    <t>það hefur verið að myndast fjöldi borga sem hafa allt upp í tuttugu milljón í búa ( gæti fjölgað í</t>
  </si>
  <si>
    <t>Heimurinn sem fátækrahverfi</t>
  </si>
  <si>
    <t>http://eyjan.dv.is/eyjan/2007/11/27/heimurinn-sem-fataekrahverfi/</t>
  </si>
  <si>
    <t>, að lánardrottnar á borð við Bretland og Holland hafa ákveðið að verða einskonar fulltrúar eigin banka og borgara .</t>
  </si>
  <si>
    <t>þeir reyna að nota alþjóðlegar stofnanir til að beita sér í þeirra þágu með því að hóta að Ísland fái</t>
  </si>
  <si>
    <t>Segja Íslendinga beitta fjárkúgun</t>
  </si>
  <si>
    <t>http://mbl.is/frettir/innlent/2009/08/31/segja_islendinga_beitta_fjarkugun</t>
  </si>
  <si>
    <t>nota 3ja sekúndna regluna til að meta bil að næsta bíl fyrir framan en þeir vita ekki hvers vegna .</t>
  </si>
  <si>
    <t>29% tjóna þeirra eru aftanákeyrslur sem oft endar með því að einhver slasast . Sjóvá Forvarnahús og Umferðarstofa gera sér</t>
  </si>
  <si>
    <t>Ungir ökumenn í umferðinni</t>
  </si>
  <si>
    <t>http://mbl.is/greinasafn/grein/1122452</t>
  </si>
  <si>
    <t>vera</t>
  </si>
  <si>
    <t>n</t>
  </si>
  <si>
    <t>a</t>
  </si>
  <si>
    <t>minnimáttarkennd og þrælsótta gagnvart fjárveitingavaldinu þegar kemur að þeirri sjálfsögðu kröfu okkar að við höfum akfæra vegi um landið .</t>
  </si>
  <si>
    <t>á allra síðustu árum vöknum við sífellt upp við vondan draum þegar fréttir berast af hræðilegum slysum á þjóðvegunum ,</t>
  </si>
  <si>
    <t>Allir eru asnar þar til búið er að mæta þeim</t>
  </si>
  <si>
    <t>Ungir sjálfstæðismenn í Eyjum taka undir með formanni flokksins - Eyjafréttir</t>
  </si>
  <si>
    <t>http://eyjafrettir.is/frett/ungir_sjalfstaedismenn_i_eyjum_taka_undir_med_formanni_flokksins/2012-01-30</t>
  </si>
  <si>
    <t>þessarar greinar hefur þróast er líklega besta viðmiðið það að ferðamönnum hefur fjölgað um 6% á ári frá 1960 .</t>
  </si>
  <si>
    <t>á sama tíma fjölgar hópferðabifreiðum nífalt , úr 212 í 1.906 og sé miðað við árin 1980 til 2005 fjölgaði</t>
  </si>
  <si>
    <t>Upptaka olíugjaldsins hefur aukið kostnaðinn</t>
  </si>
  <si>
    <t>http://mbl.is/greinasafn/grein/1093330</t>
  </si>
  <si>
    <t>tíma sóað með því að spila honum á hægri vængnum . Og þetta snýst ekki bara um þá tvo .</t>
  </si>
  <si>
    <t>Aaron Lennon þarf að spila vinstra megin á vellinum , en ekki þar sem hann kann best við sig -</t>
  </si>
  <si>
    <t>Parker vill að Lampard verði fórnað</t>
  </si>
  <si>
    <t>http://visir.is/g/200770326054</t>
  </si>
  <si>
    <t>vegna þess að kerfið var einu sinni mun betra . En lengi hefur heilbrigðiskerfið fundið fyrir niðurskurðarhníf misaðþrengdra stjórnvalda .</t>
  </si>
  <si>
    <t>aðbúnaður sjúklinga er ekki viðunandi og starfsfólk hefur á stundum verið að niðurlotum komið af völdum álags . Tómas Guðbjartsson</t>
  </si>
  <si>
    <t>Frammi á gangi</t>
  </si>
  <si>
    <t>http://visir.is/g/2016161218829</t>
  </si>
  <si>
    <t>Magnús Guðmundsson</t>
  </si>
  <si>
    <t>mega vera lægri verið í kringum 88% . Frá síðustu könnun hafa stýrivextir hins vegar lækkað um 125 punkta .</t>
  </si>
  <si>
    <t>aðeins 57% fjármálastjóra telja stýrivextina of háa . „ Stýrivextir hafa aldrei verið lægri og endurspeglast það í afgerandi breytingum</t>
  </si>
  <si>
    <t>Minni svartsýni nú en í vor - Viðskiptablaðið</t>
  </si>
  <si>
    <t>http://vb.is/frettir/158422</t>
  </si>
  <si>
    <t>fólki að eignast húsnæði – reikniregla neytendalaga segir að það geti fremur greitt hærri húsaleigu en afborgun af húsnæðisláni .</t>
  </si>
  <si>
    <t>aðeins ungt fólk sem á efnaða foreldra getur leyft sér að dreyma . Séreignastefnan á undir högg að sækja .</t>
  </si>
  <si>
    <t>Hvað getum við gert fyrir 242 þúsund milljónir?</t>
  </si>
  <si>
    <t>http://mbl.is/greinasafn/grein/1548364</t>
  </si>
  <si>
    <t>og njóta ódýrra lána og geta boðið viðskipta- og þróunarsamninga sem fyrirtæki á almennum markaði geta ekki keppt við .</t>
  </si>
  <si>
    <t>aðgangur stóru olíufyrirtækjanna að nýjum olíulindum verður sífellt þrengri . Þegar þetta er haft í huga er skiljanlegt hversu mikið</t>
  </si>
  <si>
    <t>Hollendingurinn hægláti stýrir Shell-skútunni</t>
  </si>
  <si>
    <t>http://mbl.is/greinasafn/grein/1034723</t>
  </si>
  <si>
    <t>. Innan heimilda og á meðal ábyrgðar sem ráðherrum er falin er að skipa nefndir , ráð og stjórnir .</t>
  </si>
  <si>
    <t>aðstoðarmenn og konur eru skipuð í nefndir , ráð og stjórnir en öðrum sparkað út án minnsta fyrirvara . Þetta</t>
  </si>
  <si>
    <t>Vinaskipan</t>
  </si>
  <si>
    <t>http://visir.is/g/2016161029557</t>
  </si>
  <si>
    <t>gifta sig þar vestra svo fátt eitt sé nefnt . Allt tekur þetta mikinn tíma og biðin oft löng .</t>
  </si>
  <si>
    <t>æ fleiri sniðganga Bandaríkin . Árið 2000 komu þangað um 50 milljónir ferðamanna , í fyrra voru ferðamenn 10 milljónum</t>
  </si>
  <si>
    <t>Ferðamenn til USA færri eftir 11.september</t>
  </si>
  <si>
    <t>hefur minnkað að flatarmáli eftir því sem jafnvægislína hefur hækkað og hjarnbrýr sem áður brúuðu gamlar sprungur hafa horfið .</t>
  </si>
  <si>
    <t>æ víðfeðmari svæði á jöklum eru sprungin , segir Snævar Guðmundsson í nýjasta tölublaði Björgunar . Eftir hörmulegt slys á</t>
  </si>
  <si>
    <t>Sprungur jökla kortlagðar</t>
  </si>
  <si>
    <t>http://mbl.is/greinasafn/grein/1364622</t>
  </si>
  <si>
    <t>einkahlutafélög og skattareglur um þau , bjóða upp á skattasniðgöngu sem iðkuð er m.a með notkun tengdra erlendra félaga .</t>
  </si>
  <si>
    <t>ætla má að stór hluti eignarhalds á fyrirtækjum , hlutabréfum og öðrum peningalegum eignum sé falinn í eignarhaldsfélögum , þar</t>
  </si>
  <si>
    <t>Samherji og hvað svo?</t>
  </si>
  <si>
    <t>http://kjarninn.is/skodun/2019-11-29-samherji-og-hvad-svo</t>
  </si>
  <si>
    <t>Indriði H. Þorláksson</t>
  </si>
  <si>
    <t>Jemen er mjög háð innflutningi á matvælum en vegna hafnbanns eru aðföng af skornum skammti og verðlag hefur snarhækkað .</t>
  </si>
  <si>
    <t>af 27 milljónum íbúa landsins eiga fjórtán milljónir erfitt með að brauðfæða sig , þar af býr helmingurinn við sáran</t>
  </si>
  <si>
    <t>Gleymda stríðið í Jemen</t>
  </si>
  <si>
    <t>http://ruv.is/node/1097849</t>
  </si>
  <si>
    <t>Sveinn H. Guðmarsson</t>
  </si>
  <si>
    <t>Netdónarnir – Fréttablaðið</t>
  </si>
  <si>
    <t>http://frettabladid.is/skodun/netdonarnir</t>
  </si>
  <si>
    <t>skatt með óbeinum hætti í formi færri starfa og lægri launa . Fyrirtækin bera skattinn og eru í spennitreyju .</t>
  </si>
  <si>
    <t>afkoma fyrirtækjanna er verri sem hefur aftur áhrif á tekjur ríkisins . Og ríkissjóður verður af tekjum þar sem störfum</t>
  </si>
  <si>
    <t>Endurreisn skattkerfisins</t>
  </si>
  <si>
    <t>http://mbl.is/greinasafn/grein/1460183</t>
  </si>
  <si>
    <t>við veginn fræðilega séð í hlutföllunum 25% á hvert hjól en ekki 50% eins og gerist með hefðbundnu framdrifi .</t>
  </si>
  <si>
    <t>aflið færist á sem hagkvæmastan hátt yfir á veginn og mjög dregur úr hættu á því að bíllinn missi veggrip</t>
  </si>
  <si>
    <t>25 ár frá fæðingu quattro</t>
  </si>
  <si>
    <t>http://mbl.is/greinasafn/grein/1048976</t>
  </si>
  <si>
    <t>eða lagt af stað á eigin spýtur í leiðangur upp á öskuhauga en fæst börn upplifa slíkt á lífsleiðinni .</t>
  </si>
  <si>
    <t>áherslan er flutt frá ævintýralegri svaðilför í kvikmyndinni yfir á samskipti innan fjölskyldunnar og við leikfélagana . Spennan er fólgin</t>
  </si>
  <si>
    <t>Ekki heiglum hent</t>
  </si>
  <si>
    <t>http://mbl.is/greinasafn/grein/655418</t>
  </si>
  <si>
    <t>orku við hemlun ) vera mjög erfið vegna þess að bílarnir hægja ekki oft á sér á hverjum hring .</t>
  </si>
  <si>
    <t>áherslan verður á MGU-H safni orku frá útblæstri póströrsins - við munum þurfa alla þá orku sem við getum fengið</t>
  </si>
  <si>
    <t>Renault loksins með fullt afl í Kanada</t>
  </si>
  <si>
    <t>http://visir.is/g/2014140609648</t>
  </si>
  <si>
    <t>Kristinn Ásgeir Gylfason</t>
  </si>
  <si>
    <t>henni á eins þykkt og hann getur . Titrar og skelfur í stað þess að sýnast kaldur og yfirvegaður .</t>
  </si>
  <si>
    <t>áhorfandinn trúir ekki á þessar tilfinningar og dramað nær ekki tökum á manni . Allra síst þegar tekið er að</t>
  </si>
  <si>
    <t>Kvalalosti í kjarnorkubyrgi</t>
  </si>
  <si>
    <t>http://dv.is/menning/2011/11/30/kvalalosti-i-kjarnorkubyrgi/</t>
  </si>
  <si>
    <t>Jón Viðar Jónsson</t>
  </si>
  <si>
    <t>í grunnþjónustu fækkað víða á landsbyggðinni á sama tíma og miðlæg stjórnsýsla á höfuðborgarsvæðinu hefur vaxið fiskur um hrygg .</t>
  </si>
  <si>
    <t>ákvarðanir um mikilvæga hagsmuni íbúa á landsbyggðinni eru teknar of langt í burtu af stjórnendum sem geta ekki , þrátt</t>
  </si>
  <si>
    <t>Af mannheimum og veðurguðum</t>
  </si>
  <si>
    <t>http://bb.is/2019/12/af-mannheimum-og-vedurgudum</t>
  </si>
  <si>
    <t>alla áskrifendur innan þess frests sem áskilinn er , sbr. 5. tl . 1. mgr . 30. gr. hl .</t>
  </si>
  <si>
    <t>ákvörðun um hlutafjárhækkun og skuldbindingar þeirra hluthafa sem þegar hafa skráð sig fyrir hlutum falla niður . Þessar reglur eru</t>
  </si>
  <si>
    <t>Hlutafélög</t>
  </si>
  <si>
    <t>Stefán Már Stefánsson</t>
  </si>
  <si>
    <t>mála eða skilið eftir í skuldafjötrunum . Í aðgerðum stjórnvalda hefur ekki falist nein sanngirni , réttlæti eða jöfnuður .</t>
  </si>
  <si>
    <t>aldrei hafa fleiri Íslendingar verið á vanskilaskrá og aldrei fleiri í vanskilum við Íbúðalánasjóð . Það er spurning hvort í</t>
  </si>
  <si>
    <t>Fjarlægðin gerir fjöllin blá</t>
  </si>
  <si>
    <t>http://visir.is/g/2012709109963</t>
  </si>
  <si>
    <t>Eygló Harðardóttir</t>
  </si>
  <si>
    <t>fylgja hins vegar mæðrum sínum . Efnaframleiðsla í heiminum hefur 400 - faldast síðan 1930 og fer enn vaxandi .</t>
  </si>
  <si>
    <t>allt í kringum okkur má finna margvísleg efni og efnasambönd sem geta borist í jarðveg , vatn og jafnvel safnast</t>
  </si>
  <si>
    <t>Vísir - Ábyrg efnanotkun</t>
  </si>
  <si>
    <t>http://visir.is/g/2009744821112</t>
  </si>
  <si>
    <t>til grunna . Stofnanir þær , sem áttu að verja fjárhagslegt öryggi þjóðarinnar , þ.m.t . Seðlabankinn , brugðust .</t>
  </si>
  <si>
    <t>allt traust á þessum stofnunum hvarf eins og dögg fyrir sólu , ekki aðeins hérlendis , heldur út um víða</t>
  </si>
  <si>
    <t>Sómakært fólk og annað</t>
  </si>
  <si>
    <t>http://mbl.is/greinasafn/grein/1271309</t>
  </si>
  <si>
    <t>, utanríkisráðherra Svíþjóðar , um ráðamenn í Bosníu . Hann segir þá hafa trassað að fara út í efnahagsumbætur .</t>
  </si>
  <si>
    <t>almenningur hefur streymt út á götur dag eftir dag að krefjast afsagnar stjórnarinnar . EUObserverskýrir frá þessu . Landlæg spilling</t>
  </si>
  <si>
    <t>Hörð mótmæli gegn Bosníustjórn</t>
  </si>
  <si>
    <t>http://visir.is/g/2014140219794</t>
  </si>
  <si>
    <t>Guðsteinn Bjarnason</t>
  </si>
  <si>
    <t>kemst ekkert áfram vegna innri ágreinings og stjórnarandstaðan leggur sig fram af fremsta megni að spilla sem mest fyrir .</t>
  </si>
  <si>
    <t>almenningur verður fyrir enn meiri búsifjum en annars þyrfti að vera . Svona getur ekki gengið lengur . Of mikið</t>
  </si>
  <si>
    <t>Illt verður verra</t>
  </si>
  <si>
    <t>http://huni.is/index.php?pid=58&amp;cid=5433</t>
  </si>
  <si>
    <t>Ragnar Z. Guðjónsson</t>
  </si>
  <si>
    <t>Alþingi Íslendinga hefur nú heykst á því að veita framkvæmdarvaldinu raunverulegt aðhald og láta fara fram viðhlítandi rannsókn fyrir dómstólum</t>
  </si>
  <si>
    <t>http://visir.is/g/2010746479003</t>
  </si>
  <si>
    <t>sárum . Uppbyggingar- og öryggisstarfssemi ISAF er gagnrýnd fyrir hægagang líkt og ríkisstjórn landsins sem sökuð er um spillingu .</t>
  </si>
  <si>
    <t>andspyrna í landinu vex . Atlantshafsbandalagið er jafnframt gagnrýnt fyrir að ráðast ekki að rót vandans í landinu , ópíumræktuninni</t>
  </si>
  <si>
    <t>Utanríkisráðherra í Afganistan</t>
  </si>
  <si>
    <t>landsframleiðslu varið í fjárfestingar . Það er töluvert hærra hlutfall en var þegar mest lét í Japan og Kóreu .</t>
  </si>
  <si>
    <t>arðsemi fyrirtækja er léleg og hrein framlegð helmingi lægri en við sjáum hjá öðrum nýmarkaðslöndum . Það eru útflutningsfyrirtækin sem</t>
  </si>
  <si>
    <t>Gjaldmiðill Kína: Hengdur upp á þráð</t>
  </si>
  <si>
    <t>http://mbl.is/greinasafn/grein/1581591</t>
  </si>
  <si>
    <t>skemmtigarðar áberandi , segir í frétt Túrista . Japanskir lífeyrissjóðir hafa alla tíð verið heldur íhaldssamir í fjárfestingum sínum .</t>
  </si>
  <si>
    <t>ársávöxtun sjóðanna , bæði þeirra sem eru í eigu hins opinbera og í eigu einkaaðila , hefur verið verri en</t>
  </si>
  <si>
    <t>Japanskir lífeyrissjóðir fjárfesta nú í fasteignum</t>
  </si>
  <si>
    <t>http://mbl.is/greinasafn/grein/1490727</t>
  </si>
  <si>
    <t>voru dæmi um hjá ungu fólki frá góðum heimilum , þökk sé ótímabærri reynslu þeirra af kynferðislega æsandi kvikmyndum .</t>
  </si>
  <si>
    <t>ástamál eru þeirra helsta áhugamál . " Eftir verðbréfahrunið árið 1929 og meðan á kreppunni stóð urðu raddir umbótasinnanna sífellt</t>
  </si>
  <si>
    <t>EINFÖLD AFÞREYING</t>
  </si>
  <si>
    <t>http://mbl.is/greinasafn/grein/593617</t>
  </si>
  <si>
    <t>háskólastigi . Þessar tölur eru lýsandi fyrir þann litla sess sem Háskóli Íslands hefur fengið á fjárlögum undanfarin ár .</t>
  </si>
  <si>
    <t>ástandið versnar jafnt og þétt og umræður um skólagjöld verða sífellt meira áberandi innan Háskólans . Ég held að það</t>
  </si>
  <si>
    <t>Ísland í neðsta sæti</t>
  </si>
  <si>
    <t>http://mbl.is/greinasafn/grein/558059</t>
  </si>
  <si>
    <t>að líta eftir því að menn misnoti ekki frelsið . Hér á landi var slíkt kallað eftirlitsiðnaður í fyrirlitningartón .</t>
  </si>
  <si>
    <t>athafnamennirnir hafa komið óorði á viðskiptafrelsið líkt og stjórnmálamennirnir á pólitíkina og rónarnir á brennivínið . Það er ekki bara</t>
  </si>
  <si>
    <t>"Þið eigið að segja mér satt"</t>
  </si>
  <si>
    <t>http://mbl.is/greinasafn/grein/1255780</t>
  </si>
  <si>
    <t>vegna sölu lykilleikmanna liðsins . Þeir leikmenn sem keyptir hafa verið í staðinn hafa ekki verið í sama gæðaflokki .</t>
  </si>
  <si>
    <t>átta tímabil eru nú liðin frá síðasta titli . Reading 8 milljóna punda gróði ↑ Reading hefur tvisvar á umræddu</t>
  </si>
  <si>
    <t>Dýrt á toppnum í enska boltanum</t>
  </si>
  <si>
    <t>http://dv.is/sport/2013/3/30/dyrt-toppnum-i-enska-boltanum/</t>
  </si>
  <si>
    <t>Baldur Guðmundsson</t>
  </si>
  <si>
    <t>, opinberum útgjöldum . Það hefur valdið miklum samdrætti , um 20% á þessu ári . Það er umtalsvert .</t>
  </si>
  <si>
    <t>atvinnuleysi hefur rokið úr 7% í 22% . Því miður hafa opinberar skuldir ekki minnkað vegna neyðarlánanna sem við höfum</t>
  </si>
  <si>
    <t>Jákvæð teikn á lofti í Grikklandi</t>
  </si>
  <si>
    <t>http://mbl.is/greinasafn/grein/1445270</t>
  </si>
  <si>
    <t>verið draumur einn . Og ekki mátti reyna að klambra saman stefnu í peningamálum sem gæti dugað til framtíðar .</t>
  </si>
  <si>
    <t>atvinnulífið verður sviðin jörð í vetur – og líklega komið að miklu leyti á hendur ríkisins og hinna ný ríkisvæddu</t>
  </si>
  <si>
    <t>Viljum við taka Davíð með? (Uppfærð grein)</t>
  </si>
  <si>
    <t>http://eyjan.dv.is/eyjan/2008/10/07/vidtalid-vid-david/</t>
  </si>
  <si>
    <t>áframleigja veiðiréttinn , veðsetja hann og selja eins og sína ævarandi eign þó lög kveði skýrt á um annað .</t>
  </si>
  <si>
    <t>auðlindaarðurinn rennur að langstærstum hluta til útgerða og banka en ekki til lögmæts eiganda , þ.e. þjóðarinnar . Um upprætingu</t>
  </si>
  <si>
    <t>Hvenær gekk veiðirétturinn þjóðinni úr greipum?</t>
  </si>
  <si>
    <t>http://mbl.is/greinasafn/grein/1543738</t>
  </si>
  <si>
    <t>fjárfestar væntingar um að áform um stóriðju kalli á róttækar vaxtahækkanir , eins og Seðlabankinn hefur sjálfur lýst yfir .</t>
  </si>
  <si>
    <t>ávöxtunarkrafa langra skuldabréfa og afföll húsbréfa haldast óþarflega há , " er útskýrt í tilkynningunni . Nauðsynlegt að Seðlabanki fullnýti</t>
  </si>
  <si>
    <t>BÍ spáir 1,5% verðbólgu á næsta ári</t>
  </si>
  <si>
    <t>http://mbl.is/vidskipti/frettir/2002/08/23/bi_spair_1_5_verdbolgu_a_naesta_ari</t>
  </si>
  <si>
    <t>í ánni skoluðu jarðveginn og báru með sér frjósaman framburð , sem nú kemst ekki lengra en í Nasser-vatn .</t>
  </si>
  <si>
    <t>bæði landbúnaður og fiskveiðar í og undan ósum Nílar hafa dregist saman . En Egyptar geta hvorki losað sig við</t>
  </si>
  <si>
    <t>Óbeisluð vatnsföll eru ekki vannýtt auðlind</t>
  </si>
  <si>
    <t>http://mbl.is/greinasafn/grein/1227226</t>
  </si>
  <si>
    <t>pólitísk . Stjórnvöld í þriðja heiminum styðjast fremur við borgarbúa en sveitamenn og haga sér í samræmi við það .</t>
  </si>
  <si>
    <t>bændur njóta ekki hvatningar markaðarins til að framleiða vörur til sölu . Það gefur of lítið af sér . Vandamál</t>
  </si>
  <si>
    <t>Hungursneyð er óþörf</t>
  </si>
  <si>
    <t>http://jonas.is/?p=3817</t>
  </si>
  <si>
    <t>Jónas Kristjánsson</t>
  </si>
  <si>
    <t>. Önnur gerð vímuefna er þó í hávegum höfð en allt í kringum bæinn eru víðáttumiklir akrar af kannabisplöntum .</t>
  </si>
  <si>
    <t>bærinn er afar vinsæll hjá frjálsþenkjandi ungum Evrópubúum og hefur kannski eitthvað að gera með afslappað andrúmsloftið sem einkennir bærinn</t>
  </si>
  <si>
    <t>Bláa perlan Chefchaouen: Sólarfríi á Spáni breytt í ævintýraferð til Marokkó</t>
  </si>
  <si>
    <t>http://dv.is/fokus/2018/8/26/blaa-perlan-chefchaouen-solarfrii-spani-breytt-aevintyraferd-til-marokko</t>
  </si>
  <si>
    <t>Björn Þorfinnsson</t>
  </si>
  <si>
    <t>umkringdur varðstöðvum Ísraelsmanna og verið er að leggja síðustu hönd á múrinn sem liggur á tveimur stöðum við bæinn .</t>
  </si>
  <si>
    <t>bærinn er einangraður frá annarri byggð á Vesturbakkanum og einnig frá Jerúsalem , sem er aðeins í nokkurra kílómetra fjarlægð</t>
  </si>
  <si>
    <t>Segir Betlehem hafa verið breytt í fangelsi</t>
  </si>
  <si>
    <t>http://mbl.is/frettir/erlent/2004/12/21/segir_betlehem_hafa_verid_breytt_i_fangelsi</t>
  </si>
  <si>
    <t>Nú ríkir brauðskortur víða um Venesúela , vegna þess að landið getur ekki flutt inn nægilega mikið af hveiti .</t>
  </si>
  <si>
    <t>bakarar geta bakað minna af brauði og raunverðið skýst upp , þrátt fyrir að sérstök verðlagsnefnd ákveði annað . Langar</t>
  </si>
  <si>
    <t>Að hengja bakara fyrir forseta</t>
  </si>
  <si>
    <t>http://mbl.is/greinasafn/grein/1633349</t>
  </si>
  <si>
    <t>vegar fallið í sumar , en fyrir skömmu lét hann undan þrýstingi ástvina og sveiflaði golfkylfu í fyrsta sinn .</t>
  </si>
  <si>
    <t>bakterían alræmda hefur grafið óþyrmilega um sig í huga hans og er þess væntanlega skammt að bíða að golfsettið fái</t>
  </si>
  <si>
    <t>Fórnarlömbum bakteríunnar fer fjölgandi</t>
  </si>
  <si>
    <t>http://mbl.is/greinasafn/grein/1294627</t>
  </si>
  <si>
    <t>) ! Markaðurinn snarvirkar . Kraftmiklir menn geta orðið ævintýralega ríkir . En fyrr má nú rota en dauðrota .</t>
  </si>
  <si>
    <t>Bandaríkin eru harðneskjulegt samfélag fárra ríkra og margra fátækra . Tötralýðurinn hefst svo við í slömmunum , eins og sópað</t>
  </si>
  <si>
    <t>Markaður og samfélag: Stjórnmál eða trúmál?</t>
  </si>
  <si>
    <t>http://mbl.is/greinasafn/grein/729294</t>
  </si>
  <si>
    <t>Bandaríkin og vúdúhagfræðin - DV</t>
  </si>
  <si>
    <t>http://eyjan.dv.is/eyjan/2011/8/15/bandarikin-og-vuduhagfraedin</t>
  </si>
  <si>
    <t>. Þótt íslenska krónan hafi eitthvað styrkst gagnvart evru hefur Seðlabankinn samt að mestu látið krónuna sökkva með evrunni .</t>
  </si>
  <si>
    <t>Bandaríkjadollar er nú í himinhæðum gagnvart íslensku krónunni og kostar hver dollar um 135 krónur . Það þýðir að líka</t>
  </si>
  <si>
    <t>Blekkingarleikur fjármála-kerfisins heldur áfram</t>
  </si>
  <si>
    <t>http://bbl.is/frettir/6954</t>
  </si>
  <si>
    <t>Hörður Kristjánsson</t>
  </si>
  <si>
    <t>hluti íslenska fjármálakerfisins er kominn í hendurnar á ríkisvaldinu . Stefna ríkisstjórnarinnar í málefnum bankanna er fálmkennd og kolröng .</t>
  </si>
  <si>
    <t>bankarnir eru lamaðir og á meðan blæðir fyrirtækjum út og heimili í landinu geta litla björg sér veitt . Forsætisráðherra</t>
  </si>
  <si>
    <t>Hin nýja sjálfstæðisbarátta er hafin</t>
  </si>
  <si>
    <t>http://mbl.is/greinasafn/grein/1272277</t>
  </si>
  <si>
    <t>http://frettabladid.is/skodun/ess-viri</t>
  </si>
  <si>
    <t>Kerfisvilla – Fréttablaðið</t>
  </si>
  <si>
    <t>http://frettabladid.is/skodun/kerfisvilla</t>
  </si>
  <si>
    <t>fangaklefum . Ástæðan er einföld , það margir eru dæmdir í fangelsi þessi misserin að fangelsiskerfið hefur ekki við .</t>
  </si>
  <si>
    <t>biðin eftir fangelsisvist lengist stöðug . Í byrjun sumar biðu tæplega 200 afbrotamenn eftir að geta hafið afplánun . Þessi</t>
  </si>
  <si>
    <t>Langur biðlisti í fangelsi</t>
  </si>
  <si>
    <t>. Eftir að R-listinn komst til valda hefur hann reynst afar áhugalaus um þessi mál og svikið gefin loforð .</t>
  </si>
  <si>
    <t>biðlistarnir hafa lengst og nú eru rúmlega 400 einstaklingar á biðlista og þar af eru um 300 metnir í mjög</t>
  </si>
  <si>
    <t>Biðlistinn stjórnar borginni</t>
  </si>
  <si>
    <t>http://mbl.is/greinasafn/grein/600234</t>
  </si>
  <si>
    <t>fjölskyldna og barna og aðstoðar þá sem höllum fæti standa . Það hefur hrapallega brugðist í tíð þessarar ríkisstjórnar .</t>
  </si>
  <si>
    <t>bilið milli ríkra og fátækra hefur vaxið . Það sýna biðraðir hjá hjálparsamtökum eins og Mæðrastyrksnefnd . " Andstæðurnar í</t>
  </si>
  <si>
    <t>Ný ríkisstjórn á nýju ári</t>
  </si>
  <si>
    <t>http://mbl.is/greinasafn/grein/582215</t>
  </si>
  <si>
    <t>að stigi ökumaður á bensíngjöfina undir horni , á ská , geta skynjarar sem nema þrýstinginn á bensínfetilinn brugðist .</t>
  </si>
  <si>
    <t>bíllinn drepur á sér . Kvennaráð knattspyrnudeildar FH og Guðrún Jóna Kristjánsdóttir , þjálfari meistaraflokks kvenna hjá félaginu , hafa</t>
  </si>
  <si>
    <t>Nissan innkallar 910.000 bíla</t>
  </si>
  <si>
    <t>http://mbl.is/bill/frettir/2013/09/27/nissan_innkallar_910_000_bila</t>
  </si>
  <si>
    <t>grípur kerfið inn í með því að slá út aflinu og snarhemla þeim hjólum sem leita út úr beygjunni .</t>
  </si>
  <si>
    <t>bíllinn nær ekki að yfirstýra og heldur réttri stefnu út úr beygjum . Lægra verð - meiri búnaður Þá er</t>
  </si>
  <si>
    <t>Enn aflmeiri og magnaðri Boxster</t>
  </si>
  <si>
    <t>http://mbl.is/greinasafn/grein/825740</t>
  </si>
  <si>
    <t>erfðum . Frumur í legslímuflakki bregðast við mánaðarlegum hormónabreytingum líkt og þær gera á sínum eðlilega stað í leginu .</t>
  </si>
  <si>
    <t>blæðingar eiga sér stað inn í vefi og valda þar bólgu og örvefsmyndun með samgróningum milli líffæra í kviðarholinu og</t>
  </si>
  <si>
    <t>Sársauki er ekki sjálfsagður</t>
  </si>
  <si>
    <t>http://dv.is/blogg/adsendar-greinar/2012/9/17/sarsauki-er-ekki-sjalfsagdur/</t>
  </si>
  <si>
    <t>vinsælustu titlunum , en þeim titlum sem fá mestu kynninguna og eru prentaðir í mjög stórum upplögum fari fækkandi .</t>
  </si>
  <si>
    <t>bókaflóran er sífellt að verða einhæfari . Bækur tengdar alls kyns verðlaunum og bókaklúbbum vinsælla sjónvarpsþátta fá bestu plássi í</t>
  </si>
  <si>
    <t>Bókaormarnir, almenningssamgöngurnar og einhæfa útgáfan</t>
  </si>
  <si>
    <t>http://mbl.is/greinasafn/grein/1099037</t>
  </si>
  <si>
    <t>um manneskjuna að baki sjúkdómnum . Það kemur meðal annars fram í því að engar myndir eru í bókinni .</t>
  </si>
  <si>
    <t>bókin er ekki eins grípandi og hún hefði annars orðið . Aftur á móti má ljóst vera eftir lesturinn að</t>
  </si>
  <si>
    <t>Geðveik eiginkona</t>
  </si>
  <si>
    <t>http://dv.is/menning/2011/11/25/gedveik-eiginkona/</t>
  </si>
  <si>
    <t>að liggur við offari . En það er jú aldrei farið nógu illa með góðan dreng , sagði Grýla .</t>
  </si>
  <si>
    <t>börn á öllum aldri horfa til Grýlu , með óttablandinni virðingu , á meðan Lúði nær ekki máli í nokkurri</t>
  </si>
  <si>
    <t>Læra minna og minna, minna í dag en í gær</t>
  </si>
  <si>
    <t>http://mbl.is/greinasafn/grein/1575827</t>
  </si>
  <si>
    <t>Þau eiga ekki að þurfa að líða fyrir það að vagnstjórinn og þessar ágætu fóstrur klikka í sínum skyldustörfum .</t>
  </si>
  <si>
    <t>börnin verða fyrir því og það er kjánalegt . " Einn vinsælasti íþróttamaður Bandaríkjanna , kappaksturskonan Danica Patrick , gerði</t>
  </si>
  <si>
    <t>Vísir - Ósanngjarnt að henda sökinni yfir á vagnstjórann</t>
  </si>
  <si>
    <t>http://visir.is/g/2013130219011</t>
  </si>
  <si>
    <t>Kolbeinn Tumi Daðason</t>
  </si>
  <si>
    <t>megi fara frjálslega með það . Trúnaðarmerking hefur þannig í reynd gengisfellt lagaverndina sem bréfritari bjóst við að njóta .</t>
  </si>
  <si>
    <t>bréfritarar verða að tiltaka , ef þeir vilja að farið sé leynt með það sem þeir hafa ritað . Almenna</t>
  </si>
  <si>
    <t>Hvenær er (tölvu)póstur einkapóstur?</t>
  </si>
  <si>
    <t>http://mbl.is/greinasafn/grein/1041704</t>
  </si>
  <si>
    <t>eru sterkar vísbendingar um að vaxandi hópur foreldra hafi ekki efni á að fjármagna framhaldsskólanám barna sinna vegna kostnaðar .</t>
  </si>
  <si>
    <t>brottfall ungmenna úr framhaldsskólum á Íslandi er óásættanlegt og mun meira en gerist meðal nágrannaþjóðanna . Um leið dregur verulega</t>
  </si>
  <si>
    <t>Menntun og tækifæri fyrir alla – 1. maí 2014</t>
  </si>
  <si>
    <t>http://visir.is/g/2014704289933</t>
  </si>
  <si>
    <t>sem getur haft framfæri sitt af störfum við hana , hvort sem um er að ræða landbúnað eða sjávarútveg .</t>
  </si>
  <si>
    <t>búseta dregst saman í sveit og þorpum og þjóðfélagið allt tekur breytingum . " Ein af þeim breytingum sem eru</t>
  </si>
  <si>
    <t>- Svarfaðardalur og þjóðfélagsbreytingarnar</t>
  </si>
  <si>
    <t>http://mbl.is/greinasafn/grein/762073</t>
  </si>
  <si>
    <t>styrkjastefnan í landbúnaðinum er ekki fæðuöryggisstefna , heldur verndarstefna til að halda erlendri samkeppni frá einni atvinnugrein á Íslandi .</t>
  </si>
  <si>
    <t>búvörur eru dýrari en þær þyrftu að vera . Er það fæðuöryggi ? Jafnvel þær vörur sem Íslendingar framleiða sjálfir</t>
  </si>
  <si>
    <t>Vísir - Hvað er fæðuöryggi?</t>
  </si>
  <si>
    <t>http://visir.is/g/2011708159977</t>
  </si>
  <si>
    <t>félaginu frá því að vera gert upp með tapi þá helst eigið fé bankans einnig mun hærra fyrir vikið .</t>
  </si>
  <si>
    <t>CAD-hlutfallið svokallaða er rúm 17% en væri ella langt undir lögbundnu lágmarki sem er 8% . Jón segir að niðurstaða</t>
  </si>
  <si>
    <t>Jón Þórisson: Uppgjör VBS í samræmi við kröfur FME - Viðskiptablaðið</t>
  </si>
  <si>
    <t>http://vb.is/frettir/6829/</t>
  </si>
  <si>
    <t>Arnór Gísli Ólafsson</t>
  </si>
  <si>
    <t>skoðunum sínum , meðal annars í garð dagblaða . Álitsgjafarnir geta því haft áhrif á skoðanir annarra á dagblöðunum .</t>
  </si>
  <si>
    <t>dagblöðum vegnar betur ef þau kappkosta að fara rétt með staðreyndir . Að einhverju leyti geta dagblöð dregið úr villum</t>
  </si>
  <si>
    <t>Hversu áreiðanlegir eru fjölmiðlar?</t>
  </si>
  <si>
    <t>http://visindavefur.is/svar.php?id=7268</t>
  </si>
  <si>
    <t>Guðbjörg Hildur Kolbeins</t>
  </si>
  <si>
    <t>í basli með markaskorun og topplið síðustu ára , KR og ÍBV , virðast aðallega gera jafntefli þessa dagana .</t>
  </si>
  <si>
    <t>deildin er afar jöfn og aðeins fjögur stig skilja að liðin í efsta og sjötta sæti . Einhvern tíma hefði</t>
  </si>
  <si>
    <t>RÍFLEGA þriðjungur er nú búinn af...</t>
  </si>
  <si>
    <t>http://mbl.is/greinasafn/grein/543024</t>
  </si>
  <si>
    <t>í ríkisstjóra- og ríkisþingskosningum árið 2010 til þess að hagræða kjördæmamörkum víða um landið síðast þegar þeim var breytt .</t>
  </si>
  <si>
    <t>demókratar gætu fengið 5 - 6% fleiri atkvæði á landsvísu en repúblikanar án þess að vinna meirihluta í fulltrúadeildinni samkvæmt</t>
  </si>
  <si>
    <t>Það sem þú þarft að vita um þingkosningarnar í Bandaríkjunum</t>
  </si>
  <si>
    <t>http://visir.is/g/2018181109820</t>
  </si>
  <si>
    <t>Kjartan Kjartansson</t>
  </si>
  <si>
    <t>málflutningsmenn áhyggjur af því að hörð gagnrýni þeirra á úrskurði dómstóla geti komið niður á umbjóðendum þeirra í framtíðinni .</t>
  </si>
  <si>
    <t>dómstóla skortir nauðsynlegt aðhald . Óþægilegar skýringar Þögn fjölmiðla um dómsýsluna er hins vegar óskiljanleg þegar haft er í huga</t>
  </si>
  <si>
    <t>Æpandi þögn fjölmiðla</t>
  </si>
  <si>
    <t>http://mbl.is/greinasafn/grein/1447618</t>
  </si>
  <si>
    <t>og aukinni lækningatækni , fjölskyldur eignast færri börn og er mun meira fjárfest í menntun hvers og eins barns .</t>
  </si>
  <si>
    <t>dregið hefur úr frjósemi á stórum svæðum á Indlandi , og eignast hver móðir þar nú að meðaltali innan við</t>
  </si>
  <si>
    <t>Indverjar láta til sín taka í heimsviðskiptum</t>
  </si>
  <si>
    <t>http://mbl.is/greinasafn/grein/555897</t>
  </si>
  <si>
    <t>annars : „ Laun stjórnenda hafa verið lækkuð og vegna samdráttar í verkefnum félagsins hafa nokkur framleiðslutækja þess stöðvast .</t>
  </si>
  <si>
    <t>dregið hefur verið úr vaktaálagi og yfirvinna hefur minnkað talsvert sem hefur leitt til lægri launa starfsfólks . “ Eins</t>
  </si>
  <si>
    <t>Tuttugu sagt upp</t>
  </si>
  <si>
    <t>http://dv.is/frettir/2009/1/14/tuttugu-sagt-upp/</t>
  </si>
  <si>
    <t>hafði umtalsverð áhrif á markaðinn , því lífeyrissjóðirnir þurfa lögum samkvæmt að ná 3,5 prósent raunávöxtun á ári hverju .</t>
  </si>
  <si>
    <t>ef lífeyrissjóður kaupir verðtryggt skuldabréf , sem er með lægri ávöxtunarkröfu en 3,5 prósent þarf hann að bókfæra tap .</t>
  </si>
  <si>
    <t>Þegar skuldabréfamarkaðurinn næstum því brast</t>
  </si>
  <si>
    <t>http://mbl.is/greinasafn/grein/1354262</t>
  </si>
  <si>
    <t>of óskýr til að menn geti gert sér grein fyrir því hvort þeir eru að brjóta lög eða ekki .</t>
  </si>
  <si>
    <t>ef menn taka ekki " rake " af pottinum þá er póker löglegur í heimahúsum , hvort sem þar spila</t>
  </si>
  <si>
    <t>Jóhannes Stefán Ólafsson</t>
  </si>
  <si>
    <t>http://mbl.is/greinasafn/grein/1148531</t>
  </si>
  <si>
    <t>Allt ber þetta að sama brunni . Ríkisstjórnin bregst því meginhlutverki sínu að skapa festu og traust í samfélaginu .</t>
  </si>
  <si>
    <t>efnahagskreppan er orðin dýpri en hún hefði þurft að verða og hún mun standa lengur ef ekki er skipt um</t>
  </si>
  <si>
    <t>Út úr óvissunni</t>
  </si>
  <si>
    <t>http://mbl.is/greinasafn/grein/1369798</t>
  </si>
  <si>
    <t>vita á eigin skinni að árangurinn í efnahagsmálum hefur verið langt frá því sem hægt hefði verið að ná .</t>
  </si>
  <si>
    <t>efnahagslífið er a.m.k. 100 milljörðum króna minna en það ætti að vera . Þetta jafngildir liðlega 1,2 milljónum króna á</t>
  </si>
  <si>
    <t>Við eigum miklu betra skilið</t>
  </si>
  <si>
    <t>http://mbl.is/greinasafn/grein/1454050</t>
  </si>
  <si>
    <t>í formi forgangs að orkukerfi landsins , auk þess sem hátt raforkuverð fyrir endurnýjanlega orku var fest í lög .</t>
  </si>
  <si>
    <t>eftir því sem endurnýjanlegu orkugjöfunum fjölgar verður raforkuverðið dýrara en ella , og lendir kostnaðurinn nær allur á almennum neytendum</t>
  </si>
  <si>
    <t>Allsherjarráðherrann tekur til starfa</t>
  </si>
  <si>
    <t>http://mbl.is/greinasafn/grein/1495532</t>
  </si>
  <si>
    <t>heimsdreifingu , 127 milljónir í Bandaríkjunum einum . Einnig hreppti hún fern óskarsverðlaun , m.a. fyrir bestu erlendu mynd .</t>
  </si>
  <si>
    <t>eftirspurn eftir myndum frá Asíu hefur margfaldast . " Allir eru að reyna að gera næstu Krjúpandi tígur , "</t>
  </si>
  <si>
    <t>Kínverjar gera fleiri drekamyndir</t>
  </si>
  <si>
    <t>http://mbl.is/greinasafn/grein/615324</t>
  </si>
  <si>
    <t>óbreyttu þrátt fyrir hækkun kakós á heimsmarkaði þá fá neytendur þau boð að kakó sé orðið af skornari skammti .</t>
  </si>
  <si>
    <t>eftirspurn lagar sig ekki að breyttum aðstæðum , innflutningur helst óbreyttur að magni en hækkar í verði og þrýstingur myndast</t>
  </si>
  <si>
    <t>Viðskiptablaðið - Vertu á verði!</t>
  </si>
  <si>
    <t>http://vb.is/skodun/101198/</t>
  </si>
  <si>
    <t>Óðinn</t>
  </si>
  <si>
    <t>sem gerði það að verkum að nær hvaða fataframleiðandi sem er hafði ráð á að framleiða fatnað úr kasmír .</t>
  </si>
  <si>
    <t>eftirspurnin víða um heim eftir kasmírullinni , sem flutt er inn frá Mongólíu , er orðin svo mikil að gengið</t>
  </si>
  <si>
    <t>Verð á kasmírullarafurðum mun hækka</t>
  </si>
  <si>
    <t>http://mbl.is/greinasafn/grein/591820</t>
  </si>
  <si>
    <t>eftirstöðvar lána verða hærri eftir endurútreikning . Lýðheilsustöð sameinaðist embætti landlæknis með formlegum hætti í gær . Lög þessa efnis</t>
  </si>
  <si>
    <t>http://mbl.is/frettir/innlent/2011/05/09/getur_munad_miklu</t>
  </si>
  <si>
    <t>sem laun og að ég hefði getað komið mánuði fyrr . Nám er metið til jafns við 25% starf .</t>
  </si>
  <si>
    <t>ég fæ 65% bætur , sem eru 24.803 krónur fyrir hálfan mánuð , með barnadagpeningum og eftir að dregið hefur</t>
  </si>
  <si>
    <t>Nokkur orð um atvinnuleysisbætur</t>
  </si>
  <si>
    <t>http://mbl.is/greinasafn/grein/662925</t>
  </si>
  <si>
    <t>er ekki verið að kenna börnum að bursta tennurnar eða flokka rusl enda er það ekki hlutverk góðra bóka .</t>
  </si>
  <si>
    <t>ég hef alla trú á því að bækurnar geti náð til barna í dag jafnt sem fyrir margt löngu .</t>
  </si>
  <si>
    <t>Átta ára krakkar geta meira</t>
  </si>
  <si>
    <t>http://mbl.is/greinasafn/grein/1058184</t>
  </si>
  <si>
    <t>til ostsins á hrökkbrauðið . Þá hef ég tilhneigingu til að borða ívið meira en ég þarf á kvöldin .</t>
  </si>
  <si>
    <t>ég hef þyngst . Það góða við ástandið er að nú segi ég stopp . Osturinn fær að fjúka og</t>
  </si>
  <si>
    <t>10 kíló fyrir Mont Blanc</t>
  </si>
  <si>
    <t>http://dv.is/blogg/barattan-vid-holdid/2012/10/20/10-kilo-fyrir-mont-blanc/</t>
  </si>
  <si>
    <t>Baráttan við holdið</t>
  </si>
  <si>
    <t>reyki ekki minna , en ég frýs meira . Mats Grorud , reykingamaður : Já , ég reyki minna .</t>
  </si>
  <si>
    <t>ég reyki 2 - 3 rettur í einu í stað einnar og einnar áður til að ná upp nikótínmagninu áður</t>
  </si>
  <si>
    <t>Frumvarp um reykingabann</t>
  </si>
  <si>
    <t>http://mbl.is/folk/frettir/2008/12/05/palli_selur_og_selur_en_heldur_i_gamla_simann</t>
  </si>
  <si>
    <t>Reykjavík . Þetta staðfesta tveir dómar Hæstaréttar , annar frá 6. nóvember 2008 , hinn frá 22. nóvember 2012 .</t>
  </si>
  <si>
    <t>eigandi viðbyggingarinnar hefur þurft að fjarlægja hana tvívegis með tilheyrandi harmkvælum og myndbirtingum í fjölmiðlum . Reyndar var það svo</t>
  </si>
  <si>
    <t>Saga úr Suðurhúsum</t>
  </si>
  <si>
    <t>http://mbl.is/greinasafn/grein/1465674</t>
  </si>
  <si>
    <t>fasteigna á höfuðborgarsvæðinu er hátt m.v. leiguverð . * Verðbólga eykur óvissu og skapar mikla hækkun á verðtryggðum lánum .</t>
  </si>
  <si>
    <t>eigið fé , þeirra sem eru mjög skuldsettir og hafa keypt nýlega , rýrnar vegna raunlækkunar íbúðarhúsnæðisins . Sæmilegt efnahagsástand</t>
  </si>
  <si>
    <t>Íbúðaverð á niðurleið</t>
  </si>
  <si>
    <t>http://mbl.is/greinasafn/grein/1098691</t>
  </si>
  <si>
    <t>viðbótar við svonefnda Pillar II-eiginfjárkröfu sem eftirlitsstjórnvöld í hverju landi , í tilfelli Íslands Fjármálaeftirlitið , gera til bankanna .</t>
  </si>
  <si>
    <t>eiginfjárhlutfall stóru íslensku bankanna þriggja þarf nú að lágmarki að vera á bilinu 21 til 23 prósent . Því til</t>
  </si>
  <si>
    <t>Hertar eiginfjárkröfur skila sér í hærri…</t>
  </si>
  <si>
    <t>http://frettabladid.is/markadurinn/hertar-eiginfjarkroefur-skila-ser-i-haerri-lanakjoerum-til-heimila-og-fyrirtaekja</t>
  </si>
  <si>
    <t>. Á þessum tíma var kennsluaðferð þar sem kennt var með talmáli , og var táknmál bannað í skólanum .</t>
  </si>
  <si>
    <t>eiginlega enginn heyrnarlaus á Íslandi fór í menntaskóla eða háskóla . Margir hættu skólagöngu eftir 18 ára og fóru að</t>
  </si>
  <si>
    <t>Þrekvirki í þögninni</t>
  </si>
  <si>
    <t>http://mbl.is/greinasafn/grein/785343</t>
  </si>
  <si>
    <t>eignarhaldið á HB Granda er orðið með þeim hætti að við teljum rétt að hverfa á braut . “ Umrædd</t>
  </si>
  <si>
    <t>Útgerðarfélag Reykjavíkur kaupir allan hlut Kaupfélagsins í Brimi</t>
  </si>
  <si>
    <t>http://kjarninn.is/skyring/2019-09-09-utgerdarfelag-reykjavikur-kaupir-allan-hlut-kaupfelagsins-i-brim</t>
  </si>
  <si>
    <t>, enda standi hvorki fyrirmæli annarra laga né samnings í vegi fyrir að slík krafa nái fram að ganga .</t>
  </si>
  <si>
    <t>eignin fer í almenna sölu náist samkomulag um það , en ella á uppboð og er söluverðmætinu að því loknu</t>
  </si>
  <si>
    <t>Ef ég á helmingseign í húsi með kunningja mínum, get ég þá gert honum kauptilboð sem hann verður að taka eða kaupa mig ella út á sama verði?</t>
  </si>
  <si>
    <t>http://visindavefur.is/svar.php?id=5384</t>
  </si>
  <si>
    <t>Ragnar Guðmundsson</t>
  </si>
  <si>
    <t>er að koðna niður og byggðin á höfuðborgarsvæðinu er tvístruð yfir svæði , sem evrópsk stórborg væri fullsæmd af .</t>
  </si>
  <si>
    <t>eina raunverulega þéttbýli á Íslandi er mjög óskilvirkt . Óskilvirknin birtist m.a. í minni afköstum samfélagsins , í glötuðum tækifærum</t>
  </si>
  <si>
    <t>Athugasemdir við umfjöllun um flutning Hringbrautar</t>
  </si>
  <si>
    <t>http://mbl.is/greinasafn/grein/782056</t>
  </si>
  <si>
    <t>í Garðabæ á undanförnum misserum . Við tókum t.d. þá ákvörðun fyrir um þremur árum að fjármagnið fylgdi leikskólanemum .</t>
  </si>
  <si>
    <t>einkaaðilar fara að sýna áhuga á að reka leikskóla í Garðabæ . Á síðastliðnum fjórum árum hefur ekkert pláss bæst</t>
  </si>
  <si>
    <t>Auka þarf valfrelsi um skóla og nám</t>
  </si>
  <si>
    <t>http://mbl.is/greinasafn/grein/780055</t>
  </si>
  <si>
    <t>súbjektívismi " tæmir náðarmeðulin merkingu sinni . Kvöldmáltíðin er skilin sem andleg næring og barnaskírnin hverfur í skugga endurfæðingar .</t>
  </si>
  <si>
    <t>einstaklingurinn er gerður ábyrgur fyrir sjálfum sér og um leið missir embættið vægi sitt , guðþjónustan og hefðirnar . Persónan</t>
  </si>
  <si>
    <t>Pólitískur píetismi</t>
  </si>
  <si>
    <t>http://mbl.is/greinasafn/grein/1188094</t>
  </si>
  <si>
    <t>staðan sú að sveitarfélög virðast ekki hafa skyldur til að líta til heildarhagsmuna þegar kemur að ákvörðun um skipulagsmál .</t>
  </si>
  <si>
    <t>einstök sveitarfélög geta hindrað flutningsfyrirtækið í að uppfylla skyldur sínar samkvæmt raforkulögum um hagkvæmni , afhendingaröryggi og gæði raforku ,</t>
  </si>
  <si>
    <t>Landsnet krefur stjórnvöld um stefnumörkun</t>
  </si>
  <si>
    <t>http://visir.is/g/2014140329865</t>
  </si>
  <si>
    <t>Svavar Hávarðsson</t>
  </si>
  <si>
    <t>þetta er til þess gert að krakkarnir geti , með hjálp fiðrildaduftsins , flogið og skemmt sér allan sólarhringinn .</t>
  </si>
  <si>
    <t>einstrengingslegur þankagangur myndast . Hið eina sem kemst að er stuðið og víkja öll manneskjuleg gildi fyrir því ( þau</t>
  </si>
  <si>
    <t>Heimur versnandi fer</t>
  </si>
  <si>
    <t>http://mbl.is/greinasafn/grein/1029536</t>
  </si>
  <si>
    <t>hún ætti að skammast sín . Bændur í Danmörku gefa svínum alltof mikið af fúkkalyfjum að mati matvælaeftirlits landsins .</t>
  </si>
  <si>
    <t>ekkert minna er lengur af kólí- og salmonellubakteríum í dönsku svínakjöti en kjöti frá erlendum framleiðendum . Alþjóðagjaldeyrissjóðurinn beið með</t>
  </si>
  <si>
    <t>Danmörk - Svín fá of mikið af fúkkalyfjum</t>
  </si>
  <si>
    <t>fer fjarri að málið sé ávallt svo einfalt , sér í lagi þegar kemur að störfum stjórnenda og sérfræðinga .</t>
  </si>
  <si>
    <t>ekki dugar að beita hefðbundnu kostnaðarmati til að greina ávinninginn . Matið þarf að grundvallast á víðari nálgun og jafnframt</t>
  </si>
  <si>
    <t>Hvernig nýtum við tíma lykilmanna?</t>
  </si>
  <si>
    <t>http://mbl.is/greinasafn/grein/1315766</t>
  </si>
  <si>
    <t>á meðfylgjandi mynd um þróun á fjárfestingu í háskólamenntun á Norðurlöndunum og hjá OECD á árunum 2000 - 2012 .</t>
  </si>
  <si>
    <t>ekki er hægt að byggja upp þá kennslu- og rannsóknarinnviði sem nútíma háskólar þurfa að búa yfir til að ná</t>
  </si>
  <si>
    <t>Háskólar í hættu</t>
  </si>
  <si>
    <t>http://mbl.is/greinasafn/grein/1616206</t>
  </si>
  <si>
    <t>of margir stjórnmála-, embættis- og fjölmiðlamenn eru að leita að réttum vandamálum . Vandamálin eru markmið í sjálfu sér .</t>
  </si>
  <si>
    <t>ekki er leitað að lausnum sem raunverulega virka heldur því að viðhalda og magna umræðuna um vandamálin og bregðast við</t>
  </si>
  <si>
    <t>Vandamálabransinn</t>
  </si>
  <si>
    <t>finna hjá Sýslumanninum á Selfossi . Lausatök einkenna fjármálastjórnina og embættið hefur farið fram úr áætlun í nokkur ár .</t>
  </si>
  <si>
    <t>ekki næst að halda úti löggæslu eins og ætlast er til . Viðbrögð embættisins eru þau að hrópa eftir meiri</t>
  </si>
  <si>
    <t>Rekum sýslumenn</t>
  </si>
  <si>
    <t>er þeim gefinn kostur á öryggis- og þjónustuíbúðum ásamt góðri heimaþjónustu í mun meira mæli en hér á landi .</t>
  </si>
  <si>
    <t>eldra fólk lifir virkari ellidaga , er lengur sjálfstætt og sjálfbjarga og þarfnast því ódýrari og minni þjónustu en á</t>
  </si>
  <si>
    <t>Við erum ekki próventufólk*</t>
  </si>
  <si>
    <t>http://mbl.is/greinasafn/grein/1098312</t>
  </si>
  <si>
    <t>eldsneyti á bensínstöðvar í landinu . Vöruflutningabílstjórar hafa verið í verkfalli síðan á mánudag , þeirra á meðal olíubílstjórar .</t>
  </si>
  <si>
    <t>eldsneyti er víða farið að skorta . Olíubílar hersins verða notaðir við dreifinguna ásamt skipum sjóhersins . Þetta var ákveðið</t>
  </si>
  <si>
    <t>Bílstjórar í verkfalli - herinn dreifir eldsneyti</t>
  </si>
  <si>
    <t>http://ruv.is/node/833315</t>
  </si>
  <si>
    <t>möguleika en aðild að Evrópusambandinu . Ríkisstjórnin er sannfærð um að aðild sé sá bjarghringur sem Íslendingum er nauðsynlegur .</t>
  </si>
  <si>
    <t>endurreisn efnahagslífsins hefur tafist . Minnihluti þingheims og mikill minnihluti þjóðarinnar hafa knúið fram samningaviðræður við Evrópusambandið . Afarkostir í</t>
  </si>
  <si>
    <t>Fríverslun í Norðurhöfum er okkar besti kostur</t>
  </si>
  <si>
    <t>http://mbl.is/greinasafn/grein/1353897</t>
  </si>
  <si>
    <t>í hverri kynslóð . Það er ólíkt á milli kynfruma , til dæmis einstakra sæðisfruma , hvar víxlin verða .</t>
  </si>
  <si>
    <t>engar tvær sæðisfrumur eða eggfrumur bera sama erfðaefni . Tvíburar koma í tveimur megingerðum , eineggja og tvíeggja . Tvíeggja</t>
  </si>
  <si>
    <t>Hvort er maður meira skyldur foreldrum sínum eða systkinum?</t>
  </si>
  <si>
    <t>http://visindavefur.is/svar.php?id=11204</t>
  </si>
  <si>
    <t>Arnar Pálsson</t>
  </si>
  <si>
    <t>allir farnir að segja ljón á veginum . Kunninginn fullyrðir að auglýsingarnar frá Peugeot hafi ruglað fólk í ríminu .</t>
  </si>
  <si>
    <t>enginn man lengur eftir hinni upprunalegu og réttu notkun forsetningarinnar í . Víkverji hefur verið að skoða heimasíðu kallanna.is og</t>
  </si>
  <si>
    <t>Víkverji skrifar...</t>
  </si>
  <si>
    <t>http://mbl.is/greinasafn/grein/1046001</t>
  </si>
  <si>
    <t>ofboðslega hátt heimsmarkaðsverð á hráolíutunnunni til að safna upp forða ákvað Venesúela að greiða niður ýmsa hluti í landinu .</t>
  </si>
  <si>
    <t>enginn peningur er til nú til að greiða fyrir nauðsynjar . Hugo Chávez lést árið 2013 eftir baráttu við krabbamein</t>
  </si>
  <si>
    <t>Sjálf­skapar­víti Venesúela: Sósíalíska drauma­ríkið sem koll­varpaðist í mar­tröð</t>
  </si>
  <si>
    <t>http://visir.is/g/2016160608824</t>
  </si>
  <si>
    <t>flækjustig stjórnsýslunnar hefur aukist til muna við endalausar sameiningar . Engin stefna hefur verið sett fram um forgangsröðun fjármuna .</t>
  </si>
  <si>
    <t>enn eitt árið sker borgin niður og hækkar gjöld á borgarbúa , flatt á alla málaflokka , í stað þess</t>
  </si>
  <si>
    <t>Vísir - Áttavitanum fleygt</t>
  </si>
  <si>
    <t>http://visir.is/g/2013709129959</t>
  </si>
  <si>
    <t>ekki nafn og nafnlausir reikningar leyfðir . Litlar eða engar kröfur eru gerðar um ársreikninga og skil á þeim .</t>
  </si>
  <si>
    <t>erfitt eða ómögulegt er fá upplýsingar um eignarhald á félögum og hverjir séu raunverulegir eigendur þeirra , sjá umsvif þeirra</t>
  </si>
  <si>
    <t>Skattaskjól og aflandsfélög | Kjarninn</t>
  </si>
  <si>
    <t>http://kjarninn.is/skodun/2016-03-31-skattaskjol-og-aflandsfelog</t>
  </si>
  <si>
    <t>Ritstjórn Kjarnans</t>
  </si>
  <si>
    <t>bagalegt það er að ekki skuli mörkuð stefna til langs tíma um fjárfestingar hins opinbera og þá sérstaklega ríkisins .</t>
  </si>
  <si>
    <t>erfitt er að átta sig á fjárfestingarþörf í innviðum samfélagsins á komandi árum . Við vitum að ráðist verður í</t>
  </si>
  <si>
    <t>Breytum fasteign í vegi, brýr, göng, hafnir og flugvelli</t>
  </si>
  <si>
    <t>http://mbl.is/greinasafn/grein/1635297</t>
  </si>
  <si>
    <t>erfitt hefur reynst að tryggja fólki fastan heimilislækni og biðtími eftir tíma hjá lækni er langur . Í skýrslunni segir</t>
  </si>
  <si>
    <t>Margþættur vandi heilsugæslunnar á landsbyggðinni</t>
  </si>
  <si>
    <t>fyrsta lagi vernd fiskistofna , í öðru lagi að draga úr offjárfestingu og í þriðja lagi að auka hagkvæmni .</t>
  </si>
  <si>
    <t>fá stór útgerðarfyrirtæki eignast stærsta hluta af kvótanum , þeir sem eiga mest eignast meira vegna auðlindarentunnar . Greinin er</t>
  </si>
  <si>
    <t>Saga auðlindarentunnar í ellefu hundruð ár</t>
  </si>
  <si>
    <t>http://frettatiminn.is/saga-audlindarentunnar-i-ellefu-hundrud-ar/</t>
  </si>
  <si>
    <t>Gunnar Smári Egilsson</t>
  </si>
  <si>
    <t>engin áhrif og ekki getur hann sagt upp viðskiptasambandi sínu við ríkismiðilinn með því að hætta að greiða áskriftina .</t>
  </si>
  <si>
    <t>fáar ef nokkrar stofnanir samfélagsins búa við minna aðhald en Ríkisútvarpið . Í aðhaldsleysinu hefur myndast þjóðfélagslegt tómarúm um húsið</t>
  </si>
  <si>
    <t>Ríkisrekið aðhaldsleysi og fréttamat</t>
  </si>
  <si>
    <t>http://mbl.is/greinasafn/grein/1555681</t>
  </si>
  <si>
    <t>Í forgangi að hækka fæðingarorlof</t>
  </si>
  <si>
    <t>http://kjarninn.is/skyring/2017-02-03-i-forgangi-ad-haekka-faedingarorlof/</t>
  </si>
  <si>
    <t>http://kjarninn.is/</t>
  </si>
  <si>
    <t>sem eru ekki feitir annað hvort halda að þeir séu feitir eða lifa í ótta við að verða feitir .</t>
  </si>
  <si>
    <t>fæstir lifa sáttir í eigin skinni og það er afar erfitt og íþyngjandi að búa alla ævi í líkama sem</t>
  </si>
  <si>
    <t>Dagur líkamsvirðingar: „Þetta þarf ekki að vera svona“</t>
  </si>
  <si>
    <t>http://bleikt.pressan.is/lesa/dagur-likamsvirdingar-thetta-tharf-ekki-ad-vera-svona/</t>
  </si>
  <si>
    <t>bílum til að stuðla að endurnýjun bílaflotans ( sem er reyndar ekki bara umhverfismál , heldur líka öryggismál ) .</t>
  </si>
  <si>
    <t>fáir kaupa sér nýja bíla og ríkið græðir þá ekki neitt á því að nýir bílar seljist , í stað</t>
  </si>
  <si>
    <t>Vísir - Græn skattalækkun</t>
  </si>
  <si>
    <t>http://visir.is/g/2011708299951</t>
  </si>
  <si>
    <t>framhaldsskólanum og orsakað algjöran skort raungreinakennara í grunnskólanum endurspeglast í fádæma fáum nemum er velja sér raungreinar í Háskólanum .</t>
  </si>
  <si>
    <t>fáir sem engir menntaðir eðlisfræðikennarar fást til endurnýjunar eðlisfræðikennslunnar . Og til að reka endahnútinn á þetta allt saman .</t>
  </si>
  <si>
    <t>Hvað hrjáir raungreinakennslu í grunn- og framhaldsskólum?</t>
  </si>
  <si>
    <t>http://mbl.is/greinasafn/grein/539146</t>
  </si>
  <si>
    <t>og leiðin til heljar . Yfirvaldið hefur stöðugt verið að samþykkja samruna með skilyrðum í stað þess að synja .</t>
  </si>
  <si>
    <t>fákeppni og markaðsráðandi staða einkenna nú alla helstu markaði okkar . Stórfyrirtækin geta skammtað sér kjörin . Vonin um að</t>
  </si>
  <si>
    <t>Frjálshyggja í blindgötu</t>
  </si>
  <si>
    <t>http://mbl.is/greinasafn/grein/1269509</t>
  </si>
  <si>
    <t>ungmenni . Styttingin virðist hafa minnkað námsánægju og nemendur þurfa gjarnan að hætta í tómstundum og félagsstörfum vegna álags .</t>
  </si>
  <si>
    <t>fall í sumum skólum er mikið á fyrsta ári . Álag veldur streitu sem getur haft alvarleg áhrif á andlega</t>
  </si>
  <si>
    <t>Vanlíðan ungmenna á Íslandi og menntamálayfirvöld</t>
  </si>
  <si>
    <t>http://visir.is/g/2017170609412</t>
  </si>
  <si>
    <t>Guðrún Ingibjörg Stefánsdóttir</t>
  </si>
  <si>
    <t>Mörgum líður vel í hlýjum og öruggum faðmi barnfóstrunnar , lausir undan áhyggjum sem fylgja því að axla ábyrgð .</t>
  </si>
  <si>
    <t>farið er að líta á neytendur sem hóp af kjánum , einfeldningum eða ómálga smábörnum . Kjáninn varaður við Af</t>
  </si>
  <si>
    <t>Ríki barnfóstrunnar: Þar sem vit er haft fyrir fólki</t>
  </si>
  <si>
    <t>http://mbl.is/greinasafn/grein/1523099</t>
  </si>
  <si>
    <t>Í mínum huga er þessi ákvörðun ríkisstjórnar Davíðs Oddssonar merkasti áfanginn sem náðst hefur í jafnréttismálum um langt árabil .</t>
  </si>
  <si>
    <t>feikilega merkileg breyting er að verða á viðhorfum til hefðbundinnar verkaskiptingar kynjanna og ekkert er mikilvægara til að ná fram</t>
  </si>
  <si>
    <t>Jafnrétti í þágu fjöldans</t>
  </si>
  <si>
    <t>http://mbl.is/greinasafn/grein/723744</t>
  </si>
  <si>
    <t>hafi verið gert við fossinn fyrir allmörgum árum en stígarnir sem voru lagðir þá hafi verið helst til mjóir .</t>
  </si>
  <si>
    <t>ferðamenn ganga meðfram stígunum , þeir breikka og svörðurinn lætur á sjá . " Það eru hreinlega komin djúp kindagöng</t>
  </si>
  <si>
    <t>Umhverfi Goðafoss lætur á sjá vegna mikils átroðnings</t>
  </si>
  <si>
    <t>http://mbl.is/greinasafn/grein/1461404</t>
  </si>
  <si>
    <t>Þingeyjarsveitar , sagði í samtali við Morgunblaðið í vor að göngustígar væru löngu hættir að anna umferðinni við Goðafoss .</t>
  </si>
  <si>
    <t>ferðamenn ganga meðfram stígunum og troða niður svörðinn . " Við erum einnig uggandi um öryggi ferðamanna sem fara út</t>
  </si>
  <si>
    <t>Rútufarmar af fólki við Goðafoss</t>
  </si>
  <si>
    <t>http://mbl.is/frettir/innlent/2013/08/08/rutufarmar_af_folki_vid_godafoss</t>
  </si>
  <si>
    <t>gífurlegi vöxtur sem við höfum búið við er um tvöfaldur á við það sem almennt gerist hjá öðrum löndum .</t>
  </si>
  <si>
    <t>ferðaþjónusta er nú þýðingarmeiri fyrir Ísland en flest önnur lönd Norður-Evrópu . Á sama tíma og umsvifin í ferðaþjónustu hafa</t>
  </si>
  <si>
    <t>Mikið hagsmunamál að ferðaþjónustan fái eðlileg starfsskilyrði</t>
  </si>
  <si>
    <t>http://mbl.is/greinasafn/grein/580807</t>
  </si>
  <si>
    <t>er algjörlega óviðunandi að ekki sé hægt að treysta á flugvöllinn vegna aðstöðuleysis og tækjaskorts eins og nú er .</t>
  </si>
  <si>
    <t>ferðaþjónustan á Akureyri og nágrenni er í öldudal stærstan hluta ársins á sama tíma og erlendir ferðamenn flykkjast í miklum</t>
  </si>
  <si>
    <t>Akureyrarflugvöllur og ábyrgðin</t>
  </si>
  <si>
    <t>http://vikudagur.is/is/frettir/akureyrarflugvollur-og-abyrgdin</t>
  </si>
  <si>
    <t>Ragnar Sverrisson</t>
  </si>
  <si>
    <t>þá . Eins er oft erfitt að greina á milli áhrifa umhverfisins eða þess sem kemur frá ferlinum sjálfum .</t>
  </si>
  <si>
    <t>ferlinum verður einungis lýst með líkindafræðilegum aðferðum . Eðlisfræðingar gefa því venjulega upp líkindin á því að eitthvað gerist ,</t>
  </si>
  <si>
    <t>p og regla heilla talna</t>
  </si>
  <si>
    <t>http://mbl.is/greinasafn/grein/501987</t>
  </si>
  <si>
    <t>nær ósnertanlegrar forystu í stigakeppni ökuþóra . " Vertíð mín hefur verið gagnleg fyrir Renault – allt hefur bilað .</t>
  </si>
  <si>
    <t>Fernando er í forystu í titilbaráttunni , " segir Fisichella við ítalska íþróttadagblaðið Gazzetta dello Sport . Hermt er að</t>
  </si>
  <si>
    <t>Fisichella svekktur</t>
  </si>
  <si>
    <t>http://mbl.is/sport/formula/2005/09/10/fisichella_svekktur</t>
  </si>
  <si>
    <t>Fíklar fyrr veikir og veikari</t>
  </si>
  <si>
    <t>http://mbl.is/frettir/innlent/2008/05/23/fiklar_fyrr_veikir_og_veikari</t>
  </si>
  <si>
    <t>kemur fram að ekki hafi borið jafnmikið á veiðiþjófnaði í heimsálfunni síðan á áttunda og níunda áratug síðustu aldar .</t>
  </si>
  <si>
    <t>fílum fækkar ört . Þá bætir ekki úr skák að náttúruleg heimkynni dýranna eru í hættu vegna veðurfars og ágangs</t>
  </si>
  <si>
    <t>Veiðiþjófar valda hruni afríska fílsins</t>
  </si>
  <si>
    <t>http://ruv.is/node/1070866</t>
  </si>
  <si>
    <t>Birkir Blær Ingólfsson</t>
  </si>
  <si>
    <t>fíngert kalkryk berst út í andrúmsloftið . Kalkið er sjálft ekki hættulegt , en er ekki hollt berist það í</t>
  </si>
  <si>
    <t>vinnumarkaðurinn mjög stífur og stjórnast af almennum kjarasamningum sem hafa gert launaaðlögun mun erfiðari en annars staðar á Norðurlöndunum .</t>
  </si>
  <si>
    <t>Finnland hefur farið verr út úr efnahagskreppunni en til dæmis Ísland eða Svíþjóð . Eða að minnsta kosti hefur kreppan</t>
  </si>
  <si>
    <t>Nokia og efnahagsvandræði Finnlands</t>
  </si>
  <si>
    <t>http://visir.is/g/2017170308989</t>
  </si>
  <si>
    <t>Lars Christensen</t>
  </si>
  <si>
    <t>og aðra um að „ forsvaranlegt " sé að „ auka aflaheimildir tímabundið " , til dæmis út kjörtímabilið .</t>
  </si>
  <si>
    <t>fiskistofnar flestra Evrópuþjóða eru í mun verra ásigkomulagi en nytjastofnar Íslendinga . Hér á landi hefur sjávarútvegurinn verið undirstöðuatvinnugrein ,</t>
  </si>
  <si>
    <t>_x0084_Innan forsvaranlegra marka_x0093_</t>
  </si>
  <si>
    <t>http://visir.is/g/2010949095247</t>
  </si>
  <si>
    <t>Ólafur Þ. Stephensen</t>
  </si>
  <si>
    <t>http://mbl.is/vidskipti/frettir/2005/10/27/dotturfelag_kb_banka_i_svithjod_aminnt</t>
  </si>
  <si>
    <t>til mikillar endurskipulagningar atvinnulífsins var landið lokað af í gjaldeyrishöftum og ríkisstjórnin reyndi að skattleggja sig út úr kreppunni .</t>
  </si>
  <si>
    <t>fjárfesting er í sögulegu lágmarki þrátt fyrir lágt raungengi og vexti . Gjaldeyrishöftin hafa kostað a.m.k. 1 - 2% í</t>
  </si>
  <si>
    <t>Viðskiptablaðið - Opnum Ísland</t>
  </si>
  <si>
    <t>http://vb.is/skodun/96353/</t>
  </si>
  <si>
    <t>felldu stjórnarliðar tillögu stjórnarandstöðunnar sem koma átti í veg fyrir skerðingu á barna- og vaxtabótum vegna hækkunar á fasteignamati .</t>
  </si>
  <si>
    <t>fjárhagsáætlanir fjölda heimila hafa raskast verulega , sem treystu á vaxta- eða barnabætur til að geta staðið í skilum með</t>
  </si>
  <si>
    <t>Heimilin hlunnfarin</t>
  </si>
  <si>
    <t>http://mbl.is/greinasafn/grein/553092</t>
  </si>
  <si>
    <t>HR og Keili hafa ekki verið felld niður og því hefur LÍN ekki getað hætt að lána fyrir þeim .</t>
  </si>
  <si>
    <t>fjárhagsstaða lánasjóðsins er verri en búist var við og staða fólks sem hyggur á frumgreinanám engu betri en áður .</t>
  </si>
  <si>
    <t>Áherslubreyting Illuga bitnar á námsmönnum</t>
  </si>
  <si>
    <t>http://dv.is/frettir/2013/9/13/aherslubreyting-illuga-bitnar-namsmonnum/</t>
  </si>
  <si>
    <t>Jóhann Páll Jóhannsson</t>
  </si>
  <si>
    <t>ekki verið felld niður , en í Bifröst hefur verið tekið upp 89 þúsund króna innritunargjald í stað þeirra .</t>
  </si>
  <si>
    <t>fjárhagsstaða LÍN er mun verri en búist var við og staða fólks sem hyggur á frumgreinanám engu betri en áður</t>
  </si>
  <si>
    <t>Hættir við að létta undir með frum­greina­nemum</t>
  </si>
  <si>
    <t>vandann . Togstreitu gætir milli lykilstofnana í heilbrigðiskerfinu og má rekja hana til óljósrar stefnu stjórnvalda um skipulag heilbrigðiskerfisins .</t>
  </si>
  <si>
    <t>Greiðslur héldu áfram þrátt fyrir athugasemdir</t>
  </si>
  <si>
    <t>http://frettabladid.is/frettir/togstreita-hamlar-hagkvaemni</t>
  </si>
  <si>
    <t>þingsins . Það sem er sérstaklega athyglisvert er að löggjafinn hefur jafnan litið á vegakerfið sem afgangsstærð í fjárlögum .</t>
  </si>
  <si>
    <t>fjársvelti í þessum málaflokki hefur verið viðvarandi og þurfum nú að horfast í augu við margra ára uppsafnaðan vanda .</t>
  </si>
  <si>
    <t>Undarleg umræða um fjársvelti í samgöngumálum</t>
  </si>
  <si>
    <t>http://eyjan.pressan.is/frettir/?p=191377</t>
  </si>
  <si>
    <t>að sé notað í verkfalli opinberra starfsmanna eins og kennara hefur ekki virkað sem skyldi í yfirstandandi verkfalli grunnskólakennara .</t>
  </si>
  <si>
    <t>fjöldi fatlaðra barna hefur farið mun verr út úr verkfallinu en önnur börn og verr en nauðsyn ber til vegna</t>
  </si>
  <si>
    <t>Nauðsynlegt að breyta fyrirkomulagi undanþágna</t>
  </si>
  <si>
    <t>http://mbl.is/greinasafn/grein/823877</t>
  </si>
  <si>
    <t>Aukakílóahræðslan á sér farveg allt árið um kring og þjóðsagan um hvað fita er ofboðslega vond lifir góðu lífi .</t>
  </si>
  <si>
    <t>fjöldi fólks er í stöðugu tilgangslausu stríði við líkama sinn sem veldur því mikilli vansæld . Í stað þess að</t>
  </si>
  <si>
    <t>Ímyndaðar óvættir</t>
  </si>
  <si>
    <t>http://mbl.is/greinasafn/grein/1401948</t>
  </si>
  <si>
    <t>meðalhóf og andmælarétt hafa ekki verið virtar , auk þess sem dregnar hafa verið fljótfærnislegar ályktanir í ýmsum málum .</t>
  </si>
  <si>
    <t>fjöldi saklausra manna hefur orðið fyrir stórfelldu tjóni vegna tilhæfulausra kæra . Hver ber ábyrgð á því ? spyr Helgi</t>
  </si>
  <si>
    <t>Telur að vinnubrögð FME kalli á óháða rannsókn</t>
  </si>
  <si>
    <t>http://eyjan.pressan.is/frettir/?p=149040</t>
  </si>
  <si>
    <t>þeirri nítjándu . Á þessum tíma fóru ræktendur að ákveða hvaða eiginleikum skyldi ná fram og vægi umhverfisþátta minnkaði .</t>
  </si>
  <si>
    <t>fjöldi sjaldgæfra eiginleika hefur horfið úr stofnum sem teknir hafa verið til ræktunar og erfðamengi þeirra orðið einsleitara og um</t>
  </si>
  <si>
    <t>Verndun erfðaauðlinda búfjár er nauðsynleg</t>
  </si>
  <si>
    <t>http://bbl.is/frettir/2535</t>
  </si>
  <si>
    <t>Vilmundur Hansen</t>
  </si>
  <si>
    <t>. Birtu þeir svo hugmyndir sínar opinberlega svo önnur fyrirtæki og ný verkfræðiteymi gætu byggt á þeim og bætt .</t>
  </si>
  <si>
    <t>fjöldi sjálfstæðra fyrirtækja víðs vegar um heim vinnur nú að eigin hugmyndum að lestum sem þessum og áforma að reisa</t>
  </si>
  <si>
    <t>Á fleygiferð í ofurlykkju</t>
  </si>
  <si>
    <t>http://mbl.is/greinasafn/grein/1595520</t>
  </si>
  <si>
    <t>selja eignir Ríkisvaldið hefur á síðustu árum fært aukin verkefni til sveitarfélaganna en án þess að tekjustofnar fylgi með .</t>
  </si>
  <si>
    <t>fjöldi sveitarfélaga berst í bökkum . Mörg þeirra verja nú yfir 80% af skatttekjum sínum í lögbundin rekstrarverkefni . Svigrúm</t>
  </si>
  <si>
    <t>Að loknum sveitarstjórnarkosningum</t>
  </si>
  <si>
    <t>http://mbl.is/greinasafn/grein/673445</t>
  </si>
  <si>
    <t>reglulega til nytja . Gamall , náttúrulegur skógur og úthagi til beitar hefur þannig nær alveg horfið á Norðurlöndunum .</t>
  </si>
  <si>
    <t>fjölmargar plöntu- og dýrategundir sem finnast einungis í þessum vistgerðum hafa misst heimkynni sín og eru því komin í útrýmingarhættu</t>
  </si>
  <si>
    <t>Beit er nauðsynleg til að viðhalda fjölbreytileika vistkerfa</t>
  </si>
  <si>
    <t>http://bbl.is/frettir/12569</t>
  </si>
  <si>
    <t>Anna Guðrún Þórhallsdóttir</t>
  </si>
  <si>
    <t>fjölmiðla um kvikmyndir , en þetta er einkum gert með þeim hætti að gagnrýnendum er ekki boðið á forsýningar .</t>
  </si>
  <si>
    <t>fjölmiðlum og kvikmyndagagnrýnendum þeirra er ekki unnt að birta gagnrýni um viðkomandi myndir á sama tíma og þær eru frumsýndar</t>
  </si>
  <si>
    <t>Kvikmyndagagnrýni í krísu</t>
  </si>
  <si>
    <t>http://mbl.is/greinasafn/grein/1083413</t>
  </si>
  <si>
    <t>Segja skólann nánast gjaldþrota</t>
  </si>
  <si>
    <t>http://mbl.is/frettir/innlent/2016/05/19/segja_skolann_nanast_gjaldthrota/</t>
  </si>
  <si>
    <t>geta tekið þátt í félagsstarfi utan heimilisins vegna anna og verða í kjölfarið áhugalausir um að hitta annað fólk .</t>
  </si>
  <si>
    <t>fjölskyldan einangrast og félagahópurinn þrengist . Um 65% foreldra telja ennfremur persónulegt álag vera mikið og á það bæði við</t>
  </si>
  <si>
    <t>Alvarleg einkenni áfallastreitu</t>
  </si>
  <si>
    <t>http://mbl.is/greinasafn/grein/524530</t>
  </si>
  <si>
    <t>hún er hæst meðal kvenna á aldrinum 15 - 24 ára , eða allt að 67% í sumum löndum .</t>
  </si>
  <si>
    <t>fjölskyldur leysast upp þegar fólk á barneignaraldri fellur frá , en eftir sitja munaðarlaus börn í besta falli í umsjá</t>
  </si>
  <si>
    <t>Forysta í heilbrigðismálum</t>
  </si>
  <si>
    <t>http://mbl.is/greinasafn/grein/816963</t>
  </si>
  <si>
    <t>og það er sárt . Það er verið að þreyta okkur núna . Stýrivextirnir lækka ekki neitt af ráði .</t>
  </si>
  <si>
    <t>fleiri fyrirtæki komast í þrot . Atvinnulausum fjölgar . Þar með er kominn ásættanlegur grundvöllur fyrir launalækkunum . Af þeim</t>
  </si>
  <si>
    <t>Þeir fiska sem róa</t>
  </si>
  <si>
    <t>http://mbl.is/greinasafn/grein/1291521</t>
  </si>
  <si>
    <t>því að eftirlit með kvíaeldi verði eflt og reglur hertar en lítið sem ekkert hefur áorkast á þessum tíma .</t>
  </si>
  <si>
    <t>fleiri hundruð manns með bein störf og afleidd störf tengdri þessari þjónustu eru að missa sitt lífsviðurværi . Þeir bresku</t>
  </si>
  <si>
    <t>Hættir að veiða í Skotlandi</t>
  </si>
  <si>
    <t>http://visir.is/g/2018181219426</t>
  </si>
  <si>
    <t>Karl Lúðvíksson</t>
  </si>
  <si>
    <t>börnum öllum stundum í farsímum og á netinu , á fötunum þeirra , nestisboxum og skólatöskum , auk sjónvarpsins .</t>
  </si>
  <si>
    <t>flest börn eru umkringd vörumerkjum og markaðsbrellum allan daginn . " Neikvæðu áhrifin síast inn í krafti endurtekningar vegna þess</t>
  </si>
  <si>
    <t>Börn gerðir lífstíðarneytendur</t>
  </si>
  <si>
    <t>http://mbl.is/greinasafn/grein/1311140</t>
  </si>
  <si>
    <t>til mikilla efna , fá e.t.v. þá hugmynd að þar sé komin leiðin til að komast áfram í lífinu .</t>
  </si>
  <si>
    <t>flestir eiga mjög fáa sanna vini , ef þá nokkra . Andi vantrausts og tortryggni verður ríkjandi . Hvað skyldi</t>
  </si>
  <si>
    <t>Dæmið ekki...</t>
  </si>
  <si>
    <t>http://mbl.is/greinasafn/grein/1349841</t>
  </si>
  <si>
    <t>verið gengið að samningaborðinu . Íranir hafa nýtt sér þá sáttaviðleitni til hins ýtrasta og haldið áfram með kjarnorkuáætlunina .</t>
  </si>
  <si>
    <t>fljótlega verður ekki snúið til baka . Íranir nálgast óðfluga þá stund þegar þeir geta framleitt nóg af auðguðu úrani</t>
  </si>
  <si>
    <t>Uppgangur Persaveldis</t>
  </si>
  <si>
    <t>http://mbl.is/greinasafn/grein/1474080</t>
  </si>
  <si>
    <t>upphæðirnar séu svo lágar að þær geta engu skipt um fjárhagslega getu flokka til að koma sér á framfæri .</t>
  </si>
  <si>
    <t>flokkarnir eru allir á framfæri ríkis og sveitarfélaga . Kjósendur eru neyddir til að standa nánast algjörlega undir starfsemi flokkanna</t>
  </si>
  <si>
    <t>Að vera vel heima eða sitja vel heima, það er spurningin</t>
  </si>
  <si>
    <t>http://mbl.is/greinasafn/grein/1649683</t>
  </si>
  <si>
    <t>. Í að færa til mörkin . Í það sem , Drífa Snædal kallaði að „ éta skít “ .</t>
  </si>
  <si>
    <t>flokkurinn er nú haldinn einhverskonar persónuleikaröskun . Hann vinnur gegn nánast öllu sem hann segist standa fyrir . Og ver</t>
  </si>
  <si>
    <t>Við þurfum að velja hvernig samfélag við viljum vera</t>
  </si>
  <si>
    <t>http://kjarninn.is/skodun/2019-11-22-vid-thurfum-ad-velja-hvernig-samfelag-vid-viljum-vera</t>
  </si>
  <si>
    <t>móti , Trump hefur blásið til nýrrar sóknar sem beinist ekki aðeins gegn Clinton , heldur einnig framámönnum Repúblíkanaflokksins .</t>
  </si>
  <si>
    <t>flokkurinn gengur klofinn til kosninga . Það hefur aldrei gerst í sögu bandarískra stjórnmála að annar stóru flokkanna gangi til</t>
  </si>
  <si>
    <t>Trump er ekki af baki dottinn</t>
  </si>
  <si>
    <t>http://frettatiminn.is/trump-er-ekki-af-baki-dottinn/</t>
  </si>
  <si>
    <t>þeirra rænt . Margir hjálparstarfsmenn halda sig í stærstu bæjunum þar sem of hættulegt er að aka um sveitirnar .</t>
  </si>
  <si>
    <t>flóttafólkið fær ekki næga aðstoð , fleiri þjást af vannæringu eða fá sjúkdóma sem berast með óhreinu vatni . Ísland</t>
  </si>
  <si>
    <t>Ástandið í Darfur-héraði versnar vegna átaka</t>
  </si>
  <si>
    <t>http://mbl.is/greinasafn/grein/1096564</t>
  </si>
  <si>
    <t>í Grikklandi kvörtuðu í dag við Evrópusambandið yfir því að ríkin á Balkanskaga hafi hert gæslu á landamærum sínum .</t>
  </si>
  <si>
    <t>flóttamenn sem koma til Grikklands frá Tyrklandi verða þar innlyksa . Alexis Tsipras forsætisráðherra ræddi vandamálið sem upp er komið</t>
  </si>
  <si>
    <t>Grikkir kvarta yfir hertri landamæragæslu</t>
  </si>
  <si>
    <t>http://ruv.is/node/995602</t>
  </si>
  <si>
    <t>Ásgeir Tómasson</t>
  </si>
  <si>
    <t>Guðmundur: „Eitt er þó farið að fara aðeins í taugarnar á mér varðandi skaupið“</t>
  </si>
  <si>
    <t>http://dv.is/frettir/2019/1/7/gudmundur-eitt-er-tho-farid-ad-fara-adeins-taugarnar-mer-vardandi-skaupid</t>
  </si>
  <si>
    <t>í gildandi kerfi . Menntasjóðurinn yrði eflaust ekki aðlaðandi þegar efnahagslífið væri í lægð og háir vextir blasa við .</t>
  </si>
  <si>
    <t>fólk gæti síður verið tilbúið til sækja sér menntun og taka lán vegna þess , sérstaklega menntun vegna starfa í</t>
  </si>
  <si>
    <t>Aukinn stuðningur við náms­menn - Vísir</t>
  </si>
  <si>
    <t>http://visir.is/g/2019191119861</t>
  </si>
  <si>
    <t>Jóna Þórey Pétursdóttir</t>
  </si>
  <si>
    <t>annan kost . Þetta hefur leitt af sér víxlhækkun verðlags með tilheyrandi verðbólgu og hækkun lána þeirra sem skulda .</t>
  </si>
  <si>
    <t>fólk hefur minna milli handanna en það hafði fyrir meinta launahækkun af því greiðslubirði lána hefur hækkað meira en sem</t>
  </si>
  <si>
    <t>Verðtryggt ólán</t>
  </si>
  <si>
    <t>enn ótaldar ítrekaðar hækkanir á óbeinum sköttum og gjöldum , t.d. bensíngjaldi , áfengisgjaldi , tóbaksgjaldi , vörugjöldum o.fl .</t>
  </si>
  <si>
    <t>fólk hefur sífellt minna fé milli handanna til að kaupa sér sífellt dýrari vörur og þjónustu . Þegar hækkanirnar fara</t>
  </si>
  <si>
    <t>Vísir - Fúsk og flækjur</t>
  </si>
  <si>
    <t>http://visir.is/g/2011548126561</t>
  </si>
  <si>
    <t>. Þetta er eitthvað sem vantar upp á hjá okkur , þ.e. að fólk með geðsjúkdóma fái almenna heilbrigðisþjónustu .</t>
  </si>
  <si>
    <t>fólk með alvarlega geðsjúkdóma deyr 10 - 20 árum fyrr af t.d. hjarta og æðasjúkdómum og öðrum samfélagsmeinum . Þetta</t>
  </si>
  <si>
    <t>Geðheilbrigði og geðheilsa á tímamótum</t>
  </si>
  <si>
    <t>http://mbl.is/greinasafn/grein/1385742</t>
  </si>
  <si>
    <t>leit að sannleikanum er afneitað sem " falsaðri " ; Hvíta húsið dreifir orðrómi eða hreinum lygum sem staðreyndum .</t>
  </si>
  <si>
    <t>fólk missir áttir . Þetta er það sem Trump er á höttunum eftir : uppnám og ringulreið . Demókrataflokkurinn má</t>
  </si>
  <si>
    <t>Söguskeið án nafns</t>
  </si>
  <si>
    <t>http://mbl.is/greinasafn/grein/1709398</t>
  </si>
  <si>
    <t>og stjórnmálamenn fara að velja hvað er fínt og gott að fólk vinni við , hverfur hagkvæmnin úr þjóðfélaginu .</t>
  </si>
  <si>
    <t>fólk mun ekki sjálfkrafa sækja í að vinna við það sem skapar arð , heldur verður meira um að fólk</t>
  </si>
  <si>
    <t>Skapandi eyðilegging</t>
  </si>
  <si>
    <t>http://dv.is/blogg/svarthofdi/2010/12/6/skapandi-eydilegging/</t>
  </si>
  <si>
    <t>Svarthöfði</t>
  </si>
  <si>
    <t>land hefur verið dregið úr þjónustu og sjúklingar þurfa að ferðast um langan veg með tilheyrandi kostnaði og tekjutapi .</t>
  </si>
  <si>
    <t>fólk neyðist til að neita sér um nauðsynlega heilbrigðisþjónustu og frestar því að fara til læknis , eins og könnun</t>
  </si>
  <si>
    <t>Fjórðungur frestar læknisheimsókn af fjárhagsástæðum</t>
  </si>
  <si>
    <t>http://vikudagur.is/is/frettir/fjordungur-frestar-laeknisheimsokn-af-fjarhagsastaedum</t>
  </si>
  <si>
    <t>Björn Snæbjörnsson</t>
  </si>
  <si>
    <t>fáu lóðir sem fást , eru á uppsprengdu verði . Nánast vonlaust er fyrir atvinnufyrirtæki að fá nýjar lóðir .</t>
  </si>
  <si>
    <t>fólk og fyrirtæki flýja borgina og á síðasta ári fluttu fleiri frá Reykjavík en til borgarinnar í fyrsta sinn en</t>
  </si>
  <si>
    <t>Þjónusta Reykjavíkurborgar fær falleinkunn</t>
  </si>
  <si>
    <t>http://mbl.is/greinasafn/grein/648816</t>
  </si>
  <si>
    <t>of vel í að framfylgja tóbakslögunum , svo af hverju skyldum við ætla að betra eftirlit yrði með áfengissölu ?</t>
  </si>
  <si>
    <t>fólk sem vill njóta góðra veiga þarf að hafa mun meira fyrir að nálgast þær og greiða fyrir þær mun</t>
  </si>
  <si>
    <t>Smásala áfengis</t>
  </si>
  <si>
    <t>http://mbl.is/greinasafn/grein/631613</t>
  </si>
  <si>
    <t>tek er því lýsandi fyrir margar nauðganir . Dæmið er ekki sláandi eða blóðugt en engu að síður grafalvarlegt .</t>
  </si>
  <si>
    <t>fólk stígur oft fram árum eða áratugum eftir að ofbeldið var framið . Við eigum ekki að hræðast alla sem</t>
  </si>
  <si>
    <t>Vildi hann kannski vel?</t>
  </si>
  <si>
    <t>http://visir.is/g/2013712109979</t>
  </si>
  <si>
    <t>Sóllilja Guðmundsdóttir</t>
  </si>
  <si>
    <t>meira máli . Að forystufólk stjórnmálaflokks skuli verða henni að bráð er umhugsunarefni , ekki síst fyrir það sjálft .</t>
  </si>
  <si>
    <t>formaðurinn hefur ekki stuðning og aðhald öflugs varaformanns . Já-menn eru lítil stoð þegar á móti blæs . Varaformaðurinn veit</t>
  </si>
  <si>
    <t>Um dvínandi fylgi Sjálfstæðisflokksins og orkupakkann</t>
  </si>
  <si>
    <t>Blikur á lofti eftir makríldóma – Fréttablaðið</t>
  </si>
  <si>
    <t>http://frettabladid.is/frettir/blikur-a-lofti-eftir-makrildoma</t>
  </si>
  <si>
    <t>Frá 1988 til 2012 hefur einræðisríkjum fækkað úr 31 í 19 og lýðræðisríkjum hefur fjölgað úr 2 í 12 .</t>
  </si>
  <si>
    <t>frá miðjum tíunda áratug síðustu aldar hefur hagvöxtur í Afríku verið nokkuð heilbrigður . Athugið að þetta hefur ekkert með</t>
  </si>
  <si>
    <t>Viðskiptablaðið - Ógagn þróunaraðstoðar</t>
  </si>
  <si>
    <t>http://vb.is/skodun/132056/</t>
  </si>
  <si>
    <t>greinilega að þeirri niðurstöðu að það væri mikil hætta á hruni fjármálageirans ef rúblunni væri ekki leyft að veikjast .</t>
  </si>
  <si>
    <t>frá því snemma árs 2015 var markaðnum að mestu leyft að ákvarða gengi rúblunnar , sem gerði líka seðlabankanum kleift</t>
  </si>
  <si>
    <t>Ekki Pútin að þakka að komist var hjá hruni hagkerfis Rússa</t>
  </si>
  <si>
    <t>http://visir.is/g/2016160928903</t>
  </si>
  <si>
    <t>http://mbl.is/vidskipti/frettir/2000/12/07/hagfraedi_i_hnotskurn</t>
  </si>
  <si>
    <t>Meiri fjárfestingar til að auka hagvöxt</t>
  </si>
  <si>
    <t>http://mbl.is/vidskipti/frettir/2013/04/18/fjarfestingar_til_ad_auka_hagvoxt</t>
  </si>
  <si>
    <t>, að mestu leyti vegna áhrifa fornnorrænu og frönsku á ensku og samsvarandi áhrifa hollensku og lágþýsku á frísnesku .</t>
  </si>
  <si>
    <t>frísneska , hollenska og lágþýskar mállýskur eiga meira sameiginlegt en frísneska og enska , og þannig eru frísneskar mállýskur hluti</t>
  </si>
  <si>
    <t>Engilfrísnesk tungumál</t>
  </si>
  <si>
    <t>http://is.wikipedia.org/wiki?curid=119844</t>
  </si>
  <si>
    <t>og þekkingar . Í Kína , eins og í öðrum fyrrverandi kommúnistaríkjum , var markmiðið að breyta grunngildum samfélagsins .</t>
  </si>
  <si>
    <t>fullkomið vantraust skapaðist milli einstaklinga og stofnana samfélagsins . Það er afar merkilegt að ef þú semur við Japani þarf</t>
  </si>
  <si>
    <t>Mikil glíma sem reyndi á þolrifin</t>
  </si>
  <si>
    <t>http://mbl.is/greinasafn/grein/1676502</t>
  </si>
  <si>
    <t>Ágústsson , fyrrverandi formaður , gerði frægan . Landsfundur Sjálfstæðisflokksins var afdráttarlaus í andstöðu sinni við aðild að Evrópusambandinu .</t>
  </si>
  <si>
    <t>http://dv.is/sandkorn/2013/3/6/sjallar-vergangi/</t>
  </si>
  <si>
    <t>byggir á . Ef þau eru að drukkna í skuldum , eru þau ekki að kaupa vöru og þjónustu .</t>
  </si>
  <si>
    <t>fyrirtæki geta ekki ráðið starfsmenn , hækkað laun eða ráðist í nýjar fjárfestingar . Tekjur ríkissjóðs standa þá í stað</t>
  </si>
  <si>
    <t>Sækjum fram fyrir heimilin</t>
  </si>
  <si>
    <t>http://dv.is/blogg/eyglo-hardardottir/2013/4/21/saekjum-fram-fyrir-heimilin/</t>
  </si>
  <si>
    <t>þeirra til að laga sig að kröfum markaðarins . Gölluð vinnulöggjöf tengist oft ófullnægjandi samkeppni á vöru- og þjónustumörkuðum .</t>
  </si>
  <si>
    <t>fyrirtæki skapa færri störf , það dregur úr nýsköpun og hægir á framleiðniþróun . Allt eru þetta atriði sem vega</t>
  </si>
  <si>
    <t>Þýskaland og evran</t>
  </si>
  <si>
    <t>http://mbl.is/greinasafn/grein/707529</t>
  </si>
  <si>
    <t>sem þeir starfa sjálfir kemur mjög illa við lítil fyrirtæki , sérstaklega nýsköpunarfyrirtæki þar sem frumkvöðlarnir starfa oft sjálfir .</t>
  </si>
  <si>
    <t>fyrirtækin flytja í burtu , sérstaklega nýsköpunarfyrirtæki þar sem frumkvöðlar eru oft hluthafar . Í stað þeirra eru fyrirtæki stofnuð</t>
  </si>
  <si>
    <t>NRK . Fyrirtæki í sjávarútvegi í Namibíu hafa á undanförnum árum misst frá sér fiskveiðikvóta upp á þúsundir tonna .</t>
  </si>
  <si>
    <t>fyrirtækin hafa neyðst til að draga úr starfsemi sinni , sem aftur hefur valdið því að mikill fjöldi fólks hefur</t>
  </si>
  <si>
    <t>Tengja mútugreiðslur Samherja við töpuð störf í Namibíu</t>
  </si>
  <si>
    <t>http://stundin.is/grein/10000</t>
  </si>
  <si>
    <t>Freyr Rögnvaldsson</t>
  </si>
  <si>
    <t>sérstöðu þeirra , sögulegs- og listræns gildis , hafa menn hingað til gefið sér að allt annað megi víkja .</t>
  </si>
  <si>
    <t>gamli bæjarhlutinn er berskjaldaður fyrir hvers konar raski , yfirgangi og vandalisma . Slíkt fyrirkomulag felur einnig í sér meginhugsun</t>
  </si>
  <si>
    <t>Hvert á að stefna?</t>
  </si>
  <si>
    <t>http://mbl.is/greinasafn/grein/1198849</t>
  </si>
  <si>
    <t>og hins vegar gisnari skóga með miklu lynggróðri . Öll rotnun er mun hægar í barrskógum en í laufskógum .</t>
  </si>
  <si>
    <t>geysimikið magn af hálfrotnandi gróðurleifum þekja skógarbotninn þannig að hann er afar mjúkur þegar gengið er um hann . Tiltölulega</t>
  </si>
  <si>
    <t>Hvað getið þið sagt mér um barrskógabeltið?</t>
  </si>
  <si>
    <t>http://visindavefur.is/svar.php?id=51435</t>
  </si>
  <si>
    <t>Jón Már Halldórsson</t>
  </si>
  <si>
    <t>sé að tryggja að Hanna Birna Kristjánsdóttir , annar maður á lista flokksins , komist ekki í stól Vilhjálms .</t>
  </si>
  <si>
    <t>Gísli Marteinn er nánast landlaus maður , pólitískt séð . Júlíus Vífill Ingvarsson rær hins vegar að því öllum árum</t>
  </si>
  <si>
    <t>Landlaus Gísli Marteinn</t>
  </si>
  <si>
    <t>http://dv.is/sandkorn/2008/2/13/landlaus-gisli-marteinn/</t>
  </si>
  <si>
    <t>OG ÁFRAM segir Egill : " Staðreyndin er sú að íslenskt grænmeti er mestanpart ræktað í gróðurhúsi við rafmagnsljós .</t>
  </si>
  <si>
    <t>grænmetið verður smátt , hart viðkomu og safalítið . Ég verð að segja eins og er - mér þykir það</t>
  </si>
  <si>
    <t>Þjóðernisofstækisgrænmeti</t>
  </si>
  <si>
    <t>http://mbl.is/greinasafn/grein/604830</t>
  </si>
  <si>
    <t>sumir árstíðabundnir og aðrir ekki , hafa gert verðmyndun svo flókna að fæstir hafa sett sig inn í hana .</t>
  </si>
  <si>
    <t>grafið hefur verið undan tilfinningu neytenda fyrir því hvað sé sanngjarnt verð fyrir þessi mikilvægu matvæli . Könnun á borð</t>
  </si>
  <si>
    <t>Verðmyndun á grænmeti</t>
  </si>
  <si>
    <t>http://mbl.is/greinasafn/grein/658188</t>
  </si>
  <si>
    <t>, þrátt fyrir augljósar vísbendingar um að lög yrðu brotin , ber Sigríður Andersen meginábyrgðina á því hvernig fór .</t>
  </si>
  <si>
    <t>grafið var undan trúverðugleika og trausti til hins nýja millidómsstigs . En hver er Sigríður Andersen , hvaða gildi og</t>
  </si>
  <si>
    <t>Ótrúlegur ráðherraferill Sigríðar Andersen</t>
  </si>
  <si>
    <t>http://stundin.is/grein/6061</t>
  </si>
  <si>
    <t>Hvenær verða byssurnar teknar fram? - DV</t>
  </si>
  <si>
    <t>http://eyjan.dv.is/eyjan/2016/3/1/hvenaer-verda-byssurnar-teknar-fram</t>
  </si>
  <si>
    <t>að síldardauðan í Kolgrafafirði um síðustu helgi . Þetta var í annað sinn sem tugþúsundir tonna af síld drepast .</t>
  </si>
  <si>
    <t>grútarlag er yfir allri fjörunni og efst í henni hrúgur af síldarfitu . Náttúrustofa Vesturlands fylgist grannt með gangi mála</t>
  </si>
  <si>
    <t>Vísir - Fuglalíf í Kolgrafafirði í mikilli hættu</t>
  </si>
  <si>
    <t>http://visir.is/g/2013130209310</t>
  </si>
  <si>
    <t>fór að herða peningamálastefnu sína – magnbundinni íhlutun er hætt , dollarinn hefur styrkst og stýrivextir hafa verið hækkaðir .</t>
  </si>
  <si>
    <t>hægt hefur á hækkun nafnvirðis vergrar landsframleiðslu , en á sama tíma hafa launahækkanir í Bandaríkjunum byrjað að aukast .</t>
  </si>
  <si>
    <t>Stólaleikur á vinnumarkaði</t>
  </si>
  <si>
    <t>http://visir.is/g/2016160619379</t>
  </si>
  <si>
    <t>bregðast við þessu tiltekna vandamáli , auk þess sem sem Jan skammast sín fyrir að viðurkenna raunverulegar kringumstæður sínar .</t>
  </si>
  <si>
    <t>hann endar í meðferðarhópi fyrir ofbeldishneigða karlmenn , menn sem hlotið hafa dóma fyrir ofbeldi gegn konum . Þar situr</t>
  </si>
  <si>
    <t>Kúgaði karlinn</t>
  </si>
  <si>
    <t>http://mbl.is/greinasafn/grein/1202983</t>
  </si>
  <si>
    <t>, er hann bundinn við óröskuð svæði , og hverfur hann á ræktuðu landi og svæðum með reglulega bruna .</t>
  </si>
  <si>
    <t>hann er hættu á mörgum svæðum . - Nytjar Sporar þessarar tegundar , " lycopodium powder " , eru sprengifimir</t>
  </si>
  <si>
    <t>Burstajafni</t>
  </si>
  <si>
    <t>http://is.wikipedia.org/wiki?curid=139165</t>
  </si>
  <si>
    <t>Lestrarhestar – Fréttablaðið</t>
  </si>
  <si>
    <t>http://frettabladid.is/skodun/lestrarhestar</t>
  </si>
  <si>
    <t>situr utanríkisráðherra undir stöðugu hnútukasti innan úr báðum flokkunum . Samráðherrarnir skjóta aldrei fyrir hann skildi í þessu hnútukasti .</t>
  </si>
  <si>
    <t>hann fær á sig meira frjálslyndisyfirbragð en aðrir ráðherrar ríkisstjórnarinnar . Þá hafi Gunnar Bragi tekið hraustlega til varna á</t>
  </si>
  <si>
    <t>Þorsteinn Pálsson: Gunnar Bragi frjálslyndasti ráðherra ríkisstjórnarinnar</t>
  </si>
  <si>
    <t>http://eyjan.pressan.is/frettir/?p=174774</t>
  </si>
  <si>
    <t>hann lifir hvorki í nútíð né framtíð . Hann lifir eins og hann muni aldrei deyja – og svo deyr</t>
  </si>
  <si>
    <t>Hvað skiptir okkur máli? | Kjarninn</t>
  </si>
  <si>
    <t>http://kjarninn.is/skodun/2016-06-21-hvad-skiptir-okkur-mali</t>
  </si>
  <si>
    <t>en hefur þurft að gefa eftir ýtrustu kröfur til sjálfs sín um listrænan metnað og trúnað við sjálfan sig .</t>
  </si>
  <si>
    <t>hann nýtur vinsælda meðal almennings en gagnrýnendur og kollegar líta niður á hann . Davíð Þorvaldsson er náskyldur persónum sem</t>
  </si>
  <si>
    <t>Skáldsaga um glæpi</t>
  </si>
  <si>
    <t>http://visir.is/g/2012710249999</t>
  </si>
  <si>
    <t>Jón Yngvi Jóhannsson</t>
  </si>
  <si>
    <t>er tekin upp með nýrri tækni þar sem 48 rammar eru á sekúndu í stað 24 sem venjan er .</t>
  </si>
  <si>
    <t>háskerpan í myndinni er nánast ótrúleg , og jafnvel aðeins of mikil . Í upphafi myndar minna sum atriðin á</t>
  </si>
  <si>
    <t>Hobbiti í hasarmyndaham</t>
  </si>
  <si>
    <t>http://mbl.is/greinasafn/grein/1492806</t>
  </si>
  <si>
    <t>Helgi Sigurðsson hrl: Hvernig hefur verið farið með opinbert vald?</t>
  </si>
  <si>
    <t>http://eyjan.pressan.is/frettir/?p=155911</t>
  </si>
  <si>
    <t>hvaða taugaboðefni eiga í hlut . Áfengi heldur aftur af taugaboðum sem undir venjulegum kringumstæðum valda hömlum á hegðun .</t>
  </si>
  <si>
    <t>hegðun verður hömlulausari og " hressari " . Orðið prettur merkir ‘ bragð , svikabrella og þekkist þegar í elsta</t>
  </si>
  <si>
    <t>Hvers vegna verður fólk hresst og glatt við það að drekka áfengi?</t>
  </si>
  <si>
    <t>http://visindavefur.is/svar.php?id=7021</t>
  </si>
  <si>
    <t>Þuríður Þorbjarnardóttir</t>
  </si>
  <si>
    <t>vilja að hið opinbera taki að sér allan sauðfjárbúskap á landinu eða umsjón með öllum matvælaverslunum . * * *</t>
  </si>
  <si>
    <t>heilbrigðiskerfið og menntakerfið eru að stórum hluta undanþegin því aðhaldi sem raunveruleg samkeppni veitir . Vissulega er eitthvað um einkarekstur</t>
  </si>
  <si>
    <t>Viðskiptablaðið - Argasta hræsni</t>
  </si>
  <si>
    <t>http://vb.is/skodun/148175</t>
  </si>
  <si>
    <t>tíma hafa útgjöld vegna heilbrigðisþjónustu aukist verulega og eru nú yfir 8% af vergri landsframleiðslu í yfir helmingi ríkjanna .</t>
  </si>
  <si>
    <t>heilbrigðisþjónusta er orðin stærsta þjónustugreinin í flestum OECD-ríkjum . Útgjöld ríkjanna til heilbrigðismála hafa aukist um 4% að raunvirði milli</t>
  </si>
  <si>
    <t>Hlutfallslegur kostnaður hins opinbera vegna heilbrigðismála minnkar</t>
  </si>
  <si>
    <t>http://mbl.is/frettir/innlent/2003/10/16/hlutfallslegur_kostnadur_hins_opinbera_vegna_heilbr</t>
  </si>
  <si>
    <t>fáum það ekki . Þegar við svo fáum það erum við fljót að setja markið hærra og viljum meira .</t>
  </si>
  <si>
    <t>heildarkostnaður heilbrigðiskerfisins hefur aukist um 10 - 15% að meðaltali á ári í Bandaríkjunum síðustu árin - og ekki sér</t>
  </si>
  <si>
    <t>Sjálfbær heilbrigðisþjónusta</t>
  </si>
  <si>
    <t>http://mbl.is/greinasafn/grein/777189</t>
  </si>
  <si>
    <t>undirliggjandi verðmætum . Sömu sögu er að segja af öðrum slíkum , sem hafa farið sömu leið og bitcoin .</t>
  </si>
  <si>
    <t>heildarmarkaðsverðmæti þessara óáþreifanlegu mynta hefur fallið úr um 800 milljörðum dala í byrjun árs í um 130 milljarða dala nú</t>
  </si>
  <si>
    <t>Bitcoin-bólan</t>
  </si>
  <si>
    <t>http://mbl.is/greinasafn/grein/1705772</t>
  </si>
  <si>
    <t>orsök þessara miklu svefntruflana . Algengari svefntruflun er svonefnd drómasýki þar sem of fáar frumur framleiða orexín í undirstúkunni .</t>
  </si>
  <si>
    <t>heilinn á erfitt með að halda sér vakandi og því falla sjúklingar oft í svefn um miðjan dag , stundum</t>
  </si>
  <si>
    <t>Hvers vegna sofum við?</t>
  </si>
  <si>
    <t>http://pressan.is/Veroldin/LesaGrein/hvers-vegna-sofum-vid---</t>
  </si>
  <si>
    <t>mín kynslóð erum alin upp við og höfum þurft að kyngja . Eðlilegar spurningum er svarað út í hött .</t>
  </si>
  <si>
    <t>heilu kynslóðirnar eru aldar upp við þá hugmynd að eitthvað svar - sé gilt svar . Sér svarið " snappí</t>
  </si>
  <si>
    <t>Baráttan um Bessastaði - Það sem mér fannst</t>
  </si>
  <si>
    <t>http://dv.is/blogg/eimreidin/2012/6/8/barattanumbessastadithadsemmerfannst/</t>
  </si>
  <si>
    <t>Teitur</t>
  </si>
  <si>
    <t>fasteignaverð vísitöluhúss Byggðastofnunar verið lægst á landinu í Bolungavík . Verðhækkunin sem var komin er meira og minna horfin .</t>
  </si>
  <si>
    <t>heilu kynslóðirnar hafa lítið sem ekkert fengið fyrir íbúðafjárfestingu sína og að auki orðið af tugmilljóna eignaaukningunni sem er í</t>
  </si>
  <si>
    <t>Ríkisstyrkt fjárfesting og skattlaus - DV</t>
  </si>
  <si>
    <t>http://eyjan.dv.is/eyjan/2018/9/20/rikisstyrkt-fjarfesting-og-skattlaus</t>
  </si>
  <si>
    <t>Ritstjórn Eyjunnar</t>
  </si>
  <si>
    <t>Bandaríkjastjórnar að færa framleiðslu matvæla í stöðugt stærri og færri einingar og lengja um leið vegalengdina á milli framleiðslustaða .</t>
  </si>
  <si>
    <t>heilu landshlutarnir eru ekki lengur sjálfum sér nægir um mat heldur þurfa að reiða sig á vöru sem er flutt</t>
  </si>
  <si>
    <t>Breytt heimsmynd?</t>
  </si>
  <si>
    <t>http://mbl.is/greinasafn/grein/1252979</t>
  </si>
  <si>
    <t>Þau eru í stuttu máli þessi : Það eru sameiginlegir hagsmunir almennings og verslunarinnar að verð á nauðsynjavöru lækki .</t>
  </si>
  <si>
    <t>heimilin hafa þá meiri afgang til annarra hluta , kaupmáttur þeirra eykst , sem styrkir um leið sérvöruverslunina í landinu</t>
  </si>
  <si>
    <t>Verslunarmenn í herferð fram að kosningum - Viðskiptablaðið</t>
  </si>
  <si>
    <t>http://vb.is/frettir/83189/</t>
  </si>
  <si>
    <t>að hér er í raun bara einn vinnuveitandi , Landspítalinn , og keppinautar hans eru þúsundir kílómetra í burtu .</t>
  </si>
  <si>
    <t>hér er lítill hvati til að standa sig betur en keppinaturinn , lítill hvati til nýjunga og kostnaðurinn er áfram</t>
  </si>
  <si>
    <t>Vill aukna samkeppni í heilbrigðiskerfinu</t>
  </si>
  <si>
    <t>http://mbl.is/vidskipti/frettir/2013/11/12/vill_aukna_samkeppni</t>
  </si>
  <si>
    <t>skorti tilfinnanlega hæfileikann til að sjá sig utan frá , sjá hversu lítið landið er í samhengi við umhverfið .</t>
  </si>
  <si>
    <t>hér eru teknar vanhugsaðar ákvarðanir . Fólk er blint fyrir þeirri staðreynd að það situr á gullnámu . Mér finnst</t>
  </si>
  <si>
    <t>Landslag á leið í spennitreyju</t>
  </si>
  <si>
    <t>http://mbl.is/greinasafn/grein/1017088</t>
  </si>
  <si>
    <t>vesturbænum . Honum var sparkað út úr tveimur stjórnmálaflokkum fyrir tiltækið , hverjum á eftir öðrum og kallaður svikari !</t>
  </si>
  <si>
    <t>hér hefur nær öll húsnæðisaðstoð runnið til hinna efnuðu , en þeim fátæku vísað nánast út á gaddinn , meðan</t>
  </si>
  <si>
    <t>Húsnæðisstefnan er pólitísk stefna</t>
  </si>
  <si>
    <t>http://mbl.is/greinasafn/grein/555320</t>
  </si>
  <si>
    <t>allt að 160 prósent álagi á innflutningsverð . „ Mest er tollverndin þegar kemur að mjólkurtengdum afurðum og kjöti .</t>
  </si>
  <si>
    <t>hérlendis er lítið flutt inn af þessum vörutegundum samanborið við í nágrannalöndunum , “ segir í áliti Viðskiptaráðs . Einnig</t>
  </si>
  <si>
    <t>Telja afnám tolla myndi spara neytendum tíu milljarða á ári</t>
  </si>
  <si>
    <t>http://visir.is/g/2015150409532</t>
  </si>
  <si>
    <t>Ingvar Haraldsson</t>
  </si>
  <si>
    <t>henni hefur einnig verið misbeitt af leiðtogum og stofnunum sem hafa tekið sér vald sem þeim var aldrei ætlað .</t>
  </si>
  <si>
    <t>hin stóru trúarbrögð heims standa sem lömuð á þröskuldi nýrrar aldar og þurfa nú á gjörtækri endurnýjun að halda .</t>
  </si>
  <si>
    <t>Samfélagsleg ábyrgð trúfélaga í baráttunni gegn kynbundnu ofbeldi</t>
  </si>
  <si>
    <t>http://mbl.is/greinasafn/grein/1116101</t>
  </si>
  <si>
    <t>vaxtastigs . Húsaleigubætur gera ekkert annað en að valda aukinni eftirspurn í húsnæði og þar með hækkun á húsaleigu .</t>
  </si>
  <si>
    <t>hinar rangnefndu " bætur " renna til leigusala en ekki leigutaka eins og að var stefnt . Góður ásetningur stjórnmálamanna</t>
  </si>
  <si>
    <t>Vaxtahringekjur</t>
  </si>
  <si>
    <t>http://mbl.is/greinasafn/grein/1444713</t>
  </si>
  <si>
    <t>sem verið hafa í Reykjavík undanfarnar vikur hafa myndað skutla og blóð í sjónum , ekki blóðprufur og sýnatökur .</t>
  </si>
  <si>
    <t>hinir veiddu hvalir hafa verið notaðir til að renna stoðum undir formúluna - dauðir hvalir eru sama sem dollarar og</t>
  </si>
  <si>
    <t>Hér kemur Rainbow Warrior</t>
  </si>
  <si>
    <t>http://mbl.is/greinasafn/grein/750508</t>
  </si>
  <si>
    <t>konu sinni , Jödu Pinkett Smith , og þremur börnum á milli þess sem hann vinnur eins og hamhleypa .</t>
  </si>
  <si>
    <t>hinn almenni bíógestur treystir Will Smith betur en öðrum . Útsmogið myndaval kemur líka við sögu og það hjálpar að</t>
  </si>
  <si>
    <t>Herra Smith fer til Hollywood</t>
  </si>
  <si>
    <t>http://mbl.is/greinasafn/grein/1225504</t>
  </si>
  <si>
    <t>fellur hins vegar mjög hratt , bæði vegna þess hve dýrt er að fóðra þau og vegna rýrs holdafars .</t>
  </si>
  <si>
    <t>hirðingjarnir hafa ekki efni á að kaupa fóður í dýrin . Vinur minn í Níger sagði mér til dæmis nýlega</t>
  </si>
  <si>
    <t>Hungursneyð í Níger: Nútíma vandamál</t>
  </si>
  <si>
    <t>http://mbl.is/greinasafn/grein/1035190</t>
  </si>
  <si>
    <t>. Buffalo nýtur líka jákvæðra áhrifa af nálægðinni við vötnin , eins og svalandi golu sem temprar heitustu sumardagana .</t>
  </si>
  <si>
    <t>hitinn fer sjaldan yfir 32°C . Úrkoma er í meðallagi og fellur aðallega á nóttunni . Vegna temprandi áhrifa Erie-vatns</t>
  </si>
  <si>
    <t>Buffalo</t>
  </si>
  <si>
    <t>http://is.wikipedia.org/wiki?curid=122849</t>
  </si>
  <si>
    <t>hefur skort á markaði . Tollkvótarnir eru hins vegar nýttir til að flytja inn verðmætari afurðir , s.s. lundir .</t>
  </si>
  <si>
    <t>hlutdeild innlendra framleiðenda í markaðnum minnkar og verð til framleiðenda hefur fallið . Á sama tíma hefur verð til neytenda</t>
  </si>
  <si>
    <t>Sprenging í innflutningi á landbúnaðarvörum</t>
  </si>
  <si>
    <t>http://visir.is/g/2016160819848</t>
  </si>
  <si>
    <t>Björgvin Jón Bjarnason og Ingimundur Bergmann</t>
  </si>
  <si>
    <t>bönn við reykingum , aðstoð við reykingafólk sem vill hætta og dregið hefur einfaldlega verið úr framboði á tóbaksvörum .</t>
  </si>
  <si>
    <t>hlutfall fullorðinna sem reykja í Kaliforníu er nú komið niður fyrir 17% . Samsvarandi tala í Evrópusambandinu er 33% .</t>
  </si>
  <si>
    <t>Reykingar drepa</t>
  </si>
  <si>
    <t>geirar atvinnulífsins náð mun betri nýtingu orku eða skipt yfir í endurnýjanlegar orkulindir . Samgöngu- og flutningageirinn er undantekningin .</t>
  </si>
  <si>
    <t>hlutfall olíunotkunar samgangna af heildarnotkun í heiminum hefur vaxið úr um 33% árið 1971 í um 50% í dag .</t>
  </si>
  <si>
    <t>Blendingsbílar: leið til að venja Vesturlönd af olíuávananum?</t>
  </si>
  <si>
    <t>http://mbl.is/greinasafn/grein/1107964</t>
  </si>
  <si>
    <t>var skráður í Liechtenstein , þar sem vill svo til að ekki þarf að skrá eigendur félaga samkvæmt lögum .</t>
  </si>
  <si>
    <t>höllin sjálf var staðsett í Úkraínu , en samkvæmt lögum , þá var hún í Peningalandi , sem sagt hvergi</t>
  </si>
  <si>
    <t>Á landamærum Peningalands og mannkynssögunnar</t>
  </si>
  <si>
    <t>http://ruv.is/node/1322993</t>
  </si>
  <si>
    <t>hafa þessir vinstri menn hagað sér í samræmi við þær hugsjónir sínar að þenja út báknið og auka útgjöldin .</t>
  </si>
  <si>
    <t>hreinar skuldir borgarinnar , sem voru 4 milljarðar króna árið 1993 , stefna samkvæmt áætlun í 68 milljarða króna á</t>
  </si>
  <si>
    <t>Laugardagur 14. febrúar 2004 - Andríki</t>
  </si>
  <si>
    <t>http://andriki.is/2004/02/14/laugardagur-14-februar-2004/</t>
  </si>
  <si>
    <t>framin á þúsundum þeirra í heimildarleysi . Í skurðaðgerðinni var ennisblað fjarlægt úr heila vegna meðferðar á geðtruflunum viðkomandi .</t>
  </si>
  <si>
    <t>hreyfifærni er ekki sködduð en hrifnæmni sjúklingsins fer veg allrar veraldar . Í skjalasöfnum sjúkrahúsanna komi fram , að um</t>
  </si>
  <si>
    <t>Krefjast bóta fyrir heilaskurðaðgerðir í Svíþjóð</t>
  </si>
  <si>
    <t>http://mbl.is/frettir/erlent/1998/04/07/krefjast_bota_fyrir_heilaskurdadgerdir_i_svithjod</t>
  </si>
  <si>
    <t>. Neal 1997 ) . Þannig er forvörnum og viðbúnaði oft sinnt samtímis , sem og viðbrögðum og endurreisn .</t>
  </si>
  <si>
    <t>hringurinn gagnast ekki sem greiningar- og skipulagstæki . Margir hafa reynt að bæta úr þessu með því að breyta og</t>
  </si>
  <si>
    <t>Viðlagastjórnun</t>
  </si>
  <si>
    <t>http://mbl.is/greinasafn/grein/1517306</t>
  </si>
  <si>
    <t>eins og ástæðulaust sé með öllu fyrir konur og karla að staldra við þegar börnin þeirra koma í heiminn .</t>
  </si>
  <si>
    <t>hún gerir lítið úr baráttu síðustu áratuga fyrir mannsæmandi fæðingarorlofi , sem flestir gera sér grein fyrir að kemur ekki</t>
  </si>
  <si>
    <t>Pólitísk fæðing</t>
  </si>
  <si>
    <t>http://mbl.is/greinasafn/grein/606629</t>
  </si>
  <si>
    <t>konar vandamál og á löngum köflum fannst henni eins og kerfið ynni ekki með henni , heldur á móti .</t>
  </si>
  <si>
    <t>hún líkir einhverfum börnum á Íslandi við geimverur . Þau viti ekki hvernig þau eigi að bregðast við umhverfinu og</t>
  </si>
  <si>
    <t>Vildi að einhverfir væru með græn eyru</t>
  </si>
  <si>
    <t>http://mbl.is/greinasafn/grein/1501860</t>
  </si>
  <si>
    <t>og þrár á karlmenn þá sem hún girnist og horfir framhjá öllum merkjum um að þeim hugnist hið gagnstæða .</t>
  </si>
  <si>
    <t>hún upplifir hverja kollsteypuna af annarri í ástalífinu , sem hún að sjálfsögðu kennir karlmönnunum um . Í leit sinni</t>
  </si>
  <si>
    <t>Gjáin breiða</t>
  </si>
  <si>
    <t>http://mbl.is/greinasafn/grein/695994</t>
  </si>
  <si>
    <t>þóknanir til erlendra pabba . Ferðaþjónustan er nánast skattfrjáls . Pólitíkusar og skattayfirvöld gera aldrei neitt í þessum málum .</t>
  </si>
  <si>
    <t>hundruð milljarða koma árlega ekki fram í hagkerfinu og ríkið verður af tugum ef ekki hundrað milljörðum í sköttum .</t>
  </si>
  <si>
    <t>Endalaus hækkun í hafi</t>
  </si>
  <si>
    <t>http://jonas.is/?p=37063</t>
  </si>
  <si>
    <t>fær ríksstjórnir fátækra ríkja til að skera verulega niður því oftar en ekki verða heilbrigðis- og menntamál verst úti .</t>
  </si>
  <si>
    <t>hundruð milljóna manna búa við slæma heilsu og börn eru dæmd til lífs án menntunar , segir í skýrslunni .</t>
  </si>
  <si>
    <t>Skuldir fátækra ríkja koma verst niður á börnum</t>
  </si>
  <si>
    <t>http://mbl.is/frettir/erlent/1999/07/22/skuldir_fataekra_rikja_koma_verst_nidur_a_bornum</t>
  </si>
  <si>
    <t>árið 1923 , annað en að breyta því á stöku stað eftir því sem hentaði breyttu hlutverki hverju sinni .</t>
  </si>
  <si>
    <t>húsið lítur út eins og margstöguð og úr sér gengin flík . Ég veit ekki hvort til eru ljósmyndir af</t>
  </si>
  <si>
    <t>Hótel Akureyri</t>
  </si>
  <si>
    <t>http://mbl.is/greinasafn/grein/1163693</t>
  </si>
  <si>
    <t>hins vegar kvóti kaffihúsa í götunni uppurinn og þess vegna fékk umsækjandinn neitun um að hefja kaffihúsarekstur í Lækjargötu .</t>
  </si>
  <si>
    <t>húsnæðið þar sem kaffihúsið átti að vera stendur nú autt . Reynslan sýnir að þróunaráætlun hentar alls ekki til þess</t>
  </si>
  <si>
    <t>Í jarðgöngum niður í miðbæ</t>
  </si>
  <si>
    <t>http://mbl.is/greinasafn/grein/600561</t>
  </si>
  <si>
    <t>nægjanlega hratt til að halda í við eftirspurn eftir íbúðarhúsnæði . Þá hefur innkoma hagnaðardrifinna leigufélaga einnig haft áhrif .</t>
  </si>
  <si>
    <t>húsnæðisverð á öllu íbúðarhúsnæði á höfuðborgarsvæðinu hefur hækkað um 91 prósent frá því í desember 2010 . Íbúðalánasjóður metur það</t>
  </si>
  <si>
    <t>Mikil óvissa um hvort greiddur sé skattur af Airbnb-leigu</t>
  </si>
  <si>
    <t>http://kjarninn.is/skyring/2017-09-26-mikil-ovissa-um-hvort-greiddur-se-skattur-af-airbnb-leigu</t>
  </si>
  <si>
    <t>Straumurinn inn í miðborgirnar - DV</t>
  </si>
  <si>
    <t>http://eyjan.dv.is/eyjan/2013/1/17/straumurinn-inn-i-midborgirnar</t>
  </si>
  <si>
    <t>ræktun . Í kjölfarið hurfu framleiðendur ódýrra jólatrjáa af markaði og verð á trjám hækkaði um 15 til 20% .</t>
  </si>
  <si>
    <t>í ár lítur út fyrir mikinn skort á jólatrjám víða í Evrópu og mun hærra verð . Kristinn Einarsson ,</t>
  </si>
  <si>
    <t>Skortur á jólatrjám í Evrópu</t>
  </si>
  <si>
    <t>að líkjast meira þrælabúðum en eðlilegum vinnustað , “ segir einnig í yfirlýsingu Samtaka faglærðra matreiðslumanna í grunnskólum Reykjavíkur .</t>
  </si>
  <si>
    <t>í auknum mæli er gripið til þess að bjóða aðkeyptan mat sem hitaður er upp í skólunum . Sú leið</t>
  </si>
  <si>
    <t>Vísir - Meira en að metta börn</t>
  </si>
  <si>
    <t>http://visir.is/g/2011710229935</t>
  </si>
  <si>
    <t>. Þessar gríðarlegu mannfórnir hafa þótt sérstaklega átakanlegar þar sem landsvæðið sem bandamenn náðu á sitt vald var lítið .</t>
  </si>
  <si>
    <t>í Bretlandi er talað um að rjómi heillar kynslóðar hafi fallið á bökkum Somme , fyrir lítinn sem engan ávinning</t>
  </si>
  <si>
    <t>Fánýti stríðsins</t>
  </si>
  <si>
    <t>http://mbl.is/greinasafn/grein/1601502</t>
  </si>
  <si>
    <t>platkrónum , sem eru peningar sem þeir hafa í raun hvorki unnið fyrir né hafa heimild til að nota .</t>
  </si>
  <si>
    <t>í efnahagskerfinu eru svífandi gríðarlegar reiknaðar peningastærðir sem engin raunverðmæti eru á bak við . Slíkt gengur auðvitað ekki upp</t>
  </si>
  <si>
    <t>Kerfisvandi</t>
  </si>
  <si>
    <t>http://bbl.is/frettir/16934</t>
  </si>
  <si>
    <t>tók hann sjálfur fullan þátt í „ lagfæringarmaníunni “ , eins og þessi furðulega árátta höfundarins hefur verið kölluð .</t>
  </si>
  <si>
    <t>í flestum tilvikum eru til þrjár eða fjórar ólíkar útgáfur af sinfóníum Bruckners og fræðimenn 20. aldar höfðu ærinn starfa</t>
  </si>
  <si>
    <t>Hvað samdi Anton Bruckner margar sinfóníur?</t>
  </si>
  <si>
    <t>http://visindavefur.is/svar.php?id=19707</t>
  </si>
  <si>
    <t>Árni Heimir Ingólfsson</t>
  </si>
  <si>
    <t>fjölmiðla og höfðu mest baktalað hann til að birta rannsóknir sem sýndu að norskur lax væri hin mesta gæðafæða .</t>
  </si>
  <si>
    <t>í Frakklandi og Sviss setjast menn töluvert ráðvilltir að borðum um þessi jól . 2013 , 07,02 Mistök við rekstur</t>
  </si>
  <si>
    <t>Komu óorði á norskan lax</t>
  </si>
  <si>
    <t>http://ruv.is/node/737437</t>
  </si>
  <si>
    <t>sem tekið hafa að sér munaðarlaus börn , en alnæmi leggst í miklum mæli á ungt fólk á barneignaraldri .</t>
  </si>
  <si>
    <t>í heilu samfélögunum vantar kynslóð fólks á miðjum aldri ; eftir lifa börn og gamalmenni . Í Suður-Afríku verður m.a.</t>
  </si>
  <si>
    <t>Færri látast úr alnæmi á Íslandi</t>
  </si>
  <si>
    <t>http://mbl.is/greinasafn/grein/575293</t>
  </si>
  <si>
    <t>brenglaðir , vísast í þeim tilgangi að búa til stílfærða holdgervingu þess ruglaða hugarástands sem íbúar hússins eru í .</t>
  </si>
  <si>
    <t>í lokaþættinum , þegar bræðrunum lendir saman af fullum þunga og þeir tæta heimilið niður , myndast engin andstæða við</t>
  </si>
  <si>
    <t>Enn til Írlands</t>
  </si>
  <si>
    <t>http://dv.is/menning/2008/11/12/enn-til-irlands/</t>
  </si>
  <si>
    <t>bréfum sjóðanna er ruglað saman hugtökunum örorkumat og orkutap þá er ljóst að hér stendur ekki steinn yfir steini .</t>
  </si>
  <si>
    <t>í mörgum tivikum er tekið til viðmiðunar tímabilið eftir að sjóðsfélagi varð fyrir orkutapi og þar til hann fékk örorkumat</t>
  </si>
  <si>
    <t>Lífeyrissjóðakerfi á krossgötum</t>
  </si>
  <si>
    <t>http://mbl.is/greinasafn/grein/1107133</t>
  </si>
  <si>
    <t>náði hámarki í 4,79 milljón tonnum . Á síðustu árum hefur aukin sókn ásamt lítilli nýliðum minnkað stærð stofnsins .</t>
  </si>
  <si>
    <t>í september 2018 sendi Alþjóðahafrannsóknaráðið frá sér viðvörun um að stofninn hefði farið niður fyrir 2,75 milljón tonna , svokölluð</t>
  </si>
  <si>
    <t>MSC afturkallar vottun makrílveiða</t>
  </si>
  <si>
    <t>http://fiskifrettir.is/frettir/msc-afturkallar-vottun-makrilveida/152384</t>
  </si>
  <si>
    <t>en AGS-lán Síðan Bretton Woods-kerfið hrundi 1971 hefur þróunin í heiminum smám saman verið frá fastgengi til fljótandi gengis .</t>
  </si>
  <si>
    <t>í sífellt fleiri löndum er tekið á ójafnvægi í viðskiptajöfnuði með gengistilfærslum frekar en með utanaðkomandi lántökum frá til dæmis</t>
  </si>
  <si>
    <t>Leggjum AGS niður</t>
  </si>
  <si>
    <t>http://visir.is/g/2016160519826</t>
  </si>
  <si>
    <t>áhersla hefur því miður í för með sér tilhneigingu til að yfirfæra mikilvægi mælinganna á það sem mælt er .</t>
  </si>
  <si>
    <t>í skólastarfi er ekki metið það sem mikilsverðast er heldur verður það mikilsverðast sem hægt er að mæla . Hvenær</t>
  </si>
  <si>
    <t>Mannrækt og menntun í skólum II</t>
  </si>
  <si>
    <t>http://mbl.is/greinasafn/grein/519669</t>
  </si>
  <si>
    <t>fleiri erlenda áhrifamenn til að biðja þá um að koma en Jón Baldvin var sá eini sem brást við .</t>
  </si>
  <si>
    <t>í Vilníus , höfuðborg Litháens , er að finna götu sem ber nafn Íslands og torgið þar sem utanríkisráðuneytið eistneska</t>
  </si>
  <si>
    <t>Stolnar fjaðrir</t>
  </si>
  <si>
    <t>http://mbl.is/greinasafn/grein/1012042</t>
  </si>
  <si>
    <t>þangað hefði átt að fara strax , tók að dreifast um fyrirhugað iðnaðarsvæði inn með Suðurlandsbraut og í Skeifunni .</t>
  </si>
  <si>
    <t>í því " einskis manns landi " eru í dag margar þær stofnanir , verslanir og fyrirtæki sem eðlilegt væri</t>
  </si>
  <si>
    <t>Kvosin - Keldnaholt</t>
  </si>
  <si>
    <t>http://mbl.is/greinasafn/grein/1038647</t>
  </si>
  <si>
    <t>samfélagins á jafn áhrifaríkan máta og almenningssamgöngur og viðhaft þær hömlur sem t.d. grönnum þeirra í Þýskalandi þóttu óþarfar .</t>
  </si>
  <si>
    <t>í Þýskalandi eru mun alvarlegri vandamál tengd vegakerfinu og almennri bílanotkun en í Frakklandi . Þar er til að mynda</t>
  </si>
  <si>
    <t>REYKJAVÍKURBRÉF</t>
  </si>
  <si>
    <t>http://mbl.is/greinasafn/grein/628707</t>
  </si>
  <si>
    <t>ára og hefur aldrei verið meiri . Aukningin milli ára hefur ekki heldur verið meiri frá aldamótum hið minnsta .</t>
  </si>
  <si>
    <t>íbúar höfuðborgarsvæðisins borguðu um 10% meira fyrir að kynda heimili sín í fyrra en árið áður . Hér má sjá</t>
  </si>
  <si>
    <t>Mikill kuldi á síðasta ári</t>
  </si>
  <si>
    <t>úr 1. áfanga þessa uppboðs er sú að lóðir hækka um hvorki meira né minna en 140% að meðaltali .</t>
  </si>
  <si>
    <t>íbúðaverð mun hækka enn frekar , fasteignamat íbúðarhúsnæðis hækkar og fasteignagjöld hækka . Þessi stefna R-listans getur vart talist vinsamleg</t>
  </si>
  <si>
    <t>Hvar er trúverðugleiki R-listans?</t>
  </si>
  <si>
    <t>http://mbl.is/greinasafn/grein/513381</t>
  </si>
  <si>
    <t>áhrif á framboð bankalána á nýjan hátt . Bankar eru tregir til að miðla neikvæðum vöxtum áfram til sparifjáreigenda .</t>
  </si>
  <si>
    <t>innleiðing neikvæðra stýrivaxta hjá Seðlabanka Evrópu um mitt ár 2014 leiddi til meiri áhættutöku og minni útlána banka á evrusvæðinu</t>
  </si>
  <si>
    <t>Evrópskum bönkum líkt við uppvakninga í síendurteknu efnahagshruni</t>
  </si>
  <si>
    <t>http://bbl.is/frettir/21576</t>
  </si>
  <si>
    <t>ISAL [ álverið í Straumsvík ] er nú rekið með tapi frá degi til dags og tapið fer vaxandi ,</t>
  </si>
  <si>
    <t>Álverið í Straumsvík „rekið með tapi frá degi til dags"</t>
  </si>
  <si>
    <t>ISAL er nú rekið með tapi frá degi til dags og tapið fer vaxandi , " segir í bréfinu ,</t>
  </si>
  <si>
    <t>Álverið í Straumsvík „berst í bökkum" - Viðskiptablaðið</t>
  </si>
  <si>
    <t>http://vb.is/frettir/120850/</t>
  </si>
  <si>
    <t>lagður 30 prósenta verðtollur á innflutningsverð og hins vegar 110 króna magntollur á hvert kíló sem flutt er inn .</t>
  </si>
  <si>
    <t>ísinn er dýr og úrvalið lítið og stopult í verslunum . „ Við viljum að skjólstæðingar okkar geti notið sömu</t>
  </si>
  <si>
    <t>Dýrt að vera með óþol eða ofnæmi</t>
  </si>
  <si>
    <t>http://visir.is/g/2014704019971</t>
  </si>
  <si>
    <t>Fanney Birna Jónsdóttir</t>
  </si>
  <si>
    <t>að mestu í höndum sjía-múslima . Ríkisstjórnin er sögð hafa verið treg til að útvega hersveitum súnnía öflug vopn .</t>
  </si>
  <si>
    <t>Íslamska ríkið hefur náð góðum árangri á svæðum súnnía í Anbar-héraði í vesturhluta landsins en orðið lítt ágengt á svæðum</t>
  </si>
  <si>
    <t>Íraski herinn sagður vanbúinn og ófús</t>
  </si>
  <si>
    <t>http://visir.is/g/2015705279917</t>
  </si>
  <si>
    <t>þremur bestu sérfræðngum í heimi í að fást við fjármálakreppur og afleiðingar þeirra . Skýrslunni var stungið undir stól .</t>
  </si>
  <si>
    <t>Ísland er eina landið í heiminum sem orðið hefur fyrir kerfishruni . Gjaldmiðilinn er hruninn . Fjármálakerfið er hrunið .</t>
  </si>
  <si>
    <t>Ræða Jóns Baldvins</t>
  </si>
  <si>
    <t>hér voru þau 0,31% af þjóðarframleiðslu árið 2018 . Þá voru framlög til málaflokksins lækkuð við gerð síðustu fjármálaáætlunar .</t>
  </si>
  <si>
    <t>Ísland er í 17. sæti af 30 meðal DAC-ríkjanna í framlögum til þróunarsamvinnu . Hvað sem því líður gleymist gjarnan</t>
  </si>
  <si>
    <t>Ríkið og einkaaðilar eftirbátar í þróunarsamvinnu</t>
  </si>
  <si>
    <t>http://frettabladid.is/markadurinn/rikid-og-einkaadilar-eftirbatar-i-throunarsamvinnu</t>
  </si>
  <si>
    <t>Konráð S. Guðjónsson</t>
  </si>
  <si>
    <t>vart við sig . Athugunin sýndi einnig að þetta ferli hefur verið í gangi í a.m.k. 15 milljón ár .</t>
  </si>
  <si>
    <t>Ísland er mun stærra en það ætti að vera samkvæmt hefðbundinni túlkun á jarðsögunni og skilningi manna á landreki og</t>
  </si>
  <si>
    <t>Doktor í jarðfræði</t>
  </si>
  <si>
    <t>http://mbl.is/greinasafn/grein/803864</t>
  </si>
  <si>
    <t>ekki . Það þurfti útlenska stofnun , í hlutverki barnsins , til að benda á að keisarinn var kviknakinn .</t>
  </si>
  <si>
    <t>Ísland mun mögulega fara á lista með Norður-Kóreu , Afganistan , Jemen , Írak , Úganda og fleirum á morgun</t>
  </si>
  <si>
    <t>Ríkið sem vildi ekki sjá peningaþvættið heima hjá sér</t>
  </si>
  <si>
    <t>http://kjarninn.is/skodun/2019-10-17-rikid-sem-vildi-ekki-sja-peningathvaettid-heima-hja-ser</t>
  </si>
  <si>
    <t>? " Íslendingar " dagsins í dag " lifa bæði á mysu og mjólk " en mest á pizzurusli .</t>
  </si>
  <si>
    <t>Íslendingar ( fyrrverandi ) eru orðnir feitasta og ljótasta þjóð Vestur-Evrópu . Aukin offita og hreyfingarleysi getur vart leitt til</t>
  </si>
  <si>
    <t>Kostnaður við ameríkaniseringu</t>
  </si>
  <si>
    <t>http://mbl.is/greinasafn/grein/814412</t>
  </si>
  <si>
    <t>“ Engar hömlur eru á losun örplasts með skólpi á Íslandi , líkt og í nágrannalöndunum Svíþjóð og Finnlandi .</t>
  </si>
  <si>
    <t>http://mbl.is/frettir/innlent/2016/08/29/engar_homlur_a_losun_orplasts/</t>
  </si>
  <si>
    <t>menn lítinn tíma til að hugsa um slíkt , klukkan tifar og alltaf er ósveigjanlegur skilafrestur handan við hornið .</t>
  </si>
  <si>
    <t>íslensk blaðamennska getur oft orðið æði yfirborðskennd og sjaldan gefst tími til þess að kryfja málin til hlítar eins og</t>
  </si>
  <si>
    <t>Líf mitt sem blaðamaður</t>
  </si>
  <si>
    <t>http://dv.is/frettir/2018/6/9/lif-mitt-sem-bladamadur</t>
  </si>
  <si>
    <t>þess að íslensk börn fái sömu kennslu á ári og börn í nágrannalöndum eru nefnilega ekki tveir heldur þrjátíu .</t>
  </si>
  <si>
    <t>íslensk börn kunna minna en jafnaldrar þeirra . Þetta kemur íslensku þjóðinni fullkomlega í opna skjöldu , enda búið að</t>
  </si>
  <si>
    <t>Heimili og skóli í vanda</t>
  </si>
  <si>
    <t>http://mbl.is/greinasafn/grein/524913</t>
  </si>
  <si>
    <t>undan með slæmu fordæmi og nota svo til eingöngu vörur fyrirtækisins , án þess að huga að öðrum valkostum .</t>
  </si>
  <si>
    <t>íslensk fyrirtæki , stofnanir og einstaklingar eru í raun neydd til að reiða fram milljarða á hverju ári til þessa</t>
  </si>
  <si>
    <t>Framsal valds til skattlagningar á íslandi</t>
  </si>
  <si>
    <t>http://mbl.is/greinasafn/grein/1136843</t>
  </si>
  <si>
    <t>Enn einu sinni deilur um mannanöfn - DV</t>
  </si>
  <si>
    <t>http://eyjan.dv.is/eyjan/2014/7/9/enn-einu-sinni-deilur-um-mannanofn</t>
  </si>
  <si>
    <t>Stórfellt fjárhagstjón - DV</t>
  </si>
  <si>
    <t>http://eyjan.dv.is/eyjan/2018/12/11/storfellt-fjarhagstjon</t>
  </si>
  <si>
    <t>umbylta framhaldsskólakerfinu og síst til hins betra . Stóra markmiðið er að skera hefðbundnar bóknámsbrautir niður í þrjú ár .</t>
  </si>
  <si>
    <t>íslenskir stúdentar koma mun verr undirbúnir í háskóla og hafa litla möguleika á háskólanámi erlendis án fornáms . Sama verður</t>
  </si>
  <si>
    <t>Það sem fólk vill?</t>
  </si>
  <si>
    <t>http://visir.is/g/2015701279995</t>
  </si>
  <si>
    <t>Steinþór D. Kristjánsson</t>
  </si>
  <si>
    <t>Landbúnaðurinn, það er ekkert að óttast - DV</t>
  </si>
  <si>
    <t>http://eyjan.dv.is/eyjan/2013/5/19/landbunadurinn-thad-er-ekkert-ad-ottast</t>
  </si>
  <si>
    <t>nemenda til að námsbraut standi undir sér og stendur því fyrir þrifum að mögulegt sé að forgangsraða í menntakerfinu .</t>
  </si>
  <si>
    <t>íslenskt menntakerfi offramleiðir sérfræðinga þar sem námið er ódýrt – til dæmis lögfræðinga – en ekki fólk með sérþekkingu sem</t>
  </si>
  <si>
    <t>Þarf markvissa uppbyggingu þekkingar</t>
  </si>
  <si>
    <t>http://fiskifrettir.is/frettir/tharf-markvissa-uppbyggingu-thekkingar/143111</t>
  </si>
  <si>
    <t>á hverjum tjónið lendir . Því miður höfum við ekki svipaðar reglur og kerfi þegar kemur að greiðslufalli ríkja .</t>
  </si>
  <si>
    <t>jafnvel minni háttar hætta á hugsanlegu greiðslufalli ríkis veldur óþarfa óstöðugleika á alþjóðlegum fjármálamörkuðum . En þetta þarf ekki að</t>
  </si>
  <si>
    <t>Við þurfum kerfi til að leysa skuldavanda ríkja</t>
  </si>
  <si>
    <t>http://visir.is/g/2015151019514</t>
  </si>
  <si>
    <t>sættir næðust í langvinnum deilum fyrir botni Miðjaðarhafs , hefur utanríkisstefnan verið mörkuð af óraunsæi , óskhyggju og fyrirhyggjuleysi .</t>
  </si>
  <si>
    <t>jafnvel okkar helstu bandalagsþjóðir telja sig ekki þurfa að ræða mikið við íslensk stjórnvöld . Eina stefnumálið Við myndun vinstri</t>
  </si>
  <si>
    <t>Endurreisn íslenskrar utanríkisstefnu er nauðsynleg</t>
  </si>
  <si>
    <t>http://mbl.is/greinasafn/grein/1465910</t>
  </si>
  <si>
    <t>Sýklalyfin séu auk þess gefin til vaxtarörvunar . Allt þetta sé eins og uppskrift að framleiðslu á ónæmum bakteríum .</t>
  </si>
  <si>
    <t>jarðvegur og grunnvatn mengast af sýklalyfjum og ónæmum bakteríum , mest með búfjárskítnum , og eru sum sýklalyfjanna lengi að</t>
  </si>
  <si>
    <t>Sýklalyfjanotkun talin mesta ógnin við lýðheilsu í heiminum í dag</t>
  </si>
  <si>
    <t>http://bbl.is/frettir/20827</t>
  </si>
  <si>
    <t>smh</t>
  </si>
  <si>
    <t>jörðinni er að umlykja hnöttinn . Hitinn sem ætti að liggja út út andrúmsloftinu , helst hins vegar kyrr .</t>
  </si>
  <si>
    <t>jöklar bráðna sem og ísinn á heimskautunum . " Hitastigið hækkar tvisvar til fjórum sinnum hraðar á norðurpólnum en annars</t>
  </si>
  <si>
    <t>Albert fursti af Mónakó á leið á norðurpólinn</t>
  </si>
  <si>
    <t>http://mbl.is/greinasafn/grein/1052576</t>
  </si>
  <si>
    <t>ekki . Afli sjóræningjaskipa á þessum slóðum er mun meiri en þeirra skipa sem veiða þar í fullum rétti .</t>
  </si>
  <si>
    <t>karfastofnar á svæðinu eru í útrýmingarhættu og nú fyrir skömmu lagði Alþjóðahafrannsóknarráðið til að veiðum úr stofninum yrði hætt .</t>
  </si>
  <si>
    <t>Vill að togvíraklippum verði beitt</t>
  </si>
  <si>
    <t>sleipur sveskjusteinn á milli fingranna . Hann er kreistur saman af hreyfingum Norður-Ameríkuflekans fyrir norðan og Suður-Ameríkuflekans fyrir sunnan .</t>
  </si>
  <si>
    <t>Karíbaflekinn færist til austurs á um 2,5 cm hraða á ári . Fyrir norðan eyjuna Hispaníólu , en eyjan Hispaníóla</t>
  </si>
  <si>
    <t>Hvers vegna kom jarðskjálfti á Haítí í janúar árið 2010?</t>
  </si>
  <si>
    <t>http://visindavefur.is/svar.php?id=59020</t>
  </si>
  <si>
    <t>sparnað með möguleikum á hærri ávöxtun en konurnar kjósa fremur hefðbundnar bankabækur sem bera litla vexti og litla áhættu .</t>
  </si>
  <si>
    <t>karlar hafa mun meira sparifé á milli handanna en konur en að meðaltali er sparnaður kvenna um 127 þúsund norskar</t>
  </si>
  <si>
    <t>Karlar betri í sparnaði en konur</t>
  </si>
  <si>
    <t>http://mbl.is/greinasafn/grein/1156664</t>
  </si>
  <si>
    <t>hafi breyst . Kannski eru konur líka mun sveigjanlegri og tilbúnari til þess að reyna fyrir sér annars staðar .</t>
  </si>
  <si>
    <t>karlmenn á þessum stöðum eru mjög ráðvilltir . " Kannski getum við þar séð efnið sem hugsanlega verður í þriðju</t>
  </si>
  <si>
    <t>Skoða heildarlíf persónanna</t>
  </si>
  <si>
    <t>http://mbl.is/greinasafn/grein/559095</t>
  </si>
  <si>
    <t>Þannig okkur er kennt að gráta ekki . Vera ekki að gaspra um það þó okkur líði soldið illa .</t>
  </si>
  <si>
    <t>karlmenn loka þessar neikvæðu tilfinningar sínar ofan í kistu . Setja keðju utan um og lás á keðjuna . Henda</t>
  </si>
  <si>
    <t>Sjálfsvíg karlmennsku minnar</t>
  </si>
  <si>
    <t>http://stundin.is/grein/4783</t>
  </si>
  <si>
    <t>Bragi Páll Sigurðarson</t>
  </si>
  <si>
    <t>Miðstjórn ASÍ átelur stjórn efnahagsmála</t>
  </si>
  <si>
    <t>http://mbl.is/frettir/innlent/2006/04/27/midstjorn_asi_atelur_stjorn_efnahagsmala</t>
  </si>
  <si>
    <t>Stjórn Kvikmyndaskólans ósátt við Katrínu Jakobsdóttur</t>
  </si>
  <si>
    <t>http://dv.is/frettir/2011/8/1/kvikmyndaskolinn-osattur-vid-katrini-jakobsdottur/</t>
  </si>
  <si>
    <t>hf. hafa til að bjóða frystirými fyrir ísvörur til annarra keppinauta sem kynnu að vilja leita inn á markaðinn .</t>
  </si>
  <si>
    <t>keppinautum sem dreifa ísvörum er gert óeðlilega erfitt fyrir að komast inn á umræddan markað . " Áfrýjunarnefnd telur því</t>
  </si>
  <si>
    <t>Staðfest að "íssamningar" voru óheimilir</t>
  </si>
  <si>
    <t>http://mbl.is/greinasafn/grein/746595</t>
  </si>
  <si>
    <t>lotur í samningaviðræðum og samanlagt 55 klukkustunda viðræður töldu forsvarsmenn leikmanna ekki aðrar leiðir færar en að hefja verkfall .</t>
  </si>
  <si>
    <t>keppni í þremur efstu deildunum fellur niður . Tvö dönsk lið sem eru í Evrópukeppni lenda í vandræðum . Þau</t>
  </si>
  <si>
    <t>Vísir - Fótboltakappar í verkfall</t>
  </si>
  <si>
    <t>http://visir.is/g/2004408170361</t>
  </si>
  <si>
    <t>sem hefðbundin meiri- og minnihlutastjórnmál ráða öllu , þar sem ekki eru farnar nýjar leiðir eða fundnar nýjar lausnir .</t>
  </si>
  <si>
    <t>kerfið sigrar á kostnað fólksins . Ég efast stórlega um að almenningur í Reykjavík hafi verið að biðja um þessi</t>
  </si>
  <si>
    <t>Ögurstund í stjórnmálalífi</t>
  </si>
  <si>
    <t>http://mbl.is/greinasafn/grein/1361023</t>
  </si>
  <si>
    <t>reglum ferðakostnaðarnefndar sem er ekki opinbert stjórnvald eða óháður matsaðili heldur eins konar samninganefnd ríkis og samtaka opinberra starfsmanna .</t>
  </si>
  <si>
    <t>kílómetragjald sem greitt er þingimönnum hefur því verið hærra en kostnaðarmat RSK að frátöldum fyrstu þúsund kílómetrunum sem eknir eru</t>
  </si>
  <si>
    <t>Skattfrelsi ökuþóra</t>
  </si>
  <si>
    <t>http://kjarninn.is/skodun/2018-02-26-skattfrelsi-okuthora</t>
  </si>
  <si>
    <t>Black Sheep gerist í rólegri sveit sem breytist í mikið hættusvæði þegar tilraunir með erfðabreytt sauðfé fara illilega úrskeiðis .</t>
  </si>
  <si>
    <t>kindurnar á svæðinu fá sérstakan áhuga á mannakjöti og fólkið á svæðinu þarf að hafa varann á . The Tripper</t>
  </si>
  <si>
    <t>Hippar og morðóðar kindur</t>
  </si>
  <si>
    <t>http://mbl.is/greinasafn/grein/1161043</t>
  </si>
  <si>
    <t>kjósendur eru ringlaðir . Ætli Sjálfstæðisflokkurinn að ná árangri í borgarstjórnarkosningunum í vor , verður stefnan að vera skýr .</t>
  </si>
  <si>
    <t>Blár öryggiskragi um Reykjavík</t>
  </si>
  <si>
    <t>http://mbl.is/greinasafn/grein/1497159</t>
  </si>
  <si>
    <t>og verkefnin eru skilgreind og lausna leitað . Allt er skilgreint sem úrlausnarverkefni og nefndir og ráð taka við .</t>
  </si>
  <si>
    <t>kjósendur hætta að skynja að nokkur munur sé á stjórnmálaflokkum eða einstökum frambjóðendum . Fyrir marga er það rökrétt niðurstaða</t>
  </si>
  <si>
    <t>Þegar stjórnmál hætta að snúast um hugsjónir</t>
  </si>
  <si>
    <t>http://mbl.is/greinasafn/grein/1512552</t>
  </si>
  <si>
    <t>brenglar samkeppni . Verst er þegar gripið er til laga- og reglugerðasetninga sem veita ákveðnum fyrirtækjum forréttindi eða skjól .</t>
  </si>
  <si>
    <t>klíkukapítalismi festir rætur , nær áhrifum og völdum . Ívilnunarsamningar við fyrirtæki , um skattamál eða aðra mikilvæga þætti sem</t>
  </si>
  <si>
    <t>Klíkukapítalismi á ábyrgð skattgreiðenda</t>
  </si>
  <si>
    <t>http://mbl.is/greinasafn/grein/1634446</t>
  </si>
  <si>
    <t>Hvetja til þess að skimanir verði á forræði…</t>
  </si>
  <si>
    <t>http://frettabladid.is/frettir/hvetja-til-ess-a-skimanir-veri-a-forraei-stjornvalda</t>
  </si>
  <si>
    <t>Hverja mínútu deyr kona af barnsförum</t>
  </si>
  <si>
    <t>http://mbl.is/greinasafn/grein/1306989</t>
  </si>
  <si>
    <t>sú að konan taki sér fæðingarorlof en ekki karlinn vegna þess að laun kvenna eru lægri en laun karla .</t>
  </si>
  <si>
    <t>konur verða fyrir bakslagi á framabrautinni eða þá að þær eru úrvinda af þreytu af því að vinna fulla vinnu</t>
  </si>
  <si>
    <t>Enn langt í land í kvenréttindabaráttunni</t>
  </si>
  <si>
    <t>http://mbl.is/frettir/erlent/2001/03/07/enn_langt_i_land_i_kvenrettindabarattunni</t>
  </si>
  <si>
    <t>kortavelta er að færast út fyrir landsteinana aftur , " að því er segir í Morgunkorni . Dregið hefur umtalsvert</t>
  </si>
  <si>
    <t>Kreditkortavelta 23,6 milljarðar í október</t>
  </si>
  <si>
    <t>http://mbl.is/vidskipti/frettir/2009/11/16/kreditkortavelta_23_6_milljardar_i_oktober</t>
  </si>
  <si>
    <t>spurningu sé helst ósvarað hverja Framsóknarflokkurinn velur með sér í stjórn . Til þessa hefur Framsóknarflokkurinn ráðið dagskrá kosningaumræðunnar .</t>
  </si>
  <si>
    <t>kosið verður um draumóra . Mörgum finnst greinilega meira skjól í þeim en köldum veruleikanum . Viðreisn þjóðarbúsins snýst hins</t>
  </si>
  <si>
    <t>Vísir - Val um draumóra eða kaldan veruleika</t>
  </si>
  <si>
    <t>http://visir.is/g/2013704069989</t>
  </si>
  <si>
    <t>. Það á við um arðbærar samgönguframkvæmdir , uppbyggingu í orkugeiranum og tengdum iðnaði og fjárfestingu einkaaðila í heilbrigðisgeiranum .</t>
  </si>
  <si>
    <t>kreppan varir hér lengur en annars staðar og atvinnuleysi verður áfram mikið . Einnig er fyrirsjáanlegur frekari niðurskurður ríkisútgjalda ásamt</t>
  </si>
  <si>
    <t>Að standa vörð um atvinnuleysið</t>
  </si>
  <si>
    <t>http://mbl.is/greinasafn/grein/1383487</t>
  </si>
  <si>
    <t>og heita pítsu , hann ræðst með fúkyrðum á gagnrýnendur krónunnar og hann þjóðnýtir banka óvina sinna með ofbeldi .</t>
  </si>
  <si>
    <t>krónan hrynur og hver einasti Íslendingur fær á sig tvöfalt kjaftshögg verðbólgunnar . Pólitísk ráðning er að koma okkur öllum</t>
  </si>
  <si>
    <t>Hættuleg pólitísk ráðning</t>
  </si>
  <si>
    <t>http://dv.is/leidari/2008/10/3/haettuleg-politisk-radning/</t>
  </si>
  <si>
    <t>Jón Trausti Reynisson</t>
  </si>
  <si>
    <t>fjármagni sínu í talsverðum mæli erlendis á sama tíma og stíf höft eru á stærstum hluta fjárfestinga erlendra aðila .</t>
  </si>
  <si>
    <t>krónan veikist , verðbólguvæntingar hækka og langtímavextir samhliða . Hvernig seðlabankastjóri getur spáð lækkandi langtímavaxtamun við útlönd við slíkar aðstæður</t>
  </si>
  <si>
    <t>Hringskýring Seðlabankans</t>
  </si>
  <si>
    <t>http://visir.is/g/2017170909327</t>
  </si>
  <si>
    <t>Agnar Tómas Möller</t>
  </si>
  <si>
    <t>bent á leiðir til að vinna á kynbundnum launamun . Ríkið hefur ekki fallist á samvinnu um þær leiðir .</t>
  </si>
  <si>
    <t>kvennastéttirnar búa við framkvæmd launastefnu sem framkallar kynbundinn launamun . Er það í lagi ? Nokkrar naprar staðreyndir • Launamunur</t>
  </si>
  <si>
    <t>Kynbundinn launamunur</t>
  </si>
  <si>
    <t>http://mbl.is/greinasafn/grein/1451948</t>
  </si>
  <si>
    <t>á Snapchat . Augnablikið sem er í raun farið því þú varst of upptekinn við að taka það upp .</t>
  </si>
  <si>
    <t>kvíði og þunglyndi er að aukast í heiminum , er að verða að faraldri . Rannsóknir sýna að ungt fólk</t>
  </si>
  <si>
    <t>Viljalaust verkfæri</t>
  </si>
  <si>
    <t>http://visir.is/g/2017170328824</t>
  </si>
  <si>
    <t>Anna Steinsen</t>
  </si>
  <si>
    <t>myndin reynir að slíta sig frá upprunalega verkinu og standa á eigin fótum en tekur ekki skrefið alla leið .</t>
  </si>
  <si>
    <t>kvikmyndaaðlögunin stendur ekki sem sjálfstætt verk heldur reiðir sig á að áhorfendur hafi lesið bókina til að fylla upp í</t>
  </si>
  <si>
    <t>Vísir - Hornreka á Króknum</t>
  </si>
  <si>
    <t>http://visir.is/g/2011442579187</t>
  </si>
  <si>
    <t>haldið kvótanum í 20 ár og jafnvel lengur . Í dag fá útgerðarmenn kvótann til eins árs í senn .</t>
  </si>
  <si>
    <t>kvótinn mun færast mun nær því að verða eign útvegsmanna , sem er þeim ekki á móti skapi en í</t>
  </si>
  <si>
    <t>Gjá milli þjóðar og útvegsmanna</t>
  </si>
  <si>
    <t>http://visir.is/g/2012706069997</t>
  </si>
  <si>
    <t>Gunnar Skúli Ármannsson og Helga Þórðardóttir</t>
  </si>
  <si>
    <t>stúlkur og ekki er óalgent að konur beri út stúlkubörn eða fari í fóstureyðingu ef þær ganga með stúlkur .</t>
  </si>
  <si>
    <t>kynjahlutfallið er orðið skekkt og 116 karlar eru á móti 100 konum í Kína . Kynjahlutfallið breytist með aldrinum og</t>
  </si>
  <si>
    <t>Hvort eru fleiri karlar eða konur í heiminum?</t>
  </si>
  <si>
    <t>http://visindavefur.is/svar.php?id=2575</t>
  </si>
  <si>
    <t>Ulrika Andersson</t>
  </si>
  <si>
    <t>. Það er undarleg staðreynd að vinnuaflið sem hvað mest eftirspurn er eftir skuli hækka hvað minnst í launum .</t>
  </si>
  <si>
    <t>læknar hverfa frá störfum hérlendis og þeir sem erlendis eru flytja ekki heim . Þessi þróun hefur verið í þó</t>
  </si>
  <si>
    <t>Viðspyrna fyrir heilbrigðiskerfið</t>
  </si>
  <si>
    <t>http://visir.is/g/2014712119867</t>
  </si>
  <si>
    <t>Agnar H. Andrésson</t>
  </si>
  <si>
    <t>bregðast við með fyrirvara . Gott dæmi um skýra sýn í bakspeglinum meðan sólin blindaði mann í gegnum framrúðuna .</t>
  </si>
  <si>
    <t>langflestir upplifa atburðarásina eins og jarðskjálfta upp á 8.5 á Richter , en ekki storm sem var spáð með góðum</t>
  </si>
  <si>
    <t>Stjórnendur á tímum kreppunnar</t>
  </si>
  <si>
    <t>http://mbl.is/greinasafn/grein/1248898</t>
  </si>
  <si>
    <t>það í verki . Þetta verður til þess að stjórnmálamenn halda fram einhverjum veruleika sem stenst ekki neina skoðun .</t>
  </si>
  <si>
    <t>langsamlega flest stór verkefni eru dýrari en áætlað var . " Jafnframt bendir hann á að þetta sé ekki í</t>
  </si>
  <si>
    <t>Áhættusæknir Íslendingar</t>
  </si>
  <si>
    <t>http://mbl.is/greinasafn/grein/1439811</t>
  </si>
  <si>
    <t>Fjölskyldur velja frekar að leigja en að kaupa húsnæði og íbúðir eru í auknum mæli leigðar út til ferðamanna .</t>
  </si>
  <si>
    <t>leigjendur verja of stórum hluta tekna sinna í leigugreiðslur . Í sumum tilvikum hafa fjölskyldur misst hóflegar leiguíbúðir vegna verðhækkananna</t>
  </si>
  <si>
    <t>Húsnæðisvanda þarf að leysa</t>
  </si>
  <si>
    <t>og leiguíbúðir á hinum almenna húsnæðismarkaði . R-listinn hefur því miður lítið hlustað á þennan málflutning sjálfstæðismanna í borgarstjórn .</t>
  </si>
  <si>
    <t>leigu- og kaupverð á húsnæði í Reykjavík heldur áfram að hækka og því fólki sem hefur ekki efni á að</t>
  </si>
  <si>
    <t>100% hækkun á húsaleigu í Reykjavík</t>
  </si>
  <si>
    <t>http://mbl.is/greinasafn/grein/765180</t>
  </si>
  <si>
    <t>að valdsmenn vilji hálshöggva boðbera slæmra tíðinda . Hér hefur aldrei mátt byggja upp leigumarkað sem hluta af húsnæðiskerfinu .</t>
  </si>
  <si>
    <t>leigumarkaður hefur byggst fyrst og fremst af íbúðum sem ekki seldust . Því fengu menn samning í 6 - 12</t>
  </si>
  <si>
    <t>Um leigumarkaðinn</t>
  </si>
  <si>
    <t>http://mbl.is/greinasafn/grein/689015</t>
  </si>
  <si>
    <t>hvað ákveðinn leikari gerir best sem eru svo kannski byggðar á hvernig hlutverk leikarinn hefur túlkað best hingað til .</t>
  </si>
  <si>
    <t>leikarinn er fastur í hringrás án möguleika á leið út úr vítahringnum og leiðin fram á við lokuð . Ilmur</t>
  </si>
  <si>
    <t>Upplýsingabyltingin étur börnin sín</t>
  </si>
  <si>
    <t>http://mbl.is/greinasafn/grein/789315</t>
  </si>
  <si>
    <t>til baka en til liðins árs ) og of margt af því eyðilagt af misvitrum leikstjórum , gjarnan innfluttum .</t>
  </si>
  <si>
    <t>leikhúsið hefur skort súrefni . Bestu leikarar okkar hafa ekki fengið næg tækifæri til að þroskast í átökum við alvöru</t>
  </si>
  <si>
    <t>Óskýr stefna, en einstakir vaxtarbroddar</t>
  </si>
  <si>
    <t>http://visir.is/g/2014701029949</t>
  </si>
  <si>
    <t>athygli mína . Í mörgum enskumælandi löndum hafa áherslur samfélagsins á leikskóla verið í að láta markaðinum hann eftir .</t>
  </si>
  <si>
    <t>leikskólauppbygging í sumum þessara landa er í auknum mæli markaðsvædd . Sem dæmi fjölgaði einkaleikskólum sem reknir eru í hagnaðarskyni</t>
  </si>
  <si>
    <t>Kristín Dýrfjörð | 8. maí Einkarekstur leikskóla Í ljósi vaxandi...</t>
  </si>
  <si>
    <t>http://mbl.is/greinasafn/grein/1212949</t>
  </si>
  <si>
    <t>meðvitaður um þetta og passar sig að forðast orð sem koma upp um kyn „ þitt “ eða nafn .</t>
  </si>
  <si>
    <t>lesandinn fær ekki mikla samúð með aðalpersónunni . Markmið bókarinnar er auðvitað annað . Hún er söguþráðardrifin – eðli málsins</t>
  </si>
  <si>
    <t>Þú ert söguhetjan</t>
  </si>
  <si>
    <t>http://visir.is/g/2014712229925</t>
  </si>
  <si>
    <t>Halla Þórlaug Óskarsdóttir</t>
  </si>
  <si>
    <t>í mörgum eignum , sem voru verðmetnar á marga milljarða króna , á meðan markaðir heimsins sleikja sín brunasár .</t>
  </si>
  <si>
    <t>lífskjör almennings munu versna mikið . Laun lækka , kaupmáttur rýrna , atvinnuleysi aukast , skattar og álögur hækka og</t>
  </si>
  <si>
    <t>Eignir í ljósum logum</t>
  </si>
  <si>
    <t>http://mbl.is/greinasafn/grein/1262240</t>
  </si>
  <si>
    <t>tannlækninn Walter Palmer , sem drap ljónið , varð til þess að fæla veiðimenn frá þessu stærsta verndarsvæði Simbabve .</t>
  </si>
  <si>
    <t>ljónum fjölgar nú um of á svæðinu , sem áður var einn stærsti búgarður álfunnar . Svæðið er í Bubey</t>
  </si>
  <si>
    <t>Gætu þurft að skjóta 200 ljón</t>
  </si>
  <si>
    <t>þannig rennu inn . Einnig skal þá notast við annað efni en plast ” . Þetta eru aðeins dæmi .</t>
  </si>
  <si>
    <t>lóðum hefur verið skilað , íbúðirnar dýrar í byggingu sem aftur hefur leitt til þess að fá verktakafyrirtæki hafa haft</t>
  </si>
  <si>
    <t>Hafnarfjörður með fæstu íbúðirnar</t>
  </si>
  <si>
    <t>http://fjardarposturinn.is/?p=32058</t>
  </si>
  <si>
    <t>Olga Björt Þórðardóttir</t>
  </si>
  <si>
    <t>meira en síðustu árin á sama árstíma . Kólnunin í hafinu nær þannig til alls hafsvæðisins í kringum Ísland .</t>
  </si>
  <si>
    <t>loftslag á landinu kólnar eins og tilhneigingin syðst á landinu sýnir . Niðurstaða um loftslagsbreytingar á Íslandi Engin varanleg hlýnun</t>
  </si>
  <si>
    <t>Engin varanleg hlýnun loftslags á suðurströndinni í 80 ár</t>
  </si>
  <si>
    <t>innan dómskerfisins . Það er ekki eðlilegt að svona fámennur hópur ráði því hverjir sitji í æðsta dómstól ríkisins .</t>
  </si>
  <si>
    <t>lögfræðingar halda að sér höndum við gagnrýnina og aðhaldið verður lítið , því margir þeirra gera sér kannski vonir um</t>
  </si>
  <si>
    <t>Dómstólarnir brugðust</t>
  </si>
  <si>
    <t>http://mbl.is/greinasafn/grein/1398162</t>
  </si>
  <si>
    <t>" ' ENDURGREIÐSLUKERFI Tryggingastofnunar staðnað og ranglátt . Staðfest er að lyfjaverð á Íslandi hefur lækkað verulega að undanförnu .</t>
  </si>
  <si>
    <t>lyfjareikningur landsmanna hefur þegar lækkað um milljarða króna . Ástæðan er sú að innflytjendur lyfja og yfirvöld gerðu með sér</t>
  </si>
  <si>
    <t>Óþolandi að notendur fái ekki að njóta lækkunar lyfjaverðs</t>
  </si>
  <si>
    <t>http://mbl.is/greinasafn/grein/1070121</t>
  </si>
  <si>
    <t>orðin semítar , gyðingar , zíonistar og Ísraelar séu notuð án þess að menn viti um mun á þeim .</t>
  </si>
  <si>
    <t>maður er stimplaður gyðingahatari eða jafnvel nasisti áður en maður veit af . Jafnvel zíonistar nota orðin á " lúmska</t>
  </si>
  <si>
    <t>Semítar, gyðingar, zíonistar og Ísraelar</t>
  </si>
  <si>
    <t>http://mbl.is/greinasafn/grein/674804</t>
  </si>
  <si>
    <t>er eins og maður sem er að taka upp heimildamyndir , horfir í gegnum linsuna og spyr mann spurninga .</t>
  </si>
  <si>
    <t>maður gleymir sjálfum sér . Maður gleymir því að maður er að gera bíómynd , sem er mjög ákjósanlegt .</t>
  </si>
  <si>
    <t>Mærin frá Orléans</t>
  </si>
  <si>
    <t>http://mbl.is/greinasafn/grein/503334</t>
  </si>
  <si>
    <t>http://kaffid.is/ahrifalausir-thingmenn-oskilvirku-althingi</t>
  </si>
  <si>
    <t>Ingibjörg Bergmann</t>
  </si>
  <si>
    <t>Bankar hafa tilhneigingu til að auka útlán þegar þensla er í hagkerfinu en draga skarpt úr þeim í efnahagssamdrætti .</t>
  </si>
  <si>
    <t>magna upp sveiflur í hagkerfinu með tilheyrandi efnahagsóstöðugleika . " Aðspurður hvort slíkar tillögur fælu ekki í raun í sér</t>
  </si>
  <si>
    <t>Vill afnema forréttindi banka</t>
  </si>
  <si>
    <t>http://mbl.is/greinasafn/grein/1457535</t>
  </si>
  <si>
    <t>sig , en svarhönd ekki . Þar með ræður svarhönd ferðinni í framhaldinu . Samkvæmt Robson-stílnum eru hindrunarstökk blæðandi .</t>
  </si>
  <si>
    <t>makker hindrarans má ekki taka pressuákvörðun . Dæmið að ofan er frá Robson og Segal . Enginn á hættu ,</t>
  </si>
  <si>
    <t>BRIDS - Guðmundur Páll Arnarson | ritstjorn@mbl.is</t>
  </si>
  <si>
    <t>http://mbl.is/greinasafn/grein/1282755</t>
  </si>
  <si>
    <t>fólk í Katalóníu til reiði , en varð einnig til þess að kostirnir sem það stóð frammi fyrir skýrðust .</t>
  </si>
  <si>
    <t>málstaður sjálfstæðis hefur orðið að fjöldahreyfingu . Hinn 11. september ár hvert , í minningu þess að við vorum innlimuð</t>
  </si>
  <si>
    <t>Kjörklefar fyrir rétti</t>
  </si>
  <si>
    <t>http://mbl.is/greinasafn/grein/1630933</t>
  </si>
  <si>
    <t>og þjónustu í miðborginni hefur verið stöðug undanfarin ár en að sama skapi hefur veitinga- og skemmtistöðum fjölgað mjög .</t>
  </si>
  <si>
    <t>mannlífið að degi til er ekki svipur hjá sjón miðað við það sem áður var , en næturlífið er þeim</t>
  </si>
  <si>
    <t>Verslunarmiðstöð við Lækjartorg?</t>
  </si>
  <si>
    <t>http://mbl.is/greinasafn/grein/783048</t>
  </si>
  <si>
    <t>engin stétt að þola jafnófyrirleitna umræðu og stjórnmálamenn og þeir sem gefa sig út fyrir að starfa fyrir stjórnmálaflokka .</t>
  </si>
  <si>
    <t>mannvalið verður sífellt lakara og æ færri gefa kost á sér í þessi störf . Þetta er miður . Öflugir</t>
  </si>
  <si>
    <t>Stjórnmálaflokkar, lýðræði og réttarríkið</t>
  </si>
  <si>
    <t>http://mbl.is/greinasafn/grein/1608477</t>
  </si>
  <si>
    <t>aðila " vita . Oft eru mannvirki bara komin að niðurlotum af sjálfu sér , vegna viðhaldsleysis eða slits .</t>
  </si>
  <si>
    <t>mannvirki eru slysagildur og geta valdi öðrum óþægindum að ósekju . Opinbert eftirlit og þekking Er ekki lag , að</t>
  </si>
  <si>
    <t>Verður höfð stjórn á því viti sem í askana er látið?</t>
  </si>
  <si>
    <t>http://mbl.is/greinasafn/grein/1083632</t>
  </si>
  <si>
    <t>spár voru gerðar um íbúafjölgun á höfuðborgarsvæðinu fyrir hrun , og því hafi verið byggt of mikið af íbúðum .</t>
  </si>
  <si>
    <t>margar íbúðir standa auðar , sem og íbúðarhverfi . Halldór Halldórsson formaður Sambands íslenskra sveitarfélaga telur skýringuna á þessu margþætta</t>
  </si>
  <si>
    <t>Ekki farið eftir svæðisskipulagi</t>
  </si>
  <si>
    <t>http://ruv.is/node/790562</t>
  </si>
  <si>
    <t>óraunhæfar spár voru gerðar um íbúafjölgun á höfuðborgarsvæðinu fyrir hrun og því hafi verið byggt of mikið af íbúðum .</t>
  </si>
  <si>
    <t>margar íbúðir standa auðar sem og íbúðarhverfi . Halldór Halldórsson , formaður Sambands íslenskra sveitarfélaga , telur skýringuna á þessu</t>
  </si>
  <si>
    <t>Ekki farið eftir svæðisskipualgi</t>
  </si>
  <si>
    <t>sætt hárri sekt fyrir það eitt að upplýsa konur og stúlkur um hvernig best sé að leita sér læknisaðstoðar .</t>
  </si>
  <si>
    <t>margar konur á Írlandi forðast með öllu að leita eftir læknisþjónustu , “ segir Colm O´Gorman , framkvæmdastjóri Amnesty International</t>
  </si>
  <si>
    <t>Fóstureyðingarbann á Írlandi gerir konur að útungunarvélum</t>
  </si>
  <si>
    <t>http://eyjan.pressan.is/frettir/?p=169430</t>
  </si>
  <si>
    <t>ekki hæfir til þess að fara út í umferðina . Fyrir nokkrum árum var felld niður ljósastilling á bílum .</t>
  </si>
  <si>
    <t>margir bílar aka um eineygðir og með vanstillt ljós . Þar er mikil vanræksla í gangi . Einnig þyrfti aukna</t>
  </si>
  <si>
    <t>Slysatíðni í umferðinni</t>
  </si>
  <si>
    <t>http://mbl.is/greinasafn/grein/556050</t>
  </si>
  <si>
    <t>http://kaffid.is/tharftu-alltaf-ad-hafa-simann-ther</t>
  </si>
  <si>
    <t>Ingólfur Stefánsson</t>
  </si>
  <si>
    <t>ákjósanlegri mynd slíks kerfis yfir í einkafjármögnun þess , þ.e. að sjúklingarnir sjálfir greiddu sífellt meiri hlut af heildarkostnaði .</t>
  </si>
  <si>
    <t>margir hafa ekki efni á að nýta sér heilbrigðisþjónustuna . Hann benti ennfremur á að aukin einkavæðing í heilbrigðisþjónustunni getur</t>
  </si>
  <si>
    <t>Hafa allir aðgang að heilbrigðisþjónustunni?</t>
  </si>
  <si>
    <t>http://mbl.is/greinasafn/grein/670728</t>
  </si>
  <si>
    <t>þar sem hjúkrunarrými skortir fyrir þá sem ekki hafa heilsu til að snúa aftur til síns heima eftir útskrift .</t>
  </si>
  <si>
    <t>margir liggja lengur á sjúkrahúsunum en þörf krefur , en vistun á sjúkrahúsi er langtum dýrari en á hjúkrunarheimili .</t>
  </si>
  <si>
    <t>Öfluga uppbyggingu í þágu aldraðra</t>
  </si>
  <si>
    <t>http://mbl.is/greinasafn/grein/666103</t>
  </si>
  <si>
    <t>námsvali eða taka mið af meginstraumi , sem oftar en ekki leiðir til þess að bóknám verður fyrir valinu .</t>
  </si>
  <si>
    <t>margir nemendur eyða miklum tíma í nám sem hentar þeim ekki og margir hverfa frá námi um lengri eða skemmri</t>
  </si>
  <si>
    <t>Menntakerfi fyrir nemendur</t>
  </si>
  <si>
    <t>http://visir.is/g/2012711159991</t>
  </si>
  <si>
    <t>afkomu á þessu ári , þau hafa sífellt komið markaðnum á óvart með góðri afkomu , ársfjórðung eftir ársfjórðung .</t>
  </si>
  <si>
    <t>markaðsaðilar spá þeim áframhaldandi vexti í framtíðinni og hefur sú krafa um vöxt aukist með hverjum ársfjórðungi . Alþjóðaviðskipti eru</t>
  </si>
  <si>
    <t>80% hækkun á Nasdaq</t>
  </si>
  <si>
    <t>http://mbl.is/greinasafn/grein/511398</t>
  </si>
  <si>
    <t>verið sú versta síðan í miklum þurrkum fyrir 30 árum . Ræktarlönd hafa verið eyðilögð og búfé hefur drepist .</t>
  </si>
  <si>
    <t>matur er af skornum skammti og þar sem hann finnst hafa margar fjölskyldur ekki efni á honum . Sé á</t>
  </si>
  <si>
    <t>Hungur sverfur að í Sýrlandi</t>
  </si>
  <si>
    <t>http://ruv.is/node/745194</t>
  </si>
  <si>
    <t>samgöngumannvirkja er almennt á kostnað allra skattgreiðenda . Þessi kostnaður breytist ekki hvort sem bíleigandi ekur mikið eða lítið .</t>
  </si>
  <si>
    <t>með auknum akstri eykst samfélagslegur kostnaður . Kostnaður við gerð og viðhald bílastæða er mikill og iðulega er engin gjaldtaka</t>
  </si>
  <si>
    <t>Umhverfiskostnaður og samgöngur</t>
  </si>
  <si>
    <t>http://mbl.is/greinasafn/grein/1212246</t>
  </si>
  <si>
    <t>hækkaði skatta óhóflega og að þær stjórnir sem á eftir hafa komið hafa ekki undið ofan af þeim skattahækkunum .</t>
  </si>
  <si>
    <t>með batnandi efnahag og hækkandi launum landsmanna hefur ríkið aukið stórkostlega hlutdeild sína í þjóðarkökunni . Óli Björn bendir á</t>
  </si>
  <si>
    <t>Vaxandi skattbyrði vonbrigði</t>
  </si>
  <si>
    <t>http://mbl.is/greinasafn/grein/1691553</t>
  </si>
  <si>
    <t>í fyrra samkvæmt tölum frá Úrvinnslusjóði . Svipaða sögu má segja um nýskráða bíla , þeim snarfækkaði eftir hrun .</t>
  </si>
  <si>
    <t>meðalaldur bíla á Íslandi hefur hækkað úr 9,8 árum fyrir hrun upp í tæplega tólf ár . „ Þetta er</t>
  </si>
  <si>
    <t>Eldri bílafloti – minna öryggi</t>
  </si>
  <si>
    <t>http://visir.is/g/2012706239913</t>
  </si>
  <si>
    <t>leiðsluvörurnar aðeins út til ann arra iðnríkja . Þau vilja enn aðeins hráefni frá þróunarlöndunum , ekki fullunnar vörur .</t>
  </si>
  <si>
    <t>meðaltollarnir á framleiðsluvör ur frá þróunarlöndunum eru nú fjórum sinnum hærri en á vörur sem koma aðallega frá öðrum iðn</t>
  </si>
  <si>
    <t>Þróunarlöndin fái að njóta góðs af frjálsum viðskiptum</t>
  </si>
  <si>
    <t>http://mbl.is/greinasafn/grein/505973</t>
  </si>
  <si>
    <t>gert miklu betur . Handritið á þar langmesta sök . Byrjun myndarinnar er ruglingsleg og samtölin eru illa skrifuð .</t>
  </si>
  <si>
    <t>meðlimir sérsveitarinnar , þar sem gæðaleikarar á borð við Terrence Howard ( Iron Man ) , Sam Worthington ( Avatar</t>
  </si>
  <si>
    <t>Skemmdarverk á ferlinum</t>
  </si>
  <si>
    <t>http://mbl.is/greinasafn/grein/1516064</t>
  </si>
  <si>
    <t>búið að rúmum heimildum til þess að vera harkalega aðhaldssamar við Landspítalann og örlátar í samningum við stéttarfélög heilbrigðisstarfsmanna .</t>
  </si>
  <si>
    <t>meðlimir stéttarfélaganna hafa tilhneigingu til þess að forðast að vinna fyrir hið opinbera kerfi og starfsstöðvar þeirra einkareknar spretta eins</t>
  </si>
  <si>
    <t>Heimilis­bók­hald - Opið bréf til Óttars Proppé heil­brigðis­mála­ráð­herra</t>
  </si>
  <si>
    <t>http://visir.is/g/2017170508980</t>
  </si>
  <si>
    <t>Kári Stefánsson</t>
  </si>
  <si>
    <t>http://mbl.is/vidskipti/frettir/2002/09/12/glerthak_eda_thykkt_lag_af_karlmonnum</t>
  </si>
  <si>
    <t>við vitum lítið um allt , í stað þess að vinna á okkar sérsviðum sem við höfum áhuga á .</t>
  </si>
  <si>
    <t>menn eru ekki vissir hvernig á að bera sig að og allir benda á næsta mann . Ég var mjög</t>
  </si>
  <si>
    <t>Enn fækkar á vaktinni</t>
  </si>
  <si>
    <t>http://mbl.is/greinasafn/grein/1290540</t>
  </si>
  <si>
    <t>kostar það óhemju skrifræði , pappírsflóð og endalausar umsókninr til ráðamanna að fá að gerast löglegur eigandi að fasteign .</t>
  </si>
  <si>
    <t>menn hrúga upp hreysum ólöglega í borgum í Mexíkó , Brasilíu , Perú og víðar . Þessi hreysi eru verðminni</t>
  </si>
  <si>
    <t>Ábyrgðin gerir yður frjálsa</t>
  </si>
  <si>
    <t>http://mbl.is/greinasafn/grein/584418</t>
  </si>
  <si>
    <t>til að þurfa ekki að horfast í augu við hversu almennt vandamálið er ( slíkt er of flókið . )</t>
  </si>
  <si>
    <t>menn læra sárasjaldan af reynslunni . Þegar svo bætist við að fólk sem vill nýta tækifærið fyrst og fremst til</t>
  </si>
  <si>
    <t>Sótt að kirkjunni</t>
  </si>
  <si>
    <t>http://mbl.is/greinasafn/grein/1347578</t>
  </si>
  <si>
    <t>fjóra daga . Í 29 ríkjum Bandaríkjanna eru framlög til menntamála í dag lægri en þau voru árið 2008 .</t>
  </si>
  <si>
    <t>menntakerfi margra ríkja eru í raun rústir einar . Skólabyggingar eru að hruni komnar , fé skortir til að kaupa</t>
  </si>
  <si>
    <t>Stærsta verkfallsbylgja í áratugi skekur Bandaríkin</t>
  </si>
  <si>
    <t>http://stundin.is/grein/8777</t>
  </si>
  <si>
    <t>Magnús Helgason</t>
  </si>
  <si>
    <t>háskólastigi lækka í samræmi við upphæð skólagjalda . Sú regla á hinsvegar ekki upp á pallborðið hjá íslenska menntamálaráðherranum .</t>
  </si>
  <si>
    <t>menntun á háskólastigi færist smám saman inn á braut skólagjalda , enda er nú svo komið að Háskóli Íslands hefur</t>
  </si>
  <si>
    <t>Háskóli Íslands fer halloka</t>
  </si>
  <si>
    <t>http://mbl.is/greinasafn/grein/556762</t>
  </si>
  <si>
    <t>framleiðslu en náttúrulegri grastegundir . Þetta fóður skortir einnig ýmis lífsnauðsynleg næringarefni og eru erfiðari í meltingu fyrir skepnurnar .</t>
  </si>
  <si>
    <t>metanframleiðsla í meltingarvegi þeirra eykst til muna . Reynt er að finna leiðir til að draga úr metanlosun búfjár .</t>
  </si>
  <si>
    <t>Menga kýr mikið þegar þær leysa vind?</t>
  </si>
  <si>
    <t>http://visindavefur.is/svar.php?id=66837</t>
  </si>
  <si>
    <t>bindingu í skógi og gróðri felast í því að frá landnámi hefur landnýtingin leitt til gífurlegrar skóga- og gróðureyðingar .</t>
  </si>
  <si>
    <t>mikið magn kolefnis hefur tapast úr vistkerfinu - áætlað er að allt að 1,8 milljarðar tonna af koltvísýringi sem bundinn</t>
  </si>
  <si>
    <t>Hversu mikinn koltvísýring hefði gróðurinn sem var á Íslandi áður en landið var numið, getað bundið?</t>
  </si>
  <si>
    <t>http://visindavefur.is/svar.php?id=71074</t>
  </si>
  <si>
    <t>Arnór Snorrason</t>
  </si>
  <si>
    <t>áfram af innlendri eftirspurn , bæði einkaneyslu og fjárfestingu , en framlag utanríkisviðskipta til vaxtarins er neikvætt öll árin .</t>
  </si>
  <si>
    <t>mikill viðskiptaafgangur síðasta og þessa árs lækkar verulega á næsta ári og snýst í lítils háttar halla á árinu 2016</t>
  </si>
  <si>
    <t>„Vonandi rætist þessi spá ekki" - Viðskiptablaðið</t>
  </si>
  <si>
    <t>http://vb.is/frettir/111580/</t>
  </si>
  <si>
    <t>verið notaðir til að greiða niður hallarekstur SÍ á öðrum sviðum en tannlækningum í stað þess að hækka endurgreiðslugjaldskrána .</t>
  </si>
  <si>
    <t>minna fæst endurgreitt af útlögðum tannlæknakostnaði . Það eru þó ekki tannlæknar , sem fá minna greitt , heldur tryggingaþegar</t>
  </si>
  <si>
    <t>Getur vont versnað?</t>
  </si>
  <si>
    <t>http://mbl.is/greinasafn/grein/1392368</t>
  </si>
  <si>
    <t>grömm eða 750 grömm . Þannig ná neytendur frekar að borða allt brauðið áður en það verður of gamalt .</t>
  </si>
  <si>
    <t>minna magni af mat erfleygt og sala dregst saman , " segir Jan Gerber , framkvæmdastjóri bakarísins Kohberg Brød .</t>
  </si>
  <si>
    <t>Danir spara við sig í mat</t>
  </si>
  <si>
    <t>http://mbl.is/frettir/erlent/2008/09/12/danir_spara_vid_sig_i_mat</t>
  </si>
  <si>
    <t>. " Ef ekki er unnið í kynningarmálum þá vita færri um staðinn og þá koma færri verkefni inn .</t>
  </si>
  <si>
    <t>minna verður að gera fyrir starfsfólkið og erfiðara að sinna uppbyggingarstarfi , " segir Eva . Kynningarstarf sé nauðsynlegt og</t>
  </si>
  <si>
    <t>Blásið verður til sóknar í atvinnumálum fatlaðra</t>
  </si>
  <si>
    <t>http://mbl.is/greinasafn/grein/1005323</t>
  </si>
  <si>
    <t>sé tekið , eru ekki neinar kvaðir á stærð bújarða . Einn maður gæti þess vegna átt allt ræktarland .</t>
  </si>
  <si>
    <t>mjög fáir og skuldsettir aðilar fara með yfirráð í dönskum landbúnaði . Skuldirnar nema nú 250 milljörðum danskra kr. og</t>
  </si>
  <si>
    <t>Útlit fyrir hærra matarverð</t>
  </si>
  <si>
    <t>http://mbl.is/greinasafn/grein/1364527</t>
  </si>
  <si>
    <t>að hækka verð á dýrum landbúnaðarvörum , eins og ostum og mjólkurdufti , en lækka verð á venjulegri mjólk .</t>
  </si>
  <si>
    <t>mjólkurneysla myndi dragast saman með tilheyrandi skaða fyrir bændur og neytendur sem fengju minna úrval . En þessi ákvörðun ,</t>
  </si>
  <si>
    <t>Samkeppnisstofnun og MS</t>
  </si>
  <si>
    <t>http://bbl.is/frettir/4640</t>
  </si>
  <si>
    <t>Jón Þór Helgason.</t>
  </si>
  <si>
    <t>sínum vegna fyriningar kvóta . Einhverjir blaðamenn Moggans hafa þannig verið notaðir til að ganga í augu eigenda sinna .</t>
  </si>
  <si>
    <t>Mogginn er uppnefndur ,, Fréttabréf Líú " . Um Internetið gengur nú brandari // saga sem á að hafa gerst</t>
  </si>
  <si>
    <t>Hvað verður um Agnesi?</t>
  </si>
  <si>
    <t>http://dv.is/sandkorn/2009/6/14/hvad-verdur-um-agnesi/</t>
  </si>
  <si>
    <t>öðrum orðum ekki að hafa öryggisverði í vinnu utandyra eða setja upp myndavélar sem vísa í átt frá búðunum .</t>
  </si>
  <si>
    <t>morð , rán og nauðganir að kvöldlagi á bílastæðum Wal-Mart hafa gert þessi bílastæði að hættulegustu " hverfum " fjölmargra</t>
  </si>
  <si>
    <t>Ódýrt rándýr</t>
  </si>
  <si>
    <t>http://mbl.is/greinasafn/grein/1060792</t>
  </si>
  <si>
    <t>af laginu . Þau hvetja okkur ekki til umhugsunar , heldur til þess að vera vitni að vitsmunalegum skylmingum .</t>
  </si>
  <si>
    <t>mörg erfiðustu ágreiningsmál okkar tíma eru að færast yfir á svið listanna . " Karl Marx hélt því fram að</t>
  </si>
  <si>
    <t>Reykjavíkurbréf</t>
  </si>
  <si>
    <t>http://mbl.is/greinasafn/grein/1148735</t>
  </si>
  <si>
    <t>Guaidó ferðaðist leynilega um Ameríku til að… – Fréttablaðið</t>
  </si>
  <si>
    <t>http://frettabladid.is/frettir/guaido-feraist-leynilega-um-ameriku-til-a-afla-stunings</t>
  </si>
  <si>
    <t>ekki myndu íþyngja ríkissjóði . Það voru mikil vonbrigði að stjórnarflokkarnir skyldu nálgast hugmyndir um einkaframkvæmdir með gamaldags viðhorfum .</t>
  </si>
  <si>
    <t>mun minna hefur orðið úr framkvæmdum t.d. í vega- og jarðgangnagerð en vonir okkar stóðu til , " skrifar Gylfi</t>
  </si>
  <si>
    <t>Gamaldags viðhorf ríkisstjórnar til einkaframkvæmdar - Viðskiptablaðið</t>
  </si>
  <si>
    <t>http://vb.is/frettir/71857/</t>
  </si>
  <si>
    <t>Mun strangari reglur gilda í Evrópu um prófanir á öryggisbúnaði áður en stólarnir fara í sölu en í Bandaríkjunum .</t>
  </si>
  <si>
    <t>mun oftar sjást innkallanir á hluta af öryggisbúnaði eða öllum öryggisbúnaðinum í Bandaríkjunum . Upplýsingar um barnabílstóla , sem hafa</t>
  </si>
  <si>
    <t>Ekki sömu öryggisstaðlar sem gilda</t>
  </si>
  <si>
    <t>http://mbl.is/greinasafn/grein/1065203</t>
  </si>
  <si>
    <t>að byrja með virðist sem handritshöfundarnir tveir hafi ekki almennilega vitað hvort þeir væru að gera gamanmynd eða spennumynd .</t>
  </si>
  <si>
    <t>myndin er í heildina hvorki sérstaklega fyndin né spennandi . Brandararnir fara um víðan völl , en sumir þeirra virðast</t>
  </si>
  <si>
    <t>Innantóm kroppasýning í "slow-mo"</t>
  </si>
  <si>
    <t>http://mbl.is/greinasafn/grein/1643190</t>
  </si>
  <si>
    <t>hefur Harley Davidson þurft að loka einni af stærstu verksmiðjum sínum og endurskipuleggja verksmiðjuna í York fyrir stórar upphæðir .</t>
  </si>
  <si>
    <t>næstum helmingur starfsmanna fyrirtækisins hafa fengið uppsagnarbréfið . Til stóð að flytja verksmiðjuna á ódýrari stað en eftir að Pennsylvaníufylki</t>
  </si>
  <si>
    <t>Innkölluð mótorhjól</t>
  </si>
  <si>
    <t>http://mbl.is/greinasafn/grein/1317124</t>
  </si>
  <si>
    <t>sinn tíma af hverjum sólarhring og því minni tími eftir til þess að sinna öðrum málum eins og námi .</t>
  </si>
  <si>
    <t>nám með fastan námseiningafjölda dreifist yfir fleiri ár , þ.e. námstími á Íslandi verður lengri heldur en tíðkast í samanburðarlöndum</t>
  </si>
  <si>
    <t>Mikilvægt fyrir atvinnulífið</t>
  </si>
  <si>
    <t>http://mbl.is/greinasafn/grein/1476238</t>
  </si>
  <si>
    <t>fyrirtækjum . Eitt helsta hlutverk banka er að breyta mörgum skammtímainnlánum í færri og stærri útlán til lengri tíma .</t>
  </si>
  <si>
    <t>nánast enginn banki getur staðist áhlaup innistæðueigenda , vegna nefndrar stærðar- og lengdarbreytingar á fjármagni . Stefnusmiðir hafa réttlætt tilvist</t>
  </si>
  <si>
    <t>Rukka fyrir áhættusækni</t>
  </si>
  <si>
    <t>http://mbl.is/greinasafn/grein/1379558</t>
  </si>
  <si>
    <t>80% nemenda fjarnám frá skólanum , enda miðar uppsetning námsins að því að nemendur geti nýtt sér þann möguleika .</t>
  </si>
  <si>
    <t>nemendur hafa ekki sömu þörf og áður fyrir húsnæði á svæðinu og hefur skólinn því hagnýtt fasteignirnar með hótelrekstri frá</t>
  </si>
  <si>
    <t>Bifröst til sölu - Viðskiptablaðið</t>
  </si>
  <si>
    <t>http://vb.is/frettir/137613/</t>
  </si>
  <si>
    <t>Ásdís Auðunsdóttir</t>
  </si>
  <si>
    <t>að ráða sig sem verslunarstjóra hjá einni matvörukeðjunni og sætta sig við það skipulag og starfshætti sem þar tíðkast .</t>
  </si>
  <si>
    <t>neytendur fá aldrei að njóta nýrrar þjónustu eða lægra verðs . Þeir fjórir matvörurisar sem fyrir eru þurfa heldur ekki</t>
  </si>
  <si>
    <t>Stjórnmálaflokkar á framfæri ríkisins</t>
  </si>
  <si>
    <t>http://mbl.is/greinasafn/grein/1415842</t>
  </si>
  <si>
    <t>sína , með einum eða öðrum hætti . Þeim tókst að kæfa keppinauta og náðu ráðandi stöðu á markaði .</t>
  </si>
  <si>
    <t>neytendur hafa greitt reikninginn og margir hæfileikaríkir stjórnendur fyrirtækja hafa lotið í lægra haldi fyrir ójafnri og óeðlilegri samkeppni .</t>
  </si>
  <si>
    <t>Helsjúkt viðskiptalíf í skjóli ríkisstjórnar</t>
  </si>
  <si>
    <t>http://mbl.is/greinasafn/grein/1381134</t>
  </si>
  <si>
    <t>minnu að spila þar sem búið er að ráðstafa þúsund kalli af þeirra launum til kvikmyndagerðar að þeim forspurðum .</t>
  </si>
  <si>
    <t>neytendur kaupa minna af vöru og þjónustu af hinum fyrirtækjunum . Hluti þeirra sjálfsaflafjár nýtist því síður en ella og</t>
  </si>
  <si>
    <t>Vísir - Hagfræði 101: Kvikmyndagerð</t>
  </si>
  <si>
    <t>http://visir.is/g/2013710159983</t>
  </si>
  <si>
    <t>spýtir út úr sér tilsvörunum á fyrirsjáanlegan hátt , er með sömu stælana og stellingarnar í hlutverki eftir hlutverk .</t>
  </si>
  <si>
    <t>Nína verður einungis kómísk týpa án þeirrar tragísku dýptar sem Ingvar upplýkur í sinni persónutúlkun nánast eins og ekkert sé</t>
  </si>
  <si>
    <t>Tidsbillede frá áttunda áratugnum</t>
  </si>
  <si>
    <t>http://dv.is/menning/2008/2/24/tidsbillede-fra-attunda-aratugnum/</t>
  </si>
  <si>
    <t>sínum . Í umfjöllun NRK kemur fram að jólamaturinn kom fyrr á markað í ár en nokkru sinni fyrr .</t>
  </si>
  <si>
    <t>nokkrar vikur verða enn til jóla þegar fólki er ráðlagt að henda matvælunum , hafi það ekki þegar borðað þau</t>
  </si>
  <si>
    <t>Jólamaturinn útrunninn fyrir jól</t>
  </si>
  <si>
    <t>http://ruv.is/node/739315</t>
  </si>
  <si>
    <t>http://frettatiminn.is/islandismi/</t>
  </si>
  <si>
    <t>sem þau gera aldrei nema vitað sé að þeim kunni að fylgja aðgerðir , þá mætti bara tala meira .</t>
  </si>
  <si>
    <t>nú , þegar kreppir að í samskiptum austurs og vesturs , þurfa Bandaríkjamenn að leggja á sig aukna fyrirhöfn til</t>
  </si>
  <si>
    <t>Vanræktir vinir</t>
  </si>
  <si>
    <t>http://mbl.is/greinasafn/grein/1504794</t>
  </si>
  <si>
    <t>enda ráðamenn alltof önnum kafnir að við að klippa á borða , fagna útrásinni og fljúga um í einkaþotum .</t>
  </si>
  <si>
    <t>nú er ekkert svigrúm til að bregðast við þeirri hrikalegu stöðu sem komin er upp í samfélaginu . Ætli stjórnvöld</t>
  </si>
  <si>
    <t>Atvinnuleysi í boði Sjálfstæðismanna</t>
  </si>
  <si>
    <t>http://vf.is/adsent/atvinnuleysi-i-bodi-sjalfstaedismanna</t>
  </si>
  <si>
    <t>Sögulegt samhengi - DV</t>
  </si>
  <si>
    <t>http://eyjan.dv.is/eyjan/2007/11/17/sogulegt-samhengi</t>
  </si>
  <si>
    <t>til að reka höfuðstöðvar og framleiðslu , og borga laun til þorra þjóðarinnar sem fær jú borgað í krónum .</t>
  </si>
  <si>
    <t>nú erum við að lifa ótrúlegt vaxtarskeið . Hagvöxtur í fyrra var 7,2 prósent . Af þeim ríkjum OECD sem</t>
  </si>
  <si>
    <t>Íslensk efnahagsstjórn er viðbragð</t>
  </si>
  <si>
    <t>http://kjarninn.is/skodun/2017-03-23-islensk-efnahagsstjorn-er-vidbragd/</t>
  </si>
  <si>
    <t>vegna hafa kínverskir fjárfestar reynt að fara í kringum gjaldeyrishöftin með því að kaupa Bitcoin ( fyrir renminbi ) .</t>
  </si>
  <si>
    <t>nú hefur Kína næstum 90% „ markaðshlutdeild “ í viðskiptum með Bitcoin . Markaðshlutdeild sem hefur margfaldast síðan 2014 -</t>
  </si>
  <si>
    <t>Kína og erfiður tími fyrir Bitcoin</t>
  </si>
  <si>
    <t>http://visir.is/g/2017170119850</t>
  </si>
  <si>
    <t>hvað við viljum í raun og veru . Stóru matvörukeðjurnar gerðu atlögu bæði að heildsölum og kaupmanninum á horninu .</t>
  </si>
  <si>
    <t>nú höfum við afskaplega lítið val ( = frelsi ) ef við viljum kjósa með fótunum ( = peningunum )</t>
  </si>
  <si>
    <t>Katrín Anna Guðmundsdóttir | 19. des. Peningurinn er atkvæðisréttur Í...</t>
  </si>
  <si>
    <t>http://mbl.is/greinasafn/grein/1261063</t>
  </si>
  <si>
    <t>krónunnar og hækkandi heimsmarkaðsverðs . Þar að auki hafa OPEC-ríkin gefið það út að þau muni ekki auka framleiðslu .</t>
  </si>
  <si>
    <t>nú kostar lítri af bensíni í kringum 150 kr. á næstu bensínstöð . Mörgum , þar á meðal mér ,</t>
  </si>
  <si>
    <t>Eldsneytisverð, réttmætar kröfur og óréttlætanlegar aðferðir</t>
  </si>
  <si>
    <t>http://mbl.is/greinasafn/grein/1211337</t>
  </si>
  <si>
    <t>lagi utan vallar . Með dæmalausum dugnaði og þrautseigju hafa þær fyrir eigin rammleik breytt viðhorfi landsmanna til kvennaknattspyrnunnar .</t>
  </si>
  <si>
    <t>nú mæta yfir 3.000 manns á kvennalandsleiki en aðsóknin fyrir örfáum árum var innan við 300 manns á leik .</t>
  </si>
  <si>
    <t>- Kvennabolti í sókn</t>
  </si>
  <si>
    <t>http://mbl.is/greinasafn/grein/773296</t>
  </si>
  <si>
    <t>. Efndir á þessum yfirlýsingum peningastefnunefndar hafa ekki alltaf verið í takt við loforð , segir í Vegvísi Landsbankans .</t>
  </si>
  <si>
    <t>nú veitir 2,5% verðbólgumarkmið Seðlabankans og stjórnvalda verðbólguvæntingum heimila , fyrirtækja og fjárfesta litla sem enga kjölfestu . Verðbólguþróunin og</t>
  </si>
  <si>
    <t>Verðbólguhorfur hafa versnað</t>
  </si>
  <si>
    <t>slíkar umræður fari þegar fram í landinu . " Til dæmis hefur lengi verið fólksflótti frá landsbyggðinni til höfuðborgarsvæðisins .</t>
  </si>
  <si>
    <t>Vilji kjósenda skilaði sér í niðurstöðum kosninganna</t>
  </si>
  <si>
    <t>http://mbl.is/greinasafn/grein/1280389</t>
  </si>
  <si>
    <t>Forystumenn þjóðarinnar voru alltof önnum kafnir við að ferðast með einkaþotum heimshornanna á milli , jafnvel í boði útrásargreifanna .</t>
  </si>
  <si>
    <t>nú þarf þjóðin að taka á sig 700 milljarða króna neyðarlán frá alþjóðasamfélaginu , vegna hins algjöra dugleysis og ráðaleysis</t>
  </si>
  <si>
    <t>Að kenna gömlum hundi að sitja</t>
  </si>
  <si>
    <t>http://visir.is/g/2008558923979</t>
  </si>
  <si>
    <t>eðlilegt , markaðstengt afgjald , er aðgangur að þeim gefinn eða seldur á afsláttarverði sem stjórnmálamenn og embættismenn ákveða .</t>
  </si>
  <si>
    <t>núverandi kynslóð skilar landinu í verra ástandi en hún tók við því . Velmegunin er tekin að láni hjá komandi</t>
  </si>
  <si>
    <t>Hver er sinnar gæfu smiður? (BJ)</t>
  </si>
  <si>
    <t>http://heimur.is/node/8362</t>
  </si>
  <si>
    <t>Benedikt Jóhannesson</t>
  </si>
  <si>
    <t>Krabbameinsfélagsins í viðtali við Kraft , blað Krafts , félag ungs fólks sem greinst hefur með krabbamein og aðstandenda .</t>
  </si>
  <si>
    <t>nýgengi fer vaxandi og forstigsbreytingar eru alvarlegri og það sama á við um langt gegnið leghálskrabbamein . , Náðst hefur</t>
  </si>
  <si>
    <t>Vilja konur ekki koma í veg fyrir krabbamein?</t>
  </si>
  <si>
    <t>http://dv.is/blogg/unnur-hrefna-johannsdottir/2012/8/21/krabbamein-sem-haegt-er-ad-koma-i-veg/</t>
  </si>
  <si>
    <t>Unnur H. Jóhannsdóttir</t>
  </si>
  <si>
    <t>er aðkoma að stýrivaxtaákvörðun þann 5. ágúst . Við brotthvarf Mishkin eru þrjú tóm sæti í sjö manna bankastjórn .</t>
  </si>
  <si>
    <t>nýkjörinn forseti Bandaríkjanna mun hafa talsvert svigrúm til að hafa áhrif á peningastefnuna þar í landi , en forsetinn tilnefnir</t>
  </si>
  <si>
    <t>Mishkin hættir í Seðlabankanum - Viðskiptablaðið</t>
  </si>
  <si>
    <t>http://vb.is/frettir/17404/</t>
  </si>
  <si>
    <t>http://mbl.is/vidskipti/frettir/2000/08/09/leiftursokn_bandarisku_netfyrirtaekjanna_i_evropu</t>
  </si>
  <si>
    <t>nauðgun , en dómari í málinu taldi hann samt sem áður kynferðislega hættulegan og var hann úrskurðaður sem slíkur .</t>
  </si>
  <si>
    <t>O‘Neill verður reglulega að afhenda öll raftæki sín til skoðunar lögreglu og má hann hvorki eiga síma eða önnur tæki</t>
  </si>
  <si>
    <t>Þarf að tilkynna kynlíf með fyrirvara</t>
  </si>
  <si>
    <t>http://mbl.is/frettir/erlent/2016/07/15/tharf_ad_tilkynna_kynlif_med_fyrirvara_2/</t>
  </si>
  <si>
    <t>eignast hamingjuna hvað sem það kostar . Sú ágenga hugsun ryður sér til rúms æ víðar í þjóðlífi okkar .</t>
  </si>
  <si>
    <t>ófullnægjan eykst , ágirndin , öfundin , kapphlaupið um lífsgæðin , en lífshamingjan sjálf fellur í skuggann . Þetta er</t>
  </si>
  <si>
    <t>Hefur Icelandair Group gleymt hugsjónum sínum?</t>
  </si>
  <si>
    <t>http://mbl.is/greinasafn/grein/1664834</t>
  </si>
  <si>
    <t>Maríu Callas , og jafnvel um hina ósýnilegu Maríu Magdalenu en þessa samtímakonu okkar sem allt snýst þó um .</t>
  </si>
  <si>
    <t>okkur er sama um hana , hvaða ákvarðanir hún tekur og hvers vegna . Góðu fréttirnar eru svo aftur þær</t>
  </si>
  <si>
    <t>María, María...</t>
  </si>
  <si>
    <t>http://mbl.is/greinasafn/grein/785595</t>
  </si>
  <si>
    <t>Fyrsta stig æðakölkunar , sem síðar getur valdið hjartaáfalli , er að vonda kólesterólið LDL sest innan á æðaveggina .</t>
  </si>
  <si>
    <t>ónæmiskerfið byrjar að framleiða efni sem leiða til bólgu sem gerir æðakölkunina enn verri . Í SvD kemur fram að</t>
  </si>
  <si>
    <t>Bóluefni gegn æðakölkun</t>
  </si>
  <si>
    <t>http://mbl.is/greinasafn/grein/1065092</t>
  </si>
  <si>
    <t>farinn úr þeim . Viðbrögð gífuryrðakónganna hafa verið að gefa enn meira í og tvinna saman enn fleiri stóryrði .</t>
  </si>
  <si>
    <t>orðin fölna enn frekar og missa lit sinn . Þetta er heldur dapurleg misnotkun á tungumálinu . Ekki eru skilaboð</t>
  </si>
  <si>
    <t>Vísir - Guðinn í vélinni</t>
  </si>
  <si>
    <t>http://visir.is/g/2009305709252</t>
  </si>
  <si>
    <t>, þá eru held ég fáir dómstólar sem gætu afgreitt þær ásakanir sem „ orð á móti orði “ .</t>
  </si>
  <si>
    <t>orðspor Akademíunnar allrar er hrunið og enginn veit hvort eða hvenær hún getur tekið upp fyrri störf við að veita</t>
  </si>
  <si>
    <t>Nóbelsakademían í henglum eftir hneykslið</t>
  </si>
  <si>
    <t>http://ruv.is/node/1277731</t>
  </si>
  <si>
    <t>Halla Harðardóttir</t>
  </si>
  <si>
    <t>Hörður kallar eftir leiðréttingu: „Hér hefur orðið meiriháttar dómgreindarbrestur“ - DV</t>
  </si>
  <si>
    <t>http://eyjan.dv.is/eyjan/2019/2/15/hordur-kallar-eftir-leidrettingu-hefur-ordid-meirihattar-domgreindarbrestur</t>
  </si>
  <si>
    <t>gamla daga en þeirri kvöð var létt af fyrirtækinu fyrir löngu . Ég tel þetta með öllu óviðunandi ástand .</t>
  </si>
  <si>
    <t>orkuskortur heimila , eða það sem kallað hefur verið " orkufátækt " , er raunverulegur möguleiki og hefur verið um</t>
  </si>
  <si>
    <t>Höldum orku í umræðunni</t>
  </si>
  <si>
    <t>bæta bókhaldsstöðu borgarsjóðs . Síðast en ekki síst hefur Orkuveitan óspart verið látin fjármagna gæluverkefni Alfreðs Þorsteinssonar og félaga .</t>
  </si>
  <si>
    <t>Orkuveitan skuldar nú á þriðja tug milljarða króna og af þessum skuldum eru 16 - 17 milljarðar króna vegna áðurnefndra</t>
  </si>
  <si>
    <t>Eru kjósendur kverúlantar?</t>
  </si>
  <si>
    <t>http://mbl.is/greinasafn/grein/755912</t>
  </si>
  <si>
    <t>hann . Nánast ekkert hefur rignt í sumar á helstu öskusvæðunum undir Eyjafjöllum , þrátt fyrir tvær djúpar rigningarlægðir .</t>
  </si>
  <si>
    <t>öskumettaður gróður er tekin að sölna og illa lítur út með að heiðargróður nái sér upp úr öskunni . Við</t>
  </si>
  <si>
    <t>Nánast ekkert rignt á öskusvæðinu í sumar</t>
  </si>
  <si>
    <t>umtalsverð mótfæri . Lenka hefur á hinn bóginn teflt ágætlega og náð að halda uppi pressu á stöðu andstæðingsins .</t>
  </si>
  <si>
    <t>Páll er nú í mjög erfiðri stöðu og verður að vinna tvær síðustu skákirnar til þess að missa ekki af</t>
  </si>
  <si>
    <t>Lenka hársbreidd frá landsliðsflokki</t>
  </si>
  <si>
    <t>http://mbl.is/greinasafn/grein/601284</t>
  </si>
  <si>
    <t>á ekki bara við um hlutabréfamarkaði landanna heldur efnahaginn almennt . Einna verst er þó ástandið í gengi hávaxtabréfa .</t>
  </si>
  <si>
    <t>peningaflæðið leitar til Bandaríkjanna og krafa bréfanna í Rússlandi hækkar á meðan krafan í bandarísku ríkisbréfunum lækkar . Niðurstaðan er</t>
  </si>
  <si>
    <t>Erfiðleikar Long-Term Capital Management gætu haft óbein áhrif hérlendis</t>
  </si>
  <si>
    <t>http://mbl.is/vidskipti/frettir/1998/09/29/erfidleikar_long_term_capital_management_gaetu_haft</t>
  </si>
  <si>
    <t>mistök , en hún heldur bara að verðbólgan muni brátt aukast ( af því að atvinnuleysi er lítið ) .</t>
  </si>
  <si>
    <t>peningamálastefnan er að verða of aðhaldssöm . Það er auðvitað umdeilanlegt hvort þrákelkni Yellen , að hækka vexti , muni</t>
  </si>
  <si>
    <t>Veldur þrjóskan í Yellen samdrætti í Bandaríkjunum?</t>
  </si>
  <si>
    <t>http://visir.is/g/2016160209690</t>
  </si>
  <si>
    <t>er yfirleitt það fyrsta sem þú þarft að gefa upp þegar þú skráir þig fyrir hverskonar þjónustu á netinu .</t>
  </si>
  <si>
    <t>pósthólfið þitt er iðulega uppfullt af fréttabréfum sem þú hefur engan áhuga á að lesa , en það getur verið</t>
  </si>
  <si>
    <t>11 sniðug/ar forrit/vefsíður sem gera lífið einfaldara/skemmtilegra</t>
  </si>
  <si>
    <t>http://mbl.is/greinasafn/grein/1478896</t>
  </si>
  <si>
    <t>að yfirstjórn starfssemi varnarliðsins hér á landi sé niðri í Evrópu en ekki í tvíhliða samningi Íslendinga og Bandaríkjamanna .</t>
  </si>
  <si>
    <t>ráðamenn hér eru nánast áhorfendur að því sem er að gerast , án þess að fá rönd við reist .</t>
  </si>
  <si>
    <t>Vísir - Að vera eða vera ekki</t>
  </si>
  <si>
    <t>http://visir.is/g/2004406260305</t>
  </si>
  <si>
    <t>dagblaðs eða vefmiðils því þeir eiga erfitt með að fá einhvern til þess að lesa yfir og fínpússa íslenskuna .</t>
  </si>
  <si>
    <t>raddir innflytjenda heyrast aðeins þegar fjölmiðlarnir ákveða að taka viðtal við þá þegar eitthvað gott ( eins og fjölmenningarhátíð )</t>
  </si>
  <si>
    <t>Aðstoð við innflytjendur í hversdagslífi</t>
  </si>
  <si>
    <t>http://mbl.is/greinasafn/grein/1382426</t>
  </si>
  <si>
    <t>sóað í gegnum sjóði sem leggja fram áhættufé í fyrirtæki – ekki á grunni arðsemi heldur í nafni byggðasjónarmiða .</t>
  </si>
  <si>
    <t>ráðist er í óhagkvæman rekstur og íbúar fámennra byggða festast enn frekar í gildru úreltrar stefnu . Byggðakvótar draga úr</t>
  </si>
  <si>
    <t>Byggðastefna framtíðarinnar felst í uppskurði ríkiskerfisins</t>
  </si>
  <si>
    <t>http://mbl.is/greinasafn/grein/1515881</t>
  </si>
  <si>
    <t>ráðstöfunartekjur þeirra lægst launuðu hafa ekki aukist eins og stefnt var að með kjarasamningunum . “ Þá sagði Eyjólfur að</t>
  </si>
  <si>
    <t>Formaður Samtaka atvinnulífsins segir neikvæðni fjölmiðla skapa bjagaða mynd af veruleika Íslendinga</t>
  </si>
  <si>
    <t>http://stundin.is/grein/6620</t>
  </si>
  <si>
    <t>Erfitt framundan hjá lífeyrissjóðum</t>
  </si>
  <si>
    <t>http://mbl.is/vidskipti/frettir/2009/03/27/erfitt_framundan_hja_lifeyrissjodum</t>
  </si>
  <si>
    <t>almennra félaga Verkamannaflokksins vógu aðeins þriðjung og Red Ken hafði því í raun tapað forkosningunni áður en hún hófst .</t>
  </si>
  <si>
    <t>Red Ken hefur nú ákveðið að fara fram sem óháður frambjóðandi og á mikla möguleika á sigri samkvæmt skoðanakönnunum .</t>
  </si>
  <si>
    <t>Miðvikudagur 8. mars 2000 - Andríki</t>
  </si>
  <si>
    <t>http://andriki.is/2000/03/08/midvikudagur-8-mars-2000/</t>
  </si>
  <si>
    <t>erlendum gjaldmiðlum verið erfið fyrirtækjum í útflutningsgrein eins og ferðaþjónustu sem selja langt fram í tímann í erlendri mynt .</t>
  </si>
  <si>
    <t>rekstrarforsendur fyrirtækja eru ákaflega erfiðar í mörgum greinum ferðaþjónustunnar í dag . Á ferðaþjónustudeginum í byrjun október kom fram að</t>
  </si>
  <si>
    <t>Samkeppnishæfni ferðaþjónustu er samfélagsmál</t>
  </si>
  <si>
    <t>þann pening , sem fékkst fyrir mannvirkin , var aðeins pínulítið brot notað til að borga niður skuldir bæjarins .</t>
  </si>
  <si>
    <t>Reykjanesbær er eitt skuldugasta sveitarfélag á Íslandi . Glæsilegt Íslandsmet eða hitt þá heldur ! Arfavitlaust að selja segir Gunnar</t>
  </si>
  <si>
    <t>Af hverju seldu hinir sjálfstæðismennirnir ekki eigur bæja sinna?</t>
  </si>
  <si>
    <t>http://vf.is/adsent/af-hverju-seldu-hinir-sjalfstaedismennirnir-ekki-eigur-baeja-sinna</t>
  </si>
  <si>
    <t>Segir borgina bregðast of seint við hótelvæðingunni:  „Hin haukfránu og gráðugu augu verktaka virðast samt sjá enn fleiri tækifæri til hóteluppbyggingar“ - DV</t>
  </si>
  <si>
    <t>http://eyjan.dv.is/eyjan/2018/9/6/segir-borgina-bregdast-seint-vid-hotelvaedingunni-hin-haukfranu-og-gradugu-augu-verktaka-virdast-samt-sja-enn-fleiri-taekifaeri-til-hoteluppbyggingar</t>
  </si>
  <si>
    <t>áhyggjur af hryðjuverkum hafa nær gert út af við ferðaþjónustuna í Túnis , og þannig veikt efnahag ríkisins stórum .</t>
  </si>
  <si>
    <t>ríki sem er nú þegar í höndum Alþjóðagjaldeyrissjóðsins reynir að kaupa sér samfélagslegan stöðugleika með því að fjölga ríkisstarfsmönnum .</t>
  </si>
  <si>
    <t>Túnis í greipum óttans</t>
  </si>
  <si>
    <t>http://mbl.is/greinasafn/grein/1624542</t>
  </si>
  <si>
    <t>en að við Íslendingar séum búnir að missa sjónar á hlutverki ríkisins , markmiðum , skyldum og verkefnum þess .</t>
  </si>
  <si>
    <t>ríkið , stofnanir þess og fyrirtæki eru stöðugt að vasast í hlutum og verkefnum , sem þau eiga ekki að</t>
  </si>
  <si>
    <t>Hvað er ríkið alltaf að vasast?</t>
  </si>
  <si>
    <t>http://mbl.is/greinasafn/grein/1570462</t>
  </si>
  <si>
    <t>stjórnarandstöðunnar alvarlega . Ekki úthluta bara einu til tveimur málum á flokk sem einhvers konar sárabætur fyrir að þegja .</t>
  </si>
  <si>
    <t>ríkisfjármálaáætlun fær mjög litla umræðu í þingsal . Eitthvað sem maður hefði haldið að ríkisstjórnin myndi vilja ræða sem mest</t>
  </si>
  <si>
    <t>Smáskammtalækningar ríkisstjórnarinnar</t>
  </si>
  <si>
    <t>http://mbl.is/greinasafn/grein/1687386</t>
  </si>
  <si>
    <t>og gjöldum , í stað þess að beina athyglinni að því hvernig tekjur og eignir nýtast í sameiginleg verkefni .</t>
  </si>
  <si>
    <t>ríkisreksturinn þenst út og verður óhagkvæmari . Til að leysa vandann er " þægilegra " að grípa til ráðstafana til</t>
  </si>
  <si>
    <t>Áskoranir ríkisstjórnar: Útgjaldavandi og nýting eigna</t>
  </si>
  <si>
    <t>http://mbl.is/greinasafn/grein/1652384</t>
  </si>
  <si>
    <t>http://frettabladid.is/markadurinn/losun-hafta-miki-hagsmunamal</t>
  </si>
  <si>
    <t>hefðu átt sér stað í texta lagafrumvarps um Almannatryggingar sem var samþykkt óbreytt en öðru vísi en til stóð .</t>
  </si>
  <si>
    <t>ríkissjóður og TR eigi að greiða verulega hærri upphæð , a.m.k meðan þessi mistök eru ekki lagfærð . Staðan hefur</t>
  </si>
  <si>
    <t>Í nafni samstöðu</t>
  </si>
  <si>
    <t>http://visir.is/g/2017170309998</t>
  </si>
  <si>
    <t>Ellert B. Schram</t>
  </si>
  <si>
    <t>En hvatinn til að svíkja undan skatti er mikill , þar sem greiðslubyrðin á að miðast við ráðstöfunartekjur fólks .</t>
  </si>
  <si>
    <t>ríkissjóður verður af enn meiri skatttekjum , sem leiðir væntanlega til hærri skatta , sem leiðir svo aftur til meiri</t>
  </si>
  <si>
    <t>Í fasteignafjötrum</t>
  </si>
  <si>
    <t>http://mbl.is/greinasafn/grein/1276693</t>
  </si>
  <si>
    <t>við stóru loforðin . Vandinn er sá að þau gátu það ekki vegna innbyrðis deilna , sérstaklega í VG .</t>
  </si>
  <si>
    <t>ríkisstjórnin hefur á sér yfirbragð mistaka og getuleysis . Það er á ábyrgð sundrungaraflanna að svikulir stjórnarflokkarnir haltra til næstu</t>
  </si>
  <si>
    <t>Vond vinstristjórn</t>
  </si>
  <si>
    <t>http://dv.is/leidari/2012/8/27/vond-vinstristjorn/</t>
  </si>
  <si>
    <t>að hafa myndast með EES-samningnum sem að sögn íslenskra ráðamanna fól ekki í sér neinar alvarlegar skuldbindingar fyrir þjóðina .</t>
  </si>
  <si>
    <t>ríkisstjórnin hefur fórnað öllum úrræðum til að takast á við kreppuna . Á meðan ríkisstjórnir um allan heim eru að</t>
  </si>
  <si>
    <t>Engar lausnir</t>
  </si>
  <si>
    <t>http://visir.is/g/2008889413228</t>
  </si>
  <si>
    <t>Sverrir Jakobsson</t>
  </si>
  <si>
    <t>nýja ferju . „ Á sama tíma og djöflast er á okkur eru menn hissa á að ekkert gerist .</t>
  </si>
  <si>
    <t>ríkisstjórnin nýtir tækifærið til að draga ákvörðun um smíði á nýrri ferju . Það var ljóst í upphafi að Herjólfur</t>
  </si>
  <si>
    <t>Djöflast á okkur og menn hissa að ekkert gerist</t>
  </si>
  <si>
    <t>http://eyjafrettir.is/frett/djoflast-a-okkur-og-menn-hissa-ad-ekkert-gerist/2016-04-05</t>
  </si>
  <si>
    <t>gagna hefur RLS falið endurskoðunarskrifstofunni Deloitte að gera ítarlega úttekt á fjölmörgum atriðum sem eru alls óskyld upphaflegum sakargiftum .</t>
  </si>
  <si>
    <t>RLS sér nú glæpi í hverri bókhaldsfærslu . Í kjölfarið hefur RLS sífellt óskað eftir frekari gögnum og ítrekað hótað</t>
  </si>
  <si>
    <t>Grundvöllur upphaflegra ásakana löngu brostinn</t>
  </si>
  <si>
    <t>http://mbl.is/greinasafn/grein/1026007</t>
  </si>
  <si>
    <t>vinstri sósíalista flokk . Það er því enginn flokkur á miðjunni og enginn sem liggur að henni frá vinstri .</t>
  </si>
  <si>
    <t>rökréttur málamiðlunarkostur fyrir Sjálfstæðisflokkinn til að mynda með stjórn er ekki til . Af þessu má ráða að verði ekki</t>
  </si>
  <si>
    <t>Málþófið</t>
  </si>
  <si>
    <t>http://visir.is/g/2012705129959</t>
  </si>
  <si>
    <t>Þorsteinn Pálsson</t>
  </si>
  <si>
    <t>jafnvel grafið undan garði nágrannans ( eins og dæmi eru um ) . Svo er byggt alveg að lóðarmörkunum .</t>
  </si>
  <si>
    <t>sá sem fjárfesti í að fegra húsið sitt ber ekki aðeins kostnaðinn á meðan nágranninn hagnast á að rífa sitt</t>
  </si>
  <si>
    <t>Gagnrýnir skipulagsmál í Reykjavík</t>
  </si>
  <si>
    <t>http://mbl.is/frettir/innlent/2015/08/27/gagnrynir_skipulagsmal_i_reykjavik</t>
  </si>
  <si>
    <t>að sums staðar býr fólk í húsum sem það á í raun en er hvergi skráð sem þinglýstir eigendur .</t>
  </si>
  <si>
    <t>sá sparnaður sem fólkið á í húsunum nýtist því ekki til að taka lán sem það svo gæti notað til</t>
  </si>
  <si>
    <t>Bauer og fátæktin</t>
  </si>
  <si>
    <t>http://mbl.is/greinasafn/grein/670898</t>
  </si>
  <si>
    <t>uppdráttar í umræðunni . Ástæðan er sú að umræða um þjóðfélagsmál á Íslandi er föst í ,, niðurrifsspíral " .</t>
  </si>
  <si>
    <t>samfélagið hefur ekki nýtt þau uppbyggingartækifæri sem hafa verið til staðar . Ástandið er þegar orðið mjög skaðlegt og það</t>
  </si>
  <si>
    <t>Það eru til lausnir</t>
  </si>
  <si>
    <t>http://visir.is/g/2010385609970</t>
  </si>
  <si>
    <t>Sigmundur Davíð Gunnlaugsson</t>
  </si>
  <si>
    <t>hún hafi enga skýra stefnu . Talsmenn hennar séu hverjum öðrum ótrúverðugri og tali mörgum tungum í mikilsverðum málum .</t>
  </si>
  <si>
    <t>Samfylkingin hefur ekki náð vopnum sínum í stjórnarandstöðunni og vinstri-grænir rassskella þá í hverri skoðanakönnuninni á fætur annarri . Sem</t>
  </si>
  <si>
    <t>Fimmtudagur 7. desember 2000 - Andríki</t>
  </si>
  <si>
    <t>http://andriki.is/2000/12/07/fimmtudagur-7-desember-2000/</t>
  </si>
  <si>
    <t>http://frettabladid.is/skodun/afsaki-hle</t>
  </si>
  <si>
    <t>samningar SÍ hafa verið stefnumótandi fyrir þróun og gerð kerfisins . Meðal þess sem vakin er athygli á í skýrslunni</t>
  </si>
  <si>
    <t>heldur látið gott heita að vinnutungumál fyrirtækisins sé enska . Í íslenzkum háskólum er sumt nám eingöngu á ensku .</t>
  </si>
  <si>
    <t>samræður Íslendinga , sem námið stunda , sín á milli eru stundum á einhverju furðulegu hrognamáli , sem er hvorki</t>
  </si>
  <si>
    <t>Glíman við þýðingarnar</t>
  </si>
  <si>
    <t>http://mbl.is/greinasafn/grein/1063533</t>
  </si>
  <si>
    <t>hætta starfsemi . Þetta gerist ekki í sauðfjárbúskapnum vegna þess að skattgreiðendur eru þvingaðir til að fjármagna hallarekstur meðalsauðfjárbúsins .</t>
  </si>
  <si>
    <t>sauðfjárbúskapur er í sjálfheldu beingreiðslnanna : Óhagkvæm bú hanga á horriminni árum og áratugum saman og koma í veg fyrir</t>
  </si>
  <si>
    <t>Vísir - Sauðir og sauðfjárrækt í sjálfheldu styrkja</t>
  </si>
  <si>
    <t>http://visir.is/g/2011708139995</t>
  </si>
  <si>
    <t>? Frá ársbyrjun 2014 hefur Seðlabankinn spáð hærri verðbólgu en raunin hefur orðið og miðað stýrivexti við þær spár .</t>
  </si>
  <si>
    <t>Seðlabankinn hefur haldið vöxtum of háum allan þennan tíma . Þá er því haldið fram að vaxtamunurinn við útlönd sé</t>
  </si>
  <si>
    <t>Viðskiptablaðið - Okurvextir</t>
  </si>
  <si>
    <t>http://vb.is/skodun/139833/</t>
  </si>
  <si>
    <t>Sigurður Ingi Jóhannsson</t>
  </si>
  <si>
    <t>kostnaðarsamt heldur getur það stöðvast nánast hvar sem er innan stjórnsýslunnar af hverjum sem er og hvenær sem er .</t>
  </si>
  <si>
    <t>seint og illa gengur að treysta raforkukerfið , eldgömlum raflínum er ekki skipt út , innleiðing tækninýjunga í fjarskiptamálum dregst</t>
  </si>
  <si>
    <t>skattkerfinu sem gerðar hafa verið á síðustu árum hefur það verið aðlagað því sem gerist í löndunum umhverfis okkur .</t>
  </si>
  <si>
    <t>sérstakir samningar um skattamál í tengslum við stórar erlendar fjárfestingar eru að verða þarflausir . Þeir þjóna nú fremur þeim</t>
  </si>
  <si>
    <t>Umfjöllun fjármálaráðuneytis um breytingar í skattamálum einstaklinga og atvinnurekstrar</t>
  </si>
  <si>
    <t>http://mbl.is/frettir/innlent/1998/02/25/umfjollun_fjarmalaraduneytis_um_breytingar_i_skatta</t>
  </si>
  <si>
    <t>æðstu forystumanna bæði atvinnulífs og á hinum opinbera vettvangi hefur aukið hér launamun og valdið mikilli reiði almenns launafólks .</t>
  </si>
  <si>
    <t>sífellt er verið að endurnýja tilefni deilna og átaka í samfélaginu og lýsir miðstjórn ASÍ þessa aðila ábyrga fyrir afleiðingunum</t>
  </si>
  <si>
    <t>ASÍ krefst þess að settur verði á hátekjuskattur – Lýsir andstöðu við ofurlaunastefnu kjararáðs</t>
  </si>
  <si>
    <t>http://eyjan.pressan.is/frettir/?p=178845</t>
  </si>
  <si>
    <t>Borðum minna kjöt – umhverfisins vegna! - DV</t>
  </si>
  <si>
    <t>http://eyjan.dv.is/eyjan/2013/2/19/bordum-minna-kjot-umhverfisins-vegna</t>
  </si>
  <si>
    <t>fyrirbyggja annað efnahagshrun ? Hér sem annars staðar hafa bankar fengið að auka peningamagn mun hraðar en hagkerfið vex .</t>
  </si>
  <si>
    <t>sífellt fleiri krónur eltast við sömu framleiðsluna , sem leiðir til verðhækkana og verðbólgu . Fái peningamagn að fimmfaldast á</t>
  </si>
  <si>
    <t>Ráðumst að rót verðbólgunnar</t>
  </si>
  <si>
    <t>http://mbl.is/greinasafn/grein/1450123</t>
  </si>
  <si>
    <t>sem sum hver var búið að úrelda og legið höfðu í höfn árum saman , og haldið til veiða .</t>
  </si>
  <si>
    <t>sífellt fleiri skip og fleiri menn sækja sjó til að veiða úr fiskistofnum sem flestir hverjir eru langt frá því</t>
  </si>
  <si>
    <t>Stjórnun fiskveiða</t>
  </si>
  <si>
    <t>http://mbl.is/greinasafn/grein/649588</t>
  </si>
  <si>
    <t>flokki hefur tekist að setja stimpil sinn á sænsk stjórnmál með jafn rækilegum hætti , langt umfram hlutfallslegan styrk .</t>
  </si>
  <si>
    <t>sífellt stærri hluti Svía hefur nú áhyggjur af því að Svíþjóð sé að glata sérstöðu sinni . Hvað gerist kemur</t>
  </si>
  <si>
    <t>Hin viðkunnalega og frjálslynda Svíþjóð heyrir sögunni til</t>
  </si>
  <si>
    <t>http://eyjan.pressan.is/frettir/?p=161097</t>
  </si>
  <si>
    <t>http://mbl.is/bill/frettir/2014/04/01/sprungusvaedi_jokla_a_islandi_kortlogd</t>
  </si>
  <si>
    <t>dregst saman ( SKIP.IS ) Framboð á síld á uppboðsmarkaði Norges Sildesalgslag er of mikið að mati sölustjóra samtakanna .</t>
  </si>
  <si>
    <t>síldin fer í stórauknum mæli til mjöl- og lýsisframleiðslu en Norðmenn hafa verið þekktir fyrir að vinna mest af sínum</t>
  </si>
  <si>
    <t>Of mikið framboð af síld - Viðskiptablaðið</t>
  </si>
  <si>
    <t>http://vb.is/frettir/45733/</t>
  </si>
  <si>
    <t>. Skattstofn þess ríkis , þar sem hin raunverulega starfsemi er og virðisaukinn myndast , skerðist að sama skapi .</t>
  </si>
  <si>
    <t>sívaxandi hluta skattbyrðanna er velt yfir á almenning í framleiðsluríkjunum - hinn almenni borgari axlar ábyrgðina sem auðmennirnir víkja sér</t>
  </si>
  <si>
    <t>Peningar í paradís</t>
  </si>
  <si>
    <t>http://mbl.is/greinasafn/grein/574985</t>
  </si>
  <si>
    <t>útflytjenda , segir ástæðuna vera ójafna samkeppnisstöðu sem helgast af tvenns konar fiskverði í landinu og samkeppnismun vegna þess .</t>
  </si>
  <si>
    <t>sjálfstæðum fiskvinnslum þrýtur örendið . Arnar segir trausta , erlenda viðskiptavini kannski verðmætustu eign Tor og það sem haldi lífi</t>
  </si>
  <si>
    <t>Svikamylla sem fær að þrífast</t>
  </si>
  <si>
    <t>http://fiskifrettir.is/frettir/svikamylla-sem-faer-ad-thrifast/151393</t>
  </si>
  <si>
    <t>Guðjón Guðmundsson</t>
  </si>
  <si>
    <t>landsbyggðinni , þar sem sjávarútvegur er stundaður af kappi og tækifæri mikil , til ríkisins og þar með höfuðborgarsvæðisins .</t>
  </si>
  <si>
    <t>sjávarbyggðirnar verða ófærar um að styrkja stoðir sínar , byggja upp og fjárfesta í aukinni tækni og verðmætasköpun til framtíðar</t>
  </si>
  <si>
    <t>Veiðigjöld eru óréttlátur landsbyggðarskattur</t>
  </si>
  <si>
    <t>http://mbl.is/greinasafn/grein/1657372</t>
  </si>
  <si>
    <t>verið slegið á frest og sveitarfélagið lauk byggingu og endurnýjun skóla og íþróttaaðstöðu á meðan á mestu þenslunni stóð .</t>
  </si>
  <si>
    <t>sjóðir sveitarfélagsins , undir stjórn Sjálfstæðismanna , eru tómir og engir varasjóðir til að bregðast við því mikla atvinnuleysi sem</t>
  </si>
  <si>
    <t>. Alþjóðagjaldeyrissjóðurinn hefur aldrei lagt jafn háar fjárhæðir að veði í einu landi og hann hefur gert í Grikklandi .</t>
  </si>
  <si>
    <t>sjóðurinn , sem hefur í vörslu sinni hluta af varasjóðum seðlabanka heimsins , á á hættu að tapa tugum milljarða</t>
  </si>
  <si>
    <t>Hin völtu Vesturlönd</t>
  </si>
  <si>
    <t>http://mbl.is/greinasafn/grein/1389032</t>
  </si>
  <si>
    <t>bæta aðgang að hreinu neysluvatni og viðunandi salernisaðstöðu . Talið er að tæpur helmingur mannkyns njóti ekki slíkra gæða .</t>
  </si>
  <si>
    <t>sjúkdómar sem berast með menguðu vatni , til dæmis niðurgangspestir og kólera , valda milljónum jarðarbúa ómældum þjáningum . Talið</t>
  </si>
  <si>
    <t>Bæta verður aðgang að hreinu vatni</t>
  </si>
  <si>
    <t>http://ruv.is/node/760591</t>
  </si>
  <si>
    <t>þá sem rannsaka hvort lyfið sé í lagi . Að sögn Newtons geta þau ýtt undir viðgang ónæmra sníkjudýra .</t>
  </si>
  <si>
    <t>sjúklingur sem fær raunverulegt lyf síðar deyr samt sem áður vegna þess að á líkamann herjar nú ólæknandi afbrigði .</t>
  </si>
  <si>
    <t>Fölsuð lyf bana tugþúsundum</t>
  </si>
  <si>
    <t>http://mbl.is/greinasafn/grein/1131350</t>
  </si>
  <si>
    <t>t.d. í formi innúðastera , minnkar ertanleika í öndunarvegi með því að draga úr bólgu og græða yfirborð berkjunnar .</t>
  </si>
  <si>
    <t>sjúklingur þolir meira áreiti án þess að fá astmaeinkenni . Hvað veldur astma ? Sjúklingar sem hafa tilhneigingu til ofnæmis</t>
  </si>
  <si>
    <t>Sumir astmasjúklingar finna bara fyrir hósta en fá aldrei dæmigert „astmakast”.</t>
  </si>
  <si>
    <t>http://bleikt.pressan.is/lesa/sumir-astmasjuklingar-finna-bara-fyrir-hosta-en-fa-aldrei-daemigert-astmakast/</t>
  </si>
  <si>
    <t>doktor.is</t>
  </si>
  <si>
    <t>með því að taka úr þeim blóð í sífellu að mati bandaríska hagfræðingsins og nóbelsverðlaunahafans í hagfræði Josephs Stiglitz .</t>
  </si>
  <si>
    <t>sjúklingurinn deyr nánast örugglega að lokum . Fram kemur á fréttavef breska dagblaðsins Daily Telegraph að Stiglitz hafi varað evrópskar</t>
  </si>
  <si>
    <t>Sjúklingurinn deyr að lokum</t>
  </si>
  <si>
    <t>http://mbl.is/frettir/erlent/2012/01/17/sjuklingurinn_deyr_ad_lokum</t>
  </si>
  <si>
    <t>þannig að þungu mönnunum er raðað á tilviljanakenndan hátt fyrir aftan peðin en þegar leikar hefjast gilda almennar skákreglur .</t>
  </si>
  <si>
    <t>skákmenn geta ekki undirbúið sig eins og vanalega heldur þurfa alfarið að treysta á hyggjuvitið yfir borðinu . „ Það</t>
  </si>
  <si>
    <t>Þeir bestu ekki alveg með reglurnar á tæru - Vísir</t>
  </si>
  <si>
    <t>http://visir.is/g/2019191108835</t>
  </si>
  <si>
    <t>Björn Thorfinnsson</t>
  </si>
  <si>
    <t>Þeir keppa í lækkeppninni á hverjum degi og halda að þjóðin endurspeglist í viðbrögðunum sem þeir fá á netinu .</t>
  </si>
  <si>
    <t>skammtímamarkmið yfirtaka lengri tíma markmið því að lifa daginn af í pólitík er alveg nógu erfitt markmið í skyndibita samfélagsmiðla</t>
  </si>
  <si>
    <t>Skyndibitamenning í samskiptum</t>
  </si>
  <si>
    <t>http://stundin.is/grein/4656</t>
  </si>
  <si>
    <t>Valgeir Magnússon</t>
  </si>
  <si>
    <t>– að öfgafullri hegðun og ábyrgðarlausri lánastefnu fjármálageirans allan síðasta áratug skuli varpað yfir á skattgreiðendur um ókomna tíð .</t>
  </si>
  <si>
    <t>skattgreiðendur á Íslandi og í Evrópu standa frammi fyrir gríðarlegum niðurskurði á opinberri þjónustu , skatthækkunum og hratt vaxandi atvinnuleysi</t>
  </si>
  <si>
    <t>Baráttuandinn birtist í atkvæðagreiðslunni</t>
  </si>
  <si>
    <t>http://mbl.is/greinasafn/grein/1374127</t>
  </si>
  <si>
    <t>: " Þá verði skattleysismörkin leiðrétt þar sem fyrir liggur að persónuafslátturinn hefur ekki fylgt almennri verðþróun frá 1988 .</t>
  </si>
  <si>
    <t>skattleysismörk eru nú 26.220 krónum lægri á mánuði en þegar staðgreiðslukerfi skatta var tekið upp fyrir 14 árum . Aukið</t>
  </si>
  <si>
    <t>Skattleysismörk verði leiðrétt</t>
  </si>
  <si>
    <t>http://mbl.is/greinasafn/grein/691708</t>
  </si>
  <si>
    <t>eru farnir að smita út frá sér og smátt og smátt er skemmtanagildi að verða mælikvarði á ágæti fjölmiðla .</t>
  </si>
  <si>
    <t>skilin milli frétta og afþreyingar verða æ óljósari og almenningur stendur eftir varnarlaus , enda gildi heiðarlegrar blaðamennsku vikið til</t>
  </si>
  <si>
    <t>Af kranablaðamönnum</t>
  </si>
  <si>
    <t>http://mbl.is/greinasafn/grein/600497</t>
  </si>
  <si>
    <t>. Jarðskorpan er ung og heit í gosbeltunum og því er ekki hægt að byggja upp mikla spennu þar .</t>
  </si>
  <si>
    <t>skjálftar þar verða aldrei mjög stórir , varla mikið stærri en um það bil 6 á Richterskvarða . Á flekamótum</t>
  </si>
  <si>
    <t>Hvað veldur jarðskjálftum?</t>
  </si>
  <si>
    <t>http://visindavefur.is/svar.php?id=47958</t>
  </si>
  <si>
    <t>Steinunn S. Jakobsdóttir</t>
  </si>
  <si>
    <t>. Nýju , myndarlegu húsin , falleg á sinn hátt , valda stílbroti , bæði gerð þeirra og staðsetning .</t>
  </si>
  <si>
    <t>skólabyggingin og Snorrastyttan eru í niðurlægingu , rétt eins og gamalmenni sem ekki fá haldið virðingu og reisn . Nú</t>
  </si>
  <si>
    <t>Fegurðin þarf að anda</t>
  </si>
  <si>
    <t>Enn einn áfellisdómurinn fyrir meirihlutann</t>
  </si>
  <si>
    <t>þeim tilgangi að nýta hana til kennslu . Það neitar að vinna á þeim kjörum sem bjóðast í skólunum .</t>
  </si>
  <si>
    <t>skólarnir geta illa eða ekki rækt það hlutverk sitt að mennta æskufólk í samræmi við þær kröfur sem gerðar eru</t>
  </si>
  <si>
    <t>Er stétt framhaldsskólakennara að deyja út?</t>
  </si>
  <si>
    <t>http://mbl.is/greinasafn/grein/571837</t>
  </si>
  <si>
    <t>http://mbl.is/bill/frettir/2015/02/18/kerfid_sem_at_bornin_sin</t>
  </si>
  <si>
    <t>Sú manneskja hefur ekki fundist sem getur útfært skólastarf á forsendum námskrárinnar þannig að hún passi í starfsforsendur kennara .</t>
  </si>
  <si>
    <t>skólastarf er í hálfgerðri upplausn og kennarar eru að gefast upp við framkvæmd hennar sbr. viðtal við Arnór í Menntamálastofnun</t>
  </si>
  <si>
    <t>Um nýja skólahugsun</t>
  </si>
  <si>
    <t>http://kaffid.is/um-nyja-skolahugsun</t>
  </si>
  <si>
    <t>leiðir . Svo er ekki . Þvert á móti verður framlag til Fjölbrautaskóla Snæfellinga skorið niður á þessu ári .</t>
  </si>
  <si>
    <t>skólinn þarf að fækka verulega nemendum í fjarnámi . Þessi fækkun hefur svo aftur áhrif á námsframboð og möguleika skólans</t>
  </si>
  <si>
    <t>Flatneskja eða fjölbreytileiki tækifæranna</t>
  </si>
  <si>
    <t>http://mbl.is/greinasafn/grein/1538359</t>
  </si>
  <si>
    <t>og máttleysi . Pólitískt kerfi Meiji-tímabilsins og embættismannakerfið lifðu af hreinsanirnar eftir síðari heimsstyrjöldina og stjórnarskrána sem Bandaríkin settu .</t>
  </si>
  <si>
    <t>skorturinn á öflugri pólitískri valdamiðstöð til að útkljá deilur stendur enn Japan fyrir þrifum . Reyndar benda áhrif Meiji-hefðarinnar til</t>
  </si>
  <si>
    <t>Pólitískt svarthol Japans</t>
  </si>
  <si>
    <t>http://mbl.is/greinasafn/grein/718415</t>
  </si>
  <si>
    <t>3,1% á ári eftir rúman áratug . Til samanburðar er sýndur ferill þar sem enginn afgangur er á frumjöfnuði .</t>
  </si>
  <si>
    <t>skuldirnar aukast á ný sem leiðir til þess að vextir hækka og hagvöxtur verður minni , eða 2,2% . Eftir</t>
  </si>
  <si>
    <t>Af hverju er aðhalds þörf?</t>
  </si>
  <si>
    <t>http://mbl.is/greinasafn/grein/1462423</t>
  </si>
  <si>
    <t>lyfjameðferðar . Það er alls ekki skýrt hver fer með það hlutverk að tryggja sem jafnast aðgengi að geðheilbrigðisþjónustu .</t>
  </si>
  <si>
    <t>slíka þjónustu er vart að hafa annars staðar en í Reykjavík og á Akureyri . Gleymum ekki að meirihluti þessarar</t>
  </si>
  <si>
    <t>Geðheilbrigðisþjónusta, meira ætluð sumum en öðrum</t>
  </si>
  <si>
    <t>http://mbl.is/greinasafn/grein/1616376</t>
  </si>
  <si>
    <t>í hvað fara eiginlega allir peningarnir hér ? Ekki í launagreiðslur til háskólagengins fólks , svo mikið er víst .</t>
  </si>
  <si>
    <t>smám saman fækkar slíku fólki . Það getur haft ískyggilegar afleiðingar fyrir þjóðfélagið í heild . Ríkisstjórnin hefur hingað til</t>
  </si>
  <si>
    <t>Vísir - Það er nefnilega vitlaust gefið</t>
  </si>
  <si>
    <t>http://visir.is/g/2013711259953</t>
  </si>
  <si>
    <t>að reikistjarna myndist . Sterkur þyngdarkraftur Júpíters togar í reikisteina í smástirnabeltinu og kastar flestum þeirra út úr sólkerfinu .</t>
  </si>
  <si>
    <t>smástirnabeltið " tæmist " áður en reikistjarna getur myndast . Reikisteinarnir sem eftir eru mynda smástirnabeltið eins og við þekkjum</t>
  </si>
  <si>
    <t>Getið þið sagt mér eitthvað um smástirnabeltið sem er á milli Mars og Júpiter?</t>
  </si>
  <si>
    <t>http://visindavefur.is/svar.php?id=2474</t>
  </si>
  <si>
    <t>Sævar Helgi Bragason</t>
  </si>
  <si>
    <t>hefur verið kallað eftir fleiri titlum fyrir unga lesendur sem þurfa einfaldlega að sætta sig við of stuttan leslista .</t>
  </si>
  <si>
    <t>snemma leita ungir lestrarhestar á náðir enskunnar á meðan aðrir leggja frá sér bókina og skaðinn er skeður . Ef</t>
  </si>
  <si>
    <t>Leslistinn</t>
  </si>
  <si>
    <t>http://visir.is/g/2017171208743</t>
  </si>
  <si>
    <t>sem eru allslausir og vegalausir ókeypis far til heimalandsins , en það eru aðeins örfáir sem þiggja það boð .</t>
  </si>
  <si>
    <t>spenna hefur skapast milli íbúa og flóttamanna og hún fer líka vaxandi . Hinir þeldökku sunnanmenn eru ekki álitnir góðir</t>
  </si>
  <si>
    <t>Flóttamannvandinn vex stöðugt</t>
  </si>
  <si>
    <t>http://ruv.is/node/961224</t>
  </si>
  <si>
    <t>Magnús Ragnar Einarsson</t>
  </si>
  <si>
    <t>í sprotafyrirtæki er því ekki sérlega vænlegur kostur , jafnvel þó að möguleg ávöxtun til langs tíma sé mikil .</t>
  </si>
  <si>
    <t>sprotafyrirtæki eiga erfitt uppdráttar . Helstu atriði í tillögum Samfylkingarinnar eru : 1 . Fjórfalda framlag í Rannsóknarsjóð og Tækniþróunarsjóð</t>
  </si>
  <si>
    <t>Áratugur hátækninnar</t>
  </si>
  <si>
    <t>http://huni.is/index.php?pid=58&amp;cid=2717</t>
  </si>
  <si>
    <t>Auðunn Steinn Sigurðsson</t>
  </si>
  <si>
    <t>að tekjur ríkisins hafi aukist um 47,3 milljarða króna milli ára , en útgjöldin hafi lækkað um 20,5 milljarða .</t>
  </si>
  <si>
    <t>staða handbærs fjár frá rekstri sé um helmingi betri en á árinu 2009 , þegar staðan var neikvæð um meira</t>
  </si>
  <si>
    <t>Greiðslujöfnuður ríkissjóðs batnar nokkuð milli ára</t>
  </si>
  <si>
    <t>http://mbl.is/greinasafn/grein/1368835</t>
  </si>
  <si>
    <t>Hér má nefna sem dæmi eymsli í öxlum , baki , millirifjagigt , eymsli í úlnlið og margt fleira .</t>
  </si>
  <si>
    <t>starfsfólk fyrirtækja nú til dags er oft mjög illa á sig komið líkamlega . Það er þjakað af ýmsum líkamlegum</t>
  </si>
  <si>
    <t>Heilsurækt - símenntun</t>
  </si>
  <si>
    <t>http://mbl.is/greinasafn/grein/557483</t>
  </si>
  <si>
    <t>voru 58 manns á vaktinni . Núna eru 40 starfsmenn á sömu vakt en sömu kröfur eru um afköst .</t>
  </si>
  <si>
    <t>starfsmenn fá aðeins 30 mínútna matarhlé á 12 tíma vöktum , annars eru þeir „ úti á gólfi “ að</t>
  </si>
  <si>
    <t>Karl: „Ef maður veiktist þá var ­maður einfaldlega rekinn“</t>
  </si>
  <si>
    <t>http://dv.is/frettir/2017/10/21/thad-er-timaspursmal-hvenaer-banaslys-verdur-2W4CRR</t>
  </si>
  <si>
    <t>skólum gengur skólastjórum illa að finna frístundaheimilinu viðunandi rými og leggja þeir sig þó fram um að leita lausna .</t>
  </si>
  <si>
    <t>starfsmenn og börn hafa þá aðgang að tilfallandi húsnæði sem hentar misvel , og rótleysi skapast þegar hópar barna endasendast</t>
  </si>
  <si>
    <t>Frístundaheimili í Reykjavík</t>
  </si>
  <si>
    <t>http://mbl.is/greinasafn/grein/1088980</t>
  </si>
  <si>
    <t>. Sé leið valdboðs farin endar það með ósköpum þar sem sjálfsákvörðunarréttur og ábyrgð fólks verður sífellt minna virði .</t>
  </si>
  <si>
    <t>stjórnmálamenn fá aukið svigrúm til að segja hvernig við eigum að haga lífi okkar . Og það valdboð byggist á</t>
  </si>
  <si>
    <t>Reykt á Alþingi</t>
  </si>
  <si>
    <t>http://mbl.is/greinasafn/grein/825632</t>
  </si>
  <si>
    <t>með tvöfalt ríkisfang . Löggjöfin var nokkuð óþekkt þar til hún var dregin fram í dagsljósið í síðasta mánuði .</t>
  </si>
  <si>
    <t>stjórnmálamenn hafa þurft að róta í ættarskrám til að sýna fram á þjóðerni sitt . Málið er sérstaklega athyglisvert í</t>
  </si>
  <si>
    <t>Þingmenn Ástrala mega ekki hafa tvöfalt ríkisfang</t>
  </si>
  <si>
    <t>http://visir.is/g/2017170819448</t>
  </si>
  <si>
    <t>sem er kölluð netverslun , því pöntunin fer fram á netinu . Þá á einungis eftir að flytja vöruna .</t>
  </si>
  <si>
    <t>stjörnur hins nýja efnahags eru ekki bara upplýsingafyrirtæki , heldur fremur gamaldags flutningafyrirtæki og póstþjónustur . Mikilvægi allra samgönguleiða hefur</t>
  </si>
  <si>
    <t>Svefnhverfi í miðbænum</t>
  </si>
  <si>
    <t>http://mbl.is/greinasafn/grein/538302</t>
  </si>
  <si>
    <t>. Viðhorf okkar gagnvart stjórnvöldum eru öfgakennd . Við skríðum fyrir þeim um leið og við þolum þau ekki .</t>
  </si>
  <si>
    <t>stjórnvöld einangrast og svo býsnumst við yfir því að lýðræðið standi höllum fæti . Kannski þótti okkur sjálfstæðið svo hátíðlegt</t>
  </si>
  <si>
    <t>Hernaðurinn gegn landinu</t>
  </si>
  <si>
    <t>http://mbl.is/greinasafn/grein/706379</t>
  </si>
  <si>
    <t>stofninn fer enn lengra niður fyrir aðgerðarmörk sem lækkar veiðdánartölur frekar í samræmi við samþykkta aflareglu . " Egill Sæbjörnsson</t>
  </si>
  <si>
    <t>http://mbl.is/greinasafn/grein/1659896</t>
  </si>
  <si>
    <t>atvikum , í stað 18% á síðasta ári . Fjármagnstekjuskattur hefur verið hækkaður enn frekar og er nú 20% .</t>
  </si>
  <si>
    <t>stofnun sameignarfélaga og samlagsfélaga hefur snaraukist . Nánar er fjallað um málið í Viðskiptablaðinu . Áskrifendur geta nálgast blaðið hér</t>
  </si>
  <si>
    <t>Flýja skattahækkanir með stofnun samlagsfélaga - Viðskiptablaðið</t>
  </si>
  <si>
    <t>http://vb.is/frettir/61422/</t>
  </si>
  <si>
    <t>borgar sig ekki að lækna fólk á legudeildum eða á göngudeildum LSH , hvorki fyrir lækna né fyrir sjúkrahúsið .</t>
  </si>
  <si>
    <t>stór hluti lækninganna er að flytjast burt af sjúkrahúsinu ( þangað sem greitt er fyrir þær ) . Ýmsar lækningar</t>
  </si>
  <si>
    <t>Er herra Bumble frosinn í forsjárhyggjunni?</t>
  </si>
  <si>
    <t>http://mbl.is/greinasafn/grein/688157</t>
  </si>
  <si>
    <t>hefur verið haldið gangandi og lítið hefur miðað við að koma af stað innanlandsframleiðslu sem keppt getur við útflutning .</t>
  </si>
  <si>
    <t>stór hluti neyslunnar fer í að kaupa innflutta vöru en 26% af innflutningi Rússlands eru matvæli . Hlutfallslega mest af</t>
  </si>
  <si>
    <t>Vonast til að salan glæðist aftur í haust</t>
  </si>
  <si>
    <t>. Gallinn við þetta hafi reynst sá , að örlítið ódýrari batteríin entust langtum minna en þær örlítið ódýrari .</t>
  </si>
  <si>
    <t>stór hluti stöðumælanna virkar ekki þar sem ekki er nægur mannskapur til að sinna viðhaldi mælanna nógu hratt til að</t>
  </si>
  <si>
    <t>Eiga ekki fyrir rafhlöðum í stöðumæla</t>
  </si>
  <si>
    <t>http://mbl.is/bill/frettir/2014/08/14/eiga_ekki_fyrir_rafhlodum_i_stodumaela</t>
  </si>
  <si>
    <t>þróun sem Stefán Ingólfsson lýsti á sínum tíma hefur í reynd ágerst , sér í lagi á seinustu árum .</t>
  </si>
  <si>
    <t>stór hluti ungs fólks sér ekki fram á geta nokkurn tímann eignast íbúð sem mætir þörfum þeirra og væntingum nema</t>
  </si>
  <si>
    <t>Vísir - Ódýrar og góðar íbúðir</t>
  </si>
  <si>
    <t>http://visir.is/g/2013131109430</t>
  </si>
  <si>
    <t>saman . Það er skoðun mín að virðingu , skilning og faglega þekkingu hafi skort í meðförum menningarmála borgarinnar .</t>
  </si>
  <si>
    <t>stór hópur kjósenda R-listans hefur undrast framgönguna og það réttilega . Of oft hafa þessi mál verið meðhöndluð sem vandræða-</t>
  </si>
  <si>
    <t>MENNINGARBORGIN OKKAR</t>
  </si>
  <si>
    <t>http://mbl.is/greinasafn/grein/758771</t>
  </si>
  <si>
    <t>sýningarréttinn hvert fyrir sig og Real Madrid og Barcelona fá um helming allra peninga sem sjónvarpsstöðvar greiða fyrir réttinn .</t>
  </si>
  <si>
    <t>stórliðin tvö bera fjárhagslegan ægishjálm yfir hin liðin í deildinni og reyndar önnur lið í Evrópu líka , því í</t>
  </si>
  <si>
    <t>Sevilla vill jafna sjónvarpspeninga</t>
  </si>
  <si>
    <t>http://ruv.is/node/809159</t>
  </si>
  <si>
    <t>heldur einnig út í sjó þar sem framburður þeirra berst ekki lengur til sjávar heldur safnast fyrir í uppistöðulóni .</t>
  </si>
  <si>
    <t>strandlengjan mun færast inn og í Skagafirði er hætta á að sjór brjóti sér leið langt inn eftir láglendinu .</t>
  </si>
  <si>
    <t>Verum varkárir, Skagfirðingar</t>
  </si>
  <si>
    <t>http://mbl.is/greinasafn/grein/1109533</t>
  </si>
  <si>
    <t>sína með friðsömum hætti en ofbeldisverk hryðjuverkasamtaka og fjölskylduharmleikir heiðursmorða þykja bitastæðara fréttaefni en friðsöm trúariðkun innflytjenda á Vesturlöndum .</t>
  </si>
  <si>
    <t>sú mynd sem birtist í opinberri orðræðu gefur þá mynd að íslam sé í grunninn ofbeldisfull trúarbrögð . Einföldun byggð</t>
  </si>
  <si>
    <t>Fjölmenning og fordómar í garð trúaðra</t>
  </si>
  <si>
    <t>http://visir.is/g/2014711209991</t>
  </si>
  <si>
    <t>Sigurvin Lárus Jónsson og Sunna Dóra Möller</t>
  </si>
  <si>
    <t>NATO voru að undirbúa inngrip bandalagsins í Líbíu , mælti Recep Tayyip Erdogan , forsætisráðherra Tyrklands , gegn hernaðargerðum .</t>
  </si>
  <si>
    <t>sumir segja nú að Tyrkir séu að snúa baki við Vesturlöndum . En réttara væri að segja að Tyrkir séu</t>
  </si>
  <si>
    <t>Atlantshafsbandalagið og hið nýja Tyrkland</t>
  </si>
  <si>
    <t>http://mbl.is/greinasafn/grein/1384708</t>
  </si>
  <si>
    <t>þjónustuna . Á höfuðborgarsvæðinu , þar sem mest er um íbúðaleiguna , hefur þetta aðhald að mestu verið vanrækt .</t>
  </si>
  <si>
    <t>sveitarfélögin missa af mikilvægum tekjum og grafa í leiðinni undan fyrirtækjum sem raunverulega skila þeim tekjum . Það er vægast</t>
  </si>
  <si>
    <t>Óheft íbúðaleiga á Airbnb grefur undan ferðaþjónustunni</t>
  </si>
  <si>
    <t>http://visir.is/g/2018180318865</t>
  </si>
  <si>
    <t>Þórir Garðarsson</t>
  </si>
  <si>
    <t>og rekstur hins opinbera . Allt verðlag í þessum geirum – nema hjá hinu opinbera – er mjög óstöðugt .</t>
  </si>
  <si>
    <t>svokölluð viðskiptakjör – hlutfallið á milli útflutningsverðs og innflutningsverðs – eru mun óstöðugri en tilfellið er í til dæmis Danmörku</t>
  </si>
  <si>
    <t>Því er peningastefnan erfiðari á Íslandi en í öðrum Evrópuríkjum?</t>
  </si>
  <si>
    <t>http://visir.is/g/2017170329693</t>
  </si>
  <si>
    <t>til vegna þess að kosningastjórnin virti ekki fyrirfram ákveðna fjárhagsáætlun . Eyddi þess í stað 100% um efni fram .</t>
  </si>
  <si>
    <t>sýslumaður hefur auglýst opinberlega íbúð viðkomandi ábyrgðamanns til sölu á nauðungaruppboði . Formaður Vinstri grænna , Steingrímur J. , bregst</t>
  </si>
  <si>
    <t>Þakklæti formanns VG</t>
  </si>
  <si>
    <t>http://mbl.is/greinasafn/grein/781921</t>
  </si>
  <si>
    <t>taka þátt í útboðum Seðlabankans og freistað þess að geta skipt krónunum fyrir gjaldeyri á hagstæðari kjörum síðar meir .</t>
  </si>
  <si>
    <t>tæpir 320 milljarðar króna , sem skilgreindir eru sem aflandskrónur , bíða þess að streyma úr landi með tilheyrandi neikvæðum</t>
  </si>
  <si>
    <t>Ekki fullkomið formsatriði - Viðskiptablaðið</t>
  </si>
  <si>
    <t>http://vb.is/frettir/127993/</t>
  </si>
  <si>
    <t>Alexander F. Einarsson</t>
  </si>
  <si>
    <t>ýmsum ástæðum hafa menn ekki verið tilleiðanlegir að taka þátt í þessu í samræmi við óskir svissneskra kaupenda . "</t>
  </si>
  <si>
    <t>talsvert hefur dregið úr fiskútflutningi frá Íslandi til Sviss og tekjutapið er tilfinnanlegt fyrir Ice-co . " En okkur tókst</t>
  </si>
  <si>
    <t>Vilja stimpil sem allir þekkja</t>
  </si>
  <si>
    <t>http://mbl.is/greinasafn/grein/1234520</t>
  </si>
  <si>
    <t>kaupa af þeim þjónustu . Starfsemi tannlækna er einkarekin , byggist á frjálsum markaði sem er að dragast saman .</t>
  </si>
  <si>
    <t>tannlæknar flytja út og því verður skortur á þeim . Svarið er ekki að mennta fleiri tannlækna því þá værum</t>
  </si>
  <si>
    <t>Ekki lausn að fjölga nemendum</t>
  </si>
  <si>
    <t>http://mbl.is/greinasafn/grein/1424994</t>
  </si>
  <si>
    <t>tekjulægsta fólkið glímir frekar við offitu og fylgikvilla hennar . “ Tara bendir hins vegar á að þetta kunni ekki</t>
  </si>
  <si>
    <t>Tara segir ritstjóra Fréttablaðsins rangtúlka ummæli læknis um offitu</t>
  </si>
  <si>
    <t>http://dv.is/frettir/2017/8/5/tara-segir-ritstjora-frettabladsins-rangtulka-ummaeli-laeknis-um-offitu/</t>
  </si>
  <si>
    <t>Ágúst Borgþór Sverrisson</t>
  </si>
  <si>
    <t>tæplega 23% lægri en trollfiskur að meðaltali undanfarin 6 ár . Þessi verðmunur endurspeglar lægra afurðaverð handfærafisks en trollfisks .</t>
  </si>
  <si>
    <t>tekjur þjóðarinnar dragast saman eftir því sem smábátar taka til sín stærri hluta fiskveiðanna . Um þetta ríkir þögn .</t>
  </si>
  <si>
    <t>Bakkfirðingur tekinn á orðinu</t>
  </si>
  <si>
    <t>http://mbl.is/greinasafn/grein/768991</t>
  </si>
  <si>
    <t>Þróuninni var snúið við að hluta eftir hrun en hefur sveigst nokkuð í fyrri átt að ný frá 2013 .</t>
  </si>
  <si>
    <t>tekjuskattbyrði almennings , þ.e. lægri- og millitekjuhópa , hefur aukist óvenjulega mikið á Íslandi í samanburði við OECD-ríkin . Stefán</t>
  </si>
  <si>
    <t>Er jöfnuður teygjanlegt hugtak?</t>
  </si>
  <si>
    <t>http://kjarninn.is/skodun/2018-01-03-er-jofnudur-teygjanlegt-hugtak</t>
  </si>
  <si>
    <t>, með greinilegri vísan í þýska háklassík . Bjarni heldur sig við bókstafinn , en kastar glæsileikanum fyrir róða .</t>
  </si>
  <si>
    <t>textinn missir oftast marks ; það var helst að Friðrik Friðriksson gæti fengið mann til að hlusta . „ Fólk</t>
  </si>
  <si>
    <t>Er þetta Biedermann?</t>
  </si>
  <si>
    <t>http://dv.is/menning/2009/10/23/er-thetta-biedermann/</t>
  </si>
  <si>
    <t>bannar einnig barnaklám og herðir viðurlög við kynlífsþrælkun barna . Rússar giftast að jafnaði yngri en fólk í Vestur-Evrópu .</t>
  </si>
  <si>
    <t>tíðni skilnaða er hvergi meiri í heiminum , allt að 65% samkvæmt sumum könnunum . Í sumum héröðum þar sem</t>
  </si>
  <si>
    <t>Ruglingsleg löggjöf</t>
  </si>
  <si>
    <t>http://mbl.is/folk/verold/2002/10/30/ruglingsleg_loggjof</t>
  </si>
  <si>
    <t>af því sem það er þeim sjálfum sem lifir , kettinum sjálfum sem vilji lifa og öndinni ekki minna .</t>
  </si>
  <si>
    <t>til verður meðal vor virðing fyrir lífinu og réttinum til lífs og sú virðing meinar okkur að sýna lífi tómlæti</t>
  </si>
  <si>
    <t>Einu sinni var umhverfisráðherra</t>
  </si>
  <si>
    <t>http://mbl.is/greinasafn/grein/1220169</t>
  </si>
  <si>
    <t>er talin vera sú að plöntur safna frekar í sig kolvetnum þegar nóg er af þeim í stað næringarefna .</t>
  </si>
  <si>
    <t>til verður meira af plöntuafurðum og fæði en hún verður næringarefnasnauðari og við þurfum meira af ræktarlandi til að fullnægja</t>
  </si>
  <si>
    <t>Næringargildi plantna minnkar vegna aukins koltvísýrings í andrúmslofti</t>
  </si>
  <si>
    <t>http://bbl.is/frettir/18288</t>
  </si>
  <si>
    <t>að í HR séu stundaðar öflugar rannsóknir sem þó eru forsenda þess að háskóli geti staðið almennilega undir nafni .</t>
  </si>
  <si>
    <t>til þess að geta byggt upp rannsóknir við HR hefur hluti kennslufjármagnsins þurft að renna þangað . Þá er ótalinn</t>
  </si>
  <si>
    <t>Skjálfti vegna samkeppni</t>
  </si>
  <si>
    <t>http://mbl.is/greinasafn/grein/713583</t>
  </si>
  <si>
    <t>ökumenn um 1000 metra fram á veginn en með hefðbundnum glitaugum sést aðeins um 90 metra fram á veginn .</t>
  </si>
  <si>
    <t>tími til að bregðast við næstu beygju eykst úr 3,2 sekúndum í yfir 30 sekúndur . Óvíst er hvort ljós</t>
  </si>
  <si>
    <t>Björt framtíð á þjóðveginum?</t>
  </si>
  <si>
    <t>http://mbl.is/greinasafn/grein/1176910</t>
  </si>
  <si>
    <t>lýði til fjölda ára , þar sem eigendur þurfa að gera grein fyrir afdrifum sinna hrossa með skipulögðum hætti .</t>
  </si>
  <si>
    <t>tölur um t.d. fjölda lifandi hrossa í landinu eru ekki áreiðanlegar og ekki er hægt að treysta því að allir</t>
  </si>
  <si>
    <t>Skýrsluhald í hrossarækt – Nýjungar</t>
  </si>
  <si>
    <t>http://bbl.is/frettir/16147</t>
  </si>
  <si>
    <t>Þorvaldur Kristjánsson ábyrgðarmaður í hrossarækt</t>
  </si>
  <si>
    <t>farþegum hefur þróunin hjá Strætó öll verið á einn veg , eða fækkun um 3% milli ára að jafnaði .</t>
  </si>
  <si>
    <t>tómir strætisvagnar keyra um borgarlandið og er nú svo komið , að nýtingin á Strætó mun komin niður fyrir 10%</t>
  </si>
  <si>
    <t>Ókeypis strætó og bætt þjónusta</t>
  </si>
  <si>
    <t>http://mbl.is/greinasafn/grein/1079621</t>
  </si>
  <si>
    <t>eins og vera ber . Ríkissjóður áætlar að skera niður fjármagn til tónlistarsjóðs eins og annarra verkefnasjóða í listum .</t>
  </si>
  <si>
    <t>tónlistarviðburðum mun fækka og þar með skerðist hlutur njótenda tónlistar en þeir sem skattgreiðendur eru greinilega ekki „ uppáhalds “</t>
  </si>
  <si>
    <t>Maðurinn við brunninn</t>
  </si>
  <si>
    <t>http://ruv.is/node/611545</t>
  </si>
  <si>
    <t>eru skífur úr plexigleri sem festar eru við þakið með teyjubandi þannig að þær eiga auðvelt með að hreyfast .</t>
  </si>
  <si>
    <t>trén virðast ruglast saman við burðargrindina og sýnast táknrænir stöplar hússins . Andstætt því að ímynda sér húsagerð sem lagar</t>
  </si>
  <si>
    <t>Hús í Lège í Bordeaux eftir Anne Lacaton og Jean Philippe Vassal</t>
  </si>
  <si>
    <t>http://mbl.is/greinasafn/grein/703132</t>
  </si>
  <si>
    <t>ákvörðun að aflýsa kreppu og afturkalla aðhald ríkisstjórnarinnar með því að heimila á ný framkvæmdir á vegum hins opinbera .</t>
  </si>
  <si>
    <t>trúin á framtíðina verður óraunsæ . Þjóðin býst við betra efnahagsástandi en raunveruleikinn mun standa undir . Þegar gengi krónunnar</t>
  </si>
  <si>
    <t>Spilað á vonir  og væntingar</t>
  </si>
  <si>
    <t>http://visir.is/g/2007103080075</t>
  </si>
  <si>
    <t>hreint fyrir sínum dyrum bakkar framleiðandinn bara um eitt skref í einu og gerir lítið úr athugasemdum og gagnrýni .</t>
  </si>
  <si>
    <t>trúverðugleiki framleiðslunnar er í rúst og framleiðandinn rúinn trausti og stefnir hraðbyri í gjaldþrot . “ Eiríkur segir að þetta</t>
  </si>
  <si>
    <t>Líkir Menntamálastofnun við Brúneggja-málið</t>
  </si>
  <si>
    <t>http://ruv.is/node/1101661</t>
  </si>
  <si>
    <t>Freyr Gígja Gunnarsson</t>
  </si>
  <si>
    <t>Til viðbótar reka Félagsbústaðir , Búseti , Félagsstofnun stúdenta , Byggingafélag Námsmanna og Öryrkjabandalag Íslands samtals nokkur þúsund íbúðir .</t>
  </si>
  <si>
    <t>um 1.600 manns eru á biðlista eftir félagslegu húsnæði hjá sveitarfélögum landsins . Langflestir eru á biðlista hjá höfuðborginni Reykjavík</t>
  </si>
  <si>
    <t>Tíu staðreyndir um íslenska leigumarkaðinn</t>
  </si>
  <si>
    <t>http://kjarninn.is/skyring/2018-05-11-tiu-stadreyndir-um-islenska-leigumarkadinn</t>
  </si>
  <si>
    <t>á tíunda áratugnum að leið til þess að fela glæpsamlega fengið fé sem stolið hafði verið um víða veröld .</t>
  </si>
  <si>
    <t>um 10% af auðæfum heimsins , finnast ekki . Ég skora á hlustendur að reyna að velta þessari tölu fyrir</t>
  </si>
  <si>
    <t>Hérlendis er aftur á móti ekkert innköllunarkerfi á vegum hins opinbera og hið opinbera greiðir aðeins lítinn hluta kostnaðarins .</t>
  </si>
  <si>
    <t>um 40% barna fóru ekki í reglulegt eftirlit með tönnum sínum hérlendis árið 2010 og skemmdirnar urðu því fleiri og</t>
  </si>
  <si>
    <t>Vísir - Grá skýrsla um  tannheilsu Íslendinga</t>
  </si>
  <si>
    <t>http://visir.is/g/2011710079991</t>
  </si>
  <si>
    <t>lykilhagsmunamála fjárglæframannanna íslensku var lykillinn að starfsframa í fjölmiðlastétt þar sem RÚV maraði á botninum í launakjörum og virðingu .</t>
  </si>
  <si>
    <t>um árabil hefur verið slík slagsíða á ESB-umræðunni að leita þarf inn á íþróttadeildir til að finna sambærilegan sótthita .</t>
  </si>
  <si>
    <t>Af sótthita ESB-umræðunnar</t>
  </si>
  <si>
    <t>http://mbl.is/greinasafn/grein/1285867</t>
  </si>
  <si>
    <t>og hafa fyrirtækin því í meira mæli tekið uppá því að leita út fyrir landsteinana að reyndum kvenkyns stjórnarmönnum .</t>
  </si>
  <si>
    <t>um helmingur þeirra kvenna sem ráðnar hafa verið í ár eru frá öðrum löndum en Frakklandi . Takist fyrirtækjunum ekki</t>
  </si>
  <si>
    <t>Keppast við að fylla kynjakvóta - Viðskiptablaðið</t>
  </si>
  <si>
    <t>http://vb.is/frettir/126261/</t>
  </si>
  <si>
    <t>peninginn , “ segir Gísli . Hann segist ekki hafa skýringu á því af hverju þessum lögum var breytt .</t>
  </si>
  <si>
    <t>um leið og fólk þénar eitthvað umfram 25 þúsund krónurnar þá ryður það burt tekjunum frá Tryggingastofnun . Þannig er</t>
  </si>
  <si>
    <t>Svikin loforð og endurnýjuð</t>
  </si>
  <si>
    <t>http://stundin.is/grein/5631</t>
  </si>
  <si>
    <t>undirmönnun að ræða og ljóst er að ákveðnir útgerðarmenn hafa því miður brugðist því trausti sem þeim var sýnt .</t>
  </si>
  <si>
    <t>um þessar mundir er vinnutími þeirra sjómanna sem eftir eru í allt of mörgum tilfellum allt of langur og kominn</t>
  </si>
  <si>
    <t>Um samskipti sjómannasamtakanna við SFS</t>
  </si>
  <si>
    <t>http://mbl.is/greinasafn/grein/1579385</t>
  </si>
  <si>
    <t>af fullum krafti haustið 2015 , þegar þeir lækkuðu vexti sína verulega , hækkuðu hámarkshlutfall lána og lækkuðu lántökugjöld .</t>
  </si>
  <si>
    <t>um þriðjungur húsnæðislána er nú hjá lífeyrissjóðunum . Eins og staðan er í dag er hægt að fá verðtryggða breytilega</t>
  </si>
  <si>
    <t>Foreldrar geta farið í greiðslumat með börnum sínum</t>
  </si>
  <si>
    <t>http://kjarninn.is/frettir/2019-08-26-foreldrar-geta-farid-i-greidslumat-med-bornum-sinum</t>
  </si>
  <si>
    <t>hið svo kallaða stríð gegn hryðjuverkum dregið athyglina frá mannréttindabrotum um víða veröld , að mati sérfræðinga Amnesty International .</t>
  </si>
  <si>
    <t>umheimurinn ýmist lætur brot viðgangast eða veit hreinlega ekki af þeim . Fátækir og bágstaddir eru helstu fórnarlömbin þar sem</t>
  </si>
  <si>
    <t>Víða pottur brotinn</t>
  </si>
  <si>
    <t>hafa hins vegar orðið breytingar á samstarfi skóla og trúfélaga án þess að sérstaklega hafi verið rætt um það .</t>
  </si>
  <si>
    <t>umræðan um trúmál snýr fyrst og fremst að hugsanlegum vandamálum sem geta fylgt trú . Fyrir margan einstaklinginn , óháð</t>
  </si>
  <si>
    <t>Vei kirkja, svei kirkja</t>
  </si>
  <si>
    <t>http://visir.is/g/2012712199967</t>
  </si>
  <si>
    <t>Pétur Björgvin Þorsteinsson</t>
  </si>
  <si>
    <t>umsvif ríkisins aukast stöðugt en um leið er dregið úr bolmagni þess til að sinna grunnhlutverki sínu . Öfugsnúinn rausnarskapur</t>
  </si>
  <si>
    <t>Gjafmildi og rausnarskapur stjórnmálamanna</t>
  </si>
  <si>
    <t>http://mbl.is/greinasafn/grein/1558189</t>
  </si>
  <si>
    <t>um íslenskan efnahag og atvinnulíf . Á þetta var fallist í orði , en framkvæmdin var með ólíkindum ómarkviss .</t>
  </si>
  <si>
    <t>undanfarinn mánuð hefur íslenskt atvinnulíf og íslensk efnahagsstaða verið skotspónn erlendra spákaupahéðna og ýjað hefur verið að því að svo</t>
  </si>
  <si>
    <t>Velferðarríkið Ísland í vanda</t>
  </si>
  <si>
    <t>http://mbl.is/greinasafn/grein/1204998</t>
  </si>
  <si>
    <t>http://mbl.is/frettir/innlent/2001/03/16/of_dyrmaett_land_til_ad_soa_thvi_undir_flugstarfsem</t>
  </si>
  <si>
    <t>http://mbl.is/folk/umsagnir/2001/08/19/i_hamingjuleit</t>
  </si>
  <si>
    <t>dæmi Verkmenntaskólans á Akureyri . Fjárveitingar fyrir nemendur sem eru eldri en 25 ára hafa einnig verið skornar niður .</t>
  </si>
  <si>
    <t>unga fólkið okkar kemur verr undirbúið í háskólana en áður . “ Þá gagnrýnir hann námslánafrumvarp Illuga Gunnarssonar harðlega .</t>
  </si>
  <si>
    <t>Nýja fólkið sem tekur völdin</t>
  </si>
  <si>
    <t>http://stundin.is/grein/2558</t>
  </si>
  <si>
    <t>Jón Bjarki Magnússon</t>
  </si>
  <si>
    <t>lögreglu og foreldrasamtaka . Í nokkur ár þurftu foreldrar að sækja börnin sín niður í bæ eftir löggiltan útivistartíma .</t>
  </si>
  <si>
    <t>unglingar sjást þar ekki lengur eftir ákveðinn tíma . Að baki þessu eru skýr skilaboð frá yfirvöldum og breytt hugarfar</t>
  </si>
  <si>
    <t>Átján ára ábyrgð</t>
  </si>
  <si>
    <t>http://mbl.is/greinasafn/grein/1056281</t>
  </si>
  <si>
    <t>Fasteignaskattar og eignaskattar hafa hækkað ótæpilega og samtímis hækkun á nýju húsnæði hefur eldra íbúða- og atvinnuhúsnæði hækkað sambærilega .</t>
  </si>
  <si>
    <t>ungt fólk , sem er að kaupa sína fyrstu íbúð þarf nú að greiða fyrir hana þremur til fjórum milljónum</t>
  </si>
  <si>
    <t>Lóðaskortsstefna R-listans eykur skuldir og álögur heimilanna</t>
  </si>
  <si>
    <t>http://mbl.is/greinasafn/grein/668216</t>
  </si>
  <si>
    <t>beinan þátt í hruninu . Á meðan er lítil von til þess að sjónarmið einstaklingshyggju eigi upp á pallborðið .</t>
  </si>
  <si>
    <t>uppbygging mun taka lengri tíma en ella . Það þarf að halda kosningar til Alþingis hið fyrsta og losa samfélagið</t>
  </si>
  <si>
    <t>Góðir kapítalistar</t>
  </si>
  <si>
    <t>http://dv.is/leidari/2010/10/14/godir-kapitalistar/</t>
  </si>
  <si>
    <t>Og „ atvinnusköpun “ er íslenska orðið yfir „ nirvana “ ; hið endanlega alsæluástand sem allt miðar að .</t>
  </si>
  <si>
    <t>uppbyggingu stóriðju hér á landi má líkja við ofsaakstur í umferðinni og eru þar dæmin mýmörg , það nýjasta brjálæðisleg</t>
  </si>
  <si>
    <t>Ofsi á undanþágu</t>
  </si>
  <si>
    <t>http://visir.is/g/2017170429577</t>
  </si>
  <si>
    <t>Guðmundur Andri Thorsson</t>
  </si>
  <si>
    <t>Fréttaskýring: Aðferðinni breytt til að hækka tollinn</t>
  </si>
  <si>
    <t>http://mbl.is/frettir/innlent/2009/06/25/adferdinni_breytt_til_ad_haekka_tollinn</t>
  </si>
  <si>
    <t>úrræðið er vannýtt því allur kostnaður við vistun barna þar lendir á sveitarfélögunum , að því er fram kemur í</t>
  </si>
  <si>
    <t>http://mbl.is/frettir/innlent/2014/01/25/urraedid_til_en_bornin_bida_3</t>
  </si>
  <si>
    <t>þjóðarinnar en nú væri staðan önnur . " Og ég sakna þess að flokkurinn hafi gefið það hlutverk eftir .</t>
  </si>
  <si>
    <t>utanríkismálin eru eins og einhver skrípaleikur , " sagði Þorsteinn . Víkingur Heiðar Ólafsson er nýskipaður listrænn stjórnandi sænsku tónlistarhátíðarinnar</t>
  </si>
  <si>
    <t>Utanríkismálum útvistað til leikskóla</t>
  </si>
  <si>
    <t>http://mbl.is/frettir/innlent/2015/03/15/utanrikismalum_utvistad_til_leikskola</t>
  </si>
  <si>
    <t>skeið , aðallega í þeim tilgangi að verja búfé . Auk þess hefur töluvert verið gengið á búsvæði þeirra .</t>
  </si>
  <si>
    <t>útbreiðsla úlfa er nú ekki nema hluti af því sem hún áður var . Í dag finnast úlfar líklega í</t>
  </si>
  <si>
    <t>Hver er útbreiðsla úlfa?</t>
  </si>
  <si>
    <t>http://visindavefur.is/svar.php?id=71247</t>
  </si>
  <si>
    <t>á myndverk , form , línu , liti og inntak . Skarar enda ekki áhugasvið þeirra svo nokkru nemi .</t>
  </si>
  <si>
    <t>útlendir , sem eru helstir gestir safnanna dagsdaglega ásamt ellilífeyrisþegum , eiga í mestu vandræðum með að fóta sig á</t>
  </si>
  <si>
    <t>"Huglæg tjáning / máttur litarins"</t>
  </si>
  <si>
    <t>http://mbl.is/greinasafn/grein/657933</t>
  </si>
  <si>
    <t>fyrir Ítalíu . Auk þess er Ítalía þjökuð af alvarlegum kerfisvandamálum – til dæmis stífum vinnumarkaðsreglum og neikvæðri mannfjöldaþróun .</t>
  </si>
  <si>
    <t>útlitið er býsna dökkt hvað hagvöxt varðar . Og þótt hagvöxtur hafi aðeins tekið við sér síðasta árið er ekki</t>
  </si>
  <si>
    <t>Ítalía gæti vel orðið næsti höfuðverkur ESB</t>
  </si>
  <si>
    <t>http://visir.is/g/2016160709389</t>
  </si>
  <si>
    <t>4.753 , sem er afar svipað og raunin var áður en stöðin fór að rjúka upp listann í fyrra .</t>
  </si>
  <si>
    <t>Útvarp Saga er orðinn einn stærsti „ erlendi “ vefur landsins með einna mesta erlenda umferð íslenskra vefja og skákar</t>
  </si>
  <si>
    <t>Viðskiptablaðið - Mældu rétt, strákur!</t>
  </si>
  <si>
    <t>http://vb.is/skodun/126304/</t>
  </si>
  <si>
    <t>Andrés Magnússon</t>
  </si>
  <si>
    <t>http://mbl.is/frettir/innlent/2018/06/03/tvofalda_soun_a_10_arum</t>
  </si>
  <si>
    <t>Júlía Margrét Alexandersdóttir</t>
  </si>
  <si>
    <t>gjalda og sömu tolla og innflytjendur greiða almennt og virðisaukaskattur er greiddur tvisvar sinnum , þ.e. í báðum löndum .</t>
  </si>
  <si>
    <t>varan meira en tvöfaldast í verði frá því að kaupmaðurinn erlendis skilar af sér vörunni og fær sitt fyrir viðskiptin</t>
  </si>
  <si>
    <t>Tollakerfið er gert til að vernda íslenska verslun</t>
  </si>
  <si>
    <t>http://visir.is/g/2014140419383</t>
  </si>
  <si>
    <t>Jón Þór Helgason</t>
  </si>
  <si>
    <t>http://mbl.is/frettir/innlent/2008/10/20/ekki_osennilegt_ad_gjosi_eftir_2_4_ar</t>
  </si>
  <si>
    <t>víða ekki verið gengið rétt frá lögnum að drykkjarskálunum með einangrun sem er nauðsynlegt engu síður en við heitavatnsleiðslur .</t>
  </si>
  <si>
    <t>vatnið verður ekki nægjanlega svalandi . Engum dettur í hug að einangra ekki leiðslur sem flytja heitt vatn til að</t>
  </si>
  <si>
    <t>Drekkum vatn</t>
  </si>
  <si>
    <t>http://mbl.is/greinasafn/grein/712370</t>
  </si>
  <si>
    <t>þessara jurta er miklu norðar í veröldinni ; á Suður-Spáni er eðlilegast að rækta sítrónur , appelsínur og ólífur .</t>
  </si>
  <si>
    <t>vatnsbólin eru orðin tóm . Það hefur verið sagt að hin taumlausa og stjórnlausa uppbygging á ströndum Spánar sé ein</t>
  </si>
  <si>
    <t>Vatnsskortur í Íslendingabyggðum</t>
  </si>
  <si>
    <t>http://eyjan.dv.is/eyjan/2008/06/04/vatnsskortur-i-islendingabyggdum/</t>
  </si>
  <si>
    <t>sjá sautján milljónum íbúa hennar fyrir nægu drykkjarvatni . Úrkoman hefur verið undir meðallagi í Peking frá árinu 1999 .</t>
  </si>
  <si>
    <t>vatnsforðinn á hvern íbúa er aðeins einn þrítugasti af meðaltalinu í heiminum öllum , jafnvel minni en í Ísrael .</t>
  </si>
  <si>
    <t>Vatnið tekið frá bændum vegna ÓL</t>
  </si>
  <si>
    <t>http://mbl.is/greinasafn/grein/1196667</t>
  </si>
  <si>
    <t>fram á hvernig Íslendingar hafa samið af sér við álframleiðendur og borgi margfalt hærra verð en þeir fyrir orkuna .</t>
  </si>
  <si>
    <t>vatnsorkuþjóðin Íslendingar hefur orðið að borga raforku dýrara verði en hin fosslausa Danmörk . Magnús segir okkur verða " að</t>
  </si>
  <si>
    <t>Kárahnjúkavirkjun</t>
  </si>
  <si>
    <t>http://mbl.is/greinasafn/grein/630693</t>
  </si>
  <si>
    <t>meira en raun ber vitni . Vandamálið er hins vegar að innflutningur var 200% af útflutningi á síðasta ári .</t>
  </si>
  <si>
    <t>vaxtagreiðslur hafa verið fjármagnaðar með auknum lántökum erlendis . Þetta eru sambærileg vandamál við þau sem sköpuðust í Suður-Ameríku vegna</t>
  </si>
  <si>
    <t>Seðlabankinn ætti að einbeita sér að peningamálavandræðum sínum - Viðskiptablaðið</t>
  </si>
  <si>
    <t>http://vb.is/frettir/24695/</t>
  </si>
  <si>
    <t>binst auðveldlega við rauðkornin í blóðinu . Ástæðan er sú að hemóglóbínsameindir rauðkornanna vilja frekar bindast CO en O2 .</t>
  </si>
  <si>
    <t>vefir og líffæri líkamans fá ekki nægt súrefni . Snertur af koleinoxíði getur valdið höfuðverk og sljóleika en í meira</t>
  </si>
  <si>
    <t>Gæti ég fengið að vita það helsta um kolefni?</t>
  </si>
  <si>
    <t>http://visindavefur.is/svar.php?id=6917</t>
  </si>
  <si>
    <t>Dagur Snær Sævarsson</t>
  </si>
  <si>
    <t>um neytendalán gera ráð fyrir að lánastofnanir setji sér lánshæfismörk og veiti ekki fyrirgreiðslu nema viðskiptavinir uppfylli þær kröfur .</t>
  </si>
  <si>
    <t>vegna óhagstæðrar viðskiptasögu verður fjölmörgum nú meinað um úrræði til að brúa tímabundna fjárhagsörðugleika sem eykur líkur á að þeir</t>
  </si>
  <si>
    <t>Sjálfhelda forræðishyggjunnar?</t>
  </si>
  <si>
    <t>http://mbl.is/greinasafn/grein/1487312</t>
  </si>
  <si>
    <t>en fiskurinn náði kynþroskaaldri . Báðir hlutar myndarinnar sýna að seinustu áratugina hefur verið sótt of harkalega í þorskstofninn .</t>
  </si>
  <si>
    <t>veiðistofninn er orðinn alltof lítill , jafnvel þótt aðeins sé litið til hagkvæmni veiðanna . En hið mikla veiðálag hefur</t>
  </si>
  <si>
    <t>Þarf enn að grisja þorskstofninn?</t>
  </si>
  <si>
    <t>http://mbl.is/greinasafn/grein/646179</t>
  </si>
  <si>
    <t>Kerfið er einfaldlega ekki hannað til þess að taka á hinum flóknu og fjölþættu viðfangsefnum sem einkenna gamalt fólk .</t>
  </si>
  <si>
    <t>veikt eldra fólk sér ekki önnur úrræði en leita endurtekið til bráðamóttöku Landspítala . Þá er stutt í hugmyndina um</t>
  </si>
  <si>
    <t>Heilbrigðis- og félagsþjónusta í fjötrum fortíðar</t>
  </si>
  <si>
    <t>http://mbl.is/greinasafn/grein/1556976</t>
  </si>
  <si>
    <t>eru í grundvallaratriðum ósammála um hvernig á að stjórna efnahagsmálum þjóðarinnar , þannig að verðbólgan fari ekki úr böndunum .</t>
  </si>
  <si>
    <t>verðbólgan liggur eins og mara á þjóðinni , og er uppspretta hatramma átaka í þjóðfélaginu . Þetta tiltekna atriði tengist</t>
  </si>
  <si>
    <t>Slagurinn við verðbólguna</t>
  </si>
  <si>
    <t>http://visir.is/g/2012121219977</t>
  </si>
  <si>
    <t>ríkisverð . Í hartnær hundrað ár hefur verið reynt að stýra íslensku krónunni með fjármagnshöftum , vaxtatækjum og prentvélum .</t>
  </si>
  <si>
    <t>verðgildi krónunnar hefur rýrnað um 99,95% gagnvart þeirri dönsku á þeim tíma . Tilraunin mistókst hrapallega . Rétta lausnin felst</t>
  </si>
  <si>
    <t>Tilraun sem mistókst</t>
  </si>
  <si>
    <t>http://mbl.is/greinasafn/grein/1499431</t>
  </si>
  <si>
    <t>. Með neyðarlánum sínum heldur það lífinu í lifandi dauðum bönkum , sem eru uppfullir af skuldabréfum gjaldþrota ríkja .</t>
  </si>
  <si>
    <t>verðgildi þessara gjaldmiðla lækkar . Þegar prentun Bandaríkjamanna var í sviðsljósinu lækkaði dollarinn gagnvart evru og nú hefur hann hækkað</t>
  </si>
  <si>
    <t>Pappírsframleiðsla ríkisins ohf.</t>
  </si>
  <si>
    <t>http://mbl.is/greinasafn/grein/1356934</t>
  </si>
  <si>
    <t>rakið er hér til hliðar hefur hagkerfið ekki rétt eins mikið úr kútnum og ráðgjafar Obama í efnahagsmálum áætluðu .</t>
  </si>
  <si>
    <t>verðmætasköpun hefur ekki aukist nógu mikið til að skapa þær skatttekjur sem ríkið verður að fá til að geta byrjað</t>
  </si>
  <si>
    <t>Bandaríkin eru að drukkna í skuldum</t>
  </si>
  <si>
    <t>http://mbl.is/greinasafn/grein/1362711</t>
  </si>
  <si>
    <t>er á í frekari uppbyggingu og augljóst er að vaxandi óvissa hefur neikvæð áhrif á gerð langtímaáætlana í greininni .</t>
  </si>
  <si>
    <t>verðmætasköpun og framleiðniaukning verður minni en ella , sem skilar sér svo aftur beint til landsmanna allra í lakari lífskjörum</t>
  </si>
  <si>
    <t>Umræða á villigötum</t>
  </si>
  <si>
    <t>http://mbl.is/greinasafn/grein/637227</t>
  </si>
  <si>
    <t>Verð á húsnæði hefur að jafnaði hækkað meira en verð á öðrum vörum og þjónustu sem skekkir vísitölu neysluverðs .</t>
  </si>
  <si>
    <t>verðtryggðar skuldir heimilanna hafa hækkað um tugi milljarða undan - farin ár . Framsókn vill stuðla að því að raunvextir</t>
  </si>
  <si>
    <t>Sigurður Ingi Jóhansson: Vinna - vöxtur - velferð</t>
  </si>
  <si>
    <t>http://eyjafrettir.is/greinar/sigurdur-ingi-johansson-vinna-voxtur-velferd/2017-10-27</t>
  </si>
  <si>
    <t>verðtryggingu en á sama tíma hafa þau öfl verið sterkust í bæði stjórnmálaflokkum og verkalýðshreyfingu sem tryggja hag fjármagnseigenda .</t>
  </si>
  <si>
    <t>verðtryggingin blífur og almenningur borgar . Annað dæmi um samspil lýðræðis , flokksræðis og hagsmuna þjóðar eru boðaðar breytingar á</t>
  </si>
  <si>
    <t>Markaðsvæðing stjórnmála og hagsmunir þjóðar</t>
  </si>
  <si>
    <t>http://mbl.is/greinasafn/grein/1460756</t>
  </si>
  <si>
    <t>íslensk lög ekki ráð fyrir að fram fari mat á umhverfisáhrifum þeirra áður en hafist er handa við framkvæmdir .</t>
  </si>
  <si>
    <t>verslunareigendur og sveitarstjórnir taka ákvarðanir um slíkar stórframkvæmdir í sínum bæ án tillits til fjölmargra umhverfisþátta sem hafa jafnvel afdrifarík</t>
  </si>
  <si>
    <t>Umhverfismat á verslunarmiðstöðvum</t>
  </si>
  <si>
    <t>http://mbl.is/greinasafn/grein/599641</t>
  </si>
  <si>
    <t>eða stórvirkjunum til að þóknast og kæta lítil byggðarlög þá er peningunum eytt í vitleysu eins og sagt er .</t>
  </si>
  <si>
    <t>við eigum ekki peninga til að halda uppi almennilegu velferðarkerfi , gamla fólkið býr við ófullkomnar aðstæður , sjúkrahús allra</t>
  </si>
  <si>
    <t>Vísir - Ráðstöfun opinbers fjár</t>
  </si>
  <si>
    <t>http://visir.is/g/2005504050309</t>
  </si>
  <si>
    <t>hjá yfirvöldum staðarins og höfum ekkert val í þeim efnum og höfum ekkert val um hvaða laun við greiðum .</t>
  </si>
  <si>
    <t>við eigum í erfiðleikum með það á hverju ári að fá kennara að skólanum . " Þetta segir Butler að</t>
  </si>
  <si>
    <t>Notendur velferðarþjónustu hafi frjálst val</t>
  </si>
  <si>
    <t>http://mbl.is/greinasafn/grein/745910</t>
  </si>
  <si>
    <t>langt upp yfir höfuð . Og einn þeirra komst upp með að stofna til erlendra skulda með ábyrgð þjóðarinnar .</t>
  </si>
  <si>
    <t>við eigum nú í alvarlegri milliríkjadeilu . Deilu , sem hefur sett möguleika okkar á að fá nauðsynleg gjaldeyrislán í</t>
  </si>
  <si>
    <t>Forsætisráðherra eða þjóðarleiðtogi</t>
  </si>
  <si>
    <t>http://mbl.is/greinasafn/grein/1256550</t>
  </si>
  <si>
    <t>http://mbl.is/frettir/innlent/2001/02/09/ganga_atti_fra_utbodslysingu_a_annan_hatt</t>
  </si>
  <si>
    <t>http://mbl.is/greinasafn/grein/772182</t>
  </si>
  <si>
    <t>styrkirnir eru fáir , upphæðir lágar og styrktími almennt styttri en nám í raun er , er mjög alvarleg .</t>
  </si>
  <si>
    <t>við erum að missa af þekkingarsköpun , missa af flottum og mikilvægum rannsóknum til hagsbóta fyrir íslenskt samfélag . “</t>
  </si>
  <si>
    <t>Doktorsnemar hrekjast frá Íslandi</t>
  </si>
  <si>
    <t>http://stundin.is/grein/9850</t>
  </si>
  <si>
    <t>mengun af völdum framleiðslu eða hversu langar vegalengdir varan hefur verið flutt áður en hún hafnar í okkar höndum .</t>
  </si>
  <si>
    <t>við erum ekki meðvituð um það hver " umhverfiskostnaður " vörunnar er í raun . Nú nálgast hátíð ljóss og</t>
  </si>
  <si>
    <t>Vísir - Vandaðra – hollara – betra</t>
  </si>
  <si>
    <t>http://visir.is/g/2005111180004</t>
  </si>
  <si>
    <t>Vigfúsdóttir : Foreldrar og starfsmenn voru aldrei spurðir hvort eða hvernig ætti að skera niður í grunn- og leikskólum .</t>
  </si>
  <si>
    <t>við erum með mjög mikla mótstöðu í samfélaginu og erfiðar aðgerðir sem þarf að innlima á mjög skömmum tíma vegna</t>
  </si>
  <si>
    <t>Leikskólum gæti fækkað niður í 50 til 60</t>
  </si>
  <si>
    <t>. " Það gengur þvert gegn anda íþróttanna . Endingartraust er mikilvægt í kappakstrinum sjálfum en ekki í tímatökum .</t>
  </si>
  <si>
    <t>við erum með ökuþór , Kimi Räikkönen , sem unnið hefur fleiri mót en heimsmeistarinn Fernando Alonso , " sagði</t>
  </si>
  <si>
    <t>Prost segir stöðugar breytingar valda "varanlegu stríðsástandi"</t>
  </si>
  <si>
    <t>http://mbl.is/sport/formula/2005/10/16/prost_segir_stodugar_breytingar_valda_varanlegu_str</t>
  </si>
  <si>
    <t>láta gengið síga eða beinlínis fella það með handafli , sem þýðir að allar vörur hækka en launin ekki .</t>
  </si>
  <si>
    <t>við erum með ömurlegt atvinnulíf og ömurleg einkafyrirtæki sem alltaf þarf að bjarga . Sérstaklega á þetta við um sjávarútveg</t>
  </si>
  <si>
    <t>Eftir Kolbrúnu Bergþórsdóttur kolbrun@24stundir.is</t>
  </si>
  <si>
    <t>http://mbl.is/greinasafn/grein/1206488</t>
  </si>
  <si>
    <t>kennslu . Það er einfaldlega skortur á kennurum í landinu hvort sem það er hjá okkur eða í Reykjavík .</t>
  </si>
  <si>
    <t>við erum með óvenju mikið af leiðbeinendum í ár . Þeir eru hins vegar langflestir með háskólamenntun þó að þeir</t>
  </si>
  <si>
    <t>Brekkubæjarskóli á Akranesi:</t>
  </si>
  <si>
    <t>á neikvæðar fréttir síast smám saman inn hjá okkur að heimurinn sé ekki góður staður og staða mannkynsins vonlaus .</t>
  </si>
  <si>
    <t>við erum minna líkleg til að reyna að breyta einhverju í samfélaginu . Það virðist vera niðurdrepandi og óyfirstíganlegt verkefni</t>
  </si>
  <si>
    <t>Setjum kvóta á neikvæðar fréttir</t>
  </si>
  <si>
    <t>http://mbl.is/greinasafn/grein/1494701</t>
  </si>
  <si>
    <t>játa að efnahagurinn og staðan sem við erum í núna eigi stóran þátt í að vekja með þeim streitu .</t>
  </si>
  <si>
    <t>við erum þunglynd , þreytt , reið , illa sofin og strekkt . Með því að leggja áherslu á ofangreinda</t>
  </si>
  <si>
    <t>Þrautseigja í efnahagsþrengingum</t>
  </si>
  <si>
    <t>http://mbl.is/greinasafn/grein/1304322</t>
  </si>
  <si>
    <t>skýrslna , rannsóknir og kannanir stöndum við aftur frammi fyrir því að fá ekki endurgjaldslausa túlkaþjónustu í daglegu lífi .</t>
  </si>
  <si>
    <t>við getum ekki sinnt okkar daglegum skyldum sem íbúar í fjöleignarhúsi , sem starfsmenn , sem foreldrar . Við getum</t>
  </si>
  <si>
    <t>Táknmálstúlkun í daglegu lífi</t>
  </si>
  <si>
    <t>http://mbl.is/greinasafn/grein/1480130</t>
  </si>
  <si>
    <t>landsins eru innflytjendur , hvort sem fjölskyldur okkar settust að í landinu fyrir hundrað árum eða fyrir sex mánuðum .</t>
  </si>
  <si>
    <t>við höfum flestöll á tilfinningunni að það sé einhver annar staður í heiminum , auk Kanada , sem við ættum</t>
  </si>
  <si>
    <t>"Þyrftum að verja meiri tíma til íhugunar"</t>
  </si>
  <si>
    <t>http://mbl.is/greinasafn/grein/757106</t>
  </si>
  <si>
    <t>http://mbl.is/vidskipti/frettir/2000/11/11/afgangur_a_rikissjodi_ofmetinn</t>
  </si>
  <si>
    <t>einangrast enn frekar á alþjóðavettvangi . „ Rússar hafa enn ekki staðið við samkomulagið um vopnahlé sem Pútín staðfesti .</t>
  </si>
  <si>
    <t>við höldum áfram viðskiptaþvingunum , en höldum opnum þeim möguleika að leysa þetta mál með friðsamlegum hætti . “ Vladimir</t>
  </si>
  <si>
    <t>Rússar í hættu á að einangrast frekar</t>
  </si>
  <si>
    <t>http://ruv.is/node/616139</t>
  </si>
  <si>
    <t>útflutningi " Gjaldeyrishöftin þýða það í raun og veru að við höfum tekið gjaldmiðilinn okkar úr samhengi við umheiminn .</t>
  </si>
  <si>
    <t>við höldum uppi röngu gengi krónunnar , en af aflandsgengi krónunnar getur maður ráðið að gengi krónunnar ætti að vera</t>
  </si>
  <si>
    <t>Allar stærstu ákvarðanir rangar</t>
  </si>
  <si>
    <t>http://mbl.is/greinasafn/grein/1357864</t>
  </si>
  <si>
    <t>umræðu Aðhald almennings eða fjölmiðla að þessu leyti er nánast ekkert , e.t.v. vegna þess að áðurnefnd grundvallarviðmið skortir .</t>
  </si>
  <si>
    <t>við horfum upp á ráðningu eftir ráðningu í lykilstöður hins opinbera , þar sem flokkspólitísk tengsl ráða því hver verður</t>
  </si>
  <si>
    <t>Embætti útvarpsstjóra tækifæri menntamálaráðherra</t>
  </si>
  <si>
    <t>http://mbl.is/greinasafn/grein/1027589</t>
  </si>
  <si>
    <t>vegna hins mikla kjörfylgis flokksins hefur hann náð að móta félagsmál á Íslandi að verulegu leyti eftir sínu höfði .</t>
  </si>
  <si>
    <t>við Íslendingar beitum velferðaraðgerðum með mun meiri semingi en hinar Norðurlandaþjóðirnar . LAUN æðstu embættismanna þjóðarinnar , annarra en forseta</t>
  </si>
  <si>
    <t>Velferð, húsnæði og stjórnmál</t>
  </si>
  <si>
    <t>http://mbl.is/greinasafn/grein/703129</t>
  </si>
  <si>
    <t>stjórnvöld fyrir stefnu í sjávarútvegsmálum . " Undanfarin ár hefur þessi undirstöðuatvinnugrein þjóðarinnar búið við fullkomna óvissu um framtíðina .</t>
  </si>
  <si>
    <t>við Íslendingar erum farnir að dragast aftur úr Norðmönnum , helstu keppinautum okkar í sjávarútvegi . Þótt sjómönnum og fiskverkafólki</t>
  </si>
  <si>
    <t>Norðmenn að taka fram úr Íslendingum</t>
  </si>
  <si>
    <t>http://mbl.is/frettir/innlent/2012/10/27/nordmenn_ad_taka_fram_ur_islendingum</t>
  </si>
  <si>
    <t>lengur og heldur engin raunveruleg stund , það verður enginn atburður nema í beinni útsendingu , að mati Baudrillard .</t>
  </si>
  <si>
    <t>við lifum í ofurverulegum heimi þar sem fjöldinn kemst aldrei fyrir um hvað býr á bak við yfirborðsmyndirnar , á</t>
  </si>
  <si>
    <t>EIN JÖRÐ - EIN DAGSKRÁ</t>
  </si>
  <si>
    <t>http://mbl.is/greinasafn/grein/693539</t>
  </si>
  <si>
    <t>og í kyrrstöðu . Því meira pláss sem þeir taka , því dreifðari verður byggðin og óaðgengilegri til gönguferða .</t>
  </si>
  <si>
    <t>við ökum meira og göngum minna , sem eykur kyrrsetu og lífsstílstengda sjúkdóma . Með fleiri bílum og meiri akstri</t>
  </si>
  <si>
    <t>Heilbrigð borg</t>
  </si>
  <si>
    <t>http://visir.is/g/2016161209090</t>
  </si>
  <si>
    <t>Massimo Santanicchia</t>
  </si>
  <si>
    <t>miður virðist vera auðvelt fyrir sterk peningaöfl að skapa andrúmsloft öfundar og haturs eins og tókst í apríl 2016 .</t>
  </si>
  <si>
    <t>við sitjum uppi með ríkisstjórn sem hefur hvorki vilja , burði né þor til að standa á rétti þjóðarinnar .</t>
  </si>
  <si>
    <t>Öfundin</t>
  </si>
  <si>
    <t>http://mbl.is/greinasafn/grein/1675121</t>
  </si>
  <si>
    <t>er ríkjandi suðaustan staðvindur við vesturströnd Suður-Ameríku . Hann stendur því nokkuð af landi og hrekur sjóinn til vesturs .</t>
  </si>
  <si>
    <t>við ströndina verður uppstreymi af köldum sjó . Það dælir næringaefnum upp á yfirborðið , þörungar blómstra og miljónir smádýra</t>
  </si>
  <si>
    <t>El Niño</t>
  </si>
  <si>
    <t>http://is.wikipedia.org/wiki?curid=58383</t>
  </si>
  <si>
    <t>stjórnarráðsins fer með stefnumörkun í opinberri þjónustu eða greinir þjónustu út frá hagsmunum þeirra sem hana eiga að nota .</t>
  </si>
  <si>
    <t>við veitum opinbera þjónustu en vitum óþægilega lítið um hvernig hún nýtist , um viðhorf notenda eða hvort hægt væri</t>
  </si>
  <si>
    <t>Vísir - Að læra af hruni</t>
  </si>
  <si>
    <t>http://visir.is/g/2009110851233</t>
  </si>
  <si>
    <t>. Færeyjar nú eitt kjördæmi Færeyjar voru fyrir nokkrum mánuðum gerðar að einu kjördæmi en þau voru áður sjö .</t>
  </si>
  <si>
    <t>við þessar kosningar beinist athyglin mun meira en áður að einstaklingum af því að kjósendur geta nú valið á milli</t>
  </si>
  <si>
    <t>Konur í Færeyjum vilja aukin áhrif</t>
  </si>
  <si>
    <t>http://mbl.is/greinasafn/grein/1186146</t>
  </si>
  <si>
    <t>víða hefur land látið á sjá , en slíkt leiðir fljótt til minni virðingar fyrir umhverfinu og verri umgengni ,</t>
  </si>
  <si>
    <t>Gjaldið standi undir tiltekinni þjónustu</t>
  </si>
  <si>
    <t>http://mbl.is/greinasafn/grein/651556</t>
  </si>
  <si>
    <t>hellulagt bílastæði . Samkvæmt breskri tölfræði var um 12% af görðum í London breytt í bílastæði á síðasta áratug .</t>
  </si>
  <si>
    <t>víða í gömlum hverfum eiga frárennslislagnir erfitt með að taka við regnvatni þegar mest liggur við þar sem enginn jarðvegur</t>
  </si>
  <si>
    <t>Jarðvegseyðing vegna útþenslu borga og umferðarmannvirkja</t>
  </si>
  <si>
    <t>http://bbl.is/frettir/5917</t>
  </si>
  <si>
    <t>í skólann en í fæstum tilvikum hefur verið bætt við bílastæðum við skólana til að bregðast við þessari þróun .</t>
  </si>
  <si>
    <t>víða má sjá yfirfull bílastæði við skólana og um áttaleytið , þegar kennsla hefst í flestum skólum , glíma nemendur</t>
  </si>
  <si>
    <t>"Þurfa ekki allir að hrúgast í skólann á bílum"</t>
  </si>
  <si>
    <t>http://mbl.is/greinasafn/grein/686023</t>
  </si>
  <si>
    <t>hins vegar ekki sinnt uppbyggingu og viðhaldi ferðamannastaðanna í neinu samræmi við auknar tekjur og þess sem nauðsynlegt virðist .</t>
  </si>
  <si>
    <t>víða um land er kvartað yfir því að náttúruperlur láti á sjá og að upplifun ferðamanna sé jafnvel ekki í</t>
  </si>
  <si>
    <t>Viðskiptablaðið - Treystum samkeppnishæfi ferðaþjónustunnar</t>
  </si>
  <si>
    <t>http://vb.is/skodun/130990/</t>
  </si>
  <si>
    <t>Hannes G. Sigurðsson</t>
  </si>
  <si>
    <t>borð við Ríkissjónvarpið og Morgunblaðið gert landsmönnum kleift að kynnast hálendinu náið án þess endilega ferðast milli endimarka þess .</t>
  </si>
  <si>
    <t>viðhorf okkar Íslendinga til hálendisins hafa gjörbreyst . Um það er reyndar ekki pólitískur ágreiningur eins og sést af því</t>
  </si>
  <si>
    <t>Misbeiting Alþingis</t>
  </si>
  <si>
    <t>http://mbl.is/greinasafn/grein/503633</t>
  </si>
  <si>
    <t>skapast í íslensku atvinnulífi að mati stjórnar Samtaka atvinnulífsins . Raungengi krónunnar er nú langt fyrir ofan langtíma jafnvægi .</t>
  </si>
  <si>
    <t>viðskiptahalli hefur náð hættustigi og hrun blasir við í atvinnugreinum í alþjóðlegri samkeppni . Á slíkum tímapunkti myndi atvinnulífið varla</t>
  </si>
  <si>
    <t>3,5% hækkun um áramót</t>
  </si>
  <si>
    <t>http://mbl.is/greinasafn/grein/1044831</t>
  </si>
  <si>
    <t>Forystukreppa - DV</t>
  </si>
  <si>
    <t>http://eyjan.dv.is/eyjan/2008/2/24/forystukreppa</t>
  </si>
  <si>
    <t>þessa hörðu samkeppni með því að stuðla að fáum tækifærum fyrir konur og viðheldur þannig valdi sínu og yfirburðum .</t>
  </si>
  <si>
    <t>vilji konur komast áfram í viðkomandi atvinnugreinum þurfa þær að líkindum að þola kynferðislega áreitni eða jafnvel í versta falli</t>
  </si>
  <si>
    <t>Breyttir tímar</t>
  </si>
  <si>
    <t>http://visir.is/g/2017171119675</t>
  </si>
  <si>
    <t>í lífeyrissjóði , sem eiga mikið af verðtryggðum skuldabréfum útgefnum af Íbúaðalánasjóði ? Það er lítið réttlæti í því .</t>
  </si>
  <si>
    <t>vinna innan bankanna , við að leiðrétta efnahag skuldsettra fyrirtækja , færist marga mánuði aftur í tímann . Óvissan er</t>
  </si>
  <si>
    <t>Viðskiptablaðið - Hagsmunir heimilanna</t>
  </si>
  <si>
    <t>http://vb.is/skodun/70132/</t>
  </si>
  <si>
    <t>afkomu deildanna og hinu sérkennilega , miðstýrða verðmyndunarkerfi í bolfiski . Á síðasta aðalfundi benti ég á hið sama .</t>
  </si>
  <si>
    <t>Vinnslustöðin , sem liggur við ein bestu þorskmið landsins , dregur úr sókn sinni í þorski á netavertíðinni . Þar</t>
  </si>
  <si>
    <t>Verðmyndun bolfisks er gjörsamlega galin</t>
  </si>
  <si>
    <t>http://mbl.is/greinasafn/grein/1081249</t>
  </si>
  <si>
    <t>http://mbl.is/frettir/innlent/2000/11/15/allir_launthegar_bui_vid_felagslegt_oryggisnet</t>
  </si>
  <si>
    <t>hefur gefið eftir nánast öll þau mál sem aðgreina hann frá VG nema Evrópusambandsmálið , enn sem komið er .</t>
  </si>
  <si>
    <t>vinstrivængur VG , sem var áhrifalítill í byrjun , hefur smám saman náð undirtökum í stjórnarsamstarfinu . Fyrir vikið er</t>
  </si>
  <si>
    <t>Ólíkar skýringar á fylgisfalli</t>
  </si>
  <si>
    <t>http://visir.is/g/2010259042402</t>
  </si>
  <si>
    <t>hafa notað jarðtengingarólina . Rangt . MND sjúkdómurinn er ólæknandi taugasjúkdómur sem veldur því að hreyfitaugafrumur í líkamanum deyja .</t>
  </si>
  <si>
    <t>vöðvar fá ekki nauðsynleg taugaskilaboð og starfa þess vegna ekki eðlilega . Jarðtengingaról hefur engin áhrif á hreyfitaugafrumur líkamans og</t>
  </si>
  <si>
    <t>„Vatn er ekki klösterað“</t>
  </si>
  <si>
    <t>http://stundin.is/grein/91</t>
  </si>
  <si>
    <t>Áslaug Karen Jóhannsdóttir</t>
  </si>
  <si>
    <t>alþjóðavæða starfsemi sína . Þau hagnast ekki eins mikið og vera ætti á viðskiptatækifærum yfir landamæri hins sameinaða markaðar .</t>
  </si>
  <si>
    <t>vöxtur þeirra er takmarkaður , samkeppnishæfni þeirra hefur ekki aukist og það sem mikilvægast er , afkastageta þeirra við að</t>
  </si>
  <si>
    <t>NÝR gagnabanki á sviði vinnumiðlunar, EURES...</t>
  </si>
  <si>
    <t>http://mbl.is/greinasafn/grein/613294</t>
  </si>
  <si>
    <t>vaxtahækkunum , en þeir sem trúa á Phillips-kúrfuna eins og Janet Yellen eru áfjáðir í að sjá vextina hækka .</t>
  </si>
  <si>
    <t>Yellen virðist nú vera í miðjum klíðum við að gera mistök sem gætu valdið því að samdráttur verði aftur í</t>
  </si>
  <si>
    <t>Var Janet Yellen að senda Bandaríkin inn í efnahagslægð?</t>
  </si>
  <si>
    <t>http://visir.is/g/2016160129991</t>
  </si>
  <si>
    <t>í stað þess að þá voru þau að batna . Mjög hefur dregið úr aukningu á komum erlendra ferðamanna .</t>
  </si>
  <si>
    <t>það dregur talsvert úr vexti útflutningstekna okkar í ár og á næstu árum , þ.e.a.s. á spátímanum sem að er</t>
  </si>
  <si>
    <t>Umskipti í efnahagsmálum</t>
  </si>
  <si>
    <t>við atvinnugreinar , þar sem laun eru lág , fólk sækir í störf , þar sem laun eru hærri .</t>
  </si>
  <si>
    <t>það dregur úr umsvifum í viðkomandi byggðarlögum , m.a. með því að öðrum tengdum störfum fækkar , sem síðan leiðir</t>
  </si>
  <si>
    <t>Sjávarútvegur og byggðaþróun á Íslandi</t>
  </si>
  <si>
    <t>http://mbl.is/greinasafn/grein/605522</t>
  </si>
  <si>
    <t>Geymslutækni til að varðveita og flytja afla er nú miklu betri og þekking á stærð og staðsetningu fiskistofna meiri .</t>
  </si>
  <si>
    <t>það er einfaldlega ekki þörf á þeim fjölda útgerðar- og fiskvinnslustaða sem áður var . Af þessum sökum hefur löndunarhöfnum</t>
  </si>
  <si>
    <t>Um kvótakerfi og byggðaþróun</t>
  </si>
  <si>
    <t>http://mbl.is/greinasafn/grein/1370151</t>
  </si>
  <si>
    <t>er hægt að finna hvert dæmið á fætur öðru um börn , sem geta nálgast skotvopn þegar þeim sýnist .</t>
  </si>
  <si>
    <t>það er ekkert einsdæmi að þessi börn taki vopnin með sér í skólann og drepi skólafélaga sína . Síðasta haust</t>
  </si>
  <si>
    <t>Börnin í brunninum</t>
  </si>
  <si>
    <t>http://mbl.is/greinasafn/grein/522229</t>
  </si>
  <si>
    <t>maður fær nánast á tilfinninguna að hún hafi lesið allar línurnar sínar af blaði þegar hvert atriði var skotið .</t>
  </si>
  <si>
    <t>það er erfitt að finna til með Rambo og fjölskyldu hans , jafnvel þegar hún gengur í gegnum hina hræðilegustu</t>
  </si>
  <si>
    <t>Kominn tími á eftirlaun?</t>
  </si>
  <si>
    <t>mikla verðmætaaukningu með veiðum og vinnslu á fiskistofnum okkar : „ En svo er gjaldinu skipt niður eftir Bakkabræðraleiðinni .</t>
  </si>
  <si>
    <t>Guðmundur Kristjánsson: „Þetta veiðigjald er mjög ósann­gjarnt“  - DV</t>
  </si>
  <si>
    <t>http://eyjan.dv.is/eyjan/2018/10/15/gudmundur-kristjansson-thetta-veidigjald-er-mjog-osann%c2%adgjarnt</t>
  </si>
  <si>
    <t>Heimurinn sem fátækrahverfi - DV</t>
  </si>
  <si>
    <t>http://eyjan.dv.is/eyjan/2007/11/27/heimurinn-sem-fataekrahverfi</t>
  </si>
  <si>
    <t>biluninni . „ Í lok maí varð bilun í Hveragerði sem gerði að verkum að þrýstingur fór af kerfinu .</t>
  </si>
  <si>
    <t>það lekur inn í íbúðina mína og yfir alla mæla . Mælirinn er ryðgaður og illa farinn í dag og</t>
  </si>
  <si>
    <t>Guðrún fékk 400 þúsund króna reikning frá Orkuveitunni</t>
  </si>
  <si>
    <t>http://dv.is/frettir/2016/7/22/eg-get-ekki-farid-med-vidskipti-min-annad/</t>
  </si>
  <si>
    <t>því að lán verði endurgreidd og ríkisstjórnin leysir jafnvel til sín innstæður sem fólk hefur lagt inn í banka .</t>
  </si>
  <si>
    <t>það ríkir lögleysa . Það þarf skýran lagaramma , þannig að fólk átti sig á af hverju skuldir voru felldar</t>
  </si>
  <si>
    <t>Slæmu og góðu fréttirnar</t>
  </si>
  <si>
    <t>http://mbl.is/greinasafn/grein/1296086</t>
  </si>
  <si>
    <t>aukin og leiðakerfið bætt er niðurstaðan að framlag sveitarfélaga til strætós er skorið niður um tæpar 250 milljónir króna .</t>
  </si>
  <si>
    <t>það sem gerist er þveröfugt við það sem sagt var að myndi gerast , ef við kysum tiltekna flokka .</t>
  </si>
  <si>
    <t>Svikin í borginni</t>
  </si>
  <si>
    <t>http://dv.is/leidari/2011/2/7/svikin-i-borginni/</t>
  </si>
  <si>
    <t>. Hægt er að opna og vista þar skjöl . Það sem geymt var er því miður ekki prenthæft .</t>
  </si>
  <si>
    <t>það verður að hreinsa út hvern einasta ritþjálfa . Við erum ekki að reyna að finna einhverja sökudólga , eða</t>
  </si>
  <si>
    <t>Skaðleg áhrif kláms á börn</t>
  </si>
  <si>
    <t>http://mbl.is/greinasafn/grein/501931</t>
  </si>
  <si>
    <t>DVD-hilluna í Hagkaup og rúlla vörunum út eða því að stela sama efni á Netinu ? Sé það ekki .</t>
  </si>
  <si>
    <t>það verður erfiðara að gefa út íslenskt efni . Í dæmi Sævars leikstjóra þá þarf hann líklega að reikna dæmið</t>
  </si>
  <si>
    <t>Þjófnaður á Netinu</t>
  </si>
  <si>
    <t>http://mbl.is/greinasafn/grein/1490046</t>
  </si>
  <si>
    <t>á afl og sjálfstæði dótturinnar . Svo fer að mæðgurnar villast á göngu sinni og eru ónettengdar í þokkabót .</t>
  </si>
  <si>
    <t>þær byrja að ganga í hringi . Þegar mæðgurnar eru orðnar nánast örmagna rekast þær á ólíkindatól sem bókmenntalega sinnaðir</t>
  </si>
  <si>
    <t>Hið stundlega og hið varanlega</t>
  </si>
  <si>
    <t>http://mbl.is/greinasafn/grein/1555211</t>
  </si>
  <si>
    <t>slíkra stofnana verið of litlar , ekki hefur verið gert ráð fyrir fyrirsjáanlegum hækkunum , s.s. launa og lyfja .</t>
  </si>
  <si>
    <t>þær eru reknar með halla . Hann er svo oft leiðréttur með fjáraukalögum seinni hluta árs . Þetta er skollaleikur</t>
  </si>
  <si>
    <t>Ráðherra hunsar heimamenn</t>
  </si>
  <si>
    <t>http://mbl.is/greinasafn/grein/695522</t>
  </si>
  <si>
    <t>traustum peningum . Þetta eru þættir sem hljóta að teljast æskilegir í öllum þjóðfélagsgerðum , líka í norrænum velferðarríkjum .</t>
  </si>
  <si>
    <t>þau lönd sem raða sér í " frjálsasta " fjórðunginn eru einfaldlega iðnvædd ríki , en í þeim " ófrjálsasta</t>
  </si>
  <si>
    <t>Tekjuskipting og tölfræðikúnstir</t>
  </si>
  <si>
    <t>http://mbl.is/greinasafn/grein/1120784</t>
  </si>
  <si>
    <t>dýr , sækja vatn eða vinna heimilisstörf . Í lífi meira en 100 milljóna barna gegnir skólinn engu hlutverki .</t>
  </si>
  <si>
    <t>þau vaxa úr grasi og verða jafnfátæk og foreldrar þeirra og eignast börn sem eiga líkast til engu meiri von</t>
  </si>
  <si>
    <t>Börn styðja börn</t>
  </si>
  <si>
    <t>http://mbl.is/greinasafn/grein/1119325</t>
  </si>
  <si>
    <t>í krónum talið er erfitt að mæla þannig að samanburðarhæft sé við frumframleiðslugreinar s.s. orkuvinnslu , sjávarútveg og landbúnað .</t>
  </si>
  <si>
    <t>þegar átök verða um landnýtingu eða nýtingu fjár til atvinnustarfsemi eru ákvarðanir manna byggðar á sögusögnum , málflutningur verður ótrúverðugur</t>
  </si>
  <si>
    <t>Um vanda ferðaþjónustunnar</t>
  </si>
  <si>
    <t>http://mbl.is/greinasafn/grein/539523</t>
  </si>
  <si>
    <t>komið er nýtt svið sem er steypt og með tvo risa Duran Duran skjái sinn hvorum megin við sviðið .</t>
  </si>
  <si>
    <t>þegar ég blikka auganu , sjá sautján þúsund manns efst upp í brekku mig blikka auganu . Þetta fann ég</t>
  </si>
  <si>
    <t>Stend með mínum verkum - Eyjafréttir</t>
  </si>
  <si>
    <t>http://eyjafrettir.is/frett/stend_med_minum_verkum/2011-07-28</t>
  </si>
  <si>
    <t>að verjast þeirri hugsun að betra hefði verið að hafa þá færri og nostra betur við hvern og einn .</t>
  </si>
  <si>
    <t>þegar líður á söguna er staða aðalpersónunnar orðin talsvert flókin en svo er eins og málin taki að leysast hratt</t>
  </si>
  <si>
    <t>Á mörkum draums og veruleika</t>
  </si>
  <si>
    <t>http://visir.is/g/2016161208906</t>
  </si>
  <si>
    <t>fyrir fólki í atvinnuleit . " Vegna skorts á atvinnustefnu hefur menntakerfið lagað sig að tilviljanakenndri og innihaldslítilli þenslu .</t>
  </si>
  <si>
    <t>þegar netbólurnar , fasteignabólurnar eða bankabólurnar springa , stöndum við bæði frammi fyrir atvinnuleysi og skorti á sérhæfðu vinnuafli í</t>
  </si>
  <si>
    <t>Skólar svara ekki kalli iðnaðarins</t>
  </si>
  <si>
    <t>http://mbl.is/vidskipti/frettir/2011/03/14/skolar_svara_ekki_kalli_idnadarins</t>
  </si>
  <si>
    <t>á vísitölu neysluverðs hefur ekki viðgengist að Hagstofan taki tillit til umframkomugjalda sérfræðinga sem eru án samnings við SÍ .</t>
  </si>
  <si>
    <t>þegar umframkomugjöldin voru tekin inn í gjaldskrána með samningnum sem tók gildi 1. janúar 2014 hækkaði vísitalan í stað þess</t>
  </si>
  <si>
    <t>Hækkun í haga</t>
  </si>
  <si>
    <t>http://mbl.is/greinasafn/grein/1537423</t>
  </si>
  <si>
    <t>höfuð leggjast að vefja línunni utan um stangirnar eins og Víkverja var kennt að gera í skátunum forðum daga .</t>
  </si>
  <si>
    <t>þegar vindurinn blæs hressilega smellur ótt og títt í stöngunum og berast smellirnir hátt og skýrt inn um opinn svefnherbergisglugga</t>
  </si>
  <si>
    <t>http://mbl.is/greinasafn/grein/661458</t>
  </si>
  <si>
    <t>óvissuástand sem ríkir á mörgum ferðamannastöðum sem ríkið hefur tekið að sér . Ríkið sér um flestar ferðamannaperlur landsins .</t>
  </si>
  <si>
    <t>þeim er haldið í fjársvelti og of litlu fé varið í gæslu , lagningu göngustíga , girðingar eða aðstöðu fyrir</t>
  </si>
  <si>
    <t>Föstudagur 11. júlí 1997 - Andríki</t>
  </si>
  <si>
    <t>http://andriki.is/1997/07/11/fostudagur-11-juli-1997/</t>
  </si>
  <si>
    <t>, þeir hafa heyrt að akstur og áfengi megi ekki fara saman en þeir vita etv. ekki hvers vegna .</t>
  </si>
  <si>
    <t>þeir aka undir áhrifum áfengis og valda stórslysi . Í könnun sem Sjóvá Forvarnahús og Umferðarstofa gerðu í haust meðal</t>
  </si>
  <si>
    <t>Texas og nálægum ríkjum sem framleiða fjórðung heimsframleiðslunnar á bómull fá nú niðurgreiðslur sem nema fjögur þúsund milljónum dala .</t>
  </si>
  <si>
    <t>þeir geta selt vöru sína á hvaða verði sem er og verðið á heimsmarkaði hefur fallið um fjórðung og ellefu</t>
  </si>
  <si>
    <t>Fátækt, frelsi og fagrar myndir</t>
  </si>
  <si>
    <t>http://mbl.is/greinasafn/grein/791750</t>
  </si>
  <si>
    <t>eru þessi ráðuneyti undir stjórn tveggja manna sem eru að vísu ekki í sama stjórnmálaflokki en úr sömu fjölskyldu .</t>
  </si>
  <si>
    <t>þeir haga sér eins og lýðveldið Ísland sé fjölskyldufyrirtæki . Það endurspeglast meðal annars í því að þegar bent er</t>
  </si>
  <si>
    <t>vanda vegna verðtryggingar og fyrirkomulags húsnæðisfjármögnunar hefur á undanförnum árum bæst veiking vaxtaleiðar miðlunarferils peningastefnunnar vegna alþjóðlegrar fjármálalegrar samþættingar .</t>
  </si>
  <si>
    <t>þeir innlendu vextir sem mestu skipta varðandi eftirpurn bregðast minna við breytingum stýrivaxta og æ stærri hluti miðlunarinnar gerist í</t>
  </si>
  <si>
    <t>Athugasemd frá Má Guðmundssyni - Viðskiptablaðið</t>
  </si>
  <si>
    <t>http://vb.is/frettir/101972/</t>
  </si>
  <si>
    <t>einkaeigu þurfi að nota íslensku eða gefa Íslendingum færi á að nota íslensku til almennrar þátttöku í íslensku þjóðlífi .</t>
  </si>
  <si>
    <t>þeir Íslendingar sem ekki kunna þokkalega ensku - og þeir eru svo sannarlega enn til - eru allt í einu</t>
  </si>
  <si>
    <t>Að heilsa á íslensku</t>
  </si>
  <si>
    <t>http://visir.is/g/2017170539806</t>
  </si>
  <si>
    <t>Kristín M. Jóhannsdóttir</t>
  </si>
  <si>
    <t>til að greiða háar stríðsskaðabætur . Bretland og Holland hafi ákveðið að verða einskonar fulltrúar eigin banka og borgara .</t>
  </si>
  <si>
    <t>Gunnar Tómasson og Michael Hudson í de Volkskrant: Fjárkúgun Breta og Hollendinga</t>
  </si>
  <si>
    <t>http://eyjan.pressan.is/frettir/2009/08/31/gunnar-tomasson-og-michael-hudson-i-de-volkskrant-bretar-og-hollendingar-beita-fjarkugun/</t>
  </si>
  <si>
    <t>sem fara í nám sem kostar samtals yfir 20 milljónir króna 82 prósenta eftirgjöf af námslánum sínum að meðaltali .</t>
  </si>
  <si>
    <t>þeir sem ekki hafa efni á því að fara í nám í stórborgum erlendis , þar sem framfærslukostnaður er hár</t>
  </si>
  <si>
    <t>Viðskiptablaðið - Styrkir í lánagæru</t>
  </si>
  <si>
    <t>http://vb.is/skodun/107996/</t>
  </si>
  <si>
    <t>Jóhannes Stefánsson</t>
  </si>
  <si>
    <t>og dagleg störf , flýtirinn er að verða okkur eðlislægur og engu líkara en sólarhringurinn styttist ár frá ári .</t>
  </si>
  <si>
    <t>þeir sem við elskum og standa okkur næst , aldraðir foreldrar , frændur og frænkur , mæta afgangi og gleymast</t>
  </si>
  <si>
    <t>KRISTINN G. MAGNÚSSON</t>
  </si>
  <si>
    <t>http://mbl.is/greinasafn/grein/733388</t>
  </si>
  <si>
    <t>og efnahagskerfið . Þetta lánshæfismat er mun betra en til að mynda Merrill Lynch bjóst við í sinni skýrslu .</t>
  </si>
  <si>
    <t>þeir sem voru að taka skortstöðu í skuldabréfum Glitnis eru í óða önn að loka þeim og álagið á skuldabréf</t>
  </si>
  <si>
    <t>Glitnir í A-flokk allra  lánshæfisfyrirtækjanna</t>
  </si>
  <si>
    <t>http://visir.is/g/2006103290018</t>
  </si>
  <si>
    <t>leiðir oft til þess að þeir byggja sjálfsvirðingu sína á viðurkenningu annarra . Sjálfsálitið verður þá háð utanaðkomandi viðmiðun .</t>
  </si>
  <si>
    <t>þeir verða mjög viðkvæmir og varnarlausir gagnvart skoðunum og gagnrýni annarra . Eina leiðin til að verja sig gegn gagnrýni</t>
  </si>
  <si>
    <t>Að sigrast á fullkomnunaráráttu og ná meiri árangri</t>
  </si>
  <si>
    <t>http://mbl.is/greinasafn/grein/1383866</t>
  </si>
  <si>
    <t>með því að vera stöðugt minnt á það sem gerðist og þurfa að leika hlutverk í samræmi við það .</t>
  </si>
  <si>
    <t>þessar andstæðu tilfinningar birtast í falskri sjálfsvitund , sem ég held að hafi stjórnað upplýsingaflæðinu í samfélaginu að mestu leyti</t>
  </si>
  <si>
    <t>UPPRUNINN OG EYÐILEGGINGIN</t>
  </si>
  <si>
    <t>http://mbl.is/greinasafn/grein/660551</t>
  </si>
  <si>
    <t>fatlaðir þar sem þeir eiga sér fáa málsvara , auk þess sem fötlun þeirra er iðulega notuð gegn þeim .</t>
  </si>
  <si>
    <t>þessi hópur stundar ekki skóla , fær ekki vinnu og er ósýnilegur í samfélaginu . " Rétt eins og einangrunin</t>
  </si>
  <si>
    <t>http://mbl.is/greinasafn/grein/718652</t>
  </si>
  <si>
    <t>lengi yfir þessu kyngingarvandamáli ? Ég er bara hissa á að þú skulir geta kyngt yfir höfuð . " "</t>
  </si>
  <si>
    <t>þessi kona treystir læknum eiginlega ekki lengur . " Mér finnst eins og ég ein geti passað mig . Það</t>
  </si>
  <si>
    <t>"Sé rautt þeg ar ég tala um þetta"</t>
  </si>
  <si>
    <t>http://mbl.is/greinasafn/grein/1271777</t>
  </si>
  <si>
    <t>sínu . Þeim var komið fyrir í fátæktarhverfum borganna þar sem þeir voru aðgengilegir sem vinnuafl við ómanneskjulegar vinnuaðstæður .</t>
  </si>
  <si>
    <t>þessi lönd urðu í vaxandi mæli að reiða sig á innflutt matvæli sem gerði þau sífellt berskjaldaðri fyrir markaðssveiflum .</t>
  </si>
  <si>
    <t>Nýja heimsskipulagið og flóttamannavandamálið</t>
  </si>
  <si>
    <t>http://visir.is/g/2017170819796</t>
  </si>
  <si>
    <t>Stefán Karlsson</t>
  </si>
  <si>
    <t>eitt mark . " Þetta þýðir að komið var á framleiðslu í Austur-Þýskalandi , sem skapar einna minnst verðmæti .</t>
  </si>
  <si>
    <t>þessi störf eru í mun meiri hættu en hátæknistörfin í Vestur-Þýskalandi . Árangur Jenoptik byggist hins vegar á því að</t>
  </si>
  <si>
    <t>Vandi Þýskalands að mestu vegna hnattvæðingar</t>
  </si>
  <si>
    <t>http://mbl.is/greinasafn/grein/555003</t>
  </si>
  <si>
    <t>Bandaríkjunum var talið ábyrgjast skuldir einstakra fylkja og ríkið , til dæmis á Íslandi , talið ábyrgjast skuldir sveitarfélaga .</t>
  </si>
  <si>
    <t>þessir „ veiku “ skuldarar hafa tekið miklu meiri lán en þeir ráða nokkru sinni við út á lánshæfi sterkari</t>
  </si>
  <si>
    <t>Viðskiptablaðið - Óðinn skrifar um skuldir annarra</t>
  </si>
  <si>
    <t>http://vb.is/skodun/63569/</t>
  </si>
  <si>
    <t>er þetta svona skrítið mál vegna þess að persónur í þessu ástandi geta ekki flutt neinar fréttir af sér .</t>
  </si>
  <si>
    <t>þetta er í raun í fyrsta sinn sem maður getur ekki notað þessi tæki leikarans að safna að sér einhvers</t>
  </si>
  <si>
    <t>Þetta er engin melódramatísk sjúkrasaga</t>
  </si>
  <si>
    <t>http://visir.is/g/2017171019634</t>
  </si>
  <si>
    <t>með því að erfiðara verður að fylgjast með á fundum og halda þræði í samtölum við samstarfsmenn og viðskiptavini .</t>
  </si>
  <si>
    <t>þetta fólk er líklegt til að hætta fyrr á vinnumarkaði en ella , og dýrt fyrir bæði einstaklinginn og samfélagið</t>
  </si>
  <si>
    <t>Er heyrnin örugglega í lagi?</t>
  </si>
  <si>
    <t>http://mbl.is/greinasafn/grein/1536924</t>
  </si>
  <si>
    <t>stríða . Hann ( hún ) sér enga ástæðu til að breyta hegðun sinni til að uppfylla samfélagsleg norm .</t>
  </si>
  <si>
    <t>þetta fólk leitar sér ekki hjálpar . Hvað getur þú gert ? Ef þú þekkir einhvern sem sýnir einkenni siðblindu</t>
  </si>
  <si>
    <t>Siðblindir hafa oft stórar hugmyndir um eigið ágæti</t>
  </si>
  <si>
    <t>http://mbl.is/smartland/samskipti/2015/06/06/sidblindir_hafa_oft_storar_hugmyndir_um_eigid_agaet</t>
  </si>
  <si>
    <t>fylgt reglunum þegar kemur að því að meta hlunnindi sem ráðherrar og þingmenn fá í ferðum sínum til útlanda .</t>
  </si>
  <si>
    <t>þingmenn og ráðherrar fá of mikla dagpeninga greidda . Þetta hefur verið viðurkennt í svörum við fyrirspurnum mínum um ferðakostnað</t>
  </si>
  <si>
    <t>Íþyngjandi</t>
  </si>
  <si>
    <t>til að stjórnmálamenn eru í þeim bransa að spila á tilfinningar fólks , eins og Ásta Ragnheiður á bjöllu .</t>
  </si>
  <si>
    <t>þjóðin er í stöðugu sjokki . Enda er kannski þörfin á raflostmeðferð meiri hjá Íslendingum en öðrum þjóðum . Lögreglan</t>
  </si>
  <si>
    <t>Sigmundur reiði</t>
  </si>
  <si>
    <t>http://dv.is/blogg/svarthofdi/2009/6/23/sigmundur-reidi/</t>
  </si>
  <si>
    <t>úr stéttinni á undanförnum árum . Miklu færri eru í sérnámi í heimilislækningum en þarf til að anna þörfinni .</t>
  </si>
  <si>
    <t>þjónusta heilsugæzlunnar við almenning versnar . Meginástæðan fyrir því að svona er komið virðist sú hvernig yfirvöld heilbrigðismála mismuna heimilislæknum</t>
  </si>
  <si>
    <t>NÝTUM KOSTI EINKAREKSTRAR Í HEILSUGÆZLU</t>
  </si>
  <si>
    <t>http://mbl.is/greinasafn/grein/602438</t>
  </si>
  <si>
    <t>að öldruðum fer fjölgandi , hafa stjórnmálamenn neitað að mæta þeirri þróun með stefnu í málaflokknum og beinum aðgerðum .</t>
  </si>
  <si>
    <t>þjónusta við aldraða heldur ekki í við fjölgun þeirra og fer því versnandi . Ein birtingarmynd þessa er að undanfarin</t>
  </si>
  <si>
    <t>Aðgerðaleysi …</t>
  </si>
  <si>
    <t>http://visir.is/g/2017171129880</t>
  </si>
  <si>
    <t>Gunnar Alexander Ólafsson</t>
  </si>
  <si>
    <t>á þennan heimshluta því margar lýðræðislega kjörnar ríkisstjórnir hafa ekki enn sett heri sína að fullu undir borgaralega stjórn .</t>
  </si>
  <si>
    <t>þótt ekki hafi komið til valdaránstilrauna að undanförnu eru hershöfðingjar í nokkrum löndum Rómönsku Ameríku enn með hótanir og uppreisnartilburði</t>
  </si>
  <si>
    <t>Lýðræðið er ekki í öruggri höfn</t>
  </si>
  <si>
    <t>http://mbl.is/greinasafn/grein/624852</t>
  </si>
  <si>
    <t>við breiðan ramma sameiginlegra gilda og stofnana bundinna venja . Efnahagsmálin eru orðin hnattræn en stjórnmálin eru enn staðbundin .</t>
  </si>
  <si>
    <t>þótt haldnar séu frjálsar kosningar í æ fleiri ríkjum telja menn sig ekki geta haft áhrif á ákvarðanir sem móta</t>
  </si>
  <si>
    <t>stillt okkur . Í siðblindum er þessi innbyggða stjórn veik og minnsta ögrun nægir til að þeir missa hana .</t>
  </si>
  <si>
    <t>þráðurinn í siðblindum er stuttur , þeir eru fljótir að rjúka upp og hneigjast til að bregðast við vonbrigðum ,</t>
  </si>
  <si>
    <t>Einkenni siðblindu</t>
  </si>
  <si>
    <t>http://stundin.is/grein/4739</t>
  </si>
  <si>
    <t>Samfylkingarinnar í sjávarútvegsmálum er í meginatriðum sú að leggja ofurskatt á sjávarútveginn sem er í raun ofurskattur á landsbyggðina .</t>
  </si>
  <si>
    <t>þrengja að sjávarbyggðunum , en þá er lausn Ólínu og félaga sú að búa til flókið kerfi til að reyna</t>
  </si>
  <si>
    <t>Hvað um að hætta fjandskapnum?</t>
  </si>
  <si>
    <t>http://mbl.is/greinasafn/grein/1584590</t>
  </si>
  <si>
    <t>sú næsta , Home for the Holidays ( ' 95 ) , ámóta vond og bakslag kom á leikstjórnarferilinn .</t>
  </si>
  <si>
    <t>þriðja kvikmyndin , Flora Plum , verður ekki frumsýnd fyrr en að ári . Hún fjallar um sirkuslíf á kreppuárunum</t>
  </si>
  <si>
    <t>Konur í leikstjórastól</t>
  </si>
  <si>
    <t>http://mbl.is/greinasafn/grein/1071293</t>
  </si>
  <si>
    <t>eðlilega líkamsstarfsemi og heilinn fær ekki skilaboð í tæka tíð um að nú sért þú búin að borða nóg .</t>
  </si>
  <si>
    <t>þú borðar of mikið . Vendu þig á að borða hægt og af alúð , gefa því gaum hvað þú</t>
  </si>
  <si>
    <t>Í kjörþyngd án áreynslu</t>
  </si>
  <si>
    <t>http://mbl.is/smartland/heilsa/2012/01/02/i_kjorthyngd_an_areynslu</t>
  </si>
  <si>
    <t>nýta þetta tækifæri . " _x0084_ Þú kemst ekki hingað án þess að vinna eina stærstu keppni í heimi .</t>
  </si>
  <si>
    <t>þú kemur hingað og leikur við topplið . Við spiluðum gegn tveimur góðum liðum í þessari viku og það er</t>
  </si>
  <si>
    <t>Lágstemmd fagnaðarlæti í Katar - _x0084_Mikið eftir af tímabilinu" Liverpool er handhafi Meistaradeildarinnar, Ofurbikar Evrópu og HM félagsliða</t>
  </si>
  <si>
    <t>http://fotbolti.net/news/22-12-2019/lagstemmd-fagnadarlaeti-i-katar-mikid-eftir-af-timabilinu</t>
  </si>
  <si>
    <t>Guðmundur Aðalsteinn Ásgeirsson</t>
  </si>
  <si>
    <t>til húsaskjóls fellur undir kafla um „ leiðbeinandi grundvallarreglur “ í stjórnarskránni og er því ekki tryggður sem mannréttindi .</t>
  </si>
  <si>
    <t>þúsundir íbúa í óformlegum byggðum í Nígeríu eiga stöðugt á hættu að sæta þvinguðum brottflutningi sem er ekki bannaður samkvæmt</t>
  </si>
  <si>
    <t>Vísir - "Jafnvel rotturnar á heimili mínu hafa áhyggjur“</t>
  </si>
  <si>
    <t>http://visir.is/g/2013710089979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</si>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</sst>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Cambria"/>
    </font>
    <font>
      <sz val="12.0"/>
      <color theme="1"/>
      <name val="Arial"/>
      <scheme val="minor"/>
    </font>
    <font>
      <sz val="12.0"/>
      <color rgb="FF000000"/>
      <name val="Arial"/>
    </font>
    <font>
      <u/>
      <sz val="12.0"/>
      <color rgb="FF0000FF"/>
    </font>
    <font>
      <u/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9" fillId="4" fontId="7" numFmtId="0" xfId="0" applyBorder="1" applyFont="1"/>
    <xf borderId="10" fillId="4" fontId="7" numFmtId="0" xfId="0" applyBorder="1" applyFont="1"/>
    <xf borderId="11" fillId="4" fontId="7" numFmtId="0" xfId="0" applyBorder="1" applyFont="1"/>
    <xf borderId="9" fillId="4" fontId="7" numFmtId="0" xfId="0" applyAlignment="1" applyBorder="1" applyFont="1">
      <alignment readingOrder="0"/>
    </xf>
    <xf borderId="1" fillId="6" fontId="4" numFmtId="0" xfId="0" applyAlignment="1" applyBorder="1" applyFill="1" applyFont="1">
      <alignment readingOrder="0"/>
    </xf>
    <xf borderId="2" fillId="6" fontId="7" numFmtId="0" xfId="0" applyBorder="1" applyFont="1"/>
    <xf borderId="3" fillId="6" fontId="7" numFmtId="0" xfId="0" applyBorder="1" applyFont="1"/>
    <xf borderId="0" fillId="0" fontId="7" numFmtId="2" xfId="0" applyFont="1" applyNumberFormat="1"/>
    <xf borderId="7" fillId="7" fontId="7" numFmtId="0" xfId="0" applyBorder="1" applyFill="1" applyFont="1"/>
    <xf borderId="0" fillId="7" fontId="7" numFmtId="0" xfId="0" applyAlignment="1" applyFont="1">
      <alignment readingOrder="0"/>
    </xf>
    <xf borderId="8" fillId="7" fontId="7" numFmtId="0" xfId="0" applyAlignment="1" applyBorder="1" applyFont="1">
      <alignment readingOrder="0"/>
    </xf>
    <xf quotePrefix="1" borderId="7" fillId="7" fontId="7" numFmtId="0" xfId="0" applyAlignment="1" applyBorder="1" applyFont="1">
      <alignment readingOrder="0"/>
    </xf>
    <xf borderId="0" fillId="7" fontId="7" numFmtId="0" xfId="0" applyFont="1"/>
    <xf borderId="8" fillId="7" fontId="7" numFmtId="0" xfId="0" applyBorder="1" applyFont="1"/>
    <xf borderId="7" fillId="7" fontId="7" numFmtId="0" xfId="0" applyAlignment="1" applyBorder="1" applyFont="1">
      <alignment readingOrder="0"/>
    </xf>
    <xf borderId="0" fillId="7" fontId="7" numFmtId="2" xfId="0" applyFont="1" applyNumberFormat="1"/>
    <xf borderId="8" fillId="7" fontId="7" numFmtId="2" xfId="0" applyBorder="1" applyFont="1" applyNumberFormat="1"/>
    <xf borderId="9" fillId="7" fontId="7" numFmtId="0" xfId="0" applyAlignment="1" applyBorder="1" applyFont="1">
      <alignment readingOrder="0"/>
    </xf>
    <xf borderId="10" fillId="7" fontId="7" numFmtId="2" xfId="0" applyBorder="1" applyFont="1" applyNumberFormat="1"/>
    <xf borderId="11" fillId="7" fontId="7" numFmtId="2" xfId="0" applyBorder="1" applyFont="1" applyNumberFormat="1"/>
    <xf borderId="0" fillId="0" fontId="4" numFmtId="0" xfId="0" applyFon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left" readingOrder="0" vertical="bottom"/>
    </xf>
    <xf borderId="0" fillId="0" fontId="11" numFmtId="0" xfId="0" applyFont="1"/>
    <xf borderId="0" fillId="0" fontId="13" numFmtId="0" xfId="0" applyAlignment="1" applyFont="1">
      <alignment readingOrder="0"/>
    </xf>
    <xf borderId="0" fillId="0" fontId="12" numFmtId="0" xfId="0" applyAlignment="1" applyFont="1">
      <alignment horizontal="right" readingOrder="0" vertical="bottom"/>
    </xf>
    <xf borderId="0" fillId="0" fontId="14" numFmtId="0" xfId="0" applyAlignment="1" applyFont="1">
      <alignment horizontal="left" readingOrder="0" vertical="bottom"/>
    </xf>
    <xf borderId="0" fillId="0" fontId="15" numFmtId="0" xfId="0" applyAlignment="1" applyFont="1">
      <alignment horizontal="right" readingOrder="0"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8" fontId="4" numFmtId="0" xfId="0" applyAlignment="1" applyBorder="1" applyFill="1" applyFont="1">
      <alignment horizontal="center" readingOrder="0"/>
    </xf>
    <xf borderId="6" fillId="8" fontId="4" numFmtId="0" xfId="0" applyAlignment="1" applyBorder="1" applyFont="1">
      <alignment horizontal="center" readingOrder="0"/>
    </xf>
    <xf quotePrefix="1" borderId="6" fillId="8" fontId="4" numFmtId="0" xfId="0" applyAlignment="1" applyBorder="1" applyFont="1">
      <alignment horizontal="center" readingOrder="0"/>
    </xf>
    <xf quotePrefix="1" borderId="5" fillId="8" fontId="4" numFmtId="0" xfId="0" applyAlignment="1" applyBorder="1" applyFont="1">
      <alignment horizontal="center" readingOrder="0"/>
    </xf>
    <xf quotePrefix="1" borderId="4" fillId="8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8" fontId="4" numFmtId="0" xfId="0" applyAlignment="1" applyBorder="1" applyFont="1">
      <alignment readingOrder="0"/>
    </xf>
    <xf borderId="9" fillId="8" fontId="7" numFmtId="0" xfId="0" applyBorder="1" applyFont="1"/>
    <xf borderId="10" fillId="8" fontId="7" numFmtId="0" xfId="0" applyBorder="1" applyFont="1"/>
    <xf borderId="11" fillId="8" fontId="7" numFmtId="0" xfId="0" applyBorder="1" applyFont="1"/>
    <xf borderId="9" fillId="8" fontId="4" numFmtId="0" xfId="0" applyAlignment="1" applyBorder="1" applyFont="1">
      <alignment horizontal="center" readingOrder="0"/>
    </xf>
    <xf borderId="10" fillId="8" fontId="4" numFmtId="0" xfId="0" applyAlignment="1" applyBorder="1" applyFont="1">
      <alignment horizontal="center" readingOrder="0"/>
    </xf>
    <xf borderId="11" fillId="8" fontId="4" numFmtId="0" xfId="0" applyAlignment="1" applyBorder="1" applyFont="1">
      <alignment horizontal="center" readingOrder="0"/>
    </xf>
    <xf borderId="9" fillId="8" fontId="4" numFmtId="0" xfId="0" applyAlignment="1" applyBorder="1" applyFont="1">
      <alignment readingOrder="0"/>
    </xf>
    <xf borderId="10" fillId="8" fontId="4" numFmtId="0" xfId="0" applyAlignment="1" applyBorder="1" applyFont="1">
      <alignment readingOrder="0"/>
    </xf>
    <xf borderId="11" fillId="8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698340658"/>
        <c:axId val="1912505378"/>
      </c:barChart>
      <c:catAx>
        <c:axId val="69834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505378"/>
      </c:catAx>
      <c:valAx>
        <c:axId val="1912505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340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483734549"/>
        <c:axId val="658883566"/>
      </c:barChart>
      <c:catAx>
        <c:axId val="1483734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83566"/>
      </c:catAx>
      <c:valAx>
        <c:axId val="65888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7345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847725</xdr:colOff>
      <xdr:row>4</xdr:row>
      <xdr:rowOff>142875</xdr:rowOff>
    </xdr:from>
    <xdr:ext cx="5191125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mbl.is/greinasafn/grein/1454050" TargetMode="External"/><Relationship Id="rId194" Type="http://schemas.openxmlformats.org/officeDocument/2006/relationships/hyperlink" Target="http://vb.is/skodun/101198/" TargetMode="External"/><Relationship Id="rId193" Type="http://schemas.openxmlformats.org/officeDocument/2006/relationships/hyperlink" Target="http://vb.is" TargetMode="External"/><Relationship Id="rId192" Type="http://schemas.openxmlformats.org/officeDocument/2006/relationships/hyperlink" Target="http://mbl.is/greinasafn/grein/615324" TargetMode="External"/><Relationship Id="rId191" Type="http://schemas.openxmlformats.org/officeDocument/2006/relationships/hyperlink" Target="http://mbl.is/greinasafn/grein/1495532" TargetMode="External"/><Relationship Id="rId187" Type="http://schemas.openxmlformats.org/officeDocument/2006/relationships/hyperlink" Target="http://mbl.is/greinasafn/grein/1354262" TargetMode="External"/><Relationship Id="rId186" Type="http://schemas.openxmlformats.org/officeDocument/2006/relationships/hyperlink" Target="http://dv.is/frettir/2009/1/14/tuttugu-sagt-upp/" TargetMode="External"/><Relationship Id="rId185" Type="http://schemas.openxmlformats.org/officeDocument/2006/relationships/hyperlink" Target="http://dv.is" TargetMode="External"/><Relationship Id="rId184" Type="http://schemas.openxmlformats.org/officeDocument/2006/relationships/hyperlink" Target="http://mbl.is/greinasafn/grein/555897" TargetMode="External"/><Relationship Id="rId189" Type="http://schemas.openxmlformats.org/officeDocument/2006/relationships/hyperlink" Target="http://mbl.is/greinasafn/grein/1369798" TargetMode="External"/><Relationship Id="rId188" Type="http://schemas.openxmlformats.org/officeDocument/2006/relationships/hyperlink" Target="http://mbl.is/greinasafn/grein/1148531" TargetMode="External"/><Relationship Id="rId183" Type="http://schemas.openxmlformats.org/officeDocument/2006/relationships/hyperlink" Target="http://mbl.is/greinasafn/grein/1447618" TargetMode="External"/><Relationship Id="rId182" Type="http://schemas.openxmlformats.org/officeDocument/2006/relationships/hyperlink" Target="http://visir.is/g/2018181109820" TargetMode="External"/><Relationship Id="rId181" Type="http://schemas.openxmlformats.org/officeDocument/2006/relationships/hyperlink" Target="http://mbl.is/greinasafn/grein/543024" TargetMode="External"/><Relationship Id="rId180" Type="http://schemas.openxmlformats.org/officeDocument/2006/relationships/hyperlink" Target="http://visindavefur.is/svar.php?id=7268" TargetMode="External"/><Relationship Id="rId176" Type="http://schemas.openxmlformats.org/officeDocument/2006/relationships/hyperlink" Target="http://mbl.is/greinasafn/grein/762073" TargetMode="External"/><Relationship Id="rId175" Type="http://schemas.openxmlformats.org/officeDocument/2006/relationships/hyperlink" Target="http://visir.is/g/2014704289933" TargetMode="External"/><Relationship Id="rId174" Type="http://schemas.openxmlformats.org/officeDocument/2006/relationships/hyperlink" Target="http://mbl.is/greinasafn/grein/1041704" TargetMode="External"/><Relationship Id="rId173" Type="http://schemas.openxmlformats.org/officeDocument/2006/relationships/hyperlink" Target="http://visir.is/g/2013130219011" TargetMode="External"/><Relationship Id="rId179" Type="http://schemas.openxmlformats.org/officeDocument/2006/relationships/hyperlink" Target="http://vb.is/frettir/6829/" TargetMode="External"/><Relationship Id="rId178" Type="http://schemas.openxmlformats.org/officeDocument/2006/relationships/hyperlink" Target="http://vb.is" TargetMode="External"/><Relationship Id="rId177" Type="http://schemas.openxmlformats.org/officeDocument/2006/relationships/hyperlink" Target="http://visir.is/g/2011708159977" TargetMode="External"/><Relationship Id="rId198" Type="http://schemas.openxmlformats.org/officeDocument/2006/relationships/hyperlink" Target="http://mbl.is/greinasafn/grein/662925" TargetMode="External"/><Relationship Id="rId197" Type="http://schemas.openxmlformats.org/officeDocument/2006/relationships/hyperlink" Target="http://mbl.is/frettir/innlent/2011/05/09/getur_munad_miklu" TargetMode="External"/><Relationship Id="rId196" Type="http://schemas.openxmlformats.org/officeDocument/2006/relationships/hyperlink" Target="http://mbl.is" TargetMode="External"/><Relationship Id="rId195" Type="http://schemas.openxmlformats.org/officeDocument/2006/relationships/hyperlink" Target="http://mbl.is/greinasafn/grein/591820" TargetMode="External"/><Relationship Id="rId199" Type="http://schemas.openxmlformats.org/officeDocument/2006/relationships/hyperlink" Target="http://mbl.is/greinasafn/grein/1058184" TargetMode="External"/><Relationship Id="rId150" Type="http://schemas.openxmlformats.org/officeDocument/2006/relationships/hyperlink" Target="http://dv.is/fokus/2018/8/26/blaa-perlan-chefchaouen-solarfrii-spani-breytt-aevintyraferd-til-marokko" TargetMode="External"/><Relationship Id="rId392" Type="http://schemas.openxmlformats.org/officeDocument/2006/relationships/hyperlink" Target="http://dv.is/menning/2008/11/12/enn-til-irlands/" TargetMode="External"/><Relationship Id="rId391" Type="http://schemas.openxmlformats.org/officeDocument/2006/relationships/hyperlink" Target="http://dv.is" TargetMode="External"/><Relationship Id="rId390" Type="http://schemas.openxmlformats.org/officeDocument/2006/relationships/hyperlink" Target="http://mbl.is/greinasafn/grein/575293" TargetMode="External"/><Relationship Id="rId1" Type="http://schemas.openxmlformats.org/officeDocument/2006/relationships/hyperlink" Target="http://eyjar.net" TargetMode="External"/><Relationship Id="rId2" Type="http://schemas.openxmlformats.org/officeDocument/2006/relationships/hyperlink" Target="http://eyjar.net/read/2012-01-31/illa_er_farid_med_rettarrikid_og_unga_lydveldid_okkar_i_landsdomsmalinu" TargetMode="External"/><Relationship Id="rId3" Type="http://schemas.openxmlformats.org/officeDocument/2006/relationships/hyperlink" Target="http://mbl.is" TargetMode="External"/><Relationship Id="rId149" Type="http://schemas.openxmlformats.org/officeDocument/2006/relationships/hyperlink" Target="http://dv.is" TargetMode="External"/><Relationship Id="rId4" Type="http://schemas.openxmlformats.org/officeDocument/2006/relationships/hyperlink" Target="http://mbl.is/frettir/innlent/2012/01/31/eyverjar_taka_undir_med_bjarna" TargetMode="External"/><Relationship Id="rId148" Type="http://schemas.openxmlformats.org/officeDocument/2006/relationships/hyperlink" Target="http://jonas.is/?p=3817" TargetMode="External"/><Relationship Id="rId9" Type="http://schemas.openxmlformats.org/officeDocument/2006/relationships/hyperlink" Target="http://visir.is/g/2018181129538" TargetMode="External"/><Relationship Id="rId143" Type="http://schemas.openxmlformats.org/officeDocument/2006/relationships/hyperlink" Target="http://eyjan.dv.is/eyjan/2008/10/07/vidtalid-vid-david/" TargetMode="External"/><Relationship Id="rId385" Type="http://schemas.openxmlformats.org/officeDocument/2006/relationships/hyperlink" Target="http://visir.is/g/2011710229935" TargetMode="External"/><Relationship Id="rId142" Type="http://schemas.openxmlformats.org/officeDocument/2006/relationships/hyperlink" Target="http://mbl.is/greinasafn/grein/1445270" TargetMode="External"/><Relationship Id="rId384" Type="http://schemas.openxmlformats.org/officeDocument/2006/relationships/hyperlink" Target="http://eyjan.dv.is/eyjan/2013/1/17/straumurinn-inn-i-midborgirnar" TargetMode="External"/><Relationship Id="rId141" Type="http://schemas.openxmlformats.org/officeDocument/2006/relationships/hyperlink" Target="http://dv.is/sport/2013/3/30/dyrt-toppnum-i-enska-boltanum/" TargetMode="External"/><Relationship Id="rId383" Type="http://schemas.openxmlformats.org/officeDocument/2006/relationships/hyperlink" Target="http://dv.is" TargetMode="External"/><Relationship Id="rId140" Type="http://schemas.openxmlformats.org/officeDocument/2006/relationships/hyperlink" Target="http://dv.is" TargetMode="External"/><Relationship Id="rId382" Type="http://schemas.openxmlformats.org/officeDocument/2006/relationships/hyperlink" Target="http://kjarninn.is/skyring/2017-09-26-mikil-ovissa-um-hvort-greiddur-se-skattur-af-airbnb-leigu" TargetMode="External"/><Relationship Id="rId5" Type="http://schemas.openxmlformats.org/officeDocument/2006/relationships/hyperlink" Target="http://ruv.is/node/816518" TargetMode="External"/><Relationship Id="rId147" Type="http://schemas.openxmlformats.org/officeDocument/2006/relationships/hyperlink" Target="http://mbl.is/greinasafn/grein/1227226" TargetMode="External"/><Relationship Id="rId389" Type="http://schemas.openxmlformats.org/officeDocument/2006/relationships/hyperlink" Target="http://ruv.is/node/737437" TargetMode="External"/><Relationship Id="rId6" Type="http://schemas.openxmlformats.org/officeDocument/2006/relationships/hyperlink" Target="http://visir.is/g/2018181229129" TargetMode="External"/><Relationship Id="rId146" Type="http://schemas.openxmlformats.org/officeDocument/2006/relationships/hyperlink" Target="http://mbl.is/vidskipti/frettir/2002/08/23/bi_spair_1_5_verdbolgu_a_naesta_ari" TargetMode="External"/><Relationship Id="rId388" Type="http://schemas.openxmlformats.org/officeDocument/2006/relationships/hyperlink" Target="http://visindavefur.is/svar.php?id=19707" TargetMode="External"/><Relationship Id="rId7" Type="http://schemas.openxmlformats.org/officeDocument/2006/relationships/hyperlink" Target="http://eyjan.dv.is/eyjan/2011/08/15/bandarikin-og-vuduhagfraedin/" TargetMode="External"/><Relationship Id="rId145" Type="http://schemas.openxmlformats.org/officeDocument/2006/relationships/hyperlink" Target="http://mbl.is" TargetMode="External"/><Relationship Id="rId387" Type="http://schemas.openxmlformats.org/officeDocument/2006/relationships/hyperlink" Target="http://bbl.is/frettir/16934" TargetMode="External"/><Relationship Id="rId8" Type="http://schemas.openxmlformats.org/officeDocument/2006/relationships/hyperlink" Target="http://visir.is/g/2018180419559" TargetMode="External"/><Relationship Id="rId144" Type="http://schemas.openxmlformats.org/officeDocument/2006/relationships/hyperlink" Target="http://mbl.is/greinasafn/grein/1543738" TargetMode="External"/><Relationship Id="rId386" Type="http://schemas.openxmlformats.org/officeDocument/2006/relationships/hyperlink" Target="http://mbl.is/greinasafn/grein/1601502" TargetMode="External"/><Relationship Id="rId381" Type="http://schemas.openxmlformats.org/officeDocument/2006/relationships/hyperlink" Target="http://kjarninn.is" TargetMode="External"/><Relationship Id="rId380" Type="http://schemas.openxmlformats.org/officeDocument/2006/relationships/hyperlink" Target="http://mbl.is/greinasafn/grein/600561" TargetMode="External"/><Relationship Id="rId139" Type="http://schemas.openxmlformats.org/officeDocument/2006/relationships/hyperlink" Target="http://mbl.is/greinasafn/grein/1255780" TargetMode="External"/><Relationship Id="rId138" Type="http://schemas.openxmlformats.org/officeDocument/2006/relationships/hyperlink" Target="http://mbl.is/greinasafn/grein/558059" TargetMode="External"/><Relationship Id="rId137" Type="http://schemas.openxmlformats.org/officeDocument/2006/relationships/hyperlink" Target="http://mbl.is/greinasafn/grein/593617" TargetMode="External"/><Relationship Id="rId379" Type="http://schemas.openxmlformats.org/officeDocument/2006/relationships/hyperlink" Target="http://mbl.is/greinasafn/grein/1163693" TargetMode="External"/><Relationship Id="rId132" Type="http://schemas.openxmlformats.org/officeDocument/2006/relationships/hyperlink" Target="http://visir.is/g/2014140219794" TargetMode="External"/><Relationship Id="rId374" Type="http://schemas.openxmlformats.org/officeDocument/2006/relationships/hyperlink" Target="http://mbl.is/greinasafn/grein/1501860" TargetMode="External"/><Relationship Id="rId131" Type="http://schemas.openxmlformats.org/officeDocument/2006/relationships/hyperlink" Target="http://mbl.is/greinasafn/grein/1271309" TargetMode="External"/><Relationship Id="rId373" Type="http://schemas.openxmlformats.org/officeDocument/2006/relationships/hyperlink" Target="http://mbl.is/greinasafn/grein/606629" TargetMode="External"/><Relationship Id="rId130" Type="http://schemas.openxmlformats.org/officeDocument/2006/relationships/hyperlink" Target="http://visir.is/g/2009744821112" TargetMode="External"/><Relationship Id="rId372" Type="http://schemas.openxmlformats.org/officeDocument/2006/relationships/hyperlink" Target="http://mbl.is/greinasafn/grein/1517306" TargetMode="External"/><Relationship Id="rId371" Type="http://schemas.openxmlformats.org/officeDocument/2006/relationships/hyperlink" Target="http://mbl.is/frettir/erlent/1998/04/07/krefjast_bota_fyrir_heilaskurdadgerdir_i_svithjod" TargetMode="External"/><Relationship Id="rId136" Type="http://schemas.openxmlformats.org/officeDocument/2006/relationships/hyperlink" Target="http://mbl.is/greinasafn/grein/1490727" TargetMode="External"/><Relationship Id="rId378" Type="http://schemas.openxmlformats.org/officeDocument/2006/relationships/hyperlink" Target="http://mbl.is/frettir/erlent/1999/07/22/skuldir_fataekra_rikja_koma_verst_nidur_a_bornum" TargetMode="External"/><Relationship Id="rId135" Type="http://schemas.openxmlformats.org/officeDocument/2006/relationships/hyperlink" Target="http://mbl.is/greinasafn/grein/1581591" TargetMode="External"/><Relationship Id="rId377" Type="http://schemas.openxmlformats.org/officeDocument/2006/relationships/hyperlink" Target="http://mbl.is" TargetMode="External"/><Relationship Id="rId134" Type="http://schemas.openxmlformats.org/officeDocument/2006/relationships/hyperlink" Target="http://visir.is/g/2010746479003" TargetMode="External"/><Relationship Id="rId376" Type="http://schemas.openxmlformats.org/officeDocument/2006/relationships/hyperlink" Target="http://jonas.is/?p=37063" TargetMode="External"/><Relationship Id="rId133" Type="http://schemas.openxmlformats.org/officeDocument/2006/relationships/hyperlink" Target="http://huni.is/index.php?pid=58&amp;cid=5433" TargetMode="External"/><Relationship Id="rId375" Type="http://schemas.openxmlformats.org/officeDocument/2006/relationships/hyperlink" Target="http://mbl.is/greinasafn/grein/695994" TargetMode="External"/><Relationship Id="rId172" Type="http://schemas.openxmlformats.org/officeDocument/2006/relationships/hyperlink" Target="http://mbl.is/greinasafn/grein/1575827" TargetMode="External"/><Relationship Id="rId171" Type="http://schemas.openxmlformats.org/officeDocument/2006/relationships/hyperlink" Target="http://dv.is/menning/2011/11/25/gedveik-eiginkona/" TargetMode="External"/><Relationship Id="rId170" Type="http://schemas.openxmlformats.org/officeDocument/2006/relationships/hyperlink" Target="http://dv.is" TargetMode="External"/><Relationship Id="rId165" Type="http://schemas.openxmlformats.org/officeDocument/2006/relationships/hyperlink" Target="http://mbl.is/bill/frettir/2013/09/27/nissan_innkallar_910_000_bila" TargetMode="External"/><Relationship Id="rId164" Type="http://schemas.openxmlformats.org/officeDocument/2006/relationships/hyperlink" Target="http://mbl.is" TargetMode="External"/><Relationship Id="rId163" Type="http://schemas.openxmlformats.org/officeDocument/2006/relationships/hyperlink" Target="http://mbl.is/greinasafn/grein/582215" TargetMode="External"/><Relationship Id="rId162" Type="http://schemas.openxmlformats.org/officeDocument/2006/relationships/hyperlink" Target="http://mbl.is/greinasafn/grein/600234" TargetMode="External"/><Relationship Id="rId169" Type="http://schemas.openxmlformats.org/officeDocument/2006/relationships/hyperlink" Target="http://mbl.is/greinasafn/grein/1099037" TargetMode="External"/><Relationship Id="rId168" Type="http://schemas.openxmlformats.org/officeDocument/2006/relationships/hyperlink" Target="http://dv.is/blogg/adsendar-greinar/2012/9/17/sarsauki-er-ekki-sjalfsagdur/" TargetMode="External"/><Relationship Id="rId167" Type="http://schemas.openxmlformats.org/officeDocument/2006/relationships/hyperlink" Target="http://dv.is" TargetMode="External"/><Relationship Id="rId166" Type="http://schemas.openxmlformats.org/officeDocument/2006/relationships/hyperlink" Target="http://mbl.is/greinasafn/grein/825740" TargetMode="External"/><Relationship Id="rId161" Type="http://schemas.openxmlformats.org/officeDocument/2006/relationships/hyperlink" Target="http://frettabladid.is/skodun/kerfisvilla" TargetMode="External"/><Relationship Id="rId160" Type="http://schemas.openxmlformats.org/officeDocument/2006/relationships/hyperlink" Target="http://frettabladid.is/skodun/ess-viri" TargetMode="External"/><Relationship Id="rId159" Type="http://schemas.openxmlformats.org/officeDocument/2006/relationships/hyperlink" Target="http://mbl.is/greinasafn/grein/1272277" TargetMode="External"/><Relationship Id="rId154" Type="http://schemas.openxmlformats.org/officeDocument/2006/relationships/hyperlink" Target="http://mbl.is/greinasafn/grein/1294627" TargetMode="External"/><Relationship Id="rId396" Type="http://schemas.openxmlformats.org/officeDocument/2006/relationships/hyperlink" Target="http://mbl.is/greinasafn/grein/519669" TargetMode="External"/><Relationship Id="rId153" Type="http://schemas.openxmlformats.org/officeDocument/2006/relationships/hyperlink" Target="http://mbl.is/greinasafn/grein/1633349" TargetMode="External"/><Relationship Id="rId395" Type="http://schemas.openxmlformats.org/officeDocument/2006/relationships/hyperlink" Target="http://visir.is/g/2016160519826" TargetMode="External"/><Relationship Id="rId152" Type="http://schemas.openxmlformats.org/officeDocument/2006/relationships/hyperlink" Target="http://mbl.is/frettir/erlent/2004/12/21/segir_betlehem_hafa_verid_breytt_i_fangelsi" TargetMode="External"/><Relationship Id="rId394" Type="http://schemas.openxmlformats.org/officeDocument/2006/relationships/hyperlink" Target="http://fiskifrettir.is/frettir/msc-afturkallar-vottun-makrilveida/152384" TargetMode="External"/><Relationship Id="rId151" Type="http://schemas.openxmlformats.org/officeDocument/2006/relationships/hyperlink" Target="http://mbl.is" TargetMode="External"/><Relationship Id="rId393" Type="http://schemas.openxmlformats.org/officeDocument/2006/relationships/hyperlink" Target="http://mbl.is/greinasafn/grein/1107133" TargetMode="External"/><Relationship Id="rId158" Type="http://schemas.openxmlformats.org/officeDocument/2006/relationships/hyperlink" Target="http://bbl.is/frettir/6954" TargetMode="External"/><Relationship Id="rId157" Type="http://schemas.openxmlformats.org/officeDocument/2006/relationships/hyperlink" Target="http://eyjan.dv.is/eyjan/2011/8/15/bandarikin-og-vuduhagfraedin" TargetMode="External"/><Relationship Id="rId399" Type="http://schemas.openxmlformats.org/officeDocument/2006/relationships/hyperlink" Target="http://mbl.is/greinasafn/grein/628707" TargetMode="External"/><Relationship Id="rId156" Type="http://schemas.openxmlformats.org/officeDocument/2006/relationships/hyperlink" Target="http://dv.is" TargetMode="External"/><Relationship Id="rId398" Type="http://schemas.openxmlformats.org/officeDocument/2006/relationships/hyperlink" Target="http://mbl.is/greinasafn/grein/1038647" TargetMode="External"/><Relationship Id="rId155" Type="http://schemas.openxmlformats.org/officeDocument/2006/relationships/hyperlink" Target="http://mbl.is/greinasafn/grein/729294" TargetMode="External"/><Relationship Id="rId397" Type="http://schemas.openxmlformats.org/officeDocument/2006/relationships/hyperlink" Target="http://mbl.is/greinasafn/grein/1012042" TargetMode="External"/><Relationship Id="rId808" Type="http://schemas.openxmlformats.org/officeDocument/2006/relationships/hyperlink" Target="http://stundin.is/grein/91" TargetMode="External"/><Relationship Id="rId807" Type="http://schemas.openxmlformats.org/officeDocument/2006/relationships/hyperlink" Target="http://visir.is/g/2010259042402" TargetMode="External"/><Relationship Id="rId806" Type="http://schemas.openxmlformats.org/officeDocument/2006/relationships/hyperlink" Target="http://mbl.is/frettir/innlent/2000/11/15/allir_launthegar_bui_vid_felagslegt_oryggisnet" TargetMode="External"/><Relationship Id="rId805" Type="http://schemas.openxmlformats.org/officeDocument/2006/relationships/hyperlink" Target="http://mbl.is" TargetMode="External"/><Relationship Id="rId809" Type="http://schemas.openxmlformats.org/officeDocument/2006/relationships/hyperlink" Target="http://mbl.is/greinasafn/grein/613294" TargetMode="External"/><Relationship Id="rId800" Type="http://schemas.openxmlformats.org/officeDocument/2006/relationships/hyperlink" Target="http://eyjan.dv.is/eyjan/2008/2/24/forystukreppa" TargetMode="External"/><Relationship Id="rId804" Type="http://schemas.openxmlformats.org/officeDocument/2006/relationships/hyperlink" Target="http://mbl.is/greinasafn/grein/1081249" TargetMode="External"/><Relationship Id="rId803" Type="http://schemas.openxmlformats.org/officeDocument/2006/relationships/hyperlink" Target="http://vb.is/skodun/70132/" TargetMode="External"/><Relationship Id="rId802" Type="http://schemas.openxmlformats.org/officeDocument/2006/relationships/hyperlink" Target="http://vb.is" TargetMode="External"/><Relationship Id="rId801" Type="http://schemas.openxmlformats.org/officeDocument/2006/relationships/hyperlink" Target="http://visir.is/g/2017171119675" TargetMode="External"/><Relationship Id="rId40" Type="http://schemas.openxmlformats.org/officeDocument/2006/relationships/hyperlink" Target="http://mbl.is/greinasafn/grein/1608163" TargetMode="External"/><Relationship Id="rId42" Type="http://schemas.openxmlformats.org/officeDocument/2006/relationships/hyperlink" Target="http://mbl.is/greinasafn/grein/1707371" TargetMode="External"/><Relationship Id="rId41" Type="http://schemas.openxmlformats.org/officeDocument/2006/relationships/hyperlink" Target="http://eyjan.dv.is/eyjan/2014/07/09/enn-einu-sinni-deilur-um-mannanofn/" TargetMode="External"/><Relationship Id="rId44" Type="http://schemas.openxmlformats.org/officeDocument/2006/relationships/hyperlink" Target="http://mbl.is/greinasafn/grein/1079009" TargetMode="External"/><Relationship Id="rId43" Type="http://schemas.openxmlformats.org/officeDocument/2006/relationships/hyperlink" Target="http://eyjan.dv.is/eyjan/2013/05/19/landbunadurinn-thad-er-ekkert-ad-ottast/" TargetMode="External"/><Relationship Id="rId46" Type="http://schemas.openxmlformats.org/officeDocument/2006/relationships/hyperlink" Target="http://mbl.is/greinasafn/grein/1511817" TargetMode="External"/><Relationship Id="rId45" Type="http://schemas.openxmlformats.org/officeDocument/2006/relationships/hyperlink" Target="http://eyjan.pressan.is/frettir/?p=98298" TargetMode="External"/><Relationship Id="rId509" Type="http://schemas.openxmlformats.org/officeDocument/2006/relationships/hyperlink" Target="http://mbl.is/greinasafn/grein/556762" TargetMode="External"/><Relationship Id="rId508" Type="http://schemas.openxmlformats.org/officeDocument/2006/relationships/hyperlink" Target="http://stundin.is/grein/8777" TargetMode="External"/><Relationship Id="rId503" Type="http://schemas.openxmlformats.org/officeDocument/2006/relationships/hyperlink" Target="http://mbl.is" TargetMode="External"/><Relationship Id="rId745" Type="http://schemas.openxmlformats.org/officeDocument/2006/relationships/hyperlink" Target="http://mbl.is/greinasafn/grein/712370" TargetMode="External"/><Relationship Id="rId502" Type="http://schemas.openxmlformats.org/officeDocument/2006/relationships/hyperlink" Target="http://visir.is/g/2017170508980" TargetMode="External"/><Relationship Id="rId744" Type="http://schemas.openxmlformats.org/officeDocument/2006/relationships/hyperlink" Target="http://mbl.is/frettir/innlent/2008/10/20/ekki_osennilegt_ad_gjosi_eftir_2_4_ar" TargetMode="External"/><Relationship Id="rId501" Type="http://schemas.openxmlformats.org/officeDocument/2006/relationships/hyperlink" Target="http://mbl.is/greinasafn/grein/1516064" TargetMode="External"/><Relationship Id="rId743" Type="http://schemas.openxmlformats.org/officeDocument/2006/relationships/hyperlink" Target="http://mbl.is" TargetMode="External"/><Relationship Id="rId500" Type="http://schemas.openxmlformats.org/officeDocument/2006/relationships/hyperlink" Target="http://mbl.is/greinasafn/grein/505973" TargetMode="External"/><Relationship Id="rId742" Type="http://schemas.openxmlformats.org/officeDocument/2006/relationships/hyperlink" Target="http://visir.is/g/2014140419383" TargetMode="External"/><Relationship Id="rId507" Type="http://schemas.openxmlformats.org/officeDocument/2006/relationships/hyperlink" Target="http://mbl.is/greinasafn/grein/1347578" TargetMode="External"/><Relationship Id="rId749" Type="http://schemas.openxmlformats.org/officeDocument/2006/relationships/hyperlink" Target="http://vb.is" TargetMode="External"/><Relationship Id="rId506" Type="http://schemas.openxmlformats.org/officeDocument/2006/relationships/hyperlink" Target="http://mbl.is/greinasafn/grein/584418" TargetMode="External"/><Relationship Id="rId748" Type="http://schemas.openxmlformats.org/officeDocument/2006/relationships/hyperlink" Target="http://mbl.is/greinasafn/grein/630693" TargetMode="External"/><Relationship Id="rId505" Type="http://schemas.openxmlformats.org/officeDocument/2006/relationships/hyperlink" Target="http://mbl.is/greinasafn/grein/1290540" TargetMode="External"/><Relationship Id="rId747" Type="http://schemas.openxmlformats.org/officeDocument/2006/relationships/hyperlink" Target="http://mbl.is/greinasafn/grein/1196667" TargetMode="External"/><Relationship Id="rId504" Type="http://schemas.openxmlformats.org/officeDocument/2006/relationships/hyperlink" Target="http://mbl.is/vidskipti/frettir/2002/09/12/glerthak_eda_thykkt_lag_af_karlmonnum" TargetMode="External"/><Relationship Id="rId746" Type="http://schemas.openxmlformats.org/officeDocument/2006/relationships/hyperlink" Target="http://eyjan.dv.is/eyjan/2008/06/04/vatnsskortur-i-islendingabyggdum/" TargetMode="External"/><Relationship Id="rId48" Type="http://schemas.openxmlformats.org/officeDocument/2006/relationships/hyperlink" Target="http://visir.is/g/2009202471999" TargetMode="External"/><Relationship Id="rId47" Type="http://schemas.openxmlformats.org/officeDocument/2006/relationships/hyperlink" Target="http://visir.is/g/2018180419057" TargetMode="External"/><Relationship Id="rId49" Type="http://schemas.openxmlformats.org/officeDocument/2006/relationships/hyperlink" Target="http://visir.is/g/2009363193451" TargetMode="External"/><Relationship Id="rId741" Type="http://schemas.openxmlformats.org/officeDocument/2006/relationships/hyperlink" Target="http://mbl.is/frettir/innlent/2018/06/03/tvofalda_soun_a_10_arum" TargetMode="External"/><Relationship Id="rId740" Type="http://schemas.openxmlformats.org/officeDocument/2006/relationships/hyperlink" Target="http://mbl.is" TargetMode="External"/><Relationship Id="rId31" Type="http://schemas.openxmlformats.org/officeDocument/2006/relationships/hyperlink" Target="http://dv.is" TargetMode="External"/><Relationship Id="rId30" Type="http://schemas.openxmlformats.org/officeDocument/2006/relationships/hyperlink" Target="http://vb.is/frettir/83066/" TargetMode="External"/><Relationship Id="rId33" Type="http://schemas.openxmlformats.org/officeDocument/2006/relationships/hyperlink" Target="http://visir.is/g/2018181219652" TargetMode="External"/><Relationship Id="rId32" Type="http://schemas.openxmlformats.org/officeDocument/2006/relationships/hyperlink" Target="http://eyjan.dv.is/eyjan/2016/03/01/hvenaer-verda-byssurnar-teknar-fram/" TargetMode="External"/><Relationship Id="rId35" Type="http://schemas.openxmlformats.org/officeDocument/2006/relationships/hyperlink" Target="http://mbl.is/greinasafn/grein/1515134" TargetMode="External"/><Relationship Id="rId34" Type="http://schemas.openxmlformats.org/officeDocument/2006/relationships/hyperlink" Target="http://mbl.is/greinasafn/grein/1438217" TargetMode="External"/><Relationship Id="rId739" Type="http://schemas.openxmlformats.org/officeDocument/2006/relationships/hyperlink" Target="http://vb.is/skodun/126304/" TargetMode="External"/><Relationship Id="rId734" Type="http://schemas.openxmlformats.org/officeDocument/2006/relationships/hyperlink" Target="http://mbl.is/frettir/innlent/2015/03/15/utanrikismalum_utvistad_til_leikskola" TargetMode="External"/><Relationship Id="rId733" Type="http://schemas.openxmlformats.org/officeDocument/2006/relationships/hyperlink" Target="http://mbl.is" TargetMode="External"/><Relationship Id="rId732" Type="http://schemas.openxmlformats.org/officeDocument/2006/relationships/hyperlink" Target="http://mbl.is/frettir/innlent/2014/01/25/urraedid_til_en_bornin_bida_3" TargetMode="External"/><Relationship Id="rId731" Type="http://schemas.openxmlformats.org/officeDocument/2006/relationships/hyperlink" Target="http://mbl.is" TargetMode="External"/><Relationship Id="rId738" Type="http://schemas.openxmlformats.org/officeDocument/2006/relationships/hyperlink" Target="http://vb.is" TargetMode="External"/><Relationship Id="rId737" Type="http://schemas.openxmlformats.org/officeDocument/2006/relationships/hyperlink" Target="http://visir.is/g/2016160709389" TargetMode="External"/><Relationship Id="rId736" Type="http://schemas.openxmlformats.org/officeDocument/2006/relationships/hyperlink" Target="http://mbl.is/greinasafn/grein/657933" TargetMode="External"/><Relationship Id="rId735" Type="http://schemas.openxmlformats.org/officeDocument/2006/relationships/hyperlink" Target="http://visindavefur.is/svar.php?id=71247" TargetMode="External"/><Relationship Id="rId37" Type="http://schemas.openxmlformats.org/officeDocument/2006/relationships/hyperlink" Target="http://ruv.is/node/983429" TargetMode="External"/><Relationship Id="rId36" Type="http://schemas.openxmlformats.org/officeDocument/2006/relationships/hyperlink" Target="http://eyjan.dv.is/eyjan/2013/01/17/straumurinn-inn-i-midborgirnar/" TargetMode="External"/><Relationship Id="rId39" Type="http://schemas.openxmlformats.org/officeDocument/2006/relationships/hyperlink" Target="http://mbl.is/frettir/innlent/2015/09/16/hafa_bodid_yfir_21_7_prosent_launahaekkun" TargetMode="External"/><Relationship Id="rId38" Type="http://schemas.openxmlformats.org/officeDocument/2006/relationships/hyperlink" Target="http://mbl.is" TargetMode="External"/><Relationship Id="rId730" Type="http://schemas.openxmlformats.org/officeDocument/2006/relationships/hyperlink" Target="http://mbl.is/frettir/innlent/2009/06/25/adferdinni_breytt_til_ad_haekka_tollinn" TargetMode="External"/><Relationship Id="rId20" Type="http://schemas.openxmlformats.org/officeDocument/2006/relationships/hyperlink" Target="http://visir.is/g/2018180229025" TargetMode="External"/><Relationship Id="rId22" Type="http://schemas.openxmlformats.org/officeDocument/2006/relationships/hyperlink" Target="http://vikudagur.is/is/frettir/kennarar-i-vma-stadan-er-nu-grafalvarleg-og-skolinn-nanast-gjaldthrota" TargetMode="External"/><Relationship Id="rId21" Type="http://schemas.openxmlformats.org/officeDocument/2006/relationships/hyperlink" Target="http://vikudagur.is" TargetMode="External"/><Relationship Id="rId24" Type="http://schemas.openxmlformats.org/officeDocument/2006/relationships/hyperlink" Target="http://frettabladid.is/skodun/hvernig-fannst-mer-skaupi" TargetMode="External"/><Relationship Id="rId23" Type="http://schemas.openxmlformats.org/officeDocument/2006/relationships/hyperlink" Target="http://visir.is/g/2016160518713" TargetMode="External"/><Relationship Id="rId525" Type="http://schemas.openxmlformats.org/officeDocument/2006/relationships/hyperlink" Target="http://vb.is" TargetMode="External"/><Relationship Id="rId767" Type="http://schemas.openxmlformats.org/officeDocument/2006/relationships/hyperlink" Target="http://mbl.is/frettir/innlent/2001/02/09/ganga_atti_fra_utbodslysingu_a_annan_hatt" TargetMode="External"/><Relationship Id="rId524" Type="http://schemas.openxmlformats.org/officeDocument/2006/relationships/hyperlink" Target="http://frettabladid.is/frettir/guaido-feraist-leynilega-um-ameriku-til-a-afla-stunings" TargetMode="External"/><Relationship Id="rId766" Type="http://schemas.openxmlformats.org/officeDocument/2006/relationships/hyperlink" Target="http://mbl.is" TargetMode="External"/><Relationship Id="rId523" Type="http://schemas.openxmlformats.org/officeDocument/2006/relationships/hyperlink" Target="http://mbl.is/greinasafn/grein/1148735" TargetMode="External"/><Relationship Id="rId765" Type="http://schemas.openxmlformats.org/officeDocument/2006/relationships/hyperlink" Target="http://mbl.is/greinasafn/grein/1256550" TargetMode="External"/><Relationship Id="rId522" Type="http://schemas.openxmlformats.org/officeDocument/2006/relationships/hyperlink" Target="http://mbl.is/greinasafn/grein/1060792" TargetMode="External"/><Relationship Id="rId764" Type="http://schemas.openxmlformats.org/officeDocument/2006/relationships/hyperlink" Target="http://mbl.is/greinasafn/grein/745910" TargetMode="External"/><Relationship Id="rId529" Type="http://schemas.openxmlformats.org/officeDocument/2006/relationships/hyperlink" Target="http://mbl.is/greinasafn/grein/1317124" TargetMode="External"/><Relationship Id="rId528" Type="http://schemas.openxmlformats.org/officeDocument/2006/relationships/hyperlink" Target="http://mbl.is/greinasafn/grein/1643190" TargetMode="External"/><Relationship Id="rId527" Type="http://schemas.openxmlformats.org/officeDocument/2006/relationships/hyperlink" Target="http://mbl.is/greinasafn/grein/1065203" TargetMode="External"/><Relationship Id="rId769" Type="http://schemas.openxmlformats.org/officeDocument/2006/relationships/hyperlink" Target="http://stundin.is/grein/9850" TargetMode="External"/><Relationship Id="rId526" Type="http://schemas.openxmlformats.org/officeDocument/2006/relationships/hyperlink" Target="http://vb.is/frettir/71857/" TargetMode="External"/><Relationship Id="rId768" Type="http://schemas.openxmlformats.org/officeDocument/2006/relationships/hyperlink" Target="http://mbl.is/greinasafn/grein/772182" TargetMode="External"/><Relationship Id="rId26" Type="http://schemas.openxmlformats.org/officeDocument/2006/relationships/hyperlink" Target="http://visir.is/g/2019190109378" TargetMode="External"/><Relationship Id="rId25" Type="http://schemas.openxmlformats.org/officeDocument/2006/relationships/hyperlink" Target="http://viljinn.is/?p=3552" TargetMode="External"/><Relationship Id="rId28" Type="http://schemas.openxmlformats.org/officeDocument/2006/relationships/hyperlink" Target="http://mbl.is/greinasafn/grein/576309" TargetMode="External"/><Relationship Id="rId27" Type="http://schemas.openxmlformats.org/officeDocument/2006/relationships/hyperlink" Target="http://visir.is/g/2018181219688" TargetMode="External"/><Relationship Id="rId521" Type="http://schemas.openxmlformats.org/officeDocument/2006/relationships/hyperlink" Target="http://dv.is/sandkorn/2009/6/14/hvad-verdur-um-agnesi/" TargetMode="External"/><Relationship Id="rId763" Type="http://schemas.openxmlformats.org/officeDocument/2006/relationships/hyperlink" Target="http://visir.is/g/2005504050309" TargetMode="External"/><Relationship Id="rId29" Type="http://schemas.openxmlformats.org/officeDocument/2006/relationships/hyperlink" Target="http://vb.is" TargetMode="External"/><Relationship Id="rId520" Type="http://schemas.openxmlformats.org/officeDocument/2006/relationships/hyperlink" Target="http://dv.is" TargetMode="External"/><Relationship Id="rId762" Type="http://schemas.openxmlformats.org/officeDocument/2006/relationships/hyperlink" Target="http://mbl.is/greinasafn/grein/599641" TargetMode="External"/><Relationship Id="rId761" Type="http://schemas.openxmlformats.org/officeDocument/2006/relationships/hyperlink" Target="http://mbl.is/greinasafn/grein/1460756" TargetMode="External"/><Relationship Id="rId760" Type="http://schemas.openxmlformats.org/officeDocument/2006/relationships/hyperlink" Target="http://eyjafrettir.is/greinar/sigurdur-ingi-johansson-vinna-voxtur-velferd/2017-10-27" TargetMode="External"/><Relationship Id="rId11" Type="http://schemas.openxmlformats.org/officeDocument/2006/relationships/hyperlink" Target="http://mbl.is/greinasafn/grein/1258662" TargetMode="External"/><Relationship Id="rId10" Type="http://schemas.openxmlformats.org/officeDocument/2006/relationships/hyperlink" Target="http://mbl.is/greinasafn/grein/1377490" TargetMode="External"/><Relationship Id="rId13" Type="http://schemas.openxmlformats.org/officeDocument/2006/relationships/hyperlink" Target="http://kjarninn.is/skyring/2019-08-19-gildi-selur-hlut-sinn-i-hb-grandabrim-vegna-kaupa-solufelogum" TargetMode="External"/><Relationship Id="rId12" Type="http://schemas.openxmlformats.org/officeDocument/2006/relationships/hyperlink" Target="http://kjarninn.is" TargetMode="External"/><Relationship Id="rId519" Type="http://schemas.openxmlformats.org/officeDocument/2006/relationships/hyperlink" Target="http://bbl.is/frettir/4640" TargetMode="External"/><Relationship Id="rId514" Type="http://schemas.openxmlformats.org/officeDocument/2006/relationships/hyperlink" Target="http://mbl.is/greinasafn/grein/1392368" TargetMode="External"/><Relationship Id="rId756" Type="http://schemas.openxmlformats.org/officeDocument/2006/relationships/hyperlink" Target="http://mbl.is/greinasafn/grein/1499431" TargetMode="External"/><Relationship Id="rId513" Type="http://schemas.openxmlformats.org/officeDocument/2006/relationships/hyperlink" Target="http://vb.is/frettir/111580/" TargetMode="External"/><Relationship Id="rId755" Type="http://schemas.openxmlformats.org/officeDocument/2006/relationships/hyperlink" Target="http://visir.is/g/2012121219977" TargetMode="External"/><Relationship Id="rId512" Type="http://schemas.openxmlformats.org/officeDocument/2006/relationships/hyperlink" Target="http://vb.is" TargetMode="External"/><Relationship Id="rId754" Type="http://schemas.openxmlformats.org/officeDocument/2006/relationships/hyperlink" Target="http://mbl.is/greinasafn/grein/1556976" TargetMode="External"/><Relationship Id="rId511" Type="http://schemas.openxmlformats.org/officeDocument/2006/relationships/hyperlink" Target="http://visindavefur.is/svar.php?id=71074" TargetMode="External"/><Relationship Id="rId753" Type="http://schemas.openxmlformats.org/officeDocument/2006/relationships/hyperlink" Target="http://mbl.is/greinasafn/grein/646179" TargetMode="External"/><Relationship Id="rId518" Type="http://schemas.openxmlformats.org/officeDocument/2006/relationships/hyperlink" Target="http://mbl.is/greinasafn/grein/1364527" TargetMode="External"/><Relationship Id="rId517" Type="http://schemas.openxmlformats.org/officeDocument/2006/relationships/hyperlink" Target="http://mbl.is/greinasafn/grein/1005323" TargetMode="External"/><Relationship Id="rId759" Type="http://schemas.openxmlformats.org/officeDocument/2006/relationships/hyperlink" Target="http://mbl.is/greinasafn/grein/637227" TargetMode="External"/><Relationship Id="rId516" Type="http://schemas.openxmlformats.org/officeDocument/2006/relationships/hyperlink" Target="http://mbl.is/frettir/erlent/2008/09/12/danir_spara_vid_sig_i_mat" TargetMode="External"/><Relationship Id="rId758" Type="http://schemas.openxmlformats.org/officeDocument/2006/relationships/hyperlink" Target="http://mbl.is/greinasafn/grein/1362711" TargetMode="External"/><Relationship Id="rId515" Type="http://schemas.openxmlformats.org/officeDocument/2006/relationships/hyperlink" Target="http://mbl.is" TargetMode="External"/><Relationship Id="rId757" Type="http://schemas.openxmlformats.org/officeDocument/2006/relationships/hyperlink" Target="http://mbl.is/greinasafn/grein/1356934" TargetMode="External"/><Relationship Id="rId15" Type="http://schemas.openxmlformats.org/officeDocument/2006/relationships/hyperlink" Target="http://kjarninn.is" TargetMode="External"/><Relationship Id="rId14" Type="http://schemas.openxmlformats.org/officeDocument/2006/relationships/hyperlink" Target="http://ruv.is/node/1266128" TargetMode="External"/><Relationship Id="rId17" Type="http://schemas.openxmlformats.org/officeDocument/2006/relationships/hyperlink" Target="http://mbl.is/greinasafn/grein/1216513" TargetMode="External"/><Relationship Id="rId16" Type="http://schemas.openxmlformats.org/officeDocument/2006/relationships/hyperlink" Target="http://kjarninn.is/skyring/2017-03-31-faedingarorlof-verdur-haekkad-i-600-thusund-manudii-skrefum/" TargetMode="External"/><Relationship Id="rId19" Type="http://schemas.openxmlformats.org/officeDocument/2006/relationships/hyperlink" Target="http://mbl.is/greinasafn/grein/1045910" TargetMode="External"/><Relationship Id="rId510" Type="http://schemas.openxmlformats.org/officeDocument/2006/relationships/hyperlink" Target="http://visindavefur.is/svar.php?id=66837" TargetMode="External"/><Relationship Id="rId752" Type="http://schemas.openxmlformats.org/officeDocument/2006/relationships/hyperlink" Target="http://mbl.is/greinasafn/grein/1487312" TargetMode="External"/><Relationship Id="rId18" Type="http://schemas.openxmlformats.org/officeDocument/2006/relationships/hyperlink" Target="http://ruv.is/node/731978" TargetMode="External"/><Relationship Id="rId751" Type="http://schemas.openxmlformats.org/officeDocument/2006/relationships/hyperlink" Target="http://visindavefur.is/svar.php?id=6917" TargetMode="External"/><Relationship Id="rId750" Type="http://schemas.openxmlformats.org/officeDocument/2006/relationships/hyperlink" Target="http://vb.is/frettir/24695/" TargetMode="External"/><Relationship Id="rId84" Type="http://schemas.openxmlformats.org/officeDocument/2006/relationships/hyperlink" Target="http://visir.is/g/2017170809749" TargetMode="External"/><Relationship Id="rId83" Type="http://schemas.openxmlformats.org/officeDocument/2006/relationships/hyperlink" Target="http://mbl.is/frettir/innlent/2017/11/01/aukinn_samdrattur_i_sildarradgjof_ices" TargetMode="External"/><Relationship Id="rId86" Type="http://schemas.openxmlformats.org/officeDocument/2006/relationships/hyperlink" Target="http://andriki.is" TargetMode="External"/><Relationship Id="rId85" Type="http://schemas.openxmlformats.org/officeDocument/2006/relationships/hyperlink" Target="http://eyjan.pressan.is/frettir/?p=196635" TargetMode="External"/><Relationship Id="rId88" Type="http://schemas.openxmlformats.org/officeDocument/2006/relationships/hyperlink" Target="http://mbl.is/greinasafn/grein/595016" TargetMode="External"/><Relationship Id="rId87" Type="http://schemas.openxmlformats.org/officeDocument/2006/relationships/hyperlink" Target="http://andriki.is/2015/06/28/helgarsprokid-28-juni-2015/" TargetMode="External"/><Relationship Id="rId89" Type="http://schemas.openxmlformats.org/officeDocument/2006/relationships/hyperlink" Target="http://mbl.is/greinasafn/grein/621651" TargetMode="External"/><Relationship Id="rId709" Type="http://schemas.openxmlformats.org/officeDocument/2006/relationships/hyperlink" Target="http://mbl.is/greinasafn/grein/1285867" TargetMode="External"/><Relationship Id="rId708" Type="http://schemas.openxmlformats.org/officeDocument/2006/relationships/hyperlink" Target="http://visir.is/g/2011710079991" TargetMode="External"/><Relationship Id="rId707" Type="http://schemas.openxmlformats.org/officeDocument/2006/relationships/hyperlink" Target="http://ruv.is/node/1322993" TargetMode="External"/><Relationship Id="rId706" Type="http://schemas.openxmlformats.org/officeDocument/2006/relationships/hyperlink" Target="http://kjarninn.is/skyring/2018-05-11-tiu-stadreyndir-um-islenska-leigumarkadinn" TargetMode="External"/><Relationship Id="rId80" Type="http://schemas.openxmlformats.org/officeDocument/2006/relationships/hyperlink" Target="http://ruv.is/frett/of-litid-fe-til-skolareksturs-i-reykjavik" TargetMode="External"/><Relationship Id="rId82" Type="http://schemas.openxmlformats.org/officeDocument/2006/relationships/hyperlink" Target="http://mbl.is" TargetMode="External"/><Relationship Id="rId81" Type="http://schemas.openxmlformats.org/officeDocument/2006/relationships/hyperlink" Target="http://mbl.is/greinasafn/grein/1542765" TargetMode="External"/><Relationship Id="rId701" Type="http://schemas.openxmlformats.org/officeDocument/2006/relationships/hyperlink" Target="http://ruv.is/node/611545" TargetMode="External"/><Relationship Id="rId700" Type="http://schemas.openxmlformats.org/officeDocument/2006/relationships/hyperlink" Target="http://mbl.is/greinasafn/grein/1079621" TargetMode="External"/><Relationship Id="rId705" Type="http://schemas.openxmlformats.org/officeDocument/2006/relationships/hyperlink" Target="http://kjarninn.is" TargetMode="External"/><Relationship Id="rId704" Type="http://schemas.openxmlformats.org/officeDocument/2006/relationships/hyperlink" Target="http://ruv.is/node/1101661" TargetMode="External"/><Relationship Id="rId703" Type="http://schemas.openxmlformats.org/officeDocument/2006/relationships/hyperlink" Target="http://visir.is/g/2007103080075" TargetMode="External"/><Relationship Id="rId702" Type="http://schemas.openxmlformats.org/officeDocument/2006/relationships/hyperlink" Target="http://mbl.is/greinasafn/grein/703132" TargetMode="External"/><Relationship Id="rId73" Type="http://schemas.openxmlformats.org/officeDocument/2006/relationships/hyperlink" Target="http://eyjan.pressan.is/frettir/?p=124576" TargetMode="External"/><Relationship Id="rId72" Type="http://schemas.openxmlformats.org/officeDocument/2006/relationships/hyperlink" Target="http://dv.is/leidari/2012/10/1/lokavetur-johonnu/" TargetMode="External"/><Relationship Id="rId75" Type="http://schemas.openxmlformats.org/officeDocument/2006/relationships/hyperlink" Target="http://visir.is/g/2018180518828" TargetMode="External"/><Relationship Id="rId74" Type="http://schemas.openxmlformats.org/officeDocument/2006/relationships/hyperlink" Target="http://visir.is/g/2011260346007" TargetMode="External"/><Relationship Id="rId77" Type="http://schemas.openxmlformats.org/officeDocument/2006/relationships/hyperlink" Target="http://eyjan.dv.is/eyjan/2013/02/19/bordum-minna-kjot-umhverfisins-vegna/" TargetMode="External"/><Relationship Id="rId76" Type="http://schemas.openxmlformats.org/officeDocument/2006/relationships/hyperlink" Target="http://visir.is/g/2018180229025" TargetMode="External"/><Relationship Id="rId79" Type="http://schemas.openxmlformats.org/officeDocument/2006/relationships/hyperlink" Target="http://visindavefur.is/svar.php?id=6809" TargetMode="External"/><Relationship Id="rId78" Type="http://schemas.openxmlformats.org/officeDocument/2006/relationships/hyperlink" Target="http://mbl.is/greinasafn/grein/1503997" TargetMode="External"/><Relationship Id="rId71" Type="http://schemas.openxmlformats.org/officeDocument/2006/relationships/hyperlink" Target="http://dv.is" TargetMode="External"/><Relationship Id="rId70" Type="http://schemas.openxmlformats.org/officeDocument/2006/relationships/hyperlink" Target="http://visir.is/g/2018180309014" TargetMode="External"/><Relationship Id="rId62" Type="http://schemas.openxmlformats.org/officeDocument/2006/relationships/hyperlink" Target="http://mbl.is/greinasafn/grein/551548" TargetMode="External"/><Relationship Id="rId61" Type="http://schemas.openxmlformats.org/officeDocument/2006/relationships/hyperlink" Target="http://mbl.is/greinasafn/grein/1280499" TargetMode="External"/><Relationship Id="rId64" Type="http://schemas.openxmlformats.org/officeDocument/2006/relationships/hyperlink" Target="http://visir.is/g/2019190219287" TargetMode="External"/><Relationship Id="rId63" Type="http://schemas.openxmlformats.org/officeDocument/2006/relationships/hyperlink" Target="http://frettabladid.is/skodun/taktleysi" TargetMode="External"/><Relationship Id="rId66" Type="http://schemas.openxmlformats.org/officeDocument/2006/relationships/hyperlink" Target="http://vb.is/skodun/146488" TargetMode="External"/><Relationship Id="rId65" Type="http://schemas.openxmlformats.org/officeDocument/2006/relationships/hyperlink" Target="http://vb.is" TargetMode="External"/><Relationship Id="rId68" Type="http://schemas.openxmlformats.org/officeDocument/2006/relationships/hyperlink" Target="http://frettabladid.is/skodun/a-segja-nei" TargetMode="External"/><Relationship Id="rId67" Type="http://schemas.openxmlformats.org/officeDocument/2006/relationships/hyperlink" Target="http://mbl.is/greinasafn/grein/1275969" TargetMode="External"/><Relationship Id="rId729" Type="http://schemas.openxmlformats.org/officeDocument/2006/relationships/hyperlink" Target="http://mbl.is" TargetMode="External"/><Relationship Id="rId728" Type="http://schemas.openxmlformats.org/officeDocument/2006/relationships/hyperlink" Target="http://visir.is/g/2017170429577" TargetMode="External"/><Relationship Id="rId60" Type="http://schemas.openxmlformats.org/officeDocument/2006/relationships/hyperlink" Target="http://eyjan.dv.is/eyjan/2007/11/17/sogulegt-samhengi/" TargetMode="External"/><Relationship Id="rId723" Type="http://schemas.openxmlformats.org/officeDocument/2006/relationships/hyperlink" Target="http://stundin.is/grein/2558" TargetMode="External"/><Relationship Id="rId722" Type="http://schemas.openxmlformats.org/officeDocument/2006/relationships/hyperlink" Target="http://mbl.is/folk/umsagnir/2001/08/19/i_hamingjuleit" TargetMode="External"/><Relationship Id="rId721" Type="http://schemas.openxmlformats.org/officeDocument/2006/relationships/hyperlink" Target="http://mbl.is" TargetMode="External"/><Relationship Id="rId720" Type="http://schemas.openxmlformats.org/officeDocument/2006/relationships/hyperlink" Target="http://mbl.is/frettir/innlent/2001/03/16/of_dyrmaett_land_til_ad_soa_thvi_undir_flugstarfsem" TargetMode="External"/><Relationship Id="rId727" Type="http://schemas.openxmlformats.org/officeDocument/2006/relationships/hyperlink" Target="http://dv.is/leidari/2010/10/14/godir-kapitalistar/" TargetMode="External"/><Relationship Id="rId726" Type="http://schemas.openxmlformats.org/officeDocument/2006/relationships/hyperlink" Target="http://dv.is" TargetMode="External"/><Relationship Id="rId725" Type="http://schemas.openxmlformats.org/officeDocument/2006/relationships/hyperlink" Target="http://mbl.is/greinasafn/grein/668216" TargetMode="External"/><Relationship Id="rId724" Type="http://schemas.openxmlformats.org/officeDocument/2006/relationships/hyperlink" Target="http://mbl.is/greinasafn/grein/1056281" TargetMode="External"/><Relationship Id="rId69" Type="http://schemas.openxmlformats.org/officeDocument/2006/relationships/hyperlink" Target="http://visir.is/g/2018180909434" TargetMode="External"/><Relationship Id="rId51" Type="http://schemas.openxmlformats.org/officeDocument/2006/relationships/hyperlink" Target="http://vikudagur.is" TargetMode="External"/><Relationship Id="rId50" Type="http://schemas.openxmlformats.org/officeDocument/2006/relationships/hyperlink" Target="http://visir.is/g/2017171029951" TargetMode="External"/><Relationship Id="rId53" Type="http://schemas.openxmlformats.org/officeDocument/2006/relationships/hyperlink" Target="http://dv.is" TargetMode="External"/><Relationship Id="rId52" Type="http://schemas.openxmlformats.org/officeDocument/2006/relationships/hyperlink" Target="http://vikudagur.is/is/frettir/tharftu-alltaf-ad-hafa-simann-a-ther" TargetMode="External"/><Relationship Id="rId55" Type="http://schemas.openxmlformats.org/officeDocument/2006/relationships/hyperlink" Target="http://mbl.is/greinasafn/grein/687330" TargetMode="External"/><Relationship Id="rId54" Type="http://schemas.openxmlformats.org/officeDocument/2006/relationships/hyperlink" Target="http://dv.is/frettir/2017/5/9/kari-skorar-ottar-ad-segja-af-ser-ther-er-ekki-saett-vid-hlidina-monnum-sem-lita-kaerleikann-sem-reiknivillu-i-rikisbokhaldi/" TargetMode="External"/><Relationship Id="rId57" Type="http://schemas.openxmlformats.org/officeDocument/2006/relationships/hyperlink" Target="http://frettabladid.is/frettir/bandarikin-rsta-a-maduro-me-refsiagerum" TargetMode="External"/><Relationship Id="rId56" Type="http://schemas.openxmlformats.org/officeDocument/2006/relationships/hyperlink" Target="http://visir.is/g/2019190128957" TargetMode="External"/><Relationship Id="rId719" Type="http://schemas.openxmlformats.org/officeDocument/2006/relationships/hyperlink" Target="http://mbl.is" TargetMode="External"/><Relationship Id="rId718" Type="http://schemas.openxmlformats.org/officeDocument/2006/relationships/hyperlink" Target="http://mbl.is/greinasafn/grein/1204998" TargetMode="External"/><Relationship Id="rId717" Type="http://schemas.openxmlformats.org/officeDocument/2006/relationships/hyperlink" Target="http://mbl.is/greinasafn/grein/1558189" TargetMode="External"/><Relationship Id="rId712" Type="http://schemas.openxmlformats.org/officeDocument/2006/relationships/hyperlink" Target="http://stundin.is/grein/5631" TargetMode="External"/><Relationship Id="rId711" Type="http://schemas.openxmlformats.org/officeDocument/2006/relationships/hyperlink" Target="http://vb.is/frettir/126261/" TargetMode="External"/><Relationship Id="rId710" Type="http://schemas.openxmlformats.org/officeDocument/2006/relationships/hyperlink" Target="http://vb.is" TargetMode="External"/><Relationship Id="rId716" Type="http://schemas.openxmlformats.org/officeDocument/2006/relationships/hyperlink" Target="http://visir.is/g/2012712199967" TargetMode="External"/><Relationship Id="rId715" Type="http://schemas.openxmlformats.org/officeDocument/2006/relationships/hyperlink" Target="http://kjarninn.is/frettir/2019-08-26-foreldrar-geta-farid-i-greidslumat-med-bornum-sinum" TargetMode="External"/><Relationship Id="rId714" Type="http://schemas.openxmlformats.org/officeDocument/2006/relationships/hyperlink" Target="http://kjarninn.is" TargetMode="External"/><Relationship Id="rId713" Type="http://schemas.openxmlformats.org/officeDocument/2006/relationships/hyperlink" Target="http://mbl.is/greinasafn/grein/1579385" TargetMode="External"/><Relationship Id="rId59" Type="http://schemas.openxmlformats.org/officeDocument/2006/relationships/hyperlink" Target="http://frettatiminn.is/bara-ef-fiskar-gaetu-sungid/" TargetMode="External"/><Relationship Id="rId58" Type="http://schemas.openxmlformats.org/officeDocument/2006/relationships/hyperlink" Target="http://eyjan.pressan.is/frettir/?p=123738" TargetMode="External"/><Relationship Id="rId590" Type="http://schemas.openxmlformats.org/officeDocument/2006/relationships/hyperlink" Target="http://mbl.is/greinasafn/grein/1652384" TargetMode="External"/><Relationship Id="rId107" Type="http://schemas.openxmlformats.org/officeDocument/2006/relationships/hyperlink" Target="http://eyjafrettir.is/frett/ungir_sjalfstaedismenn_i_eyjum_taka_undir_med_formanni_flokksins/2012-01-30" TargetMode="External"/><Relationship Id="rId349" Type="http://schemas.openxmlformats.org/officeDocument/2006/relationships/hyperlink" Target="http://dv.is" TargetMode="External"/><Relationship Id="rId106" Type="http://schemas.openxmlformats.org/officeDocument/2006/relationships/hyperlink" Target="http://mbl.is/greinasafn/grein/1122452" TargetMode="External"/><Relationship Id="rId348" Type="http://schemas.openxmlformats.org/officeDocument/2006/relationships/hyperlink" Target="http://dv.is/blogg/eimreidin/2012/6/8/barattanumbessastadithadsemmerfannst/" TargetMode="External"/><Relationship Id="rId105" Type="http://schemas.openxmlformats.org/officeDocument/2006/relationships/hyperlink" Target="http://mbl.is/frettir/innlent/2009/08/31/segja_islendinga_beitta_fjarkugun" TargetMode="External"/><Relationship Id="rId347" Type="http://schemas.openxmlformats.org/officeDocument/2006/relationships/hyperlink" Target="http://dv.is" TargetMode="External"/><Relationship Id="rId589" Type="http://schemas.openxmlformats.org/officeDocument/2006/relationships/hyperlink" Target="http://mbl.is/greinasafn/grein/1687386" TargetMode="External"/><Relationship Id="rId104" Type="http://schemas.openxmlformats.org/officeDocument/2006/relationships/hyperlink" Target="http://mbl.is" TargetMode="External"/><Relationship Id="rId346" Type="http://schemas.openxmlformats.org/officeDocument/2006/relationships/hyperlink" Target="http://pressan.is/Veroldin/LesaGrein/hvers-vegna-sofum-vid---" TargetMode="External"/><Relationship Id="rId588" Type="http://schemas.openxmlformats.org/officeDocument/2006/relationships/hyperlink" Target="http://mbl.is/greinasafn/grein/1570462" TargetMode="External"/><Relationship Id="rId109" Type="http://schemas.openxmlformats.org/officeDocument/2006/relationships/hyperlink" Target="http://visir.is/g/200770326054" TargetMode="External"/><Relationship Id="rId108" Type="http://schemas.openxmlformats.org/officeDocument/2006/relationships/hyperlink" Target="http://mbl.is/greinasafn/grein/1093330" TargetMode="External"/><Relationship Id="rId341" Type="http://schemas.openxmlformats.org/officeDocument/2006/relationships/hyperlink" Target="http://vb.is/skodun/148175" TargetMode="External"/><Relationship Id="rId583" Type="http://schemas.openxmlformats.org/officeDocument/2006/relationships/hyperlink" Target="http://andriki.is/2000/03/08/midvikudagur-8-mars-2000/" TargetMode="External"/><Relationship Id="rId340" Type="http://schemas.openxmlformats.org/officeDocument/2006/relationships/hyperlink" Target="http://vb.is" TargetMode="External"/><Relationship Id="rId582" Type="http://schemas.openxmlformats.org/officeDocument/2006/relationships/hyperlink" Target="http://andriki.is" TargetMode="External"/><Relationship Id="rId581" Type="http://schemas.openxmlformats.org/officeDocument/2006/relationships/hyperlink" Target="http://mbl.is/vidskipti/frettir/2009/03/27/erfitt_framundan_hja_lifeyrissjodum" TargetMode="External"/><Relationship Id="rId580" Type="http://schemas.openxmlformats.org/officeDocument/2006/relationships/hyperlink" Target="http://mbl.is" TargetMode="External"/><Relationship Id="rId103" Type="http://schemas.openxmlformats.org/officeDocument/2006/relationships/hyperlink" Target="http://eyjan.dv.is/eyjan/2007/11/27/heimurinn-sem-fataekrahverfi/" TargetMode="External"/><Relationship Id="rId345" Type="http://schemas.openxmlformats.org/officeDocument/2006/relationships/hyperlink" Target="http://mbl.is/greinasafn/grein/1705772" TargetMode="External"/><Relationship Id="rId587" Type="http://schemas.openxmlformats.org/officeDocument/2006/relationships/hyperlink" Target="http://mbl.is/greinasafn/grein/1624542" TargetMode="External"/><Relationship Id="rId102" Type="http://schemas.openxmlformats.org/officeDocument/2006/relationships/hyperlink" Target="http://mbl.is/greinasafn/grein/1700905" TargetMode="External"/><Relationship Id="rId344" Type="http://schemas.openxmlformats.org/officeDocument/2006/relationships/hyperlink" Target="http://mbl.is/greinasafn/grein/777189" TargetMode="External"/><Relationship Id="rId586" Type="http://schemas.openxmlformats.org/officeDocument/2006/relationships/hyperlink" Target="http://eyjan.dv.is/eyjan/2018/9/6/segir-borgina-bregdast-seint-vid-hotelvaedingunni-hin-haukfranu-og-gradugu-augu-verktaka-virdast-samt-sja-enn-fleiri-taekifaeri-til-hoteluppbyggingar" TargetMode="External"/><Relationship Id="rId101" Type="http://schemas.openxmlformats.org/officeDocument/2006/relationships/hyperlink" Target="http://mbl.is/greinasafn/grein/571345" TargetMode="External"/><Relationship Id="rId343" Type="http://schemas.openxmlformats.org/officeDocument/2006/relationships/hyperlink" Target="http://mbl.is/frettir/innlent/2003/10/16/hlutfallslegur_kostnadur_hins_opinbera_vegna_heilbr" TargetMode="External"/><Relationship Id="rId585" Type="http://schemas.openxmlformats.org/officeDocument/2006/relationships/hyperlink" Target="http://dv.is" TargetMode="External"/><Relationship Id="rId100" Type="http://schemas.openxmlformats.org/officeDocument/2006/relationships/hyperlink" Target="http://eyjan.dv.is/eyjan/2008/02/24/forystukreppa/" TargetMode="External"/><Relationship Id="rId342" Type="http://schemas.openxmlformats.org/officeDocument/2006/relationships/hyperlink" Target="http://mbl.is" TargetMode="External"/><Relationship Id="rId584" Type="http://schemas.openxmlformats.org/officeDocument/2006/relationships/hyperlink" Target="http://vf.is/adsent/af-hverju-seldu-hinir-sjalfstaedismennirnir-ekki-eigur-baeja-sinna" TargetMode="External"/><Relationship Id="rId338" Type="http://schemas.openxmlformats.org/officeDocument/2006/relationships/hyperlink" Target="http://eyjan.pressan.is/frettir/?p=155911" TargetMode="External"/><Relationship Id="rId337" Type="http://schemas.openxmlformats.org/officeDocument/2006/relationships/hyperlink" Target="http://mbl.is/greinasafn/grein/1492806" TargetMode="External"/><Relationship Id="rId579" Type="http://schemas.openxmlformats.org/officeDocument/2006/relationships/hyperlink" Target="http://stundin.is/grein/6620" TargetMode="External"/><Relationship Id="rId336" Type="http://schemas.openxmlformats.org/officeDocument/2006/relationships/hyperlink" Target="http://visir.is/g/2012710249999" TargetMode="External"/><Relationship Id="rId578" Type="http://schemas.openxmlformats.org/officeDocument/2006/relationships/hyperlink" Target="http://mbl.is/greinasafn/grein/1515881" TargetMode="External"/><Relationship Id="rId335" Type="http://schemas.openxmlformats.org/officeDocument/2006/relationships/hyperlink" Target="http://kjarninn.is/skodun/2016-06-21-hvad-skiptir-okkur-mali" TargetMode="External"/><Relationship Id="rId577" Type="http://schemas.openxmlformats.org/officeDocument/2006/relationships/hyperlink" Target="http://mbl.is/greinasafn/grein/1382426" TargetMode="External"/><Relationship Id="rId339" Type="http://schemas.openxmlformats.org/officeDocument/2006/relationships/hyperlink" Target="http://visindavefur.is/svar.php?id=7021" TargetMode="External"/><Relationship Id="rId330" Type="http://schemas.openxmlformats.org/officeDocument/2006/relationships/hyperlink" Target="http://mbl.is/greinasafn/grein/1202983" TargetMode="External"/><Relationship Id="rId572" Type="http://schemas.openxmlformats.org/officeDocument/2006/relationships/hyperlink" Target="http://mbl.is" TargetMode="External"/><Relationship Id="rId571" Type="http://schemas.openxmlformats.org/officeDocument/2006/relationships/hyperlink" Target="http://mbl.is/greinasafn/grein/601284" TargetMode="External"/><Relationship Id="rId570" Type="http://schemas.openxmlformats.org/officeDocument/2006/relationships/hyperlink" Target="http://mbl.is/greinasafn/grein/755912" TargetMode="External"/><Relationship Id="rId334" Type="http://schemas.openxmlformats.org/officeDocument/2006/relationships/hyperlink" Target="http://kjarninn.is" TargetMode="External"/><Relationship Id="rId576" Type="http://schemas.openxmlformats.org/officeDocument/2006/relationships/hyperlink" Target="http://visir.is/g/2004406260305" TargetMode="External"/><Relationship Id="rId333" Type="http://schemas.openxmlformats.org/officeDocument/2006/relationships/hyperlink" Target="http://eyjan.pressan.is/frettir/?p=174774" TargetMode="External"/><Relationship Id="rId575" Type="http://schemas.openxmlformats.org/officeDocument/2006/relationships/hyperlink" Target="http://mbl.is/greinasafn/grein/1478896" TargetMode="External"/><Relationship Id="rId332" Type="http://schemas.openxmlformats.org/officeDocument/2006/relationships/hyperlink" Target="http://frettabladid.is/skodun/lestrarhestar" TargetMode="External"/><Relationship Id="rId574" Type="http://schemas.openxmlformats.org/officeDocument/2006/relationships/hyperlink" Target="http://visir.is/g/2016160209690" TargetMode="External"/><Relationship Id="rId331" Type="http://schemas.openxmlformats.org/officeDocument/2006/relationships/hyperlink" Target="http://is.wikipedia.org/wiki?curid=139165" TargetMode="External"/><Relationship Id="rId573" Type="http://schemas.openxmlformats.org/officeDocument/2006/relationships/hyperlink" Target="http://mbl.is/vidskipti/frettir/1998/09/29/erfidleikar_long_term_capital_management_gaetu_haft" TargetMode="External"/><Relationship Id="rId370" Type="http://schemas.openxmlformats.org/officeDocument/2006/relationships/hyperlink" Target="http://mbl.is" TargetMode="External"/><Relationship Id="rId129" Type="http://schemas.openxmlformats.org/officeDocument/2006/relationships/hyperlink" Target="http://visir.is/g/2012709109963" TargetMode="External"/><Relationship Id="rId128" Type="http://schemas.openxmlformats.org/officeDocument/2006/relationships/hyperlink" Target="http://bb.is/2019/12/af-mannheimum-og-vedurgudum" TargetMode="External"/><Relationship Id="rId127" Type="http://schemas.openxmlformats.org/officeDocument/2006/relationships/hyperlink" Target="http://dv.is/menning/2011/11/30/kvalalosti-i-kjarnorkubyrgi/" TargetMode="External"/><Relationship Id="rId369" Type="http://schemas.openxmlformats.org/officeDocument/2006/relationships/hyperlink" Target="http://andriki.is/2004/02/14/laugardagur-14-februar-2004/" TargetMode="External"/><Relationship Id="rId126" Type="http://schemas.openxmlformats.org/officeDocument/2006/relationships/hyperlink" Target="http://dv.is" TargetMode="External"/><Relationship Id="rId368" Type="http://schemas.openxmlformats.org/officeDocument/2006/relationships/hyperlink" Target="http://andriki.is" TargetMode="External"/><Relationship Id="rId121" Type="http://schemas.openxmlformats.org/officeDocument/2006/relationships/hyperlink" Target="http://frettabladid.is/skodun/netdonarnir" TargetMode="External"/><Relationship Id="rId363" Type="http://schemas.openxmlformats.org/officeDocument/2006/relationships/hyperlink" Target="http://mbl.is/greinasafn/grein/1035190" TargetMode="External"/><Relationship Id="rId120" Type="http://schemas.openxmlformats.org/officeDocument/2006/relationships/hyperlink" Target="http://ruv.is/node/1097849" TargetMode="External"/><Relationship Id="rId362" Type="http://schemas.openxmlformats.org/officeDocument/2006/relationships/hyperlink" Target="http://mbl.is/greinasafn/grein/1225504" TargetMode="External"/><Relationship Id="rId361" Type="http://schemas.openxmlformats.org/officeDocument/2006/relationships/hyperlink" Target="http://mbl.is/greinasafn/grein/750508" TargetMode="External"/><Relationship Id="rId360" Type="http://schemas.openxmlformats.org/officeDocument/2006/relationships/hyperlink" Target="http://mbl.is/greinasafn/grein/1444713" TargetMode="External"/><Relationship Id="rId125" Type="http://schemas.openxmlformats.org/officeDocument/2006/relationships/hyperlink" Target="http://visir.is/g/2014140609648" TargetMode="External"/><Relationship Id="rId367" Type="http://schemas.openxmlformats.org/officeDocument/2006/relationships/hyperlink" Target="http://ruv.is/node/1322993" TargetMode="External"/><Relationship Id="rId124" Type="http://schemas.openxmlformats.org/officeDocument/2006/relationships/hyperlink" Target="http://mbl.is/greinasafn/grein/655418" TargetMode="External"/><Relationship Id="rId366" Type="http://schemas.openxmlformats.org/officeDocument/2006/relationships/hyperlink" Target="http://mbl.is/greinasafn/grein/1107964" TargetMode="External"/><Relationship Id="rId123" Type="http://schemas.openxmlformats.org/officeDocument/2006/relationships/hyperlink" Target="http://mbl.is/greinasafn/grein/1048976" TargetMode="External"/><Relationship Id="rId365" Type="http://schemas.openxmlformats.org/officeDocument/2006/relationships/hyperlink" Target="http://visir.is/g/2016160819848" TargetMode="External"/><Relationship Id="rId122" Type="http://schemas.openxmlformats.org/officeDocument/2006/relationships/hyperlink" Target="http://mbl.is/greinasafn/grein/1460183" TargetMode="External"/><Relationship Id="rId364" Type="http://schemas.openxmlformats.org/officeDocument/2006/relationships/hyperlink" Target="http://is.wikipedia.org/wiki?curid=122849" TargetMode="External"/><Relationship Id="rId95" Type="http://schemas.openxmlformats.org/officeDocument/2006/relationships/hyperlink" Target="http://eyjan.pressan.is/frettir/?p=198906" TargetMode="External"/><Relationship Id="rId94" Type="http://schemas.openxmlformats.org/officeDocument/2006/relationships/hyperlink" Target="http://mbl.is/greinasafn/grein/1250767" TargetMode="External"/><Relationship Id="rId97" Type="http://schemas.openxmlformats.org/officeDocument/2006/relationships/hyperlink" Target="http://mbl.is/greinasafn/grein/772197" TargetMode="External"/><Relationship Id="rId96" Type="http://schemas.openxmlformats.org/officeDocument/2006/relationships/hyperlink" Target="http://mbl.is/greinasafn/grein/588195" TargetMode="External"/><Relationship Id="rId99" Type="http://schemas.openxmlformats.org/officeDocument/2006/relationships/hyperlink" Target="http://mbl.is/greinasafn/grein/715043" TargetMode="External"/><Relationship Id="rId98" Type="http://schemas.openxmlformats.org/officeDocument/2006/relationships/hyperlink" Target="http://mbl.is/greinasafn/grein/570612" TargetMode="External"/><Relationship Id="rId91" Type="http://schemas.openxmlformats.org/officeDocument/2006/relationships/hyperlink" Target="http://mbl.is/greinasafn/grein/1495928" TargetMode="External"/><Relationship Id="rId90" Type="http://schemas.openxmlformats.org/officeDocument/2006/relationships/hyperlink" Target="http://mbl.is/greinasafn/grein/1289053" TargetMode="External"/><Relationship Id="rId93" Type="http://schemas.openxmlformats.org/officeDocument/2006/relationships/hyperlink" Target="http://mbl.is/greinasafn/grein/1685895" TargetMode="External"/><Relationship Id="rId92" Type="http://schemas.openxmlformats.org/officeDocument/2006/relationships/hyperlink" Target="http://visir.is/g/2015150319330" TargetMode="External"/><Relationship Id="rId118" Type="http://schemas.openxmlformats.org/officeDocument/2006/relationships/hyperlink" Target="http://kjarninn.is" TargetMode="External"/><Relationship Id="rId117" Type="http://schemas.openxmlformats.org/officeDocument/2006/relationships/hyperlink" Target="http://mbl.is/greinasafn/grein/1364622" TargetMode="External"/><Relationship Id="rId359" Type="http://schemas.openxmlformats.org/officeDocument/2006/relationships/hyperlink" Target="http://mbl.is/greinasafn/grein/1116101" TargetMode="External"/><Relationship Id="rId116" Type="http://schemas.openxmlformats.org/officeDocument/2006/relationships/hyperlink" Target="http://ruv.is/node/816518" TargetMode="External"/><Relationship Id="rId358" Type="http://schemas.openxmlformats.org/officeDocument/2006/relationships/hyperlink" Target="http://visir.is/g/2015150409532" TargetMode="External"/><Relationship Id="rId115" Type="http://schemas.openxmlformats.org/officeDocument/2006/relationships/hyperlink" Target="http://visir.is/g/2016161029557" TargetMode="External"/><Relationship Id="rId357" Type="http://schemas.openxmlformats.org/officeDocument/2006/relationships/hyperlink" Target="http://mbl.is/greinasafn/grein/555320" TargetMode="External"/><Relationship Id="rId599" Type="http://schemas.openxmlformats.org/officeDocument/2006/relationships/hyperlink" Target="http://mbl.is/greinasafn/grein/1026007" TargetMode="External"/><Relationship Id="rId119" Type="http://schemas.openxmlformats.org/officeDocument/2006/relationships/hyperlink" Target="http://kjarninn.is/skodun/2019-11-29-samherji-og-hvad-svo" TargetMode="External"/><Relationship Id="rId110" Type="http://schemas.openxmlformats.org/officeDocument/2006/relationships/hyperlink" Target="http://visir.is/g/2016161218829" TargetMode="External"/><Relationship Id="rId352" Type="http://schemas.openxmlformats.org/officeDocument/2006/relationships/hyperlink" Target="http://vb.is" TargetMode="External"/><Relationship Id="rId594" Type="http://schemas.openxmlformats.org/officeDocument/2006/relationships/hyperlink" Target="http://dv.is" TargetMode="External"/><Relationship Id="rId351" Type="http://schemas.openxmlformats.org/officeDocument/2006/relationships/hyperlink" Target="http://mbl.is/greinasafn/grein/1252979" TargetMode="External"/><Relationship Id="rId593" Type="http://schemas.openxmlformats.org/officeDocument/2006/relationships/hyperlink" Target="http://mbl.is/greinasafn/grein/1276693" TargetMode="External"/><Relationship Id="rId350" Type="http://schemas.openxmlformats.org/officeDocument/2006/relationships/hyperlink" Target="http://eyjan.dv.is/eyjan/2018/9/20/rikisstyrkt-fjarfesting-og-skattlaus" TargetMode="External"/><Relationship Id="rId592" Type="http://schemas.openxmlformats.org/officeDocument/2006/relationships/hyperlink" Target="http://visir.is/g/2017170309998" TargetMode="External"/><Relationship Id="rId591" Type="http://schemas.openxmlformats.org/officeDocument/2006/relationships/hyperlink" Target="http://frettabladid.is/markadurinn/losun-hafta-miki-hagsmunamal" TargetMode="External"/><Relationship Id="rId114" Type="http://schemas.openxmlformats.org/officeDocument/2006/relationships/hyperlink" Target="http://mbl.is/greinasafn/grein/1034723" TargetMode="External"/><Relationship Id="rId356" Type="http://schemas.openxmlformats.org/officeDocument/2006/relationships/hyperlink" Target="http://mbl.is/greinasafn/grein/1017088" TargetMode="External"/><Relationship Id="rId598" Type="http://schemas.openxmlformats.org/officeDocument/2006/relationships/hyperlink" Target="http://dv.is" TargetMode="External"/><Relationship Id="rId113" Type="http://schemas.openxmlformats.org/officeDocument/2006/relationships/hyperlink" Target="http://mbl.is/greinasafn/grein/1548364" TargetMode="External"/><Relationship Id="rId355" Type="http://schemas.openxmlformats.org/officeDocument/2006/relationships/hyperlink" Target="http://mbl.is/vidskipti/frettir/2013/11/12/vill_aukna_samkeppni" TargetMode="External"/><Relationship Id="rId597" Type="http://schemas.openxmlformats.org/officeDocument/2006/relationships/hyperlink" Target="http://eyjafrettir.is/frett/djoflast-a-okkur-og-menn-hissa-ad-ekkert-gerist/2016-04-05" TargetMode="External"/><Relationship Id="rId112" Type="http://schemas.openxmlformats.org/officeDocument/2006/relationships/hyperlink" Target="http://vb.is/frettir/158422" TargetMode="External"/><Relationship Id="rId354" Type="http://schemas.openxmlformats.org/officeDocument/2006/relationships/hyperlink" Target="http://mbl.is" TargetMode="External"/><Relationship Id="rId596" Type="http://schemas.openxmlformats.org/officeDocument/2006/relationships/hyperlink" Target="http://visir.is/g/2008889413228" TargetMode="External"/><Relationship Id="rId111" Type="http://schemas.openxmlformats.org/officeDocument/2006/relationships/hyperlink" Target="http://vb.is" TargetMode="External"/><Relationship Id="rId353" Type="http://schemas.openxmlformats.org/officeDocument/2006/relationships/hyperlink" Target="http://vb.is/frettir/83189/" TargetMode="External"/><Relationship Id="rId595" Type="http://schemas.openxmlformats.org/officeDocument/2006/relationships/hyperlink" Target="http://dv.is/leidari/2012/8/27/vond-vinstristjorn/" TargetMode="External"/><Relationship Id="rId305" Type="http://schemas.openxmlformats.org/officeDocument/2006/relationships/hyperlink" Target="http://visir.is/g/2016160928903" TargetMode="External"/><Relationship Id="rId547" Type="http://schemas.openxmlformats.org/officeDocument/2006/relationships/hyperlink" Target="http://visir.is/g/2017170119850" TargetMode="External"/><Relationship Id="rId789" Type="http://schemas.openxmlformats.org/officeDocument/2006/relationships/hyperlink" Target="http://is.wikipedia.org/wiki?curid=58383" TargetMode="External"/><Relationship Id="rId304" Type="http://schemas.openxmlformats.org/officeDocument/2006/relationships/hyperlink" Target="http://vb.is/skodun/132056/" TargetMode="External"/><Relationship Id="rId546" Type="http://schemas.openxmlformats.org/officeDocument/2006/relationships/hyperlink" Target="http://kjarninn.is/skodun/2017-03-23-islensk-efnahagsstjorn-er-vidbragd/" TargetMode="External"/><Relationship Id="rId788" Type="http://schemas.openxmlformats.org/officeDocument/2006/relationships/hyperlink" Target="http://mbl.is/greinasafn/grein/1675121" TargetMode="External"/><Relationship Id="rId303" Type="http://schemas.openxmlformats.org/officeDocument/2006/relationships/hyperlink" Target="http://vb.is" TargetMode="External"/><Relationship Id="rId545" Type="http://schemas.openxmlformats.org/officeDocument/2006/relationships/hyperlink" Target="http://kjarninn.is" TargetMode="External"/><Relationship Id="rId787" Type="http://schemas.openxmlformats.org/officeDocument/2006/relationships/hyperlink" Target="http://visir.is/g/2016161209090" TargetMode="External"/><Relationship Id="rId302" Type="http://schemas.openxmlformats.org/officeDocument/2006/relationships/hyperlink" Target="http://frettabladid.is/frettir/blikur-a-lofti-eftir-makrildoma" TargetMode="External"/><Relationship Id="rId544" Type="http://schemas.openxmlformats.org/officeDocument/2006/relationships/hyperlink" Target="http://eyjan.dv.is/eyjan/2007/11/17/sogulegt-samhengi" TargetMode="External"/><Relationship Id="rId786" Type="http://schemas.openxmlformats.org/officeDocument/2006/relationships/hyperlink" Target="http://mbl.is/greinasafn/grein/693539" TargetMode="External"/><Relationship Id="rId309" Type="http://schemas.openxmlformats.org/officeDocument/2006/relationships/hyperlink" Target="http://mbl.is/vidskipti/frettir/2013/04/18/fjarfestingar_til_ad_auka_hagvoxt" TargetMode="External"/><Relationship Id="rId308" Type="http://schemas.openxmlformats.org/officeDocument/2006/relationships/hyperlink" Target="http://mbl.is" TargetMode="External"/><Relationship Id="rId307" Type="http://schemas.openxmlformats.org/officeDocument/2006/relationships/hyperlink" Target="http://mbl.is/vidskipti/frettir/2000/12/07/hagfraedi_i_hnotskurn" TargetMode="External"/><Relationship Id="rId549" Type="http://schemas.openxmlformats.org/officeDocument/2006/relationships/hyperlink" Target="http://mbl.is/greinasafn/grein/1211337" TargetMode="External"/><Relationship Id="rId306" Type="http://schemas.openxmlformats.org/officeDocument/2006/relationships/hyperlink" Target="http://mbl.is" TargetMode="External"/><Relationship Id="rId548" Type="http://schemas.openxmlformats.org/officeDocument/2006/relationships/hyperlink" Target="http://mbl.is/greinasafn/grein/1261063" TargetMode="External"/><Relationship Id="rId781" Type="http://schemas.openxmlformats.org/officeDocument/2006/relationships/hyperlink" Target="http://mbl.is/greinasafn/grein/1357864" TargetMode="External"/><Relationship Id="rId780" Type="http://schemas.openxmlformats.org/officeDocument/2006/relationships/hyperlink" Target="http://ruv.is/node/616139" TargetMode="External"/><Relationship Id="rId301" Type="http://schemas.openxmlformats.org/officeDocument/2006/relationships/hyperlink" Target="http://visir.is/g/2013712109979" TargetMode="External"/><Relationship Id="rId543" Type="http://schemas.openxmlformats.org/officeDocument/2006/relationships/hyperlink" Target="http://dv.is" TargetMode="External"/><Relationship Id="rId785" Type="http://schemas.openxmlformats.org/officeDocument/2006/relationships/hyperlink" Target="http://mbl.is/frettir/innlent/2012/10/27/nordmenn_ad_taka_fram_ur_islendingum" TargetMode="External"/><Relationship Id="rId300" Type="http://schemas.openxmlformats.org/officeDocument/2006/relationships/hyperlink" Target="http://mbl.is/greinasafn/grein/631613" TargetMode="External"/><Relationship Id="rId542" Type="http://schemas.openxmlformats.org/officeDocument/2006/relationships/hyperlink" Target="http://vf.is/adsent/atvinnuleysi-i-bodi-sjalfstaedismanna" TargetMode="External"/><Relationship Id="rId784" Type="http://schemas.openxmlformats.org/officeDocument/2006/relationships/hyperlink" Target="http://mbl.is" TargetMode="External"/><Relationship Id="rId541" Type="http://schemas.openxmlformats.org/officeDocument/2006/relationships/hyperlink" Target="http://mbl.is/greinasafn/grein/1504794" TargetMode="External"/><Relationship Id="rId783" Type="http://schemas.openxmlformats.org/officeDocument/2006/relationships/hyperlink" Target="http://mbl.is/greinasafn/grein/703129" TargetMode="External"/><Relationship Id="rId540" Type="http://schemas.openxmlformats.org/officeDocument/2006/relationships/hyperlink" Target="http://frettatiminn.is/islandismi/" TargetMode="External"/><Relationship Id="rId782" Type="http://schemas.openxmlformats.org/officeDocument/2006/relationships/hyperlink" Target="http://mbl.is/greinasafn/grein/1027589" TargetMode="External"/><Relationship Id="rId536" Type="http://schemas.openxmlformats.org/officeDocument/2006/relationships/hyperlink" Target="http://visir.is/g/2013710159983" TargetMode="External"/><Relationship Id="rId778" Type="http://schemas.openxmlformats.org/officeDocument/2006/relationships/hyperlink" Target="http://mbl.is" TargetMode="External"/><Relationship Id="rId535" Type="http://schemas.openxmlformats.org/officeDocument/2006/relationships/hyperlink" Target="http://mbl.is/greinasafn/grein/1381134" TargetMode="External"/><Relationship Id="rId777" Type="http://schemas.openxmlformats.org/officeDocument/2006/relationships/hyperlink" Target="http://mbl.is/greinasafn/grein/757106" TargetMode="External"/><Relationship Id="rId534" Type="http://schemas.openxmlformats.org/officeDocument/2006/relationships/hyperlink" Target="http://mbl.is/greinasafn/grein/1415842" TargetMode="External"/><Relationship Id="rId776" Type="http://schemas.openxmlformats.org/officeDocument/2006/relationships/hyperlink" Target="http://mbl.is/greinasafn/grein/1480130" TargetMode="External"/><Relationship Id="rId533" Type="http://schemas.openxmlformats.org/officeDocument/2006/relationships/hyperlink" Target="http://vb.is/frettir/137613/" TargetMode="External"/><Relationship Id="rId775" Type="http://schemas.openxmlformats.org/officeDocument/2006/relationships/hyperlink" Target="http://mbl.is/greinasafn/grein/1304322" TargetMode="External"/><Relationship Id="rId539" Type="http://schemas.openxmlformats.org/officeDocument/2006/relationships/hyperlink" Target="http://ruv.is/node/739315" TargetMode="External"/><Relationship Id="rId538" Type="http://schemas.openxmlformats.org/officeDocument/2006/relationships/hyperlink" Target="http://dv.is/menning/2008/2/24/tidsbillede-fra-attunda-aratugnum/" TargetMode="External"/><Relationship Id="rId537" Type="http://schemas.openxmlformats.org/officeDocument/2006/relationships/hyperlink" Target="http://dv.is" TargetMode="External"/><Relationship Id="rId779" Type="http://schemas.openxmlformats.org/officeDocument/2006/relationships/hyperlink" Target="http://mbl.is/vidskipti/frettir/2000/11/11/afgangur_a_rikissjodi_ofmetinn" TargetMode="External"/><Relationship Id="rId770" Type="http://schemas.openxmlformats.org/officeDocument/2006/relationships/hyperlink" Target="http://visir.is/g/2005111180004" TargetMode="External"/><Relationship Id="rId532" Type="http://schemas.openxmlformats.org/officeDocument/2006/relationships/hyperlink" Target="http://vb.is" TargetMode="External"/><Relationship Id="rId774" Type="http://schemas.openxmlformats.org/officeDocument/2006/relationships/hyperlink" Target="http://mbl.is/greinasafn/grein/1494701" TargetMode="External"/><Relationship Id="rId531" Type="http://schemas.openxmlformats.org/officeDocument/2006/relationships/hyperlink" Target="http://mbl.is/greinasafn/grein/1379558" TargetMode="External"/><Relationship Id="rId773" Type="http://schemas.openxmlformats.org/officeDocument/2006/relationships/hyperlink" Target="http://mbl.is/greinasafn/grein/1206488" TargetMode="External"/><Relationship Id="rId530" Type="http://schemas.openxmlformats.org/officeDocument/2006/relationships/hyperlink" Target="http://mbl.is/greinasafn/grein/1476238" TargetMode="External"/><Relationship Id="rId772" Type="http://schemas.openxmlformats.org/officeDocument/2006/relationships/hyperlink" Target="http://mbl.is/sport/formula/2005/10/16/prost_segir_stodugar_breytingar_valda_varanlegu_str" TargetMode="External"/><Relationship Id="rId771" Type="http://schemas.openxmlformats.org/officeDocument/2006/relationships/hyperlink" Target="http://mbl.is" TargetMode="External"/><Relationship Id="rId327" Type="http://schemas.openxmlformats.org/officeDocument/2006/relationships/hyperlink" Target="http://eyjan.dv.is/eyjan/2016/3/1/hvenaer-verda-byssurnar-teknar-fram" TargetMode="External"/><Relationship Id="rId569" Type="http://schemas.openxmlformats.org/officeDocument/2006/relationships/hyperlink" Target="http://eyjan.dv.is/eyjan/2019/2/15/hordur-kallar-eftir-leidrettingu-hefur-ordid-meirihattar-domgreindarbrestur" TargetMode="External"/><Relationship Id="rId326" Type="http://schemas.openxmlformats.org/officeDocument/2006/relationships/hyperlink" Target="http://dv.is" TargetMode="External"/><Relationship Id="rId568" Type="http://schemas.openxmlformats.org/officeDocument/2006/relationships/hyperlink" Target="http://dv.is" TargetMode="External"/><Relationship Id="rId325" Type="http://schemas.openxmlformats.org/officeDocument/2006/relationships/hyperlink" Target="http://stundin.is/grein/6061" TargetMode="External"/><Relationship Id="rId567" Type="http://schemas.openxmlformats.org/officeDocument/2006/relationships/hyperlink" Target="http://ruv.is/node/1277731" TargetMode="External"/><Relationship Id="rId324" Type="http://schemas.openxmlformats.org/officeDocument/2006/relationships/hyperlink" Target="http://mbl.is/greinasafn/grein/658188" TargetMode="External"/><Relationship Id="rId566" Type="http://schemas.openxmlformats.org/officeDocument/2006/relationships/hyperlink" Target="http://visir.is/g/2009305709252" TargetMode="External"/><Relationship Id="rId329" Type="http://schemas.openxmlformats.org/officeDocument/2006/relationships/hyperlink" Target="http://visir.is/g/2016160619379" TargetMode="External"/><Relationship Id="rId328" Type="http://schemas.openxmlformats.org/officeDocument/2006/relationships/hyperlink" Target="http://visir.is/g/2013130209310" TargetMode="External"/><Relationship Id="rId561" Type="http://schemas.openxmlformats.org/officeDocument/2006/relationships/hyperlink" Target="http://mbl.is" TargetMode="External"/><Relationship Id="rId560" Type="http://schemas.openxmlformats.org/officeDocument/2006/relationships/hyperlink" Target="http://mbl.is/vidskipti/frettir/2000/08/09/leiftursokn_bandarisku_netfyrirtaekjanna_i_evropu" TargetMode="External"/><Relationship Id="rId323" Type="http://schemas.openxmlformats.org/officeDocument/2006/relationships/hyperlink" Target="http://mbl.is/greinasafn/grein/604830" TargetMode="External"/><Relationship Id="rId565" Type="http://schemas.openxmlformats.org/officeDocument/2006/relationships/hyperlink" Target="http://mbl.is/greinasafn/grein/1065092" TargetMode="External"/><Relationship Id="rId322" Type="http://schemas.openxmlformats.org/officeDocument/2006/relationships/hyperlink" Target="http://dv.is/sandkorn/2008/2/13/landlaus-gisli-marteinn/" TargetMode="External"/><Relationship Id="rId564" Type="http://schemas.openxmlformats.org/officeDocument/2006/relationships/hyperlink" Target="http://mbl.is/greinasafn/grein/785595" TargetMode="External"/><Relationship Id="rId321" Type="http://schemas.openxmlformats.org/officeDocument/2006/relationships/hyperlink" Target="http://dv.is" TargetMode="External"/><Relationship Id="rId563" Type="http://schemas.openxmlformats.org/officeDocument/2006/relationships/hyperlink" Target="http://mbl.is/greinasafn/grein/1664834" TargetMode="External"/><Relationship Id="rId320" Type="http://schemas.openxmlformats.org/officeDocument/2006/relationships/hyperlink" Target="http://visindavefur.is/svar.php?id=51435" TargetMode="External"/><Relationship Id="rId562" Type="http://schemas.openxmlformats.org/officeDocument/2006/relationships/hyperlink" Target="http://mbl.is/frettir/erlent/2016/07/15/tharf_ad_tilkynna_kynlif_med_fyrirvara_2/" TargetMode="External"/><Relationship Id="rId316" Type="http://schemas.openxmlformats.org/officeDocument/2006/relationships/hyperlink" Target="http://mbl.is/greinasafn/grein/707529" TargetMode="External"/><Relationship Id="rId558" Type="http://schemas.openxmlformats.org/officeDocument/2006/relationships/hyperlink" Target="http://vb.is/frettir/17404/" TargetMode="External"/><Relationship Id="rId315" Type="http://schemas.openxmlformats.org/officeDocument/2006/relationships/hyperlink" Target="http://dv.is/blogg/eyglo-hardardottir/2013/4/21/saekjum-fram-fyrir-heimilin/" TargetMode="External"/><Relationship Id="rId557" Type="http://schemas.openxmlformats.org/officeDocument/2006/relationships/hyperlink" Target="http://vb.is" TargetMode="External"/><Relationship Id="rId799" Type="http://schemas.openxmlformats.org/officeDocument/2006/relationships/hyperlink" Target="http://dv.is" TargetMode="External"/><Relationship Id="rId314" Type="http://schemas.openxmlformats.org/officeDocument/2006/relationships/hyperlink" Target="http://dv.is" TargetMode="External"/><Relationship Id="rId556" Type="http://schemas.openxmlformats.org/officeDocument/2006/relationships/hyperlink" Target="http://dv.is/blogg/unnur-hrefna-johannsdottir/2012/8/21/krabbamein-sem-haegt-er-ad-koma-i-veg/" TargetMode="External"/><Relationship Id="rId798" Type="http://schemas.openxmlformats.org/officeDocument/2006/relationships/hyperlink" Target="http://mbl.is/greinasafn/grein/1044831" TargetMode="External"/><Relationship Id="rId313" Type="http://schemas.openxmlformats.org/officeDocument/2006/relationships/hyperlink" Target="http://dv.is/sandkorn/2013/3/6/sjallar-vergangi/" TargetMode="External"/><Relationship Id="rId555" Type="http://schemas.openxmlformats.org/officeDocument/2006/relationships/hyperlink" Target="http://dv.is" TargetMode="External"/><Relationship Id="rId797" Type="http://schemas.openxmlformats.org/officeDocument/2006/relationships/hyperlink" Target="http://mbl.is/greinasafn/grein/503633" TargetMode="External"/><Relationship Id="rId319" Type="http://schemas.openxmlformats.org/officeDocument/2006/relationships/hyperlink" Target="http://mbl.is/greinasafn/grein/1198849" TargetMode="External"/><Relationship Id="rId318" Type="http://schemas.openxmlformats.org/officeDocument/2006/relationships/hyperlink" Target="http://stundin.is/grein/10000" TargetMode="External"/><Relationship Id="rId317" Type="http://schemas.openxmlformats.org/officeDocument/2006/relationships/hyperlink" Target="http://visir.is/g/2011548126561" TargetMode="External"/><Relationship Id="rId559" Type="http://schemas.openxmlformats.org/officeDocument/2006/relationships/hyperlink" Target="http://mbl.is" TargetMode="External"/><Relationship Id="rId550" Type="http://schemas.openxmlformats.org/officeDocument/2006/relationships/hyperlink" Target="http://mbl.is/greinasafn/grein/773296" TargetMode="External"/><Relationship Id="rId792" Type="http://schemas.openxmlformats.org/officeDocument/2006/relationships/hyperlink" Target="http://mbl.is/greinasafn/grein/651556" TargetMode="External"/><Relationship Id="rId791" Type="http://schemas.openxmlformats.org/officeDocument/2006/relationships/hyperlink" Target="http://mbl.is/greinasafn/grein/1186146" TargetMode="External"/><Relationship Id="rId790" Type="http://schemas.openxmlformats.org/officeDocument/2006/relationships/hyperlink" Target="http://visir.is/g/2009110851233" TargetMode="External"/><Relationship Id="rId312" Type="http://schemas.openxmlformats.org/officeDocument/2006/relationships/hyperlink" Target="http://dv.is" TargetMode="External"/><Relationship Id="rId554" Type="http://schemas.openxmlformats.org/officeDocument/2006/relationships/hyperlink" Target="http://heimur.is/node/8362" TargetMode="External"/><Relationship Id="rId796" Type="http://schemas.openxmlformats.org/officeDocument/2006/relationships/hyperlink" Target="http://vb.is/skodun/130990/" TargetMode="External"/><Relationship Id="rId311" Type="http://schemas.openxmlformats.org/officeDocument/2006/relationships/hyperlink" Target="http://mbl.is/greinasafn/grein/1676502" TargetMode="External"/><Relationship Id="rId553" Type="http://schemas.openxmlformats.org/officeDocument/2006/relationships/hyperlink" Target="http://visir.is/g/2008558923979" TargetMode="External"/><Relationship Id="rId795" Type="http://schemas.openxmlformats.org/officeDocument/2006/relationships/hyperlink" Target="http://vb.is" TargetMode="External"/><Relationship Id="rId310" Type="http://schemas.openxmlformats.org/officeDocument/2006/relationships/hyperlink" Target="http://is.wikipedia.org/wiki?curid=119844" TargetMode="External"/><Relationship Id="rId552" Type="http://schemas.openxmlformats.org/officeDocument/2006/relationships/hyperlink" Target="http://mbl.is/greinasafn/grein/1280389" TargetMode="External"/><Relationship Id="rId794" Type="http://schemas.openxmlformats.org/officeDocument/2006/relationships/hyperlink" Target="http://mbl.is/greinasafn/grein/686023" TargetMode="External"/><Relationship Id="rId551" Type="http://schemas.openxmlformats.org/officeDocument/2006/relationships/hyperlink" Target="http://mbl.is" TargetMode="External"/><Relationship Id="rId793" Type="http://schemas.openxmlformats.org/officeDocument/2006/relationships/hyperlink" Target="http://bbl.is/frettir/5917" TargetMode="External"/><Relationship Id="rId297" Type="http://schemas.openxmlformats.org/officeDocument/2006/relationships/hyperlink" Target="http://vikudagur.is" TargetMode="External"/><Relationship Id="rId296" Type="http://schemas.openxmlformats.org/officeDocument/2006/relationships/hyperlink" Target="http://dv.is/blogg/svarthofdi/2010/12/6/skapandi-eydilegging/" TargetMode="External"/><Relationship Id="rId295" Type="http://schemas.openxmlformats.org/officeDocument/2006/relationships/hyperlink" Target="http://dv.is" TargetMode="External"/><Relationship Id="rId294" Type="http://schemas.openxmlformats.org/officeDocument/2006/relationships/hyperlink" Target="http://mbl.is/greinasafn/grein/1709398" TargetMode="External"/><Relationship Id="rId299" Type="http://schemas.openxmlformats.org/officeDocument/2006/relationships/hyperlink" Target="http://mbl.is/greinasafn/grein/648816" TargetMode="External"/><Relationship Id="rId298" Type="http://schemas.openxmlformats.org/officeDocument/2006/relationships/hyperlink" Target="http://vikudagur.is/is/frettir/fjordungur-frestar-laeknisheimsokn-af-fjarhagsastaedum" TargetMode="External"/><Relationship Id="rId271" Type="http://schemas.openxmlformats.org/officeDocument/2006/relationships/hyperlink" Target="http://mbl.is/greinasafn/grein/673445" TargetMode="External"/><Relationship Id="rId270" Type="http://schemas.openxmlformats.org/officeDocument/2006/relationships/hyperlink" Target="http://mbl.is/greinasafn/grein/1595520" TargetMode="External"/><Relationship Id="rId269" Type="http://schemas.openxmlformats.org/officeDocument/2006/relationships/hyperlink" Target="http://bbl.is/frettir/2535" TargetMode="External"/><Relationship Id="rId264" Type="http://schemas.openxmlformats.org/officeDocument/2006/relationships/hyperlink" Target="http://frettabladid.is/frettir/togstreita-hamlar-hagkvaemni" TargetMode="External"/><Relationship Id="rId263" Type="http://schemas.openxmlformats.org/officeDocument/2006/relationships/hyperlink" Target="http://dv.is" TargetMode="External"/><Relationship Id="rId262" Type="http://schemas.openxmlformats.org/officeDocument/2006/relationships/hyperlink" Target="http://dv.is/frettir/2013/9/13/aherslubreyting-illuga-bitnar-namsmonnum/" TargetMode="External"/><Relationship Id="rId261" Type="http://schemas.openxmlformats.org/officeDocument/2006/relationships/hyperlink" Target="http://dv.is" TargetMode="External"/><Relationship Id="rId268" Type="http://schemas.openxmlformats.org/officeDocument/2006/relationships/hyperlink" Target="http://eyjan.pressan.is/frettir/?p=149040" TargetMode="External"/><Relationship Id="rId267" Type="http://schemas.openxmlformats.org/officeDocument/2006/relationships/hyperlink" Target="http://mbl.is/greinasafn/grein/1401948" TargetMode="External"/><Relationship Id="rId266" Type="http://schemas.openxmlformats.org/officeDocument/2006/relationships/hyperlink" Target="http://mbl.is/greinasafn/grein/823877" TargetMode="External"/><Relationship Id="rId265" Type="http://schemas.openxmlformats.org/officeDocument/2006/relationships/hyperlink" Target="http://eyjan.pressan.is/frettir/?p=191377" TargetMode="External"/><Relationship Id="rId260" Type="http://schemas.openxmlformats.org/officeDocument/2006/relationships/hyperlink" Target="http://mbl.is/greinasafn/grein/553092" TargetMode="External"/><Relationship Id="rId259" Type="http://schemas.openxmlformats.org/officeDocument/2006/relationships/hyperlink" Target="http://vb.is/skodun/96353/" TargetMode="External"/><Relationship Id="rId258" Type="http://schemas.openxmlformats.org/officeDocument/2006/relationships/hyperlink" Target="http://vb.is" TargetMode="External"/><Relationship Id="rId253" Type="http://schemas.openxmlformats.org/officeDocument/2006/relationships/hyperlink" Target="http://ruv.is/node/1070866" TargetMode="External"/><Relationship Id="rId495" Type="http://schemas.openxmlformats.org/officeDocument/2006/relationships/hyperlink" Target="http://mbl.is/greinasafn/grein/511398" TargetMode="External"/><Relationship Id="rId252" Type="http://schemas.openxmlformats.org/officeDocument/2006/relationships/hyperlink" Target="http://mbl.is/frettir/innlent/2008/05/23/fiklar_fyrr_veikir_og_veikari" TargetMode="External"/><Relationship Id="rId494" Type="http://schemas.openxmlformats.org/officeDocument/2006/relationships/hyperlink" Target="http://visir.is/g/2012711159991" TargetMode="External"/><Relationship Id="rId251" Type="http://schemas.openxmlformats.org/officeDocument/2006/relationships/hyperlink" Target="http://mbl.is" TargetMode="External"/><Relationship Id="rId493" Type="http://schemas.openxmlformats.org/officeDocument/2006/relationships/hyperlink" Target="http://mbl.is/greinasafn/grein/666103" TargetMode="External"/><Relationship Id="rId250" Type="http://schemas.openxmlformats.org/officeDocument/2006/relationships/hyperlink" Target="http://mbl.is/sport/formula/2005/09/10/fisichella_svekktur" TargetMode="External"/><Relationship Id="rId492" Type="http://schemas.openxmlformats.org/officeDocument/2006/relationships/hyperlink" Target="http://mbl.is/greinasafn/grein/670728" TargetMode="External"/><Relationship Id="rId257" Type="http://schemas.openxmlformats.org/officeDocument/2006/relationships/hyperlink" Target="http://mbl.is/vidskipti/frettir/2005/10/27/dotturfelag_kb_banka_i_svithjod_aminnt" TargetMode="External"/><Relationship Id="rId499" Type="http://schemas.openxmlformats.org/officeDocument/2006/relationships/hyperlink" Target="http://visir.is/g/2012706239913" TargetMode="External"/><Relationship Id="rId256" Type="http://schemas.openxmlformats.org/officeDocument/2006/relationships/hyperlink" Target="http://mbl.is" TargetMode="External"/><Relationship Id="rId498" Type="http://schemas.openxmlformats.org/officeDocument/2006/relationships/hyperlink" Target="http://mbl.is/greinasafn/grein/1691553" TargetMode="External"/><Relationship Id="rId255" Type="http://schemas.openxmlformats.org/officeDocument/2006/relationships/hyperlink" Target="http://visir.is/g/2010949095247" TargetMode="External"/><Relationship Id="rId497" Type="http://schemas.openxmlformats.org/officeDocument/2006/relationships/hyperlink" Target="http://mbl.is/greinasafn/grein/1212246" TargetMode="External"/><Relationship Id="rId254" Type="http://schemas.openxmlformats.org/officeDocument/2006/relationships/hyperlink" Target="http://visir.is/g/2017170308989" TargetMode="External"/><Relationship Id="rId496" Type="http://schemas.openxmlformats.org/officeDocument/2006/relationships/hyperlink" Target="http://ruv.is/node/745194" TargetMode="External"/><Relationship Id="rId293" Type="http://schemas.openxmlformats.org/officeDocument/2006/relationships/hyperlink" Target="http://mbl.is/greinasafn/grein/1385742" TargetMode="External"/><Relationship Id="rId292" Type="http://schemas.openxmlformats.org/officeDocument/2006/relationships/hyperlink" Target="http://visir.is/g/2011548126561" TargetMode="External"/><Relationship Id="rId291" Type="http://schemas.openxmlformats.org/officeDocument/2006/relationships/hyperlink" Target="http://visir.is/g/2019191119861" TargetMode="External"/><Relationship Id="rId290" Type="http://schemas.openxmlformats.org/officeDocument/2006/relationships/hyperlink" Target="http://dv.is/frettir/2019/1/7/gudmundur-eitt-er-tho-farid-ad-fara-adeins-taugarnar-mer-vardandi-skaupid" TargetMode="External"/><Relationship Id="rId286" Type="http://schemas.openxmlformats.org/officeDocument/2006/relationships/hyperlink" Target="http://frettatiminn.is/trump-er-ekki-af-baki-dottinn/" TargetMode="External"/><Relationship Id="rId285" Type="http://schemas.openxmlformats.org/officeDocument/2006/relationships/hyperlink" Target="http://kjarninn.is/skodun/2019-11-22-vid-thurfum-ad-velja-hvernig-samfelag-vid-viljum-vera" TargetMode="External"/><Relationship Id="rId284" Type="http://schemas.openxmlformats.org/officeDocument/2006/relationships/hyperlink" Target="http://kjarninn.is" TargetMode="External"/><Relationship Id="rId283" Type="http://schemas.openxmlformats.org/officeDocument/2006/relationships/hyperlink" Target="http://mbl.is/greinasafn/grein/1649683" TargetMode="External"/><Relationship Id="rId289" Type="http://schemas.openxmlformats.org/officeDocument/2006/relationships/hyperlink" Target="http://dv.is" TargetMode="External"/><Relationship Id="rId288" Type="http://schemas.openxmlformats.org/officeDocument/2006/relationships/hyperlink" Target="http://ruv.is/node/995602" TargetMode="External"/><Relationship Id="rId287" Type="http://schemas.openxmlformats.org/officeDocument/2006/relationships/hyperlink" Target="http://mbl.is/greinasafn/grein/1096564" TargetMode="External"/><Relationship Id="rId282" Type="http://schemas.openxmlformats.org/officeDocument/2006/relationships/hyperlink" Target="http://mbl.is/greinasafn/grein/1474080" TargetMode="External"/><Relationship Id="rId281" Type="http://schemas.openxmlformats.org/officeDocument/2006/relationships/hyperlink" Target="http://mbl.is/greinasafn/grein/1349841" TargetMode="External"/><Relationship Id="rId280" Type="http://schemas.openxmlformats.org/officeDocument/2006/relationships/hyperlink" Target="http://mbl.is/greinasafn/grein/1311140" TargetMode="External"/><Relationship Id="rId275" Type="http://schemas.openxmlformats.org/officeDocument/2006/relationships/hyperlink" Target="http://mbl.is/frettir/innlent/2016/05/19/segja_skolann_nanast_gjaldthrota/" TargetMode="External"/><Relationship Id="rId274" Type="http://schemas.openxmlformats.org/officeDocument/2006/relationships/hyperlink" Target="http://mbl.is" TargetMode="External"/><Relationship Id="rId273" Type="http://schemas.openxmlformats.org/officeDocument/2006/relationships/hyperlink" Target="http://mbl.is/greinasafn/grein/1083413" TargetMode="External"/><Relationship Id="rId272" Type="http://schemas.openxmlformats.org/officeDocument/2006/relationships/hyperlink" Target="http://bbl.is/frettir/12569" TargetMode="External"/><Relationship Id="rId279" Type="http://schemas.openxmlformats.org/officeDocument/2006/relationships/hyperlink" Target="http://visir.is/g/2018181219426" TargetMode="External"/><Relationship Id="rId278" Type="http://schemas.openxmlformats.org/officeDocument/2006/relationships/hyperlink" Target="http://mbl.is/greinasafn/grein/1291521" TargetMode="External"/><Relationship Id="rId277" Type="http://schemas.openxmlformats.org/officeDocument/2006/relationships/hyperlink" Target="http://mbl.is/greinasafn/grein/816963" TargetMode="External"/><Relationship Id="rId276" Type="http://schemas.openxmlformats.org/officeDocument/2006/relationships/hyperlink" Target="http://mbl.is/greinasafn/grein/524530" TargetMode="External"/><Relationship Id="rId629" Type="http://schemas.openxmlformats.org/officeDocument/2006/relationships/hyperlink" Target="http://vf.is/adsent/atvinnuleysi-i-bodi-sjalfstaedismanna" TargetMode="External"/><Relationship Id="rId624" Type="http://schemas.openxmlformats.org/officeDocument/2006/relationships/hyperlink" Target="http://vb.is" TargetMode="External"/><Relationship Id="rId866" Type="http://schemas.openxmlformats.org/officeDocument/2006/relationships/hyperlink" Target="http://mbl.is/greinasafn/grein/505973" TargetMode="External"/><Relationship Id="rId623" Type="http://schemas.openxmlformats.org/officeDocument/2006/relationships/hyperlink" Target="http://mbl.is/bill/frettir/2014/04/01/sprungusvaedi_jokla_a_islandi_kortlogd" TargetMode="External"/><Relationship Id="rId865" Type="http://schemas.openxmlformats.org/officeDocument/2006/relationships/hyperlink" Target="http://mbl.is/greinasafn/grein/624852" TargetMode="External"/><Relationship Id="rId622" Type="http://schemas.openxmlformats.org/officeDocument/2006/relationships/hyperlink" Target="http://mbl.is" TargetMode="External"/><Relationship Id="rId864" Type="http://schemas.openxmlformats.org/officeDocument/2006/relationships/hyperlink" Target="http://visir.is/g/2017171129880" TargetMode="External"/><Relationship Id="rId621" Type="http://schemas.openxmlformats.org/officeDocument/2006/relationships/hyperlink" Target="http://eyjan.pressan.is/frettir/?p=161097" TargetMode="External"/><Relationship Id="rId863" Type="http://schemas.openxmlformats.org/officeDocument/2006/relationships/hyperlink" Target="http://mbl.is/greinasafn/grein/602438" TargetMode="External"/><Relationship Id="rId628" Type="http://schemas.openxmlformats.org/officeDocument/2006/relationships/hyperlink" Target="http://mbl.is/greinasafn/grein/1657372" TargetMode="External"/><Relationship Id="rId627" Type="http://schemas.openxmlformats.org/officeDocument/2006/relationships/hyperlink" Target="http://fiskifrettir.is/frettir/svikamylla-sem-faer-ad-thrifast/151393" TargetMode="External"/><Relationship Id="rId869" Type="http://schemas.openxmlformats.org/officeDocument/2006/relationships/hyperlink" Target="http://mbl.is/greinasafn/grein/1071293" TargetMode="External"/><Relationship Id="rId626" Type="http://schemas.openxmlformats.org/officeDocument/2006/relationships/hyperlink" Target="http://mbl.is/greinasafn/grein/574985" TargetMode="External"/><Relationship Id="rId868" Type="http://schemas.openxmlformats.org/officeDocument/2006/relationships/hyperlink" Target="http://mbl.is/greinasafn/grein/1584590" TargetMode="External"/><Relationship Id="rId625" Type="http://schemas.openxmlformats.org/officeDocument/2006/relationships/hyperlink" Target="http://vb.is/frettir/45733/" TargetMode="External"/><Relationship Id="rId867" Type="http://schemas.openxmlformats.org/officeDocument/2006/relationships/hyperlink" Target="http://stundin.is/grein/4739" TargetMode="External"/><Relationship Id="rId620" Type="http://schemas.openxmlformats.org/officeDocument/2006/relationships/hyperlink" Target="http://mbl.is/greinasafn/grein/649588" TargetMode="External"/><Relationship Id="rId862" Type="http://schemas.openxmlformats.org/officeDocument/2006/relationships/hyperlink" Target="http://dv.is/blogg/svarthofdi/2009/6/23/sigmundur-reidi/" TargetMode="External"/><Relationship Id="rId861" Type="http://schemas.openxmlformats.org/officeDocument/2006/relationships/hyperlink" Target="http://dv.is" TargetMode="External"/><Relationship Id="rId860" Type="http://schemas.openxmlformats.org/officeDocument/2006/relationships/hyperlink" Target="http://mbl.is/smartland/samskipti/2015/06/06/sidblindir_hafa_oft_storar_hugmyndir_um_eigid_agaet" TargetMode="External"/><Relationship Id="rId619" Type="http://schemas.openxmlformats.org/officeDocument/2006/relationships/hyperlink" Target="http://mbl.is/greinasafn/grein/1450123" TargetMode="External"/><Relationship Id="rId618" Type="http://schemas.openxmlformats.org/officeDocument/2006/relationships/hyperlink" Target="http://eyjan.dv.is/eyjan/2013/2/19/bordum-minna-kjot-umhverfisins-vegna" TargetMode="External"/><Relationship Id="rId613" Type="http://schemas.openxmlformats.org/officeDocument/2006/relationships/hyperlink" Target="http://bb.is/2019/12/af-mannheimum-og-vedurgudum" TargetMode="External"/><Relationship Id="rId855" Type="http://schemas.openxmlformats.org/officeDocument/2006/relationships/hyperlink" Target="http://vb.is" TargetMode="External"/><Relationship Id="rId612" Type="http://schemas.openxmlformats.org/officeDocument/2006/relationships/hyperlink" Target="http://vb.is/skodun/139833/" TargetMode="External"/><Relationship Id="rId854" Type="http://schemas.openxmlformats.org/officeDocument/2006/relationships/hyperlink" Target="http://mbl.is/greinasafn/grein/555003" TargetMode="External"/><Relationship Id="rId611" Type="http://schemas.openxmlformats.org/officeDocument/2006/relationships/hyperlink" Target="http://vb.is" TargetMode="External"/><Relationship Id="rId853" Type="http://schemas.openxmlformats.org/officeDocument/2006/relationships/hyperlink" Target="http://visir.is/g/2017170819796" TargetMode="External"/><Relationship Id="rId610" Type="http://schemas.openxmlformats.org/officeDocument/2006/relationships/hyperlink" Target="http://visir.is/g/2011708139995" TargetMode="External"/><Relationship Id="rId852" Type="http://schemas.openxmlformats.org/officeDocument/2006/relationships/hyperlink" Target="http://mbl.is/greinasafn/grein/1271777" TargetMode="External"/><Relationship Id="rId617" Type="http://schemas.openxmlformats.org/officeDocument/2006/relationships/hyperlink" Target="http://dv.is" TargetMode="External"/><Relationship Id="rId859" Type="http://schemas.openxmlformats.org/officeDocument/2006/relationships/hyperlink" Target="http://mbl.is" TargetMode="External"/><Relationship Id="rId616" Type="http://schemas.openxmlformats.org/officeDocument/2006/relationships/hyperlink" Target="http://eyjan.pressan.is/frettir/?p=178845" TargetMode="External"/><Relationship Id="rId858" Type="http://schemas.openxmlformats.org/officeDocument/2006/relationships/hyperlink" Target="http://mbl.is/greinasafn/grein/1536924" TargetMode="External"/><Relationship Id="rId615" Type="http://schemas.openxmlformats.org/officeDocument/2006/relationships/hyperlink" Target="http://mbl.is/frettir/innlent/1998/02/25/umfjollun_fjarmalaraduneytis_um_breytingar_i_skatta" TargetMode="External"/><Relationship Id="rId857" Type="http://schemas.openxmlformats.org/officeDocument/2006/relationships/hyperlink" Target="http://visir.is/g/2017171019634" TargetMode="External"/><Relationship Id="rId614" Type="http://schemas.openxmlformats.org/officeDocument/2006/relationships/hyperlink" Target="http://mbl.is" TargetMode="External"/><Relationship Id="rId856" Type="http://schemas.openxmlformats.org/officeDocument/2006/relationships/hyperlink" Target="http://vb.is/skodun/63569/" TargetMode="External"/><Relationship Id="rId851" Type="http://schemas.openxmlformats.org/officeDocument/2006/relationships/hyperlink" Target="http://mbl.is/greinasafn/grein/718652" TargetMode="External"/><Relationship Id="rId850" Type="http://schemas.openxmlformats.org/officeDocument/2006/relationships/hyperlink" Target="http://mbl.is/greinasafn/grein/660551" TargetMode="External"/><Relationship Id="rId409" Type="http://schemas.openxmlformats.org/officeDocument/2006/relationships/hyperlink" Target="http://mbl.is/greinasafn/grein/803864" TargetMode="External"/><Relationship Id="rId404" Type="http://schemas.openxmlformats.org/officeDocument/2006/relationships/hyperlink" Target="http://vb.is/frettir/120850/" TargetMode="External"/><Relationship Id="rId646" Type="http://schemas.openxmlformats.org/officeDocument/2006/relationships/hyperlink" Target="http://mbl.is/bill/frettir/2015/02/18/kerfid_sem_at_bornin_sin" TargetMode="External"/><Relationship Id="rId403" Type="http://schemas.openxmlformats.org/officeDocument/2006/relationships/hyperlink" Target="http://vb.is" TargetMode="External"/><Relationship Id="rId645" Type="http://schemas.openxmlformats.org/officeDocument/2006/relationships/hyperlink" Target="http://mbl.is" TargetMode="External"/><Relationship Id="rId402" Type="http://schemas.openxmlformats.org/officeDocument/2006/relationships/hyperlink" Target="http://dv.is" TargetMode="External"/><Relationship Id="rId644" Type="http://schemas.openxmlformats.org/officeDocument/2006/relationships/hyperlink" Target="http://mbl.is/greinasafn/grein/571837" TargetMode="External"/><Relationship Id="rId401" Type="http://schemas.openxmlformats.org/officeDocument/2006/relationships/hyperlink" Target="http://bbl.is/frettir/21576" TargetMode="External"/><Relationship Id="rId643" Type="http://schemas.openxmlformats.org/officeDocument/2006/relationships/hyperlink" Target="http://visindavefur.is/svar.php?id=47958" TargetMode="External"/><Relationship Id="rId408" Type="http://schemas.openxmlformats.org/officeDocument/2006/relationships/hyperlink" Target="http://frettabladid.is/markadurinn/rikid-og-einkaadilar-eftirbatar-i-throunarsamvinnu" TargetMode="External"/><Relationship Id="rId407" Type="http://schemas.openxmlformats.org/officeDocument/2006/relationships/hyperlink" Target="http://dv.is" TargetMode="External"/><Relationship Id="rId649" Type="http://schemas.openxmlformats.org/officeDocument/2006/relationships/hyperlink" Target="http://mbl.is/greinasafn/grein/718415" TargetMode="External"/><Relationship Id="rId406" Type="http://schemas.openxmlformats.org/officeDocument/2006/relationships/hyperlink" Target="http://visir.is/g/2015705279917" TargetMode="External"/><Relationship Id="rId648" Type="http://schemas.openxmlformats.org/officeDocument/2006/relationships/hyperlink" Target="http://mbl.is/greinasafn/grein/1538359" TargetMode="External"/><Relationship Id="rId405" Type="http://schemas.openxmlformats.org/officeDocument/2006/relationships/hyperlink" Target="http://visir.is/g/2014704019971" TargetMode="External"/><Relationship Id="rId647" Type="http://schemas.openxmlformats.org/officeDocument/2006/relationships/hyperlink" Target="http://kaffid.is/um-nyja-skolahugsun" TargetMode="External"/><Relationship Id="rId400" Type="http://schemas.openxmlformats.org/officeDocument/2006/relationships/hyperlink" Target="http://mbl.is/greinasafn/grein/513381" TargetMode="External"/><Relationship Id="rId642" Type="http://schemas.openxmlformats.org/officeDocument/2006/relationships/hyperlink" Target="http://mbl.is/greinasafn/grein/600497" TargetMode="External"/><Relationship Id="rId641" Type="http://schemas.openxmlformats.org/officeDocument/2006/relationships/hyperlink" Target="http://mbl.is/greinasafn/grein/691708" TargetMode="External"/><Relationship Id="rId640" Type="http://schemas.openxmlformats.org/officeDocument/2006/relationships/hyperlink" Target="http://mbl.is/greinasafn/grein/1374127" TargetMode="External"/><Relationship Id="rId635" Type="http://schemas.openxmlformats.org/officeDocument/2006/relationships/hyperlink" Target="http://doktor.is" TargetMode="External"/><Relationship Id="rId634" Type="http://schemas.openxmlformats.org/officeDocument/2006/relationships/hyperlink" Target="http://bleikt.pressan.is/lesa/sumir-astmasjuklingar-finna-bara-fyrir-hosta-en-fa-aldrei-daemigert-astmakast/" TargetMode="External"/><Relationship Id="rId633" Type="http://schemas.openxmlformats.org/officeDocument/2006/relationships/hyperlink" Target="http://bleikt.is" TargetMode="External"/><Relationship Id="rId632" Type="http://schemas.openxmlformats.org/officeDocument/2006/relationships/hyperlink" Target="http://mbl.is/greinasafn/grein/1131350" TargetMode="External"/><Relationship Id="rId874" Type="http://schemas.openxmlformats.org/officeDocument/2006/relationships/drawing" Target="../drawings/drawing2.xml"/><Relationship Id="rId639" Type="http://schemas.openxmlformats.org/officeDocument/2006/relationships/hyperlink" Target="http://stundin.is/grein/4656" TargetMode="External"/><Relationship Id="rId638" Type="http://schemas.openxmlformats.org/officeDocument/2006/relationships/hyperlink" Target="http://visir.is/g/2019191108835" TargetMode="External"/><Relationship Id="rId637" Type="http://schemas.openxmlformats.org/officeDocument/2006/relationships/hyperlink" Target="http://mbl.is/frettir/erlent/2012/01/17/sjuklingurinn_deyr_ad_lokum" TargetMode="External"/><Relationship Id="rId636" Type="http://schemas.openxmlformats.org/officeDocument/2006/relationships/hyperlink" Target="http://mbl.is" TargetMode="External"/><Relationship Id="rId631" Type="http://schemas.openxmlformats.org/officeDocument/2006/relationships/hyperlink" Target="http://ruv.is/node/760591" TargetMode="External"/><Relationship Id="rId873" Type="http://schemas.openxmlformats.org/officeDocument/2006/relationships/hyperlink" Target="http://visir.is/g/2013710089979" TargetMode="External"/><Relationship Id="rId630" Type="http://schemas.openxmlformats.org/officeDocument/2006/relationships/hyperlink" Target="http://mbl.is/greinasafn/grein/1389032" TargetMode="External"/><Relationship Id="rId872" Type="http://schemas.openxmlformats.org/officeDocument/2006/relationships/hyperlink" Target="http://fotbolti.net/news/22-12-2019/lagstemmd-fagnadarlaeti-i-katar-mikid-eftir-af-timabilinu" TargetMode="External"/><Relationship Id="rId871" Type="http://schemas.openxmlformats.org/officeDocument/2006/relationships/hyperlink" Target="http://mbl.is/smartland/heilsa/2012/01/02/i_kjorthyngd_an_areynslu" TargetMode="External"/><Relationship Id="rId870" Type="http://schemas.openxmlformats.org/officeDocument/2006/relationships/hyperlink" Target="http://mbl.is" TargetMode="External"/><Relationship Id="rId829" Type="http://schemas.openxmlformats.org/officeDocument/2006/relationships/hyperlink" Target="http://mbl.is/greinasafn/grein/539523" TargetMode="External"/><Relationship Id="rId828" Type="http://schemas.openxmlformats.org/officeDocument/2006/relationships/hyperlink" Target="http://mbl.is/greinasafn/grein/1119325" TargetMode="External"/><Relationship Id="rId827" Type="http://schemas.openxmlformats.org/officeDocument/2006/relationships/hyperlink" Target="http://mbl.is/greinasafn/grein/1120784" TargetMode="External"/><Relationship Id="rId822" Type="http://schemas.openxmlformats.org/officeDocument/2006/relationships/hyperlink" Target="http://dv.is/leidari/2011/2/7/svikin-i-borginni/" TargetMode="External"/><Relationship Id="rId821" Type="http://schemas.openxmlformats.org/officeDocument/2006/relationships/hyperlink" Target="http://dv.is" TargetMode="External"/><Relationship Id="rId820" Type="http://schemas.openxmlformats.org/officeDocument/2006/relationships/hyperlink" Target="http://mbl.is/greinasafn/grein/1296086" TargetMode="External"/><Relationship Id="rId826" Type="http://schemas.openxmlformats.org/officeDocument/2006/relationships/hyperlink" Target="http://mbl.is/greinasafn/grein/695522" TargetMode="External"/><Relationship Id="rId825" Type="http://schemas.openxmlformats.org/officeDocument/2006/relationships/hyperlink" Target="http://mbl.is/greinasafn/grein/1555211" TargetMode="External"/><Relationship Id="rId824" Type="http://schemas.openxmlformats.org/officeDocument/2006/relationships/hyperlink" Target="http://mbl.is/greinasafn/grein/1490046" TargetMode="External"/><Relationship Id="rId823" Type="http://schemas.openxmlformats.org/officeDocument/2006/relationships/hyperlink" Target="http://mbl.is/greinasafn/grein/501931" TargetMode="External"/><Relationship Id="rId819" Type="http://schemas.openxmlformats.org/officeDocument/2006/relationships/hyperlink" Target="http://dv.is/frettir/2016/7/22/eg-get-ekki-farid-med-vidskipti-min-annad/" TargetMode="External"/><Relationship Id="rId818" Type="http://schemas.openxmlformats.org/officeDocument/2006/relationships/hyperlink" Target="http://dv.is" TargetMode="External"/><Relationship Id="rId817" Type="http://schemas.openxmlformats.org/officeDocument/2006/relationships/hyperlink" Target="http://eyjan.dv.is/eyjan/2007/11/27/heimurinn-sem-fataekrahverfi" TargetMode="External"/><Relationship Id="rId816" Type="http://schemas.openxmlformats.org/officeDocument/2006/relationships/hyperlink" Target="http://dv.is" TargetMode="External"/><Relationship Id="rId811" Type="http://schemas.openxmlformats.org/officeDocument/2006/relationships/hyperlink" Target="http://mbl.is/greinasafn/grein/605522" TargetMode="External"/><Relationship Id="rId810" Type="http://schemas.openxmlformats.org/officeDocument/2006/relationships/hyperlink" Target="http://visir.is/g/2016160129991" TargetMode="External"/><Relationship Id="rId815" Type="http://schemas.openxmlformats.org/officeDocument/2006/relationships/hyperlink" Target="http://eyjan.dv.is/eyjan/2018/10/15/gudmundur-kristjansson-thetta-veidigjald-er-mjog-osann%c2%adgjarnt" TargetMode="External"/><Relationship Id="rId814" Type="http://schemas.openxmlformats.org/officeDocument/2006/relationships/hyperlink" Target="http://dv.is" TargetMode="External"/><Relationship Id="rId813" Type="http://schemas.openxmlformats.org/officeDocument/2006/relationships/hyperlink" Target="http://mbl.is/greinasafn/grein/522229" TargetMode="External"/><Relationship Id="rId812" Type="http://schemas.openxmlformats.org/officeDocument/2006/relationships/hyperlink" Target="http://mbl.is/greinasafn/grein/1370151" TargetMode="External"/><Relationship Id="rId609" Type="http://schemas.openxmlformats.org/officeDocument/2006/relationships/hyperlink" Target="http://mbl.is/greinasafn/grein/1063533" TargetMode="External"/><Relationship Id="rId608" Type="http://schemas.openxmlformats.org/officeDocument/2006/relationships/hyperlink" Target="http://frettabladid.is/frettir/togstreita-hamlar-hagkvaemni" TargetMode="External"/><Relationship Id="rId607" Type="http://schemas.openxmlformats.org/officeDocument/2006/relationships/hyperlink" Target="http://frettabladid.is/skodun/afsaki-hle" TargetMode="External"/><Relationship Id="rId849" Type="http://schemas.openxmlformats.org/officeDocument/2006/relationships/hyperlink" Target="http://mbl.is/greinasafn/grein/1383866" TargetMode="External"/><Relationship Id="rId602" Type="http://schemas.openxmlformats.org/officeDocument/2006/relationships/hyperlink" Target="http://mbl.is/frettir/innlent/2015/08/27/gagnrynir_skipulagsmal_i_reykjavik" TargetMode="External"/><Relationship Id="rId844" Type="http://schemas.openxmlformats.org/officeDocument/2006/relationships/hyperlink" Target="http://eyjan.pressan.is/frettir/2009/08/31/gunnar-tomasson-og-michael-hudson-i-de-volkskrant-bretar-og-hollendingar-beita-fjarkugun/" TargetMode="External"/><Relationship Id="rId601" Type="http://schemas.openxmlformats.org/officeDocument/2006/relationships/hyperlink" Target="http://mbl.is" TargetMode="External"/><Relationship Id="rId843" Type="http://schemas.openxmlformats.org/officeDocument/2006/relationships/hyperlink" Target="http://visir.is/g/2017170539806" TargetMode="External"/><Relationship Id="rId600" Type="http://schemas.openxmlformats.org/officeDocument/2006/relationships/hyperlink" Target="http://visir.is/g/2012705129959" TargetMode="External"/><Relationship Id="rId842" Type="http://schemas.openxmlformats.org/officeDocument/2006/relationships/hyperlink" Target="http://vb.is/frettir/101972/" TargetMode="External"/><Relationship Id="rId841" Type="http://schemas.openxmlformats.org/officeDocument/2006/relationships/hyperlink" Target="http://vb.is" TargetMode="External"/><Relationship Id="rId606" Type="http://schemas.openxmlformats.org/officeDocument/2006/relationships/hyperlink" Target="http://andriki.is/2000/12/07/fimmtudagur-7-desember-2000/" TargetMode="External"/><Relationship Id="rId848" Type="http://schemas.openxmlformats.org/officeDocument/2006/relationships/hyperlink" Target="http://visir.is/g/2006103290018" TargetMode="External"/><Relationship Id="rId605" Type="http://schemas.openxmlformats.org/officeDocument/2006/relationships/hyperlink" Target="http://andriki.is" TargetMode="External"/><Relationship Id="rId847" Type="http://schemas.openxmlformats.org/officeDocument/2006/relationships/hyperlink" Target="http://mbl.is/greinasafn/grein/733388" TargetMode="External"/><Relationship Id="rId604" Type="http://schemas.openxmlformats.org/officeDocument/2006/relationships/hyperlink" Target="http://visir.is/g/2010385609970" TargetMode="External"/><Relationship Id="rId846" Type="http://schemas.openxmlformats.org/officeDocument/2006/relationships/hyperlink" Target="http://vb.is/skodun/107996/" TargetMode="External"/><Relationship Id="rId603" Type="http://schemas.openxmlformats.org/officeDocument/2006/relationships/hyperlink" Target="http://mbl.is/greinasafn/grein/670898" TargetMode="External"/><Relationship Id="rId845" Type="http://schemas.openxmlformats.org/officeDocument/2006/relationships/hyperlink" Target="http://vb.is" TargetMode="External"/><Relationship Id="rId840" Type="http://schemas.openxmlformats.org/officeDocument/2006/relationships/hyperlink" Target="http://visir.is/g/2017170508980" TargetMode="External"/><Relationship Id="rId839" Type="http://schemas.openxmlformats.org/officeDocument/2006/relationships/hyperlink" Target="http://mbl.is/greinasafn/grein/791750" TargetMode="External"/><Relationship Id="rId838" Type="http://schemas.openxmlformats.org/officeDocument/2006/relationships/hyperlink" Target="http://mbl.is/greinasafn/grein/1122452" TargetMode="External"/><Relationship Id="rId833" Type="http://schemas.openxmlformats.org/officeDocument/2006/relationships/hyperlink" Target="http://mbl.is/vidskipti/frettir/2011/03/14/skolar_svara_ekki_kalli_idnadarins" TargetMode="External"/><Relationship Id="rId832" Type="http://schemas.openxmlformats.org/officeDocument/2006/relationships/hyperlink" Target="http://mbl.is" TargetMode="External"/><Relationship Id="rId831" Type="http://schemas.openxmlformats.org/officeDocument/2006/relationships/hyperlink" Target="http://visir.is/g/2016161208906" TargetMode="External"/><Relationship Id="rId830" Type="http://schemas.openxmlformats.org/officeDocument/2006/relationships/hyperlink" Target="http://eyjafrettir.is/frett/stend_med_minum_verkum/2011-07-28" TargetMode="External"/><Relationship Id="rId837" Type="http://schemas.openxmlformats.org/officeDocument/2006/relationships/hyperlink" Target="http://andriki.is/1997/07/11/fostudagur-11-juli-1997/" TargetMode="External"/><Relationship Id="rId836" Type="http://schemas.openxmlformats.org/officeDocument/2006/relationships/hyperlink" Target="http://andriki.is" TargetMode="External"/><Relationship Id="rId835" Type="http://schemas.openxmlformats.org/officeDocument/2006/relationships/hyperlink" Target="http://mbl.is/greinasafn/grein/661458" TargetMode="External"/><Relationship Id="rId834" Type="http://schemas.openxmlformats.org/officeDocument/2006/relationships/hyperlink" Target="http://mbl.is/greinasafn/grein/1537423" TargetMode="External"/><Relationship Id="rId228" Type="http://schemas.openxmlformats.org/officeDocument/2006/relationships/hyperlink" Target="http://mbl.is/greinasafn/grein/1635297" TargetMode="External"/><Relationship Id="rId227" Type="http://schemas.openxmlformats.org/officeDocument/2006/relationships/hyperlink" Target="http://kjarninn.is/skodun/2016-03-31-skattaskjol-og-aflandsfelog" TargetMode="External"/><Relationship Id="rId469" Type="http://schemas.openxmlformats.org/officeDocument/2006/relationships/hyperlink" Target="http://mbl.is/greinasafn/grein/689015" TargetMode="External"/><Relationship Id="rId226" Type="http://schemas.openxmlformats.org/officeDocument/2006/relationships/hyperlink" Target="http://kjarninn.is" TargetMode="External"/><Relationship Id="rId468" Type="http://schemas.openxmlformats.org/officeDocument/2006/relationships/hyperlink" Target="http://mbl.is/greinasafn/grein/765180" TargetMode="External"/><Relationship Id="rId225" Type="http://schemas.openxmlformats.org/officeDocument/2006/relationships/hyperlink" Target="http://visir.is/g/2013709129959" TargetMode="External"/><Relationship Id="rId467" Type="http://schemas.openxmlformats.org/officeDocument/2006/relationships/hyperlink" Target="http://dv.is" TargetMode="External"/><Relationship Id="rId229" Type="http://schemas.openxmlformats.org/officeDocument/2006/relationships/hyperlink" Target="http://frettatiminn.is/saga-audlindarentunnar-i-ellefu-hundrud-ar/" TargetMode="External"/><Relationship Id="rId220" Type="http://schemas.openxmlformats.org/officeDocument/2006/relationships/hyperlink" Target="http://ruv.is/node/833315" TargetMode="External"/><Relationship Id="rId462" Type="http://schemas.openxmlformats.org/officeDocument/2006/relationships/hyperlink" Target="http://visir.is/g/2012706069997" TargetMode="External"/><Relationship Id="rId461" Type="http://schemas.openxmlformats.org/officeDocument/2006/relationships/hyperlink" Target="http://visir.is/g/2011442579187" TargetMode="External"/><Relationship Id="rId460" Type="http://schemas.openxmlformats.org/officeDocument/2006/relationships/hyperlink" Target="http://visir.is/g/2017170328824" TargetMode="External"/><Relationship Id="rId224" Type="http://schemas.openxmlformats.org/officeDocument/2006/relationships/hyperlink" Target="http://visir.is/g/2016160608824" TargetMode="External"/><Relationship Id="rId466" Type="http://schemas.openxmlformats.org/officeDocument/2006/relationships/hyperlink" Target="http://mbl.is/greinasafn/grein/1439811" TargetMode="External"/><Relationship Id="rId223" Type="http://schemas.openxmlformats.org/officeDocument/2006/relationships/hyperlink" Target="http://mbl.is/greinasafn/grein/1046001" TargetMode="External"/><Relationship Id="rId465" Type="http://schemas.openxmlformats.org/officeDocument/2006/relationships/hyperlink" Target="http://mbl.is/greinasafn/grein/1248898" TargetMode="External"/><Relationship Id="rId222" Type="http://schemas.openxmlformats.org/officeDocument/2006/relationships/hyperlink" Target="http://visindavefur.is/svar.php?id=11204" TargetMode="External"/><Relationship Id="rId464" Type="http://schemas.openxmlformats.org/officeDocument/2006/relationships/hyperlink" Target="http://visir.is/g/2014712119867" TargetMode="External"/><Relationship Id="rId221" Type="http://schemas.openxmlformats.org/officeDocument/2006/relationships/hyperlink" Target="http://mbl.is/greinasafn/grein/1353897" TargetMode="External"/><Relationship Id="rId463" Type="http://schemas.openxmlformats.org/officeDocument/2006/relationships/hyperlink" Target="http://visindavefur.is/svar.php?id=2575" TargetMode="External"/><Relationship Id="rId217" Type="http://schemas.openxmlformats.org/officeDocument/2006/relationships/hyperlink" Target="http://mbl.is/greinasafn/grein/1616206" TargetMode="External"/><Relationship Id="rId459" Type="http://schemas.openxmlformats.org/officeDocument/2006/relationships/hyperlink" Target="http://mbl.is/greinasafn/grein/1451948" TargetMode="External"/><Relationship Id="rId216" Type="http://schemas.openxmlformats.org/officeDocument/2006/relationships/hyperlink" Target="http://mbl.is/greinasafn/grein/1315766" TargetMode="External"/><Relationship Id="rId458" Type="http://schemas.openxmlformats.org/officeDocument/2006/relationships/hyperlink" Target="http://visir.is/g/2017170909327" TargetMode="External"/><Relationship Id="rId215" Type="http://schemas.openxmlformats.org/officeDocument/2006/relationships/hyperlink" Target="http://mbl.is/greinasafn/grein/1029536" TargetMode="External"/><Relationship Id="rId457" Type="http://schemas.openxmlformats.org/officeDocument/2006/relationships/hyperlink" Target="http://dv.is/leidari/2008/10/3/haettuleg-politisk-radning/" TargetMode="External"/><Relationship Id="rId699" Type="http://schemas.openxmlformats.org/officeDocument/2006/relationships/hyperlink" Target="http://bbl.is/frettir/16147" TargetMode="External"/><Relationship Id="rId214" Type="http://schemas.openxmlformats.org/officeDocument/2006/relationships/hyperlink" Target="http://visir.is/g/2014140329865" TargetMode="External"/><Relationship Id="rId456" Type="http://schemas.openxmlformats.org/officeDocument/2006/relationships/hyperlink" Target="http://dv.is" TargetMode="External"/><Relationship Id="rId698" Type="http://schemas.openxmlformats.org/officeDocument/2006/relationships/hyperlink" Target="http://mbl.is/greinasafn/grein/1176910" TargetMode="External"/><Relationship Id="rId219" Type="http://schemas.openxmlformats.org/officeDocument/2006/relationships/hyperlink" Target="http://mbl.is/greinasafn/grein/1098312" TargetMode="External"/><Relationship Id="rId218" Type="http://schemas.openxmlformats.org/officeDocument/2006/relationships/hyperlink" Target="http://dv.is" TargetMode="External"/><Relationship Id="rId451" Type="http://schemas.openxmlformats.org/officeDocument/2006/relationships/hyperlink" Target="http://mbl.is/frettir/erlent/2001/03/07/enn_langt_i_land_i_kvenrettindabarattunni" TargetMode="External"/><Relationship Id="rId693" Type="http://schemas.openxmlformats.org/officeDocument/2006/relationships/hyperlink" Target="http://mbl.is" TargetMode="External"/><Relationship Id="rId450" Type="http://schemas.openxmlformats.org/officeDocument/2006/relationships/hyperlink" Target="http://mbl.is" TargetMode="External"/><Relationship Id="rId692" Type="http://schemas.openxmlformats.org/officeDocument/2006/relationships/hyperlink" Target="http://dv.is/menning/2009/10/23/er-thetta-biedermann/" TargetMode="External"/><Relationship Id="rId691" Type="http://schemas.openxmlformats.org/officeDocument/2006/relationships/hyperlink" Target="http://dv.is" TargetMode="External"/><Relationship Id="rId690" Type="http://schemas.openxmlformats.org/officeDocument/2006/relationships/hyperlink" Target="http://kjarninn.is/skodun/2018-01-03-er-jofnudur-teygjanlegt-hugtak" TargetMode="External"/><Relationship Id="rId213" Type="http://schemas.openxmlformats.org/officeDocument/2006/relationships/hyperlink" Target="http://mbl.is/greinasafn/grein/1188094" TargetMode="External"/><Relationship Id="rId455" Type="http://schemas.openxmlformats.org/officeDocument/2006/relationships/hyperlink" Target="http://mbl.is/greinasafn/grein/1383487" TargetMode="External"/><Relationship Id="rId697" Type="http://schemas.openxmlformats.org/officeDocument/2006/relationships/hyperlink" Target="http://mbl.is/greinasafn/grein/713583" TargetMode="External"/><Relationship Id="rId212" Type="http://schemas.openxmlformats.org/officeDocument/2006/relationships/hyperlink" Target="http://mbl.is/greinasafn/grein/780055" TargetMode="External"/><Relationship Id="rId454" Type="http://schemas.openxmlformats.org/officeDocument/2006/relationships/hyperlink" Target="http://visir.is/g/2013704069989" TargetMode="External"/><Relationship Id="rId696" Type="http://schemas.openxmlformats.org/officeDocument/2006/relationships/hyperlink" Target="http://bbl.is/frettir/18288" TargetMode="External"/><Relationship Id="rId211" Type="http://schemas.openxmlformats.org/officeDocument/2006/relationships/hyperlink" Target="http://mbl.is/greinasafn/grein/782056" TargetMode="External"/><Relationship Id="rId453" Type="http://schemas.openxmlformats.org/officeDocument/2006/relationships/hyperlink" Target="http://mbl.is/vidskipti/frettir/2009/11/16/kreditkortavelta_23_6_milljardar_i_oktober" TargetMode="External"/><Relationship Id="rId695" Type="http://schemas.openxmlformats.org/officeDocument/2006/relationships/hyperlink" Target="http://mbl.is/greinasafn/grein/1220169" TargetMode="External"/><Relationship Id="rId210" Type="http://schemas.openxmlformats.org/officeDocument/2006/relationships/hyperlink" Target="http://visindavefur.is/svar.php?id=5384" TargetMode="External"/><Relationship Id="rId452" Type="http://schemas.openxmlformats.org/officeDocument/2006/relationships/hyperlink" Target="http://mbl.is" TargetMode="External"/><Relationship Id="rId694" Type="http://schemas.openxmlformats.org/officeDocument/2006/relationships/hyperlink" Target="http://mbl.is/folk/verold/2002/10/30/ruglingsleg_loggjof" TargetMode="External"/><Relationship Id="rId491" Type="http://schemas.openxmlformats.org/officeDocument/2006/relationships/hyperlink" Target="http://kaffid.is/tharftu-alltaf-ad-hafa-simann-ther" TargetMode="External"/><Relationship Id="rId490" Type="http://schemas.openxmlformats.org/officeDocument/2006/relationships/hyperlink" Target="http://mbl.is/greinasafn/grein/556050" TargetMode="External"/><Relationship Id="rId249" Type="http://schemas.openxmlformats.org/officeDocument/2006/relationships/hyperlink" Target="http://mbl.is" TargetMode="External"/><Relationship Id="rId248" Type="http://schemas.openxmlformats.org/officeDocument/2006/relationships/hyperlink" Target="http://mbl.is/greinasafn/grein/501987" TargetMode="External"/><Relationship Id="rId247" Type="http://schemas.openxmlformats.org/officeDocument/2006/relationships/hyperlink" Target="http://vikudagur.is/is/frettir/akureyrarflugvollur-og-abyrgdin" TargetMode="External"/><Relationship Id="rId489" Type="http://schemas.openxmlformats.org/officeDocument/2006/relationships/hyperlink" Target="http://eyjan.pressan.is/frettir/?p=169430" TargetMode="External"/><Relationship Id="rId242" Type="http://schemas.openxmlformats.org/officeDocument/2006/relationships/hyperlink" Target="http://mbl.is/greinasafn/grein/1461404" TargetMode="External"/><Relationship Id="rId484" Type="http://schemas.openxmlformats.org/officeDocument/2006/relationships/hyperlink" Target="http://mbl.is/greinasafn/grein/1630933" TargetMode="External"/><Relationship Id="rId241" Type="http://schemas.openxmlformats.org/officeDocument/2006/relationships/hyperlink" Target="http://mbl.is/greinasafn/grein/723744" TargetMode="External"/><Relationship Id="rId483" Type="http://schemas.openxmlformats.org/officeDocument/2006/relationships/hyperlink" Target="http://mbl.is/greinasafn/grein/1282755" TargetMode="External"/><Relationship Id="rId240" Type="http://schemas.openxmlformats.org/officeDocument/2006/relationships/hyperlink" Target="http://mbl.is/greinasafn/grein/1523099" TargetMode="External"/><Relationship Id="rId482" Type="http://schemas.openxmlformats.org/officeDocument/2006/relationships/hyperlink" Target="http://mbl.is/greinasafn/grein/1457535" TargetMode="External"/><Relationship Id="rId481" Type="http://schemas.openxmlformats.org/officeDocument/2006/relationships/hyperlink" Target="http://kaffid.is/ahrifalausir-thingmenn-oskilvirku-althingi" TargetMode="External"/><Relationship Id="rId246" Type="http://schemas.openxmlformats.org/officeDocument/2006/relationships/hyperlink" Target="http://vikudagur.is" TargetMode="External"/><Relationship Id="rId488" Type="http://schemas.openxmlformats.org/officeDocument/2006/relationships/hyperlink" Target="http://ruv.is/node/790562" TargetMode="External"/><Relationship Id="rId245" Type="http://schemas.openxmlformats.org/officeDocument/2006/relationships/hyperlink" Target="http://mbl.is/greinasafn/grein/580807" TargetMode="External"/><Relationship Id="rId487" Type="http://schemas.openxmlformats.org/officeDocument/2006/relationships/hyperlink" Target="http://mbl.is/greinasafn/grein/1083632" TargetMode="External"/><Relationship Id="rId244" Type="http://schemas.openxmlformats.org/officeDocument/2006/relationships/hyperlink" Target="http://mbl.is/frettir/innlent/2013/08/08/rutufarmar_af_folki_vid_godafoss" TargetMode="External"/><Relationship Id="rId486" Type="http://schemas.openxmlformats.org/officeDocument/2006/relationships/hyperlink" Target="http://mbl.is/greinasafn/grein/1608477" TargetMode="External"/><Relationship Id="rId243" Type="http://schemas.openxmlformats.org/officeDocument/2006/relationships/hyperlink" Target="http://mbl.is" TargetMode="External"/><Relationship Id="rId485" Type="http://schemas.openxmlformats.org/officeDocument/2006/relationships/hyperlink" Target="http://mbl.is/greinasafn/grein/783048" TargetMode="External"/><Relationship Id="rId480" Type="http://schemas.openxmlformats.org/officeDocument/2006/relationships/hyperlink" Target="http://mbl.is/greinasafn/grein/503334" TargetMode="External"/><Relationship Id="rId239" Type="http://schemas.openxmlformats.org/officeDocument/2006/relationships/hyperlink" Target="http://visir.is/g/2017170609412" TargetMode="External"/><Relationship Id="rId238" Type="http://schemas.openxmlformats.org/officeDocument/2006/relationships/hyperlink" Target="http://mbl.is/greinasafn/grein/1269509" TargetMode="External"/><Relationship Id="rId237" Type="http://schemas.openxmlformats.org/officeDocument/2006/relationships/hyperlink" Target="http://mbl.is/greinasafn/grein/539146" TargetMode="External"/><Relationship Id="rId479" Type="http://schemas.openxmlformats.org/officeDocument/2006/relationships/hyperlink" Target="http://mbl.is/greinasafn/grein/674804" TargetMode="External"/><Relationship Id="rId236" Type="http://schemas.openxmlformats.org/officeDocument/2006/relationships/hyperlink" Target="http://visir.is/g/2011708299951" TargetMode="External"/><Relationship Id="rId478" Type="http://schemas.openxmlformats.org/officeDocument/2006/relationships/hyperlink" Target="http://mbl.is/greinasafn/grein/1070121" TargetMode="External"/><Relationship Id="rId231" Type="http://schemas.openxmlformats.org/officeDocument/2006/relationships/hyperlink" Target="http://kjarninn.is" TargetMode="External"/><Relationship Id="rId473" Type="http://schemas.openxmlformats.org/officeDocument/2006/relationships/hyperlink" Target="http://visir.is/g/2014712229925" TargetMode="External"/><Relationship Id="rId230" Type="http://schemas.openxmlformats.org/officeDocument/2006/relationships/hyperlink" Target="http://mbl.is/greinasafn/grein/1555681" TargetMode="External"/><Relationship Id="rId472" Type="http://schemas.openxmlformats.org/officeDocument/2006/relationships/hyperlink" Target="http://mbl.is/greinasafn/grein/1212949" TargetMode="External"/><Relationship Id="rId471" Type="http://schemas.openxmlformats.org/officeDocument/2006/relationships/hyperlink" Target="http://visir.is/g/2014701029949" TargetMode="External"/><Relationship Id="rId470" Type="http://schemas.openxmlformats.org/officeDocument/2006/relationships/hyperlink" Target="http://mbl.is/greinasafn/grein/789315" TargetMode="External"/><Relationship Id="rId235" Type="http://schemas.openxmlformats.org/officeDocument/2006/relationships/hyperlink" Target="http://bleikt.pressan.is/lesa/dagur-likamsvirdingar-thetta-tharf-ekki-ad-vera-svona/" TargetMode="External"/><Relationship Id="rId477" Type="http://schemas.openxmlformats.org/officeDocument/2006/relationships/hyperlink" Target="http://mbl.is/greinasafn/grein/1398162" TargetMode="External"/><Relationship Id="rId234" Type="http://schemas.openxmlformats.org/officeDocument/2006/relationships/hyperlink" Target="http://bleikt.is" TargetMode="External"/><Relationship Id="rId476" Type="http://schemas.openxmlformats.org/officeDocument/2006/relationships/hyperlink" Target="http://fjardarposturinn.is/?p=32058" TargetMode="External"/><Relationship Id="rId233" Type="http://schemas.openxmlformats.org/officeDocument/2006/relationships/hyperlink" Target="http://kjarninn.is/" TargetMode="External"/><Relationship Id="rId475" Type="http://schemas.openxmlformats.org/officeDocument/2006/relationships/hyperlink" Target="http://dv.is" TargetMode="External"/><Relationship Id="rId232" Type="http://schemas.openxmlformats.org/officeDocument/2006/relationships/hyperlink" Target="http://kjarninn.is/skyring/2017-02-03-i-forgangi-ad-haekka-faedingarorlof/" TargetMode="External"/><Relationship Id="rId474" Type="http://schemas.openxmlformats.org/officeDocument/2006/relationships/hyperlink" Target="http://mbl.is/greinasafn/grein/1262240" TargetMode="External"/><Relationship Id="rId426" Type="http://schemas.openxmlformats.org/officeDocument/2006/relationships/hyperlink" Target="http://fiskifrettir.is/frettir/tharf-markvissa-uppbyggingu-thekkingar/143111" TargetMode="External"/><Relationship Id="rId668" Type="http://schemas.openxmlformats.org/officeDocument/2006/relationships/hyperlink" Target="http://vb.is/frettir/61422/" TargetMode="External"/><Relationship Id="rId425" Type="http://schemas.openxmlformats.org/officeDocument/2006/relationships/hyperlink" Target="http://eyjan.dv.is/eyjan/2013/5/19/landbunadurinn-thad-er-ekkert-ad-ottast" TargetMode="External"/><Relationship Id="rId667" Type="http://schemas.openxmlformats.org/officeDocument/2006/relationships/hyperlink" Target="http://vb.is" TargetMode="External"/><Relationship Id="rId424" Type="http://schemas.openxmlformats.org/officeDocument/2006/relationships/hyperlink" Target="http://dv.is" TargetMode="External"/><Relationship Id="rId666" Type="http://schemas.openxmlformats.org/officeDocument/2006/relationships/hyperlink" Target="http://mbl.is/greinasafn/grein/1659896" TargetMode="External"/><Relationship Id="rId423" Type="http://schemas.openxmlformats.org/officeDocument/2006/relationships/hyperlink" Target="http://visir.is/g/2015701279995" TargetMode="External"/><Relationship Id="rId665" Type="http://schemas.openxmlformats.org/officeDocument/2006/relationships/hyperlink" Target="http://mbl.is/greinasafn/grein/706379" TargetMode="External"/><Relationship Id="rId429" Type="http://schemas.openxmlformats.org/officeDocument/2006/relationships/hyperlink" Target="http://bbl.is/frettir/20827" TargetMode="External"/><Relationship Id="rId428" Type="http://schemas.openxmlformats.org/officeDocument/2006/relationships/hyperlink" Target="http://mbl.is/greinasafn/grein/1465910" TargetMode="External"/><Relationship Id="rId427" Type="http://schemas.openxmlformats.org/officeDocument/2006/relationships/hyperlink" Target="http://visir.is/g/2015151019514" TargetMode="External"/><Relationship Id="rId669" Type="http://schemas.openxmlformats.org/officeDocument/2006/relationships/hyperlink" Target="http://mbl.is/greinasafn/grein/688157" TargetMode="External"/><Relationship Id="rId660" Type="http://schemas.openxmlformats.org/officeDocument/2006/relationships/hyperlink" Target="http://dv.is/frettir/2017/10/21/thad-er-timaspursmal-hvenaer-banaslys-verdur-2W4CRR" TargetMode="External"/><Relationship Id="rId422" Type="http://schemas.openxmlformats.org/officeDocument/2006/relationships/hyperlink" Target="http://eyjan.dv.is/eyjan/2018/12/11/storfellt-fjarhagstjon" TargetMode="External"/><Relationship Id="rId664" Type="http://schemas.openxmlformats.org/officeDocument/2006/relationships/hyperlink" Target="http://mbl.is/greinasafn/grein/538302" TargetMode="External"/><Relationship Id="rId421" Type="http://schemas.openxmlformats.org/officeDocument/2006/relationships/hyperlink" Target="http://dv.is" TargetMode="External"/><Relationship Id="rId663" Type="http://schemas.openxmlformats.org/officeDocument/2006/relationships/hyperlink" Target="http://visir.is/g/2017170819448" TargetMode="External"/><Relationship Id="rId420" Type="http://schemas.openxmlformats.org/officeDocument/2006/relationships/hyperlink" Target="http://eyjan.dv.is/eyjan/2014/7/9/enn-einu-sinni-deilur-um-mannanofn" TargetMode="External"/><Relationship Id="rId662" Type="http://schemas.openxmlformats.org/officeDocument/2006/relationships/hyperlink" Target="http://mbl.is/greinasafn/grein/825632" TargetMode="External"/><Relationship Id="rId661" Type="http://schemas.openxmlformats.org/officeDocument/2006/relationships/hyperlink" Target="http://mbl.is/greinasafn/grein/1088980" TargetMode="External"/><Relationship Id="rId415" Type="http://schemas.openxmlformats.org/officeDocument/2006/relationships/hyperlink" Target="http://dv.is" TargetMode="External"/><Relationship Id="rId657" Type="http://schemas.openxmlformats.org/officeDocument/2006/relationships/hyperlink" Target="http://mbl.is/greinasafn/grein/1368835" TargetMode="External"/><Relationship Id="rId414" Type="http://schemas.openxmlformats.org/officeDocument/2006/relationships/hyperlink" Target="http://mbl.is/frettir/innlent/2016/08/29/engar_homlur_a_losun_orplasts/" TargetMode="External"/><Relationship Id="rId656" Type="http://schemas.openxmlformats.org/officeDocument/2006/relationships/hyperlink" Target="http://huni.is/index.php?pid=58&amp;cid=2717" TargetMode="External"/><Relationship Id="rId413" Type="http://schemas.openxmlformats.org/officeDocument/2006/relationships/hyperlink" Target="http://mbl.is" TargetMode="External"/><Relationship Id="rId655" Type="http://schemas.openxmlformats.org/officeDocument/2006/relationships/hyperlink" Target="http://ruv.is/node/961224" TargetMode="External"/><Relationship Id="rId412" Type="http://schemas.openxmlformats.org/officeDocument/2006/relationships/hyperlink" Target="http://mbl.is/greinasafn/grein/814412" TargetMode="External"/><Relationship Id="rId654" Type="http://schemas.openxmlformats.org/officeDocument/2006/relationships/hyperlink" Target="http://visir.is/g/2017171208743" TargetMode="External"/><Relationship Id="rId419" Type="http://schemas.openxmlformats.org/officeDocument/2006/relationships/hyperlink" Target="http://dv.is" TargetMode="External"/><Relationship Id="rId418" Type="http://schemas.openxmlformats.org/officeDocument/2006/relationships/hyperlink" Target="http://mbl.is/greinasafn/grein/1136843" TargetMode="External"/><Relationship Id="rId417" Type="http://schemas.openxmlformats.org/officeDocument/2006/relationships/hyperlink" Target="http://mbl.is/greinasafn/grein/524913" TargetMode="External"/><Relationship Id="rId659" Type="http://schemas.openxmlformats.org/officeDocument/2006/relationships/hyperlink" Target="http://dv.is" TargetMode="External"/><Relationship Id="rId416" Type="http://schemas.openxmlformats.org/officeDocument/2006/relationships/hyperlink" Target="http://dv.is/frettir/2018/6/9/lif-mitt-sem-bladamadur" TargetMode="External"/><Relationship Id="rId658" Type="http://schemas.openxmlformats.org/officeDocument/2006/relationships/hyperlink" Target="http://mbl.is/greinasafn/grein/557483" TargetMode="External"/><Relationship Id="rId411" Type="http://schemas.openxmlformats.org/officeDocument/2006/relationships/hyperlink" Target="http://kjarninn.is/skodun/2019-10-17-rikid-sem-vildi-ekki-sja-peningathvaettid-heima-hja-ser" TargetMode="External"/><Relationship Id="rId653" Type="http://schemas.openxmlformats.org/officeDocument/2006/relationships/hyperlink" Target="http://visindavefur.is/svar.php?id=2474" TargetMode="External"/><Relationship Id="rId410" Type="http://schemas.openxmlformats.org/officeDocument/2006/relationships/hyperlink" Target="http://kjarninn.is" TargetMode="External"/><Relationship Id="rId652" Type="http://schemas.openxmlformats.org/officeDocument/2006/relationships/hyperlink" Target="http://visir.is/g/2013711259953" TargetMode="External"/><Relationship Id="rId651" Type="http://schemas.openxmlformats.org/officeDocument/2006/relationships/hyperlink" Target="http://mbl.is/greinasafn/grein/1616376" TargetMode="External"/><Relationship Id="rId650" Type="http://schemas.openxmlformats.org/officeDocument/2006/relationships/hyperlink" Target="http://mbl.is/greinasafn/grein/1462423" TargetMode="External"/><Relationship Id="rId206" Type="http://schemas.openxmlformats.org/officeDocument/2006/relationships/hyperlink" Target="http://frettabladid.is/markadurinn/hertar-eiginfjarkroefur-skila-ser-i-haerri-lanakjoerum-til-heimila-og-fyrirtaekja" TargetMode="External"/><Relationship Id="rId448" Type="http://schemas.openxmlformats.org/officeDocument/2006/relationships/hyperlink" Target="http://frettabladid.is/frettir/hvetja-til-ess-a-skimanir-veri-a-forraei-stjornvalda" TargetMode="External"/><Relationship Id="rId205" Type="http://schemas.openxmlformats.org/officeDocument/2006/relationships/hyperlink" Target="http://mbl.is/greinasafn/grein/1098691" TargetMode="External"/><Relationship Id="rId447" Type="http://schemas.openxmlformats.org/officeDocument/2006/relationships/hyperlink" Target="http://mbl.is/greinasafn/grein/1634446" TargetMode="External"/><Relationship Id="rId689" Type="http://schemas.openxmlformats.org/officeDocument/2006/relationships/hyperlink" Target="http://kjarninn.is" TargetMode="External"/><Relationship Id="rId204" Type="http://schemas.openxmlformats.org/officeDocument/2006/relationships/hyperlink" Target="http://mbl.is/greinasafn/grein/1465674" TargetMode="External"/><Relationship Id="rId446" Type="http://schemas.openxmlformats.org/officeDocument/2006/relationships/hyperlink" Target="http://mbl.is/greinasafn/grein/1512552" TargetMode="External"/><Relationship Id="rId688" Type="http://schemas.openxmlformats.org/officeDocument/2006/relationships/hyperlink" Target="http://mbl.is/greinasafn/grein/768991" TargetMode="External"/><Relationship Id="rId203" Type="http://schemas.openxmlformats.org/officeDocument/2006/relationships/hyperlink" Target="http://mbl.is/folk/frettir/2008/12/05/palli_selur_og_selur_en_heldur_i_gamla_simann" TargetMode="External"/><Relationship Id="rId445" Type="http://schemas.openxmlformats.org/officeDocument/2006/relationships/hyperlink" Target="http://mbl.is/greinasafn/grein/1497159" TargetMode="External"/><Relationship Id="rId687" Type="http://schemas.openxmlformats.org/officeDocument/2006/relationships/hyperlink" Target="http://dv.is/frettir/2017/8/5/tara-segir-ritstjora-frettabladsins-rangtulka-ummaeli-laeknis-um-offitu/" TargetMode="External"/><Relationship Id="rId209" Type="http://schemas.openxmlformats.org/officeDocument/2006/relationships/hyperlink" Target="http://kjarninn.is/skyring/2019-09-09-utgerdarfelag-reykjavikur-kaupir-allan-hlut-kaupfelagsins-i-brim" TargetMode="External"/><Relationship Id="rId208" Type="http://schemas.openxmlformats.org/officeDocument/2006/relationships/hyperlink" Target="http://kjarninn.is" TargetMode="External"/><Relationship Id="rId207" Type="http://schemas.openxmlformats.org/officeDocument/2006/relationships/hyperlink" Target="http://mbl.is/greinasafn/grein/785343" TargetMode="External"/><Relationship Id="rId449" Type="http://schemas.openxmlformats.org/officeDocument/2006/relationships/hyperlink" Target="http://mbl.is/greinasafn/grein/1306989" TargetMode="External"/><Relationship Id="rId440" Type="http://schemas.openxmlformats.org/officeDocument/2006/relationships/hyperlink" Target="http://visir.is/g/2004408170361" TargetMode="External"/><Relationship Id="rId682" Type="http://schemas.openxmlformats.org/officeDocument/2006/relationships/hyperlink" Target="http://vb.is" TargetMode="External"/><Relationship Id="rId681" Type="http://schemas.openxmlformats.org/officeDocument/2006/relationships/hyperlink" Target="http://mbl.is/greinasafn/grein/781921" TargetMode="External"/><Relationship Id="rId680" Type="http://schemas.openxmlformats.org/officeDocument/2006/relationships/hyperlink" Target="http://visir.is/g/2017170329693" TargetMode="External"/><Relationship Id="rId202" Type="http://schemas.openxmlformats.org/officeDocument/2006/relationships/hyperlink" Target="http://mbl.is" TargetMode="External"/><Relationship Id="rId444" Type="http://schemas.openxmlformats.org/officeDocument/2006/relationships/hyperlink" Target="http://mbl.is/greinasafn/grein/1161043" TargetMode="External"/><Relationship Id="rId686" Type="http://schemas.openxmlformats.org/officeDocument/2006/relationships/hyperlink" Target="http://dv.is" TargetMode="External"/><Relationship Id="rId201" Type="http://schemas.openxmlformats.org/officeDocument/2006/relationships/hyperlink" Target="http://dv.is/blogg/barattan-vid-holdid/2012/10/20/10-kilo-fyrir-mont-blanc/" TargetMode="External"/><Relationship Id="rId443" Type="http://schemas.openxmlformats.org/officeDocument/2006/relationships/hyperlink" Target="http://kjarninn.is/skodun/2018-02-26-skattfrelsi-okuthora" TargetMode="External"/><Relationship Id="rId685" Type="http://schemas.openxmlformats.org/officeDocument/2006/relationships/hyperlink" Target="http://mbl.is/greinasafn/grein/1424994" TargetMode="External"/><Relationship Id="rId200" Type="http://schemas.openxmlformats.org/officeDocument/2006/relationships/hyperlink" Target="http://dv.is" TargetMode="External"/><Relationship Id="rId442" Type="http://schemas.openxmlformats.org/officeDocument/2006/relationships/hyperlink" Target="http://kjarninn.is" TargetMode="External"/><Relationship Id="rId684" Type="http://schemas.openxmlformats.org/officeDocument/2006/relationships/hyperlink" Target="http://mbl.is/greinasafn/grein/1234520" TargetMode="External"/><Relationship Id="rId441" Type="http://schemas.openxmlformats.org/officeDocument/2006/relationships/hyperlink" Target="http://mbl.is/greinasafn/grein/1361023" TargetMode="External"/><Relationship Id="rId683" Type="http://schemas.openxmlformats.org/officeDocument/2006/relationships/hyperlink" Target="http://vb.is/frettir/127993/" TargetMode="External"/><Relationship Id="rId437" Type="http://schemas.openxmlformats.org/officeDocument/2006/relationships/hyperlink" Target="http://dv.is" TargetMode="External"/><Relationship Id="rId679" Type="http://schemas.openxmlformats.org/officeDocument/2006/relationships/hyperlink" Target="http://visir.is/g/2018180318865" TargetMode="External"/><Relationship Id="rId436" Type="http://schemas.openxmlformats.org/officeDocument/2006/relationships/hyperlink" Target="http://mbl.is/frettir/innlent/2006/04/27/midstjorn_asi_atelur_stjorn_efnahagsmala" TargetMode="External"/><Relationship Id="rId678" Type="http://schemas.openxmlformats.org/officeDocument/2006/relationships/hyperlink" Target="http://mbl.is/greinasafn/grein/1384708" TargetMode="External"/><Relationship Id="rId435" Type="http://schemas.openxmlformats.org/officeDocument/2006/relationships/hyperlink" Target="http://mbl.is" TargetMode="External"/><Relationship Id="rId677" Type="http://schemas.openxmlformats.org/officeDocument/2006/relationships/hyperlink" Target="http://visir.is/g/2014711209991" TargetMode="External"/><Relationship Id="rId434" Type="http://schemas.openxmlformats.org/officeDocument/2006/relationships/hyperlink" Target="http://stundin.is/grein/4783" TargetMode="External"/><Relationship Id="rId676" Type="http://schemas.openxmlformats.org/officeDocument/2006/relationships/hyperlink" Target="http://mbl.is/greinasafn/grein/1109533" TargetMode="External"/><Relationship Id="rId439" Type="http://schemas.openxmlformats.org/officeDocument/2006/relationships/hyperlink" Target="http://mbl.is/greinasafn/grein/746595" TargetMode="External"/><Relationship Id="rId438" Type="http://schemas.openxmlformats.org/officeDocument/2006/relationships/hyperlink" Target="http://dv.is/frettir/2011/8/1/kvikmyndaskolinn-osattur-vid-katrini-jakobsdottur/" TargetMode="External"/><Relationship Id="rId671" Type="http://schemas.openxmlformats.org/officeDocument/2006/relationships/hyperlink" Target="http://mbl.is" TargetMode="External"/><Relationship Id="rId670" Type="http://schemas.openxmlformats.org/officeDocument/2006/relationships/hyperlink" Target="http://mbl.is" TargetMode="External"/><Relationship Id="rId433" Type="http://schemas.openxmlformats.org/officeDocument/2006/relationships/hyperlink" Target="http://mbl.is/greinasafn/grein/559095" TargetMode="External"/><Relationship Id="rId675" Type="http://schemas.openxmlformats.org/officeDocument/2006/relationships/hyperlink" Target="http://ruv.is/node/809159" TargetMode="External"/><Relationship Id="rId432" Type="http://schemas.openxmlformats.org/officeDocument/2006/relationships/hyperlink" Target="http://mbl.is/greinasafn/grein/1156664" TargetMode="External"/><Relationship Id="rId674" Type="http://schemas.openxmlformats.org/officeDocument/2006/relationships/hyperlink" Target="http://mbl.is/greinasafn/grein/758771" TargetMode="External"/><Relationship Id="rId431" Type="http://schemas.openxmlformats.org/officeDocument/2006/relationships/hyperlink" Target="http://visindavefur.is/svar.php?id=59020" TargetMode="External"/><Relationship Id="rId673" Type="http://schemas.openxmlformats.org/officeDocument/2006/relationships/hyperlink" Target="http://visir.is/g/2013131109430" TargetMode="External"/><Relationship Id="rId430" Type="http://schemas.openxmlformats.org/officeDocument/2006/relationships/hyperlink" Target="http://mbl.is/greinasafn/grein/1052576" TargetMode="External"/><Relationship Id="rId672" Type="http://schemas.openxmlformats.org/officeDocument/2006/relationships/hyperlink" Target="http://mbl.is/bill/frettir/2014/08/14/eiga_ekki_fyrir_rafhlodum_i_stodumael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countifs(List!$Y$2:$Y$161441, A4)</f>
        <v>137</v>
      </c>
      <c r="C4" s="14">
        <f>countifs(List!$S$2:$S$161441, "1", List!$Y$2:$Y$161441, A4)</f>
        <v>121</v>
      </c>
      <c r="D4" s="14">
        <f>countifs(List!$S$2:$S$161441, "&lt;&gt;1", List!$Y$2:$Y$161441, A4)</f>
        <v>16</v>
      </c>
      <c r="E4" s="14">
        <f t="shared" ref="E4:E9" si="1">B4-C4-D4</f>
        <v>0</v>
      </c>
      <c r="F4" s="12">
        <f>COUNTIFS(List!$S$2:$S$200690, "1", List!$Y$2:$Y$200690, A4, List!$W$2:$W$200690, "tht", List!$T$2:$T$200690, "0")</f>
        <v>121</v>
      </c>
      <c r="G4" s="15">
        <f t="shared" ref="G4:G9" si="2">C4-F4</f>
        <v>0</v>
      </c>
      <c r="W4" s="10" t="s">
        <v>13</v>
      </c>
      <c r="X4" s="11" t="b">
        <v>1</v>
      </c>
    </row>
    <row r="5">
      <c r="A5" s="16" t="s">
        <v>14</v>
      </c>
      <c r="B5" s="17">
        <f>countifs(List!$Y$2:$Y$161441, A5)</f>
        <v>2</v>
      </c>
      <c r="C5" s="18">
        <f>countifs(List!$S$2:$S$161441, "1", List!$Y$2:$Y$161441, A5)</f>
        <v>2</v>
      </c>
      <c r="D5" s="18">
        <f>countifs(List!$S$2:$S$161441, "&lt;&gt;1", List!$Y$2:$Y$161441, A5)</f>
        <v>0</v>
      </c>
      <c r="E5" s="18">
        <f t="shared" si="1"/>
        <v>0</v>
      </c>
      <c r="F5" s="19">
        <f>COUNTIFS(List!$S$2:$S$200690, "1", List!$Y$2:$Y$200690, A5, List!$W$2:$W$200690, "inf", List!$T$2:$T$200690, "0")</f>
        <v>1</v>
      </c>
      <c r="G5" s="20">
        <f t="shared" si="2"/>
        <v>1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countifs(List!$Y$2:$Y$161441, A6)</f>
        <v>0</v>
      </c>
      <c r="C6" s="18">
        <f>countifs(List!$S$2:$S$161441, "1", List!$Y$2:$Y$161441, A6)</f>
        <v>0</v>
      </c>
      <c r="D6" s="18">
        <f>countifs(List!$S$2:$S$161441, "&lt;&gt;1", List!$Y$2:$Y$161441, A6)</f>
        <v>0</v>
      </c>
      <c r="E6" s="18">
        <f t="shared" si="1"/>
        <v>0</v>
      </c>
      <c r="F6" s="19">
        <f>COUNTIFS(List!$S$2:$S$200690, "1", List!$Y$2:$Y$200690, A6, List!$W$2:$W$200690, "que", List!$T$2:$T$200690, "0")</f>
        <v>0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countifs(List!$Y$2:$Y$161441, A7)</f>
        <v>603</v>
      </c>
      <c r="C7" s="18">
        <f>countifs(List!$S$2:$S$161441, "1", List!$Y$2:$Y$161441, A7)</f>
        <v>526</v>
      </c>
      <c r="D7" s="18">
        <f>countifs(List!$S$2:$S$161441, "&lt;&gt;1", List!$Y$2:$Y$161441, A7)</f>
        <v>77</v>
      </c>
      <c r="E7" s="18">
        <f t="shared" si="1"/>
        <v>0</v>
      </c>
      <c r="F7" s="19">
        <f>COUNTIFS(List!$S$2:$S$200690, "1", List!$Y$2:$Y$200690, A7, List!$W$2:$W$200690, "tht", List!$T$2:$T$200690, "1")</f>
        <v>526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countifs(List!$Y$2:$Y$161441, A8)</f>
        <v>11</v>
      </c>
      <c r="C8" s="18">
        <f>countifs(List!$S$2:$S$161441, "1", List!$Y$2:$Y$161441, A8)</f>
        <v>10</v>
      </c>
      <c r="D8" s="18">
        <f>countifs(List!$S$2:$S$161441, "&lt;&gt;1", List!$Y$2:$Y$161441, A8)</f>
        <v>1</v>
      </c>
      <c r="E8" s="18">
        <f t="shared" si="1"/>
        <v>0</v>
      </c>
      <c r="F8" s="19">
        <f>COUNTIFS(List!$S$2:$S$200690, "1", List!$Y$2:$Y$200690, A8, List!$W$2:$W$200690, "inf", List!$T$2:$T$200690, "1")</f>
        <v>1</v>
      </c>
      <c r="G8" s="20">
        <f t="shared" si="2"/>
        <v>9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countifs(List!$Y$2:$Y$161441, A9)</f>
        <v>0</v>
      </c>
      <c r="C9" s="30">
        <f>countifs(List!$S$2:$S$161441, "1", List!$Y$2:$Y$161441, A9)</f>
        <v>0</v>
      </c>
      <c r="D9" s="30">
        <f>countifs(List!$S$2:$S$161441, "&lt;&gt;1", List!$Y$2:$Y$161441, A9)</f>
        <v>0</v>
      </c>
      <c r="E9" s="30">
        <f t="shared" si="1"/>
        <v>0</v>
      </c>
      <c r="F9" s="31">
        <f>COUNTIFS(List!$S$2:$S$200690, "1", List!$Y$2:$Y$200690, A9, List!$W$2:$W$200690, "que", List!$T$2:$T$200690, "1")</f>
        <v>0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37</v>
      </c>
      <c r="X18" s="11" t="b">
        <v>1</v>
      </c>
    </row>
    <row r="19">
      <c r="A19" s="38" t="s">
        <v>38</v>
      </c>
      <c r="B19" s="26">
        <f>Counting!C5</f>
        <v>536</v>
      </c>
      <c r="C19" s="39" t="s">
        <v>39</v>
      </c>
      <c r="D19" s="40">
        <f>B19/B21*100</f>
        <v>81.3353566</v>
      </c>
      <c r="G19" s="33"/>
      <c r="H19" s="33"/>
      <c r="I19" s="33"/>
      <c r="L19" s="41"/>
      <c r="M19" s="42"/>
      <c r="N19" s="42"/>
      <c r="O19" s="42"/>
      <c r="P19" s="42"/>
      <c r="Q19" s="42"/>
      <c r="R19" s="42"/>
      <c r="S19" s="42"/>
      <c r="T19" s="42"/>
      <c r="U19" s="43"/>
      <c r="W19" s="24" t="s">
        <v>40</v>
      </c>
      <c r="X19" s="11" t="b">
        <v>1</v>
      </c>
    </row>
    <row r="20">
      <c r="A20" s="38" t="s">
        <v>41</v>
      </c>
      <c r="B20" s="26">
        <f>Counting!D5</f>
        <v>123</v>
      </c>
      <c r="C20" s="39" t="s">
        <v>42</v>
      </c>
      <c r="D20" s="40">
        <f>B20/B21*100</f>
        <v>18.6646434</v>
      </c>
      <c r="F20" s="33"/>
      <c r="W20" s="24" t="s">
        <v>43</v>
      </c>
      <c r="X20" s="11" t="b">
        <v>1</v>
      </c>
    </row>
    <row r="21">
      <c r="A21" s="44" t="s">
        <v>44</v>
      </c>
      <c r="B21" s="42">
        <f>B19+B20</f>
        <v>659</v>
      </c>
      <c r="C21" s="42"/>
      <c r="D21" s="43"/>
      <c r="F21" s="33"/>
      <c r="W21" s="24" t="s">
        <v>45</v>
      </c>
      <c r="X21" s="11" t="b">
        <v>1</v>
      </c>
    </row>
    <row r="22">
      <c r="B22" s="33"/>
      <c r="F22" s="33"/>
      <c r="W22" s="24" t="s">
        <v>46</v>
      </c>
      <c r="X22" s="11" t="b">
        <v>1</v>
      </c>
    </row>
    <row r="23">
      <c r="A23" s="45" t="s">
        <v>47</v>
      </c>
      <c r="B23" s="46"/>
      <c r="C23" s="46"/>
      <c r="D23" s="47"/>
      <c r="F23" s="33"/>
      <c r="G23" s="48"/>
      <c r="H23" s="48"/>
      <c r="I23" s="48"/>
      <c r="W23" s="24" t="s">
        <v>48</v>
      </c>
      <c r="X23" s="11" t="b">
        <v>1</v>
      </c>
    </row>
    <row r="24">
      <c r="A24" s="49"/>
      <c r="B24" s="50" t="s">
        <v>49</v>
      </c>
      <c r="C24" s="50" t="s">
        <v>50</v>
      </c>
      <c r="D24" s="51" t="s">
        <v>51</v>
      </c>
      <c r="F24" s="33"/>
      <c r="G24" s="33"/>
      <c r="H24" s="33"/>
      <c r="I24" s="33"/>
      <c r="W24" s="24" t="s">
        <v>52</v>
      </c>
      <c r="X24" s="11" t="b">
        <v>1</v>
      </c>
    </row>
    <row r="25">
      <c r="A25" s="52" t="s">
        <v>38</v>
      </c>
      <c r="B25" s="53">
        <f>Counting!K5</f>
        <v>535</v>
      </c>
      <c r="C25" s="53">
        <f>Counting!L5</f>
        <v>1</v>
      </c>
      <c r="D25" s="54">
        <f>Counting!M5</f>
        <v>0</v>
      </c>
      <c r="F25" s="33"/>
      <c r="G25" s="48"/>
      <c r="H25" s="48"/>
      <c r="I25" s="48"/>
      <c r="W25" s="24" t="s">
        <v>53</v>
      </c>
      <c r="X25" s="11" t="b">
        <v>1</v>
      </c>
    </row>
    <row r="26">
      <c r="A26" s="52" t="s">
        <v>41</v>
      </c>
      <c r="B26" s="53">
        <f>Counting!O5</f>
        <v>122</v>
      </c>
      <c r="C26" s="53">
        <f>Counting!P5</f>
        <v>1</v>
      </c>
      <c r="D26" s="54">
        <f>Counting!Q5</f>
        <v>0</v>
      </c>
      <c r="F26" s="33"/>
      <c r="G26" s="48"/>
      <c r="H26" s="48"/>
      <c r="I26" s="48"/>
      <c r="W26" s="24" t="s">
        <v>54</v>
      </c>
      <c r="X26" s="11" t="b">
        <v>1</v>
      </c>
    </row>
    <row r="27" ht="15.0" customHeight="1">
      <c r="A27" s="55" t="s">
        <v>55</v>
      </c>
      <c r="B27" s="53">
        <f t="shared" ref="B27:D27" si="3">B25+B26</f>
        <v>657</v>
      </c>
      <c r="C27" s="53">
        <f t="shared" si="3"/>
        <v>2</v>
      </c>
      <c r="D27" s="54">
        <f t="shared" si="3"/>
        <v>0</v>
      </c>
      <c r="W27" s="10" t="s">
        <v>56</v>
      </c>
      <c r="X27" s="11" t="b">
        <v>1</v>
      </c>
    </row>
    <row r="28">
      <c r="A28" s="55"/>
      <c r="B28" s="56"/>
      <c r="C28" s="56"/>
      <c r="D28" s="57"/>
      <c r="W28" s="24" t="s">
        <v>57</v>
      </c>
      <c r="X28" s="11" t="b">
        <v>1</v>
      </c>
    </row>
    <row r="29">
      <c r="A29" s="55"/>
      <c r="B29" s="50" t="s">
        <v>49</v>
      </c>
      <c r="C29" s="50" t="s">
        <v>50</v>
      </c>
      <c r="D29" s="51" t="s">
        <v>51</v>
      </c>
      <c r="W29" s="24" t="s">
        <v>58</v>
      </c>
      <c r="X29" s="11" t="b">
        <v>1</v>
      </c>
    </row>
    <row r="30">
      <c r="A30" s="55" t="s">
        <v>39</v>
      </c>
      <c r="B30" s="56">
        <f t="shared" ref="B30:D30" si="4">B25/B27*100</f>
        <v>81.43074581</v>
      </c>
      <c r="C30" s="56">
        <f t="shared" si="4"/>
        <v>50</v>
      </c>
      <c r="D30" s="57" t="str">
        <f t="shared" si="4"/>
        <v>#DIV/0!</v>
      </c>
      <c r="W30" s="10" t="s">
        <v>59</v>
      </c>
      <c r="X30" s="11" t="b">
        <v>1</v>
      </c>
    </row>
    <row r="31">
      <c r="A31" s="58" t="s">
        <v>42</v>
      </c>
      <c r="B31" s="59">
        <f t="shared" ref="B31:D31" si="5">B26/B27*100</f>
        <v>18.56925419</v>
      </c>
      <c r="C31" s="59">
        <f t="shared" si="5"/>
        <v>50</v>
      </c>
      <c r="D31" s="60" t="str">
        <f t="shared" si="5"/>
        <v>#DIV/0!</v>
      </c>
      <c r="W31" s="24" t="s">
        <v>60</v>
      </c>
      <c r="X31" s="11" t="b">
        <v>1</v>
      </c>
    </row>
    <row r="32">
      <c r="W32" s="24" t="s">
        <v>61</v>
      </c>
      <c r="X32" s="11" t="b">
        <v>1</v>
      </c>
    </row>
    <row r="33">
      <c r="A33" s="37"/>
      <c r="B33" s="61"/>
      <c r="C33" s="61"/>
      <c r="D33" s="61"/>
      <c r="E33" s="61"/>
      <c r="F33" s="61"/>
      <c r="G33" s="61"/>
      <c r="H33" s="61"/>
      <c r="I33" s="61"/>
      <c r="J33" s="61"/>
      <c r="W33" s="24" t="s">
        <v>62</v>
      </c>
      <c r="X33" s="11" t="b">
        <v>1</v>
      </c>
    </row>
    <row r="34">
      <c r="B34" s="33"/>
      <c r="C34" s="33"/>
      <c r="D34" s="33"/>
      <c r="E34" s="33"/>
      <c r="F34" s="33"/>
      <c r="G34" s="33"/>
      <c r="H34" s="33"/>
      <c r="I34" s="33"/>
      <c r="J34" s="33"/>
      <c r="W34" s="24" t="s">
        <v>63</v>
      </c>
      <c r="X34" s="11" t="b">
        <v>1</v>
      </c>
    </row>
    <row r="35">
      <c r="A35" s="33"/>
      <c r="W35" s="24" t="s">
        <v>64</v>
      </c>
      <c r="X35" s="11" t="b">
        <v>1</v>
      </c>
    </row>
    <row r="36">
      <c r="A36" s="33"/>
      <c r="W36" s="24" t="s">
        <v>65</v>
      </c>
      <c r="X36" s="11" t="b">
        <v>1</v>
      </c>
    </row>
    <row r="37">
      <c r="A37" s="33"/>
      <c r="W37" s="24" t="s">
        <v>66</v>
      </c>
      <c r="X37" s="11" t="b">
        <v>1</v>
      </c>
    </row>
    <row r="38">
      <c r="W38" s="24" t="s">
        <v>67</v>
      </c>
      <c r="X38" s="11" t="b">
        <v>1</v>
      </c>
    </row>
    <row r="39">
      <c r="B39" s="33"/>
      <c r="C39" s="33"/>
      <c r="D39" s="33"/>
      <c r="E39" s="33"/>
      <c r="F39" s="33"/>
      <c r="G39" s="33"/>
      <c r="H39" s="33"/>
      <c r="I39" s="33"/>
      <c r="J39" s="33"/>
      <c r="W39" s="24" t="s">
        <v>68</v>
      </c>
      <c r="X39" s="11" t="b">
        <v>1</v>
      </c>
    </row>
    <row r="40">
      <c r="A40" s="33"/>
      <c r="B40" s="48"/>
      <c r="C40" s="48"/>
      <c r="D40" s="48"/>
      <c r="E40" s="48"/>
      <c r="F40" s="48"/>
      <c r="G40" s="48"/>
      <c r="H40" s="48"/>
      <c r="I40" s="48"/>
      <c r="J40" s="48"/>
      <c r="W40" s="24" t="s">
        <v>69</v>
      </c>
      <c r="X40" s="11" t="b">
        <v>1</v>
      </c>
    </row>
    <row r="41">
      <c r="A41" s="33"/>
      <c r="B41" s="48"/>
      <c r="C41" s="48"/>
      <c r="D41" s="48"/>
      <c r="E41" s="48"/>
      <c r="F41" s="48"/>
      <c r="G41" s="48"/>
      <c r="H41" s="48"/>
      <c r="I41" s="48"/>
      <c r="J41" s="48"/>
      <c r="W41" s="10" t="s">
        <v>70</v>
      </c>
      <c r="X41" s="11" t="b">
        <v>1</v>
      </c>
    </row>
    <row r="42">
      <c r="W42" s="24" t="s">
        <v>71</v>
      </c>
      <c r="X42" s="11" t="b">
        <v>1</v>
      </c>
    </row>
    <row r="43">
      <c r="W43" s="24" t="s">
        <v>72</v>
      </c>
      <c r="X43" s="11" t="b">
        <v>1</v>
      </c>
    </row>
    <row r="44">
      <c r="W44" s="10" t="s">
        <v>73</v>
      </c>
      <c r="X44" s="11" t="b">
        <v>1</v>
      </c>
    </row>
    <row r="45">
      <c r="W45" s="24" t="s">
        <v>74</v>
      </c>
      <c r="X45" s="11" t="b">
        <v>1</v>
      </c>
    </row>
    <row r="46">
      <c r="W46" s="10" t="s">
        <v>75</v>
      </c>
      <c r="X46" s="11" t="b">
        <v>1</v>
      </c>
    </row>
    <row r="47">
      <c r="W47" s="24" t="s">
        <v>76</v>
      </c>
      <c r="X47" s="11" t="b">
        <v>1</v>
      </c>
    </row>
    <row r="48">
      <c r="W48" s="24" t="s">
        <v>77</v>
      </c>
      <c r="X48" s="11" t="b">
        <v>1</v>
      </c>
    </row>
    <row r="49">
      <c r="W49" s="24" t="s">
        <v>78</v>
      </c>
      <c r="X49" s="11" t="b">
        <v>1</v>
      </c>
    </row>
    <row r="50">
      <c r="W50" s="24" t="s">
        <v>79</v>
      </c>
      <c r="X50" s="11" t="b">
        <v>1</v>
      </c>
    </row>
    <row r="51">
      <c r="W51" s="44" t="s">
        <v>80</v>
      </c>
      <c r="X51" s="6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2.75"/>
    <col customWidth="1" min="4" max="4" width="18.13"/>
    <col customWidth="1" min="5" max="5" width="43.75"/>
    <col hidden="1" min="6" max="17" width="12.63"/>
    <col customWidth="1" hidden="1" min="18" max="18" width="17.13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63" t="s">
        <v>81</v>
      </c>
      <c r="B1" s="63" t="s">
        <v>82</v>
      </c>
      <c r="C1" s="63" t="s">
        <v>83</v>
      </c>
      <c r="D1" s="63" t="s">
        <v>84</v>
      </c>
      <c r="E1" s="63" t="s">
        <v>85</v>
      </c>
      <c r="F1" s="64" t="s">
        <v>86</v>
      </c>
      <c r="G1" s="64" t="s">
        <v>87</v>
      </c>
      <c r="H1" s="64" t="s">
        <v>88</v>
      </c>
      <c r="I1" s="64" t="s">
        <v>89</v>
      </c>
      <c r="J1" s="64" t="s">
        <v>90</v>
      </c>
      <c r="K1" s="64" t="s">
        <v>91</v>
      </c>
      <c r="L1" s="64" t="s">
        <v>92</v>
      </c>
      <c r="M1" s="63" t="s">
        <v>93</v>
      </c>
      <c r="N1" s="64" t="s">
        <v>94</v>
      </c>
      <c r="O1" s="64" t="s">
        <v>95</v>
      </c>
      <c r="P1" s="64" t="s">
        <v>96</v>
      </c>
      <c r="Q1" s="64" t="s">
        <v>97</v>
      </c>
      <c r="R1" s="63" t="s">
        <v>98</v>
      </c>
      <c r="S1" s="63" t="s">
        <v>99</v>
      </c>
      <c r="T1" s="63" t="s">
        <v>100</v>
      </c>
      <c r="U1" s="63" t="s">
        <v>101</v>
      </c>
      <c r="V1" s="63" t="s">
        <v>102</v>
      </c>
      <c r="W1" s="63" t="s">
        <v>103</v>
      </c>
      <c r="X1" s="63" t="s">
        <v>104</v>
      </c>
      <c r="Y1" s="63" t="s">
        <v>105</v>
      </c>
      <c r="Z1" s="61"/>
      <c r="AA1" s="61"/>
    </row>
    <row r="2">
      <c r="A2" s="65" t="s">
        <v>32</v>
      </c>
      <c r="B2" s="66">
        <v>1471031.0</v>
      </c>
      <c r="C2" s="67" t="s">
        <v>106</v>
      </c>
      <c r="D2" s="67" t="s">
        <v>107</v>
      </c>
      <c r="E2" s="67" t="s">
        <v>108</v>
      </c>
      <c r="F2" s="66" t="s">
        <v>109</v>
      </c>
      <c r="G2" s="66">
        <v>216.0</v>
      </c>
      <c r="H2" s="66">
        <v>2.0120131E7</v>
      </c>
      <c r="I2" s="66">
        <v>0.0</v>
      </c>
      <c r="J2" s="66">
        <v>4.0</v>
      </c>
      <c r="K2" s="68"/>
      <c r="L2" s="68"/>
      <c r="M2" s="69" t="s">
        <v>110</v>
      </c>
      <c r="N2" s="66">
        <v>235959.0</v>
      </c>
      <c r="O2" s="66">
        <v>2.0120131E7</v>
      </c>
      <c r="P2" s="68"/>
      <c r="Q2" s="66">
        <v>12.0</v>
      </c>
      <c r="R2" s="66">
        <v>2.0120131E7</v>
      </c>
      <c r="S2" s="70">
        <v>0.0</v>
      </c>
      <c r="T2" s="70"/>
      <c r="U2" s="67"/>
      <c r="V2" s="67"/>
      <c r="W2" s="67"/>
      <c r="X2" s="67"/>
      <c r="Y2" s="67" t="s">
        <v>18</v>
      </c>
    </row>
    <row r="3">
      <c r="A3" s="71" t="s">
        <v>59</v>
      </c>
      <c r="B3" s="66">
        <v>1.13224343E8</v>
      </c>
      <c r="C3" s="67" t="s">
        <v>106</v>
      </c>
      <c r="D3" s="67" t="s">
        <v>107</v>
      </c>
      <c r="E3" s="67" t="s">
        <v>111</v>
      </c>
      <c r="F3" s="66" t="s">
        <v>112</v>
      </c>
      <c r="G3" s="66">
        <v>220.0</v>
      </c>
      <c r="H3" s="66">
        <v>2.0120131E7</v>
      </c>
      <c r="I3" s="66">
        <v>0.0</v>
      </c>
      <c r="J3" s="66">
        <v>1.0</v>
      </c>
      <c r="K3" s="68"/>
      <c r="L3" s="68"/>
      <c r="M3" s="69" t="s">
        <v>113</v>
      </c>
      <c r="N3" s="66">
        <v>235959.0</v>
      </c>
      <c r="O3" s="66">
        <v>2.0120131E7</v>
      </c>
      <c r="P3" s="68"/>
      <c r="Q3" s="66">
        <v>12.0</v>
      </c>
      <c r="R3" s="66">
        <v>2.0120131E7</v>
      </c>
      <c r="S3" s="70">
        <v>0.0</v>
      </c>
      <c r="T3" s="70"/>
      <c r="U3" s="67"/>
      <c r="V3" s="67"/>
      <c r="W3" s="67"/>
      <c r="X3" s="67"/>
      <c r="Y3" s="67" t="s">
        <v>18</v>
      </c>
    </row>
    <row r="4">
      <c r="A4" s="67" t="s">
        <v>63</v>
      </c>
      <c r="B4" s="66">
        <v>4616700.0</v>
      </c>
      <c r="C4" s="67" t="s">
        <v>114</v>
      </c>
      <c r="D4" s="67" t="s">
        <v>107</v>
      </c>
      <c r="E4" s="67" t="s">
        <v>115</v>
      </c>
      <c r="F4" s="66" t="s">
        <v>116</v>
      </c>
      <c r="G4" s="66">
        <v>430.0</v>
      </c>
      <c r="H4" s="66">
        <v>2.0110408E7</v>
      </c>
      <c r="I4" s="66">
        <v>0.0</v>
      </c>
      <c r="J4" s="66">
        <v>4.0</v>
      </c>
      <c r="K4" s="68"/>
      <c r="L4" s="68"/>
      <c r="M4" s="69" t="s">
        <v>117</v>
      </c>
      <c r="N4" s="66">
        <v>235959.0</v>
      </c>
      <c r="O4" s="66">
        <v>2.0110408E7</v>
      </c>
      <c r="P4" s="68"/>
      <c r="Q4" s="66">
        <v>21.0</v>
      </c>
      <c r="R4" s="66">
        <v>2.0110408E7</v>
      </c>
      <c r="S4" s="70">
        <v>0.0</v>
      </c>
      <c r="T4" s="70"/>
      <c r="U4" s="67"/>
      <c r="V4" s="67"/>
      <c r="W4" s="67"/>
      <c r="X4" s="67"/>
      <c r="Y4" s="67" t="s">
        <v>18</v>
      </c>
    </row>
    <row r="5">
      <c r="A5" s="65" t="s">
        <v>79</v>
      </c>
      <c r="B5" s="66">
        <v>1.37156827E8</v>
      </c>
      <c r="C5" s="67" t="s">
        <v>118</v>
      </c>
      <c r="D5" s="67" t="s">
        <v>107</v>
      </c>
      <c r="E5" s="67" t="s">
        <v>119</v>
      </c>
      <c r="F5" s="66" t="s">
        <v>120</v>
      </c>
      <c r="G5" s="66">
        <v>510.0</v>
      </c>
      <c r="H5" s="66">
        <v>2.0181229E7</v>
      </c>
      <c r="I5" s="66">
        <v>0.0</v>
      </c>
      <c r="J5" s="66">
        <v>4.0</v>
      </c>
      <c r="K5" s="68"/>
      <c r="L5" s="68"/>
      <c r="M5" s="69" t="s">
        <v>121</v>
      </c>
      <c r="N5" s="66">
        <v>235959.0</v>
      </c>
      <c r="O5" s="66">
        <v>2.0181229E7</v>
      </c>
      <c r="P5" s="66" t="s">
        <v>122</v>
      </c>
      <c r="Q5" s="66">
        <v>26.0</v>
      </c>
      <c r="R5" s="66">
        <v>2.0181229E7</v>
      </c>
      <c r="S5" s="70">
        <v>0.0</v>
      </c>
      <c r="T5" s="70"/>
      <c r="U5" s="67"/>
      <c r="V5" s="67"/>
      <c r="W5" s="67"/>
      <c r="X5" s="67"/>
      <c r="Y5" s="67" t="s">
        <v>18</v>
      </c>
    </row>
    <row r="6">
      <c r="A6" s="65" t="s">
        <v>68</v>
      </c>
      <c r="B6" s="66">
        <v>6836552.0</v>
      </c>
      <c r="C6" s="67" t="s">
        <v>123</v>
      </c>
      <c r="D6" s="67" t="s">
        <v>107</v>
      </c>
      <c r="E6" s="67" t="s">
        <v>124</v>
      </c>
      <c r="F6" s="66" t="s">
        <v>125</v>
      </c>
      <c r="G6" s="66">
        <v>628.0</v>
      </c>
      <c r="H6" s="66">
        <v>2.0101006E7</v>
      </c>
      <c r="I6" s="66">
        <v>0.0</v>
      </c>
      <c r="J6" s="66">
        <v>14.0</v>
      </c>
      <c r="K6" s="68"/>
      <c r="L6" s="68"/>
      <c r="M6" s="66" t="s">
        <v>126</v>
      </c>
      <c r="N6" s="66">
        <v>235959.0</v>
      </c>
      <c r="O6" s="66">
        <v>2.0101006E7</v>
      </c>
      <c r="P6" s="68"/>
      <c r="Q6" s="66">
        <v>37.0</v>
      </c>
      <c r="R6" s="66">
        <v>2.0101006E7</v>
      </c>
      <c r="S6" s="70">
        <v>0.0</v>
      </c>
      <c r="T6" s="70"/>
      <c r="U6" s="67"/>
      <c r="V6" s="67"/>
      <c r="W6" s="67"/>
      <c r="X6" s="67"/>
      <c r="Y6" s="67" t="s">
        <v>18</v>
      </c>
    </row>
    <row r="7">
      <c r="A7" s="65" t="s">
        <v>65</v>
      </c>
      <c r="B7" s="66">
        <v>1733179.0</v>
      </c>
      <c r="C7" s="67" t="s">
        <v>127</v>
      </c>
      <c r="D7" s="67" t="s">
        <v>107</v>
      </c>
      <c r="E7" s="67" t="s">
        <v>128</v>
      </c>
      <c r="F7" s="66" t="s">
        <v>129</v>
      </c>
      <c r="G7" s="66">
        <v>186.0</v>
      </c>
      <c r="H7" s="66">
        <v>2.0110815E7</v>
      </c>
      <c r="I7" s="66">
        <v>0.0</v>
      </c>
      <c r="J7" s="66">
        <v>6.0</v>
      </c>
      <c r="K7" s="68"/>
      <c r="L7" s="68"/>
      <c r="M7" s="69" t="s">
        <v>130</v>
      </c>
      <c r="N7" s="66">
        <v>235959.0</v>
      </c>
      <c r="O7" s="66">
        <v>2.0110815E7</v>
      </c>
      <c r="P7" s="66" t="s">
        <v>131</v>
      </c>
      <c r="Q7" s="66">
        <v>11.0</v>
      </c>
      <c r="R7" s="66">
        <v>2.0110815E7</v>
      </c>
      <c r="S7" s="70">
        <v>0.0</v>
      </c>
      <c r="T7" s="70"/>
      <c r="U7" s="67"/>
      <c r="V7" s="67"/>
      <c r="W7" s="67"/>
      <c r="X7" s="67"/>
      <c r="Y7" s="67" t="s">
        <v>18</v>
      </c>
    </row>
    <row r="8">
      <c r="A8" s="65" t="s">
        <v>79</v>
      </c>
      <c r="B8" s="66">
        <v>1.28788569E8</v>
      </c>
      <c r="C8" s="67" t="s">
        <v>132</v>
      </c>
      <c r="D8" s="67" t="s">
        <v>107</v>
      </c>
      <c r="E8" s="67" t="s">
        <v>133</v>
      </c>
      <c r="F8" s="66" t="s">
        <v>134</v>
      </c>
      <c r="G8" s="66">
        <v>509.0</v>
      </c>
      <c r="H8" s="66">
        <v>2.0180413E7</v>
      </c>
      <c r="I8" s="66">
        <v>0.0</v>
      </c>
      <c r="J8" s="66">
        <v>4.0</v>
      </c>
      <c r="K8" s="68"/>
      <c r="L8" s="68"/>
      <c r="M8" s="69" t="s">
        <v>135</v>
      </c>
      <c r="N8" s="66">
        <v>235959.0</v>
      </c>
      <c r="O8" s="66">
        <v>2.0180413E7</v>
      </c>
      <c r="P8" s="66" t="s">
        <v>136</v>
      </c>
      <c r="Q8" s="66">
        <v>22.0</v>
      </c>
      <c r="R8" s="66">
        <v>2.0180413E7</v>
      </c>
      <c r="S8" s="70">
        <v>0.0</v>
      </c>
      <c r="T8" s="70"/>
      <c r="U8" s="67"/>
      <c r="V8" s="67"/>
      <c r="W8" s="67"/>
      <c r="X8" s="67"/>
      <c r="Y8" s="67" t="s">
        <v>18</v>
      </c>
    </row>
    <row r="9">
      <c r="A9" s="65" t="s">
        <v>79</v>
      </c>
      <c r="B9" s="66">
        <v>1.35624136E8</v>
      </c>
      <c r="C9" s="67" t="s">
        <v>137</v>
      </c>
      <c r="D9" s="67" t="s">
        <v>107</v>
      </c>
      <c r="E9" s="67" t="s">
        <v>138</v>
      </c>
      <c r="F9" s="66" t="s">
        <v>139</v>
      </c>
      <c r="G9" s="66">
        <v>544.0</v>
      </c>
      <c r="H9" s="66">
        <v>2.0181123E7</v>
      </c>
      <c r="I9" s="66">
        <v>0.0</v>
      </c>
      <c r="J9" s="66">
        <v>5.0</v>
      </c>
      <c r="K9" s="68"/>
      <c r="L9" s="68"/>
      <c r="M9" s="69" t="s">
        <v>140</v>
      </c>
      <c r="N9" s="66">
        <v>235959.0</v>
      </c>
      <c r="O9" s="66">
        <v>2.0181123E7</v>
      </c>
      <c r="P9" s="66" t="s">
        <v>136</v>
      </c>
      <c r="Q9" s="66">
        <v>30.0</v>
      </c>
      <c r="R9" s="66">
        <v>2.0181123E7</v>
      </c>
      <c r="S9" s="70">
        <v>0.0</v>
      </c>
      <c r="T9" s="70"/>
      <c r="U9" s="67"/>
      <c r="V9" s="67"/>
      <c r="W9" s="67"/>
      <c r="X9" s="67"/>
      <c r="Y9" s="67" t="s">
        <v>18</v>
      </c>
    </row>
    <row r="10">
      <c r="A10" s="65" t="s">
        <v>60</v>
      </c>
      <c r="B10" s="66">
        <v>3.04650786E8</v>
      </c>
      <c r="C10" s="67" t="s">
        <v>141</v>
      </c>
      <c r="D10" s="67" t="s">
        <v>107</v>
      </c>
      <c r="E10" s="67" t="s">
        <v>142</v>
      </c>
      <c r="F10" s="66" t="s">
        <v>143</v>
      </c>
      <c r="G10" s="66">
        <v>233.0</v>
      </c>
      <c r="H10" s="66">
        <v>2.0110509E7</v>
      </c>
      <c r="I10" s="66">
        <v>0.0</v>
      </c>
      <c r="J10" s="66">
        <v>1.0</v>
      </c>
      <c r="K10" s="68"/>
      <c r="L10" s="68"/>
      <c r="M10" s="69" t="s">
        <v>144</v>
      </c>
      <c r="N10" s="66">
        <v>235959.0</v>
      </c>
      <c r="O10" s="66">
        <v>2.0110509E7</v>
      </c>
      <c r="P10" s="66"/>
      <c r="Q10" s="66">
        <v>15.0</v>
      </c>
      <c r="R10" s="66">
        <v>2.0110509E7</v>
      </c>
      <c r="S10" s="70">
        <v>0.0</v>
      </c>
      <c r="T10" s="70"/>
      <c r="U10" s="67"/>
      <c r="V10" s="67"/>
      <c r="W10" s="67"/>
      <c r="X10" s="67"/>
      <c r="Y10" s="67" t="s">
        <v>18</v>
      </c>
    </row>
    <row r="11">
      <c r="A11" s="65" t="s">
        <v>60</v>
      </c>
      <c r="B11" s="66">
        <v>2.57503282E8</v>
      </c>
      <c r="C11" s="67" t="s">
        <v>145</v>
      </c>
      <c r="D11" s="67" t="s">
        <v>107</v>
      </c>
      <c r="E11" s="67" t="s">
        <v>146</v>
      </c>
      <c r="F11" s="66" t="s">
        <v>147</v>
      </c>
      <c r="G11" s="66">
        <v>285.0</v>
      </c>
      <c r="H11" s="66">
        <v>2.0081205E7</v>
      </c>
      <c r="I11" s="66">
        <v>0.0</v>
      </c>
      <c r="J11" s="66">
        <v>1.0</v>
      </c>
      <c r="K11" s="68"/>
      <c r="L11" s="68"/>
      <c r="M11" s="69" t="s">
        <v>148</v>
      </c>
      <c r="N11" s="66">
        <v>235959.0</v>
      </c>
      <c r="O11" s="66">
        <v>2.0081205E7</v>
      </c>
      <c r="P11" s="68"/>
      <c r="Q11" s="66">
        <v>15.0</v>
      </c>
      <c r="R11" s="66">
        <v>2.0081205E7</v>
      </c>
      <c r="S11" s="70">
        <v>0.0</v>
      </c>
      <c r="T11" s="70"/>
      <c r="U11" s="67"/>
      <c r="V11" s="67"/>
      <c r="W11" s="67"/>
      <c r="X11" s="67"/>
      <c r="Y11" s="67" t="s">
        <v>18</v>
      </c>
    </row>
    <row r="12">
      <c r="A12" s="71" t="s">
        <v>56</v>
      </c>
      <c r="B12" s="66">
        <v>6584515.0</v>
      </c>
      <c r="C12" s="67" t="s">
        <v>149</v>
      </c>
      <c r="D12" s="67" t="s">
        <v>107</v>
      </c>
      <c r="E12" s="67" t="s">
        <v>150</v>
      </c>
      <c r="F12" s="66" t="s">
        <v>151</v>
      </c>
      <c r="G12" s="66">
        <v>542.0</v>
      </c>
      <c r="H12" s="66">
        <v>2.0190819E7</v>
      </c>
      <c r="I12" s="66">
        <v>0.0</v>
      </c>
      <c r="J12" s="66">
        <v>12.0</v>
      </c>
      <c r="K12" s="68"/>
      <c r="L12" s="68"/>
      <c r="M12" s="69" t="s">
        <v>152</v>
      </c>
      <c r="N12" s="66">
        <v>235959.0</v>
      </c>
      <c r="O12" s="66">
        <v>2.0190819E7</v>
      </c>
      <c r="P12" s="66" t="s">
        <v>153</v>
      </c>
      <c r="Q12" s="66">
        <v>24.0</v>
      </c>
      <c r="R12" s="66">
        <v>2.0190819E7</v>
      </c>
      <c r="S12" s="70">
        <v>0.0</v>
      </c>
      <c r="T12" s="70"/>
      <c r="U12" s="67"/>
      <c r="V12" s="67"/>
      <c r="W12" s="67"/>
      <c r="X12" s="67"/>
      <c r="Y12" s="67" t="s">
        <v>18</v>
      </c>
    </row>
    <row r="13">
      <c r="A13" s="67" t="s">
        <v>63</v>
      </c>
      <c r="B13" s="66">
        <v>4.6466785E7</v>
      </c>
      <c r="C13" s="67" t="s">
        <v>154</v>
      </c>
      <c r="D13" s="67" t="s">
        <v>107</v>
      </c>
      <c r="E13" s="67" t="s">
        <v>155</v>
      </c>
      <c r="F13" s="66" t="s">
        <v>156</v>
      </c>
      <c r="G13" s="66">
        <v>376.0</v>
      </c>
      <c r="H13" s="66">
        <v>2.0180427E7</v>
      </c>
      <c r="I13" s="66">
        <v>0.0</v>
      </c>
      <c r="J13" s="66">
        <v>7.0</v>
      </c>
      <c r="K13" s="68"/>
      <c r="L13" s="68"/>
      <c r="M13" s="69" t="s">
        <v>157</v>
      </c>
      <c r="N13" s="66">
        <v>235959.0</v>
      </c>
      <c r="O13" s="66">
        <v>2.0180427E7</v>
      </c>
      <c r="P13" s="66" t="s">
        <v>158</v>
      </c>
      <c r="Q13" s="66">
        <v>23.0</v>
      </c>
      <c r="R13" s="66">
        <v>2.0180427E7</v>
      </c>
      <c r="S13" s="70">
        <v>0.0</v>
      </c>
      <c r="T13" s="70"/>
      <c r="U13" s="67"/>
      <c r="V13" s="67"/>
      <c r="W13" s="67"/>
      <c r="X13" s="67"/>
      <c r="Y13" s="67" t="s">
        <v>18</v>
      </c>
    </row>
    <row r="14">
      <c r="A14" s="71" t="s">
        <v>56</v>
      </c>
      <c r="B14" s="66">
        <v>1955662.0</v>
      </c>
      <c r="C14" s="67" t="s">
        <v>159</v>
      </c>
      <c r="D14" s="67" t="s">
        <v>107</v>
      </c>
      <c r="E14" s="67" t="s">
        <v>160</v>
      </c>
      <c r="F14" s="66" t="s">
        <v>161</v>
      </c>
      <c r="G14" s="66">
        <v>850.0</v>
      </c>
      <c r="H14" s="66">
        <v>2.0170331E7</v>
      </c>
      <c r="I14" s="66">
        <v>0.0</v>
      </c>
      <c r="J14" s="66">
        <v>12.0</v>
      </c>
      <c r="K14" s="68"/>
      <c r="L14" s="68"/>
      <c r="M14" s="69" t="s">
        <v>162</v>
      </c>
      <c r="N14" s="66">
        <v>235959.0</v>
      </c>
      <c r="O14" s="66">
        <v>2.0170331E7</v>
      </c>
      <c r="P14" s="68"/>
      <c r="Q14" s="66">
        <v>42.0</v>
      </c>
      <c r="R14" s="66">
        <v>2.0170331E7</v>
      </c>
      <c r="S14" s="70">
        <v>0.0</v>
      </c>
      <c r="T14" s="70"/>
      <c r="U14" s="67"/>
      <c r="V14" s="67"/>
      <c r="W14" s="67"/>
      <c r="X14" s="67"/>
      <c r="Y14" s="67" t="s">
        <v>18</v>
      </c>
    </row>
    <row r="15">
      <c r="A15" s="67" t="s">
        <v>60</v>
      </c>
      <c r="B15" s="66">
        <v>2.42213414E8</v>
      </c>
      <c r="C15" s="67" t="s">
        <v>163</v>
      </c>
      <c r="D15" s="67" t="s">
        <v>107</v>
      </c>
      <c r="E15" s="67" t="s">
        <v>164</v>
      </c>
      <c r="F15" s="66" t="s">
        <v>165</v>
      </c>
      <c r="G15" s="66">
        <v>349.0</v>
      </c>
      <c r="H15" s="66">
        <v>2.0080523E7</v>
      </c>
      <c r="I15" s="66">
        <v>0.0</v>
      </c>
      <c r="J15" s="66">
        <v>1.0</v>
      </c>
      <c r="K15" s="68"/>
      <c r="L15" s="68"/>
      <c r="M15" s="69" t="s">
        <v>166</v>
      </c>
      <c r="N15" s="66">
        <v>235959.0</v>
      </c>
      <c r="O15" s="66">
        <v>2.0080523E7</v>
      </c>
      <c r="P15" s="66"/>
      <c r="Q15" s="66">
        <v>23.0</v>
      </c>
      <c r="R15" s="66">
        <v>2.0080523E7</v>
      </c>
      <c r="S15" s="70">
        <v>0.0</v>
      </c>
      <c r="T15" s="70"/>
      <c r="U15" s="67"/>
      <c r="V15" s="67"/>
      <c r="W15" s="67"/>
      <c r="X15" s="67"/>
      <c r="Y15" s="67" t="s">
        <v>18</v>
      </c>
    </row>
    <row r="16">
      <c r="A16" s="67" t="s">
        <v>63</v>
      </c>
      <c r="B16" s="66">
        <v>1385141.0</v>
      </c>
      <c r="C16" s="67" t="s">
        <v>167</v>
      </c>
      <c r="D16" s="67" t="s">
        <v>168</v>
      </c>
      <c r="E16" s="67" t="s">
        <v>169</v>
      </c>
      <c r="F16" s="66" t="s">
        <v>170</v>
      </c>
      <c r="G16" s="66">
        <v>223.0</v>
      </c>
      <c r="H16" s="66">
        <v>2.0100626E7</v>
      </c>
      <c r="I16" s="66">
        <v>0.0</v>
      </c>
      <c r="J16" s="66">
        <v>7.0</v>
      </c>
      <c r="K16" s="68"/>
      <c r="L16" s="68"/>
      <c r="M16" s="69" t="s">
        <v>171</v>
      </c>
      <c r="N16" s="66">
        <v>235959.0</v>
      </c>
      <c r="O16" s="66">
        <v>2.0100626E7</v>
      </c>
      <c r="P16" s="68"/>
      <c r="Q16" s="66">
        <v>18.0</v>
      </c>
      <c r="R16" s="66">
        <v>2.0100626E7</v>
      </c>
      <c r="S16" s="70">
        <v>0.0</v>
      </c>
      <c r="T16" s="70"/>
      <c r="U16" s="67"/>
      <c r="V16" s="67"/>
      <c r="W16" s="67"/>
      <c r="X16" s="67"/>
      <c r="Y16" s="67" t="s">
        <v>12</v>
      </c>
    </row>
    <row r="17">
      <c r="A17" s="67" t="s">
        <v>66</v>
      </c>
      <c r="B17" s="66">
        <v>7802630.0</v>
      </c>
      <c r="C17" s="67" t="s">
        <v>167</v>
      </c>
      <c r="D17" s="67" t="s">
        <v>168</v>
      </c>
      <c r="E17" s="67" t="s">
        <v>169</v>
      </c>
      <c r="F17" s="66" t="s">
        <v>172</v>
      </c>
      <c r="G17" s="66">
        <v>226.0</v>
      </c>
      <c r="H17" s="66">
        <v>2.0100626E7</v>
      </c>
      <c r="I17" s="66">
        <v>0.0</v>
      </c>
      <c r="J17" s="66">
        <v>6.0</v>
      </c>
      <c r="K17" s="68"/>
      <c r="L17" s="68"/>
      <c r="M17" s="66" t="s">
        <v>126</v>
      </c>
      <c r="N17" s="66">
        <v>235959.0</v>
      </c>
      <c r="O17" s="66">
        <v>2.0100626E7</v>
      </c>
      <c r="P17" s="68"/>
      <c r="Q17" s="66">
        <v>18.0</v>
      </c>
      <c r="R17" s="66">
        <v>2.0100626E7</v>
      </c>
      <c r="S17" s="70">
        <v>0.0</v>
      </c>
      <c r="T17" s="70"/>
      <c r="U17" s="67"/>
      <c r="V17" s="67"/>
      <c r="W17" s="67"/>
      <c r="X17" s="67"/>
      <c r="Y17" s="67" t="s">
        <v>12</v>
      </c>
    </row>
    <row r="18">
      <c r="A18" s="67" t="s">
        <v>60</v>
      </c>
      <c r="B18" s="66">
        <v>1.72151358E8</v>
      </c>
      <c r="C18" s="67" t="s">
        <v>173</v>
      </c>
      <c r="D18" s="67" t="s">
        <v>107</v>
      </c>
      <c r="E18" s="67" t="s">
        <v>174</v>
      </c>
      <c r="F18" s="66" t="s">
        <v>175</v>
      </c>
      <c r="G18" s="66">
        <v>270.0</v>
      </c>
      <c r="H18" s="66">
        <v>2.0051027E7</v>
      </c>
      <c r="I18" s="66">
        <v>0.0</v>
      </c>
      <c r="J18" s="66">
        <v>1.0</v>
      </c>
      <c r="K18" s="68"/>
      <c r="L18" s="68"/>
      <c r="M18" s="69" t="s">
        <v>176</v>
      </c>
      <c r="N18" s="66">
        <v>235959.0</v>
      </c>
      <c r="O18" s="66">
        <v>2.0051027E7</v>
      </c>
      <c r="P18" s="68"/>
      <c r="Q18" s="66">
        <v>12.0</v>
      </c>
      <c r="R18" s="66">
        <v>2.0051027E7</v>
      </c>
      <c r="S18" s="70">
        <v>0.0</v>
      </c>
      <c r="T18" s="70"/>
      <c r="U18" s="67"/>
      <c r="V18" s="67"/>
      <c r="W18" s="67"/>
      <c r="X18" s="67"/>
      <c r="Y18" s="67" t="s">
        <v>18</v>
      </c>
    </row>
    <row r="19">
      <c r="A19" s="65" t="s">
        <v>79</v>
      </c>
      <c r="B19" s="66">
        <v>1.26289498E8</v>
      </c>
      <c r="C19" s="67" t="s">
        <v>177</v>
      </c>
      <c r="D19" s="67" t="s">
        <v>107</v>
      </c>
      <c r="E19" s="67" t="s">
        <v>178</v>
      </c>
      <c r="F19" s="66" t="s">
        <v>179</v>
      </c>
      <c r="G19" s="66">
        <v>337.0</v>
      </c>
      <c r="H19" s="66">
        <v>2.0180227E7</v>
      </c>
      <c r="I19" s="66">
        <v>0.0</v>
      </c>
      <c r="J19" s="66">
        <v>8.0</v>
      </c>
      <c r="K19" s="68"/>
      <c r="L19" s="68"/>
      <c r="M19" s="69" t="s">
        <v>180</v>
      </c>
      <c r="N19" s="66">
        <v>235959.0</v>
      </c>
      <c r="O19" s="66">
        <v>2.0180227E7</v>
      </c>
      <c r="P19" s="66" t="s">
        <v>181</v>
      </c>
      <c r="Q19" s="66">
        <v>19.0</v>
      </c>
      <c r="R19" s="66">
        <v>2.0180227E7</v>
      </c>
      <c r="S19" s="70">
        <v>0.0</v>
      </c>
      <c r="T19" s="70"/>
      <c r="U19" s="67"/>
      <c r="V19" s="67"/>
      <c r="W19" s="67"/>
      <c r="X19" s="67"/>
      <c r="Y19" s="67" t="s">
        <v>18</v>
      </c>
    </row>
    <row r="20">
      <c r="A20" s="65" t="s">
        <v>75</v>
      </c>
      <c r="B20" s="66">
        <v>2855779.0</v>
      </c>
      <c r="C20" s="67" t="s">
        <v>182</v>
      </c>
      <c r="D20" s="67" t="s">
        <v>107</v>
      </c>
      <c r="E20" s="67" t="s">
        <v>183</v>
      </c>
      <c r="F20" s="66" t="s">
        <v>184</v>
      </c>
      <c r="G20" s="66">
        <v>365.0</v>
      </c>
      <c r="H20" s="66">
        <v>2.0160519E7</v>
      </c>
      <c r="I20" s="66">
        <v>0.0</v>
      </c>
      <c r="J20" s="66">
        <v>7.0</v>
      </c>
      <c r="K20" s="68"/>
      <c r="L20" s="68"/>
      <c r="M20" s="69" t="s">
        <v>185</v>
      </c>
      <c r="N20" s="66">
        <v>235959.0</v>
      </c>
      <c r="O20" s="66">
        <v>2.0160519E7</v>
      </c>
      <c r="P20" s="66" t="s">
        <v>186</v>
      </c>
      <c r="Q20" s="66">
        <v>22.0</v>
      </c>
      <c r="R20" s="66">
        <v>2.0160519E7</v>
      </c>
      <c r="S20" s="70">
        <v>0.0</v>
      </c>
      <c r="T20" s="70"/>
      <c r="U20" s="67"/>
      <c r="V20" s="67"/>
      <c r="W20" s="67"/>
      <c r="X20" s="67"/>
      <c r="Y20" s="67" t="s">
        <v>18</v>
      </c>
    </row>
    <row r="21">
      <c r="A21" s="65" t="s">
        <v>79</v>
      </c>
      <c r="B21" s="66">
        <v>1.04293969E8</v>
      </c>
      <c r="C21" s="67" t="s">
        <v>182</v>
      </c>
      <c r="D21" s="67" t="s">
        <v>107</v>
      </c>
      <c r="E21" s="67" t="s">
        <v>183</v>
      </c>
      <c r="F21" s="66" t="s">
        <v>187</v>
      </c>
      <c r="G21" s="66">
        <v>365.0</v>
      </c>
      <c r="H21" s="66">
        <v>2.0160519E7</v>
      </c>
      <c r="I21" s="66">
        <v>0.0</v>
      </c>
      <c r="J21" s="66">
        <v>8.0</v>
      </c>
      <c r="K21" s="68"/>
      <c r="L21" s="68"/>
      <c r="M21" s="69" t="s">
        <v>188</v>
      </c>
      <c r="N21" s="66">
        <v>235959.0</v>
      </c>
      <c r="O21" s="66">
        <v>2.0160519E7</v>
      </c>
      <c r="P21" s="66" t="s">
        <v>189</v>
      </c>
      <c r="Q21" s="66">
        <v>21.0</v>
      </c>
      <c r="R21" s="66">
        <v>2.0160519E7</v>
      </c>
      <c r="S21" s="70">
        <v>0.0</v>
      </c>
      <c r="T21" s="70"/>
      <c r="U21" s="67"/>
      <c r="V21" s="67"/>
      <c r="W21" s="67"/>
      <c r="X21" s="67"/>
      <c r="Y21" s="67" t="s">
        <v>18</v>
      </c>
    </row>
    <row r="22">
      <c r="A22" s="65" t="s">
        <v>40</v>
      </c>
      <c r="B22" s="66">
        <v>7654287.0</v>
      </c>
      <c r="C22" s="67" t="s">
        <v>190</v>
      </c>
      <c r="D22" s="67" t="s">
        <v>107</v>
      </c>
      <c r="E22" s="67" t="s">
        <v>191</v>
      </c>
      <c r="F22" s="66" t="s">
        <v>192</v>
      </c>
      <c r="G22" s="66">
        <v>751.0</v>
      </c>
      <c r="H22" s="66">
        <v>2.0190107E7</v>
      </c>
      <c r="I22" s="66">
        <v>0.0</v>
      </c>
      <c r="J22" s="66">
        <v>18.0</v>
      </c>
      <c r="K22" s="68"/>
      <c r="L22" s="68"/>
      <c r="M22" s="69" t="s">
        <v>193</v>
      </c>
      <c r="N22" s="66">
        <v>235959.0</v>
      </c>
      <c r="O22" s="66">
        <v>2.0190107E7</v>
      </c>
      <c r="P22" s="68"/>
      <c r="Q22" s="66">
        <v>80.0</v>
      </c>
      <c r="R22" s="66">
        <v>2.0190107E7</v>
      </c>
      <c r="S22" s="70">
        <v>0.0</v>
      </c>
      <c r="T22" s="70"/>
      <c r="U22" s="67"/>
      <c r="V22" s="67"/>
      <c r="W22" s="67"/>
      <c r="X22" s="67"/>
      <c r="Y22" s="67" t="s">
        <v>18</v>
      </c>
    </row>
    <row r="23">
      <c r="A23" s="65" t="s">
        <v>77</v>
      </c>
      <c r="B23" s="66">
        <v>202697.0</v>
      </c>
      <c r="C23" s="67" t="s">
        <v>190</v>
      </c>
      <c r="D23" s="67" t="s">
        <v>107</v>
      </c>
      <c r="E23" s="67" t="s">
        <v>191</v>
      </c>
      <c r="F23" s="66" t="s">
        <v>194</v>
      </c>
      <c r="G23" s="66">
        <v>181.0</v>
      </c>
      <c r="H23" s="66">
        <v>2.0190107E7</v>
      </c>
      <c r="I23" s="66">
        <v>0.0</v>
      </c>
      <c r="J23" s="66">
        <v>5.0</v>
      </c>
      <c r="K23" s="68"/>
      <c r="L23" s="68"/>
      <c r="M23" s="69" t="s">
        <v>195</v>
      </c>
      <c r="N23" s="66">
        <v>235959.0</v>
      </c>
      <c r="O23" s="66">
        <v>2.0190107E7</v>
      </c>
      <c r="P23" s="66" t="s">
        <v>196</v>
      </c>
      <c r="Q23" s="66">
        <v>12.0</v>
      </c>
      <c r="R23" s="66">
        <v>2.0190107E7</v>
      </c>
      <c r="S23" s="70">
        <v>0.0</v>
      </c>
      <c r="T23" s="70"/>
      <c r="U23" s="67"/>
      <c r="V23" s="67"/>
      <c r="W23" s="67"/>
      <c r="X23" s="67"/>
      <c r="Y23" s="67" t="s">
        <v>18</v>
      </c>
    </row>
    <row r="24">
      <c r="A24" s="65" t="s">
        <v>79</v>
      </c>
      <c r="B24" s="66">
        <v>1.38952738E8</v>
      </c>
      <c r="C24" s="67" t="s">
        <v>190</v>
      </c>
      <c r="D24" s="67" t="s">
        <v>107</v>
      </c>
      <c r="E24" s="67" t="s">
        <v>191</v>
      </c>
      <c r="F24" s="66" t="s">
        <v>197</v>
      </c>
      <c r="G24" s="66">
        <v>751.0</v>
      </c>
      <c r="H24" s="66">
        <v>2.0190107E7</v>
      </c>
      <c r="I24" s="66">
        <v>0.0</v>
      </c>
      <c r="J24" s="66">
        <v>9.0</v>
      </c>
      <c r="K24" s="68"/>
      <c r="L24" s="68"/>
      <c r="M24" s="69" t="s">
        <v>198</v>
      </c>
      <c r="N24" s="66">
        <v>235959.0</v>
      </c>
      <c r="O24" s="66">
        <v>2.0190107E7</v>
      </c>
      <c r="P24" s="66" t="s">
        <v>199</v>
      </c>
      <c r="Q24" s="66">
        <v>79.0</v>
      </c>
      <c r="R24" s="66">
        <v>2.0190107E7</v>
      </c>
      <c r="S24" s="70">
        <v>0.0</v>
      </c>
      <c r="T24" s="70"/>
      <c r="U24" s="67"/>
      <c r="V24" s="67"/>
      <c r="W24" s="67"/>
      <c r="X24" s="67"/>
      <c r="Y24" s="67" t="s">
        <v>18</v>
      </c>
    </row>
    <row r="25">
      <c r="A25" s="65" t="s">
        <v>79</v>
      </c>
      <c r="B25" s="66">
        <v>1.37558331E8</v>
      </c>
      <c r="C25" s="67" t="s">
        <v>200</v>
      </c>
      <c r="D25" s="67" t="s">
        <v>107</v>
      </c>
      <c r="E25" s="67" t="s">
        <v>201</v>
      </c>
      <c r="F25" s="66" t="s">
        <v>202</v>
      </c>
      <c r="G25" s="66">
        <v>741.0</v>
      </c>
      <c r="H25" s="66">
        <v>2.0181212E7</v>
      </c>
      <c r="I25" s="66">
        <v>0.0</v>
      </c>
      <c r="J25" s="66">
        <v>14.0</v>
      </c>
      <c r="K25" s="68"/>
      <c r="L25" s="68"/>
      <c r="M25" s="69" t="s">
        <v>203</v>
      </c>
      <c r="N25" s="66">
        <v>235959.0</v>
      </c>
      <c r="O25" s="66">
        <v>2.0181212E7</v>
      </c>
      <c r="P25" s="66" t="s">
        <v>181</v>
      </c>
      <c r="Q25" s="66">
        <v>37.0</v>
      </c>
      <c r="R25" s="66">
        <v>2.0181212E7</v>
      </c>
      <c r="S25" s="70">
        <v>0.0</v>
      </c>
      <c r="T25" s="70"/>
      <c r="U25" s="67"/>
      <c r="V25" s="67"/>
      <c r="W25" s="67"/>
      <c r="X25" s="67"/>
      <c r="Y25" s="67" t="s">
        <v>18</v>
      </c>
    </row>
    <row r="26">
      <c r="A26" s="67" t="s">
        <v>60</v>
      </c>
      <c r="B26" s="66">
        <v>3.7289702E7</v>
      </c>
      <c r="C26" s="67" t="s">
        <v>204</v>
      </c>
      <c r="D26" s="67" t="s">
        <v>107</v>
      </c>
      <c r="E26" s="67" t="s">
        <v>205</v>
      </c>
      <c r="F26" s="66" t="s">
        <v>206</v>
      </c>
      <c r="G26" s="66">
        <v>493.0</v>
      </c>
      <c r="H26" s="66">
        <v>2.0001207E7</v>
      </c>
      <c r="I26" s="66">
        <v>0.0</v>
      </c>
      <c r="J26" s="66">
        <v>1.0</v>
      </c>
      <c r="K26" s="68"/>
      <c r="L26" s="68"/>
      <c r="M26" s="69" t="s">
        <v>207</v>
      </c>
      <c r="N26" s="66">
        <v>235959.0</v>
      </c>
      <c r="O26" s="66">
        <v>2.0001207E7</v>
      </c>
      <c r="P26" s="68"/>
      <c r="Q26" s="66">
        <v>19.0</v>
      </c>
      <c r="R26" s="66">
        <v>2.0001207E7</v>
      </c>
      <c r="S26" s="70">
        <v>0.0</v>
      </c>
      <c r="T26" s="70"/>
      <c r="U26" s="67"/>
      <c r="V26" s="67"/>
      <c r="W26" s="67"/>
      <c r="X26" s="67"/>
      <c r="Y26" s="67" t="s">
        <v>18</v>
      </c>
    </row>
    <row r="27">
      <c r="A27" s="65" t="s">
        <v>73</v>
      </c>
      <c r="B27" s="66">
        <v>1.1577151E7</v>
      </c>
      <c r="C27" s="67" t="s">
        <v>208</v>
      </c>
      <c r="D27" s="67" t="s">
        <v>107</v>
      </c>
      <c r="E27" s="67" t="s">
        <v>209</v>
      </c>
      <c r="F27" s="66" t="s">
        <v>210</v>
      </c>
      <c r="G27" s="66">
        <v>429.0</v>
      </c>
      <c r="H27" s="66">
        <v>2.0130418E7</v>
      </c>
      <c r="I27" s="66">
        <v>0.0</v>
      </c>
      <c r="J27" s="66">
        <v>9.0</v>
      </c>
      <c r="K27" s="68"/>
      <c r="L27" s="68"/>
      <c r="M27" s="69" t="s">
        <v>211</v>
      </c>
      <c r="N27" s="66">
        <v>235959.0</v>
      </c>
      <c r="O27" s="66">
        <v>2.0130418E7</v>
      </c>
      <c r="P27" s="66" t="s">
        <v>212</v>
      </c>
      <c r="Q27" s="66">
        <v>26.0</v>
      </c>
      <c r="R27" s="66">
        <v>2.0130418E7</v>
      </c>
      <c r="S27" s="70">
        <v>0.0</v>
      </c>
      <c r="T27" s="70"/>
      <c r="U27" s="67"/>
      <c r="V27" s="67"/>
      <c r="W27" s="67"/>
      <c r="X27" s="67"/>
      <c r="Y27" s="67" t="s">
        <v>18</v>
      </c>
    </row>
    <row r="28">
      <c r="A28" s="71" t="s">
        <v>24</v>
      </c>
      <c r="B28" s="66">
        <v>2.6139657E7</v>
      </c>
      <c r="C28" s="67" t="s">
        <v>213</v>
      </c>
      <c r="D28" s="67" t="s">
        <v>107</v>
      </c>
      <c r="E28" s="67" t="s">
        <v>214</v>
      </c>
      <c r="F28" s="66" t="s">
        <v>215</v>
      </c>
      <c r="G28" s="66">
        <v>290.0</v>
      </c>
      <c r="H28" s="66">
        <v>2.0130306E7</v>
      </c>
      <c r="I28" s="66">
        <v>0.0</v>
      </c>
      <c r="J28" s="66">
        <v>1.0</v>
      </c>
      <c r="K28" s="68"/>
      <c r="L28" s="68"/>
      <c r="M28" s="66" t="s">
        <v>126</v>
      </c>
      <c r="N28" s="66">
        <v>235959.0</v>
      </c>
      <c r="O28" s="66">
        <v>2.0130306E7</v>
      </c>
      <c r="P28" s="68"/>
      <c r="Q28" s="66">
        <v>12.0</v>
      </c>
      <c r="R28" s="66">
        <v>2.0130306E7</v>
      </c>
      <c r="S28" s="70">
        <v>0.0</v>
      </c>
      <c r="T28" s="70"/>
      <c r="U28" s="67"/>
      <c r="V28" s="67"/>
      <c r="W28" s="67"/>
      <c r="X28" s="67"/>
      <c r="Y28" s="67" t="s">
        <v>18</v>
      </c>
    </row>
    <row r="29">
      <c r="A29" s="65" t="s">
        <v>65</v>
      </c>
      <c r="B29" s="66">
        <v>2835952.0</v>
      </c>
      <c r="C29" s="67" t="s">
        <v>216</v>
      </c>
      <c r="D29" s="67" t="s">
        <v>107</v>
      </c>
      <c r="E29" s="67" t="s">
        <v>217</v>
      </c>
      <c r="F29" s="66" t="s">
        <v>218</v>
      </c>
      <c r="G29" s="66">
        <v>407.0</v>
      </c>
      <c r="H29" s="66">
        <v>2.0160301E7</v>
      </c>
      <c r="I29" s="66">
        <v>0.0</v>
      </c>
      <c r="J29" s="66">
        <v>8.0</v>
      </c>
      <c r="K29" s="68"/>
      <c r="L29" s="68"/>
      <c r="M29" s="69" t="s">
        <v>219</v>
      </c>
      <c r="N29" s="66">
        <v>235959.0</v>
      </c>
      <c r="O29" s="66">
        <v>2.0160301E7</v>
      </c>
      <c r="P29" s="66" t="s">
        <v>131</v>
      </c>
      <c r="Q29" s="66">
        <v>28.0</v>
      </c>
      <c r="R29" s="66">
        <v>2.0160301E7</v>
      </c>
      <c r="S29" s="70">
        <v>0.0</v>
      </c>
      <c r="T29" s="70"/>
      <c r="U29" s="67"/>
      <c r="V29" s="67"/>
      <c r="W29" s="67"/>
      <c r="X29" s="67"/>
      <c r="Y29" s="67" t="s">
        <v>18</v>
      </c>
    </row>
    <row r="30">
      <c r="A30" s="65" t="s">
        <v>79</v>
      </c>
      <c r="B30" s="66">
        <v>1.37242902E8</v>
      </c>
      <c r="C30" s="67" t="s">
        <v>220</v>
      </c>
      <c r="D30" s="67" t="s">
        <v>107</v>
      </c>
      <c r="E30" s="67" t="s">
        <v>221</v>
      </c>
      <c r="F30" s="66" t="s">
        <v>222</v>
      </c>
      <c r="G30" s="66">
        <v>515.0</v>
      </c>
      <c r="H30" s="66">
        <v>2.0181212E7</v>
      </c>
      <c r="I30" s="66">
        <v>0.0</v>
      </c>
      <c r="J30" s="66">
        <v>5.0</v>
      </c>
      <c r="K30" s="68"/>
      <c r="L30" s="68"/>
      <c r="M30" s="69" t="s">
        <v>223</v>
      </c>
      <c r="N30" s="66">
        <v>235959.0</v>
      </c>
      <c r="O30" s="66">
        <v>2.0181212E7</v>
      </c>
      <c r="P30" s="66" t="s">
        <v>122</v>
      </c>
      <c r="Q30" s="66">
        <v>29.0</v>
      </c>
      <c r="R30" s="66">
        <v>2.0181212E7</v>
      </c>
      <c r="S30" s="70">
        <v>0.0</v>
      </c>
      <c r="T30" s="70"/>
      <c r="U30" s="67"/>
      <c r="V30" s="67"/>
      <c r="W30" s="67"/>
      <c r="X30" s="67"/>
      <c r="Y30" s="67" t="s">
        <v>18</v>
      </c>
    </row>
    <row r="31">
      <c r="A31" s="67" t="s">
        <v>60</v>
      </c>
      <c r="B31" s="66">
        <v>3.28177735E8</v>
      </c>
      <c r="C31" s="67" t="s">
        <v>224</v>
      </c>
      <c r="D31" s="67" t="s">
        <v>107</v>
      </c>
      <c r="E31" s="67" t="s">
        <v>225</v>
      </c>
      <c r="F31" s="66" t="s">
        <v>226</v>
      </c>
      <c r="G31" s="66">
        <v>289.0</v>
      </c>
      <c r="H31" s="66">
        <v>2.0120929E7</v>
      </c>
      <c r="I31" s="66">
        <v>0.0</v>
      </c>
      <c r="J31" s="66">
        <v>1.0</v>
      </c>
      <c r="K31" s="68"/>
      <c r="L31" s="68"/>
      <c r="M31" s="69" t="s">
        <v>227</v>
      </c>
      <c r="N31" s="66">
        <v>235959.0</v>
      </c>
      <c r="O31" s="66">
        <v>2.0120929E7</v>
      </c>
      <c r="P31" s="68"/>
      <c r="Q31" s="66">
        <v>20.0</v>
      </c>
      <c r="R31" s="66">
        <v>2.0120929E7</v>
      </c>
      <c r="S31" s="70">
        <v>0.0</v>
      </c>
      <c r="T31" s="70"/>
      <c r="U31" s="67"/>
      <c r="V31" s="67"/>
      <c r="W31" s="67"/>
      <c r="X31" s="67"/>
      <c r="Y31" s="67" t="s">
        <v>18</v>
      </c>
    </row>
    <row r="32">
      <c r="A32" s="67" t="s">
        <v>60</v>
      </c>
      <c r="B32" s="66">
        <v>3.61412059E8</v>
      </c>
      <c r="C32" s="67" t="s">
        <v>228</v>
      </c>
      <c r="D32" s="67" t="s">
        <v>107</v>
      </c>
      <c r="E32" s="67" t="s">
        <v>229</v>
      </c>
      <c r="F32" s="66" t="s">
        <v>230</v>
      </c>
      <c r="G32" s="66">
        <v>860.0</v>
      </c>
      <c r="H32" s="66">
        <v>2.0140703E7</v>
      </c>
      <c r="I32" s="66">
        <v>0.0</v>
      </c>
      <c r="J32" s="66">
        <v>1.0</v>
      </c>
      <c r="K32" s="68"/>
      <c r="L32" s="68"/>
      <c r="M32" s="69" t="s">
        <v>231</v>
      </c>
      <c r="N32" s="66">
        <v>235959.0</v>
      </c>
      <c r="O32" s="66">
        <v>2.0140703E7</v>
      </c>
      <c r="P32" s="68"/>
      <c r="Q32" s="66">
        <v>41.0</v>
      </c>
      <c r="R32" s="66">
        <v>2.0140703E7</v>
      </c>
      <c r="S32" s="70">
        <v>0.0</v>
      </c>
      <c r="T32" s="70"/>
      <c r="U32" s="67"/>
      <c r="V32" s="67"/>
      <c r="W32" s="67"/>
      <c r="X32" s="67"/>
      <c r="Y32" s="67" t="s">
        <v>18</v>
      </c>
    </row>
    <row r="33">
      <c r="A33" s="65" t="s">
        <v>23</v>
      </c>
      <c r="B33" s="66">
        <v>6365804.0</v>
      </c>
      <c r="C33" s="67" t="s">
        <v>232</v>
      </c>
      <c r="D33" s="67" t="s">
        <v>107</v>
      </c>
      <c r="E33" s="67" t="s">
        <v>233</v>
      </c>
      <c r="F33" s="66" t="s">
        <v>234</v>
      </c>
      <c r="G33" s="66">
        <v>220.0</v>
      </c>
      <c r="H33" s="66">
        <v>2.0150407E7</v>
      </c>
      <c r="I33" s="66">
        <v>0.0</v>
      </c>
      <c r="J33" s="66">
        <v>2.0</v>
      </c>
      <c r="K33" s="68"/>
      <c r="L33" s="68"/>
      <c r="M33" s="66" t="s">
        <v>126</v>
      </c>
      <c r="N33" s="66">
        <v>235959.0</v>
      </c>
      <c r="O33" s="66">
        <v>2.0150407E7</v>
      </c>
      <c r="P33" s="66"/>
      <c r="Q33" s="66">
        <v>13.0</v>
      </c>
      <c r="R33" s="66">
        <v>2.0150407E7</v>
      </c>
      <c r="S33" s="70">
        <v>0.0</v>
      </c>
      <c r="T33" s="70"/>
      <c r="U33" s="67"/>
      <c r="V33" s="67"/>
      <c r="W33" s="67"/>
      <c r="X33" s="67"/>
      <c r="Y33" s="67" t="s">
        <v>18</v>
      </c>
    </row>
    <row r="34">
      <c r="A34" s="65" t="s">
        <v>65</v>
      </c>
      <c r="B34" s="66">
        <v>2055305.0</v>
      </c>
      <c r="C34" s="67" t="s">
        <v>235</v>
      </c>
      <c r="D34" s="67" t="s">
        <v>107</v>
      </c>
      <c r="E34" s="67" t="s">
        <v>236</v>
      </c>
      <c r="F34" s="66" t="s">
        <v>237</v>
      </c>
      <c r="G34" s="66">
        <v>358.0</v>
      </c>
      <c r="H34" s="66">
        <v>2.0130117E7</v>
      </c>
      <c r="I34" s="66">
        <v>0.0</v>
      </c>
      <c r="J34" s="66">
        <v>7.0</v>
      </c>
      <c r="K34" s="68"/>
      <c r="L34" s="68"/>
      <c r="M34" s="69" t="s">
        <v>238</v>
      </c>
      <c r="N34" s="66">
        <v>235959.0</v>
      </c>
      <c r="O34" s="66">
        <v>2.0130117E7</v>
      </c>
      <c r="P34" s="66" t="s">
        <v>131</v>
      </c>
      <c r="Q34" s="66">
        <v>20.0</v>
      </c>
      <c r="R34" s="66">
        <v>2.0130117E7</v>
      </c>
      <c r="S34" s="70">
        <v>0.0</v>
      </c>
      <c r="T34" s="70"/>
      <c r="U34" s="67"/>
      <c r="V34" s="67"/>
      <c r="W34" s="67"/>
      <c r="X34" s="67"/>
      <c r="Y34" s="67" t="s">
        <v>18</v>
      </c>
    </row>
    <row r="35">
      <c r="A35" s="67" t="s">
        <v>63</v>
      </c>
      <c r="B35" s="66">
        <v>3.2678651E7</v>
      </c>
      <c r="C35" s="67" t="s">
        <v>239</v>
      </c>
      <c r="D35" s="67" t="s">
        <v>107</v>
      </c>
      <c r="E35" s="67" t="s">
        <v>240</v>
      </c>
      <c r="F35" s="66" t="s">
        <v>241</v>
      </c>
      <c r="G35" s="66">
        <v>325.0</v>
      </c>
      <c r="H35" s="66">
        <v>2.0160118E7</v>
      </c>
      <c r="I35" s="66">
        <v>0.0</v>
      </c>
      <c r="J35" s="66">
        <v>4.0</v>
      </c>
      <c r="K35" s="68"/>
      <c r="L35" s="68"/>
      <c r="M35" s="69" t="s">
        <v>242</v>
      </c>
      <c r="N35" s="66">
        <v>235959.0</v>
      </c>
      <c r="O35" s="66">
        <v>2.0160118E7</v>
      </c>
      <c r="P35" s="66" t="s">
        <v>243</v>
      </c>
      <c r="Q35" s="66">
        <v>22.0</v>
      </c>
      <c r="R35" s="66">
        <v>2.0160118E7</v>
      </c>
      <c r="S35" s="70">
        <v>0.0</v>
      </c>
      <c r="T35" s="70"/>
      <c r="U35" s="67"/>
      <c r="V35" s="67"/>
      <c r="W35" s="67"/>
      <c r="X35" s="67"/>
      <c r="Y35" s="67" t="s">
        <v>18</v>
      </c>
    </row>
    <row r="36">
      <c r="A36" s="65" t="s">
        <v>59</v>
      </c>
      <c r="B36" s="66">
        <v>1.58212342E8</v>
      </c>
      <c r="C36" s="67" t="s">
        <v>244</v>
      </c>
      <c r="D36" s="67" t="s">
        <v>168</v>
      </c>
      <c r="E36" s="67" t="s">
        <v>245</v>
      </c>
      <c r="F36" s="66" t="s">
        <v>246</v>
      </c>
      <c r="G36" s="66">
        <v>370.0</v>
      </c>
      <c r="H36" s="66">
        <v>2.0150916E7</v>
      </c>
      <c r="I36" s="66">
        <v>0.0</v>
      </c>
      <c r="J36" s="66">
        <v>1.0</v>
      </c>
      <c r="K36" s="68"/>
      <c r="L36" s="68"/>
      <c r="M36" s="69" t="s">
        <v>247</v>
      </c>
      <c r="N36" s="66">
        <v>235959.0</v>
      </c>
      <c r="O36" s="66">
        <v>2.0150916E7</v>
      </c>
      <c r="P36" s="68"/>
      <c r="Q36" s="66">
        <v>14.0</v>
      </c>
      <c r="R36" s="66">
        <v>2.0150916E7</v>
      </c>
      <c r="S36" s="70">
        <v>0.0</v>
      </c>
      <c r="T36" s="70"/>
      <c r="U36" s="67"/>
      <c r="V36" s="67"/>
      <c r="W36" s="67"/>
      <c r="X36" s="67"/>
      <c r="Y36" s="67" t="s">
        <v>12</v>
      </c>
    </row>
    <row r="37">
      <c r="A37" s="67" t="s">
        <v>60</v>
      </c>
      <c r="B37" s="66">
        <v>3.98489189E8</v>
      </c>
      <c r="C37" s="67" t="s">
        <v>248</v>
      </c>
      <c r="D37" s="67" t="s">
        <v>107</v>
      </c>
      <c r="E37" s="67" t="s">
        <v>249</v>
      </c>
      <c r="F37" s="66" t="s">
        <v>250</v>
      </c>
      <c r="G37" s="66">
        <v>384.0</v>
      </c>
      <c r="H37" s="66">
        <v>2.0160829E7</v>
      </c>
      <c r="I37" s="66">
        <v>0.0</v>
      </c>
      <c r="J37" s="66">
        <v>1.0</v>
      </c>
      <c r="K37" s="68"/>
      <c r="L37" s="68"/>
      <c r="M37" s="69" t="s">
        <v>251</v>
      </c>
      <c r="N37" s="66">
        <v>235959.0</v>
      </c>
      <c r="O37" s="66">
        <v>2.0160829E7</v>
      </c>
      <c r="P37" s="68"/>
      <c r="Q37" s="66">
        <v>19.0</v>
      </c>
      <c r="R37" s="66">
        <v>2.0160829E7</v>
      </c>
      <c r="S37" s="70">
        <v>0.0</v>
      </c>
      <c r="T37" s="70"/>
      <c r="U37" s="67"/>
      <c r="V37" s="67"/>
      <c r="W37" s="67"/>
      <c r="X37" s="67"/>
      <c r="Y37" s="67" t="s">
        <v>18</v>
      </c>
    </row>
    <row r="38">
      <c r="A38" s="65" t="s">
        <v>65</v>
      </c>
      <c r="B38" s="66">
        <v>2434020.0</v>
      </c>
      <c r="C38" s="67" t="s">
        <v>252</v>
      </c>
      <c r="D38" s="67" t="s">
        <v>107</v>
      </c>
      <c r="E38" s="67" t="s">
        <v>253</v>
      </c>
      <c r="F38" s="66" t="s">
        <v>254</v>
      </c>
      <c r="G38" s="66">
        <v>337.0</v>
      </c>
      <c r="H38" s="66">
        <v>2.0140709E7</v>
      </c>
      <c r="I38" s="66">
        <v>0.0</v>
      </c>
      <c r="J38" s="66">
        <v>7.0</v>
      </c>
      <c r="K38" s="68"/>
      <c r="L38" s="68"/>
      <c r="M38" s="69" t="s">
        <v>255</v>
      </c>
      <c r="N38" s="66">
        <v>235959.0</v>
      </c>
      <c r="O38" s="66">
        <v>2.0140709E7</v>
      </c>
      <c r="P38" s="66" t="s">
        <v>131</v>
      </c>
      <c r="Q38" s="66">
        <v>29.0</v>
      </c>
      <c r="R38" s="66">
        <v>2.0140709E7</v>
      </c>
      <c r="S38" s="70">
        <v>0.0</v>
      </c>
      <c r="T38" s="70"/>
      <c r="U38" s="67"/>
      <c r="V38" s="67"/>
      <c r="W38" s="67"/>
      <c r="X38" s="67"/>
      <c r="Y38" s="67" t="s">
        <v>18</v>
      </c>
    </row>
    <row r="39">
      <c r="A39" s="67" t="s">
        <v>60</v>
      </c>
      <c r="B39" s="66">
        <v>4.39811605E8</v>
      </c>
      <c r="C39" s="67" t="s">
        <v>256</v>
      </c>
      <c r="D39" s="67" t="s">
        <v>107</v>
      </c>
      <c r="E39" s="67" t="s">
        <v>257</v>
      </c>
      <c r="F39" s="66" t="s">
        <v>258</v>
      </c>
      <c r="G39" s="66">
        <v>244.0</v>
      </c>
      <c r="H39" s="66">
        <v>2.0181211E7</v>
      </c>
      <c r="I39" s="66">
        <v>0.0</v>
      </c>
      <c r="J39" s="66">
        <v>1.0</v>
      </c>
      <c r="K39" s="68"/>
      <c r="L39" s="68"/>
      <c r="M39" s="69" t="s">
        <v>259</v>
      </c>
      <c r="N39" s="66">
        <v>235959.0</v>
      </c>
      <c r="O39" s="66">
        <v>2.0181211E7</v>
      </c>
      <c r="P39" s="68"/>
      <c r="Q39" s="66">
        <v>16.0</v>
      </c>
      <c r="R39" s="66">
        <v>2.0181211E7</v>
      </c>
      <c r="S39" s="70">
        <v>0.0</v>
      </c>
      <c r="T39" s="70"/>
      <c r="U39" s="67"/>
      <c r="V39" s="67"/>
      <c r="W39" s="67"/>
      <c r="X39" s="67"/>
      <c r="Y39" s="67" t="s">
        <v>18</v>
      </c>
    </row>
    <row r="40">
      <c r="A40" s="65" t="s">
        <v>65</v>
      </c>
      <c r="B40" s="66">
        <v>2144138.0</v>
      </c>
      <c r="C40" s="67" t="s">
        <v>260</v>
      </c>
      <c r="D40" s="67" t="s">
        <v>107</v>
      </c>
      <c r="E40" s="67" t="s">
        <v>261</v>
      </c>
      <c r="F40" s="66" t="s">
        <v>262</v>
      </c>
      <c r="G40" s="66">
        <v>398.0</v>
      </c>
      <c r="H40" s="66">
        <v>2.0130519E7</v>
      </c>
      <c r="I40" s="66">
        <v>0.0</v>
      </c>
      <c r="J40" s="66">
        <v>8.0</v>
      </c>
      <c r="K40" s="68"/>
      <c r="L40" s="68"/>
      <c r="M40" s="69" t="s">
        <v>263</v>
      </c>
      <c r="N40" s="66">
        <v>235959.0</v>
      </c>
      <c r="O40" s="66">
        <v>2.0130519E7</v>
      </c>
      <c r="P40" s="66" t="s">
        <v>131</v>
      </c>
      <c r="Q40" s="66">
        <v>27.0</v>
      </c>
      <c r="R40" s="66">
        <v>2.0130519E7</v>
      </c>
      <c r="S40" s="70">
        <v>0.0</v>
      </c>
      <c r="T40" s="70"/>
      <c r="U40" s="67"/>
      <c r="V40" s="67"/>
      <c r="W40" s="67"/>
      <c r="X40" s="67"/>
      <c r="Y40" s="67" t="s">
        <v>18</v>
      </c>
    </row>
    <row r="41">
      <c r="A41" s="67" t="s">
        <v>60</v>
      </c>
      <c r="B41" s="66">
        <v>1.86285285E8</v>
      </c>
      <c r="C41" s="67" t="s">
        <v>264</v>
      </c>
      <c r="D41" s="67" t="s">
        <v>107</v>
      </c>
      <c r="E41" s="67" t="s">
        <v>265</v>
      </c>
      <c r="F41" s="66" t="s">
        <v>266</v>
      </c>
      <c r="G41" s="66">
        <v>358.0</v>
      </c>
      <c r="H41" s="66">
        <v>2.0060427E7</v>
      </c>
      <c r="I41" s="66">
        <v>0.0</v>
      </c>
      <c r="J41" s="66">
        <v>1.0</v>
      </c>
      <c r="K41" s="68"/>
      <c r="L41" s="68"/>
      <c r="M41" s="69" t="s">
        <v>267</v>
      </c>
      <c r="N41" s="66">
        <v>235959.0</v>
      </c>
      <c r="O41" s="66">
        <v>2.0060427E7</v>
      </c>
      <c r="P41" s="66"/>
      <c r="Q41" s="66">
        <v>19.0</v>
      </c>
      <c r="R41" s="66">
        <v>2.0060427E7</v>
      </c>
      <c r="S41" s="70">
        <v>0.0</v>
      </c>
      <c r="T41" s="70"/>
      <c r="U41" s="67"/>
      <c r="V41" s="67"/>
      <c r="W41" s="67"/>
      <c r="X41" s="67"/>
      <c r="Y41" s="67" t="s">
        <v>18</v>
      </c>
    </row>
    <row r="42">
      <c r="A42" s="65" t="s">
        <v>30</v>
      </c>
      <c r="B42" s="66">
        <v>5609224.0</v>
      </c>
      <c r="C42" s="67" t="s">
        <v>268</v>
      </c>
      <c r="D42" s="67" t="s">
        <v>168</v>
      </c>
      <c r="E42" s="67" t="s">
        <v>269</v>
      </c>
      <c r="F42" s="66" t="s">
        <v>270</v>
      </c>
      <c r="G42" s="66">
        <v>826.0</v>
      </c>
      <c r="H42" s="66">
        <v>2.0110801E7</v>
      </c>
      <c r="I42" s="66">
        <v>0.0</v>
      </c>
      <c r="J42" s="66">
        <v>17.0</v>
      </c>
      <c r="K42" s="68"/>
      <c r="L42" s="68"/>
      <c r="M42" s="69" t="s">
        <v>271</v>
      </c>
      <c r="N42" s="66">
        <v>235959.0</v>
      </c>
      <c r="O42" s="66">
        <v>2.0110801E7</v>
      </c>
      <c r="P42" s="68"/>
      <c r="Q42" s="66">
        <v>46.0</v>
      </c>
      <c r="R42" s="66">
        <v>2.0110801E7</v>
      </c>
      <c r="S42" s="70">
        <v>0.0</v>
      </c>
      <c r="T42" s="70"/>
      <c r="U42" s="67"/>
      <c r="V42" s="67"/>
      <c r="W42" s="67"/>
      <c r="X42" s="67"/>
      <c r="Y42" s="67" t="s">
        <v>12</v>
      </c>
    </row>
    <row r="43">
      <c r="A43" s="67" t="s">
        <v>60</v>
      </c>
      <c r="B43" s="66">
        <v>3.60439708E8</v>
      </c>
      <c r="C43" s="67" t="s">
        <v>272</v>
      </c>
      <c r="D43" s="67" t="s">
        <v>107</v>
      </c>
      <c r="E43" s="67" t="s">
        <v>273</v>
      </c>
      <c r="F43" s="66" t="s">
        <v>274</v>
      </c>
      <c r="G43" s="66">
        <v>870.0</v>
      </c>
      <c r="H43" s="66">
        <v>2.0140604E7</v>
      </c>
      <c r="I43" s="66">
        <v>0.0</v>
      </c>
      <c r="J43" s="66">
        <v>1.0</v>
      </c>
      <c r="K43" s="68"/>
      <c r="L43" s="68"/>
      <c r="M43" s="69" t="s">
        <v>275</v>
      </c>
      <c r="N43" s="66">
        <v>235959.0</v>
      </c>
      <c r="O43" s="66">
        <v>2.0140604E7</v>
      </c>
      <c r="P43" s="68"/>
      <c r="Q43" s="66">
        <v>53.0</v>
      </c>
      <c r="R43" s="66">
        <v>2.0140604E7</v>
      </c>
      <c r="S43" s="70">
        <v>0.0</v>
      </c>
      <c r="T43" s="70"/>
      <c r="U43" s="67"/>
      <c r="V43" s="67"/>
      <c r="W43" s="67"/>
      <c r="X43" s="67"/>
      <c r="Y43" s="67" t="s">
        <v>18</v>
      </c>
    </row>
    <row r="44">
      <c r="A44" s="65" t="s">
        <v>79</v>
      </c>
      <c r="B44" s="66">
        <v>1.28441734E8</v>
      </c>
      <c r="C44" s="67" t="s">
        <v>276</v>
      </c>
      <c r="D44" s="67" t="s">
        <v>107</v>
      </c>
      <c r="E44" s="67" t="s">
        <v>277</v>
      </c>
      <c r="F44" s="66" t="s">
        <v>278</v>
      </c>
      <c r="G44" s="66">
        <v>614.0</v>
      </c>
      <c r="H44" s="66">
        <v>2.0180417E7</v>
      </c>
      <c r="I44" s="66">
        <v>0.0</v>
      </c>
      <c r="J44" s="66">
        <v>13.0</v>
      </c>
      <c r="K44" s="68"/>
      <c r="L44" s="68"/>
      <c r="M44" s="69" t="s">
        <v>279</v>
      </c>
      <c r="N44" s="66">
        <v>235959.0</v>
      </c>
      <c r="O44" s="66">
        <v>2.0180417E7</v>
      </c>
      <c r="P44" s="66" t="s">
        <v>280</v>
      </c>
      <c r="Q44" s="66">
        <v>28.0</v>
      </c>
      <c r="R44" s="66">
        <v>2.0180417E7</v>
      </c>
      <c r="S44" s="70">
        <v>0.0</v>
      </c>
      <c r="T44" s="70"/>
      <c r="U44" s="67"/>
      <c r="V44" s="67"/>
      <c r="W44" s="67"/>
      <c r="X44" s="67"/>
      <c r="Y44" s="67" t="s">
        <v>18</v>
      </c>
    </row>
    <row r="45">
      <c r="A45" s="67" t="s">
        <v>79</v>
      </c>
      <c r="B45" s="66">
        <v>3.4320784E7</v>
      </c>
      <c r="C45" s="67" t="s">
        <v>281</v>
      </c>
      <c r="D45" s="67" t="s">
        <v>168</v>
      </c>
      <c r="E45" s="67" t="s">
        <v>282</v>
      </c>
      <c r="F45" s="66" t="s">
        <v>283</v>
      </c>
      <c r="G45" s="66">
        <v>691.0</v>
      </c>
      <c r="H45" s="66">
        <v>2.0091113E7</v>
      </c>
      <c r="I45" s="66">
        <v>0.0</v>
      </c>
      <c r="J45" s="66">
        <v>8.0</v>
      </c>
      <c r="K45" s="68"/>
      <c r="L45" s="68"/>
      <c r="M45" s="69" t="s">
        <v>284</v>
      </c>
      <c r="N45" s="66">
        <v>235959.0</v>
      </c>
      <c r="O45" s="66">
        <v>2.0091113E7</v>
      </c>
      <c r="P45" s="68"/>
      <c r="Q45" s="66">
        <v>44.0</v>
      </c>
      <c r="R45" s="66">
        <v>2.0091113E7</v>
      </c>
      <c r="S45" s="70">
        <v>0.0</v>
      </c>
      <c r="T45" s="70"/>
      <c r="U45" s="67"/>
      <c r="V45" s="67"/>
      <c r="W45" s="67"/>
      <c r="X45" s="67"/>
      <c r="Y45" s="67" t="s">
        <v>12</v>
      </c>
    </row>
    <row r="46">
      <c r="A46" s="65" t="s">
        <v>79</v>
      </c>
      <c r="B46" s="66">
        <v>3.4954604E7</v>
      </c>
      <c r="C46" s="67" t="s">
        <v>285</v>
      </c>
      <c r="D46" s="67" t="s">
        <v>107</v>
      </c>
      <c r="E46" s="67" t="s">
        <v>286</v>
      </c>
      <c r="F46" s="66" t="s">
        <v>287</v>
      </c>
      <c r="G46" s="66">
        <v>379.0</v>
      </c>
      <c r="H46" s="66">
        <v>2.0091116E7</v>
      </c>
      <c r="I46" s="66">
        <v>0.0</v>
      </c>
      <c r="J46" s="66">
        <v>8.0</v>
      </c>
      <c r="K46" s="68"/>
      <c r="L46" s="68"/>
      <c r="M46" s="69" t="s">
        <v>288</v>
      </c>
      <c r="N46" s="66">
        <v>235959.0</v>
      </c>
      <c r="O46" s="66">
        <v>2.0091116E7</v>
      </c>
      <c r="P46" s="68"/>
      <c r="Q46" s="66">
        <v>18.0</v>
      </c>
      <c r="R46" s="66">
        <v>2.0091116E7</v>
      </c>
      <c r="S46" s="70">
        <v>0.0</v>
      </c>
      <c r="T46" s="70"/>
      <c r="U46" s="67"/>
      <c r="V46" s="67"/>
      <c r="W46" s="67"/>
      <c r="X46" s="67"/>
      <c r="Y46" s="67" t="s">
        <v>18</v>
      </c>
    </row>
    <row r="47">
      <c r="A47" s="65" t="s">
        <v>79</v>
      </c>
      <c r="B47" s="66">
        <v>1.21766322E8</v>
      </c>
      <c r="C47" s="67" t="s">
        <v>289</v>
      </c>
      <c r="D47" s="67" t="s">
        <v>107</v>
      </c>
      <c r="E47" s="67" t="s">
        <v>290</v>
      </c>
      <c r="F47" s="66" t="s">
        <v>291</v>
      </c>
      <c r="G47" s="66">
        <v>363.0</v>
      </c>
      <c r="H47" s="66">
        <v>2.017102E7</v>
      </c>
      <c r="I47" s="66">
        <v>0.0</v>
      </c>
      <c r="J47" s="66">
        <v>6.0</v>
      </c>
      <c r="K47" s="68"/>
      <c r="L47" s="68"/>
      <c r="M47" s="69" t="s">
        <v>292</v>
      </c>
      <c r="N47" s="66">
        <v>235959.0</v>
      </c>
      <c r="O47" s="66">
        <v>2.017102E7</v>
      </c>
      <c r="P47" s="66" t="s">
        <v>293</v>
      </c>
      <c r="Q47" s="66">
        <v>20.0</v>
      </c>
      <c r="R47" s="66">
        <v>2.017102E7</v>
      </c>
      <c r="S47" s="70">
        <v>0.0</v>
      </c>
      <c r="T47" s="70"/>
      <c r="U47" s="67"/>
      <c r="V47" s="67"/>
      <c r="W47" s="67"/>
      <c r="X47" s="67"/>
      <c r="Y47" s="67" t="s">
        <v>18</v>
      </c>
    </row>
    <row r="48">
      <c r="A48" s="71" t="s">
        <v>75</v>
      </c>
      <c r="B48" s="66">
        <v>3200847.0</v>
      </c>
      <c r="C48" s="67" t="s">
        <v>294</v>
      </c>
      <c r="D48" s="67" t="s">
        <v>168</v>
      </c>
      <c r="E48" s="67" t="s">
        <v>295</v>
      </c>
      <c r="F48" s="66" t="s">
        <v>296</v>
      </c>
      <c r="G48" s="66">
        <v>354.0</v>
      </c>
      <c r="H48" s="66">
        <v>2.0170405E7</v>
      </c>
      <c r="I48" s="66">
        <v>0.0</v>
      </c>
      <c r="J48" s="66">
        <v>7.0</v>
      </c>
      <c r="K48" s="68"/>
      <c r="L48" s="68"/>
      <c r="M48" s="69" t="s">
        <v>297</v>
      </c>
      <c r="N48" s="66">
        <v>235959.0</v>
      </c>
      <c r="O48" s="66">
        <v>2.0170405E7</v>
      </c>
      <c r="P48" s="66" t="s">
        <v>298</v>
      </c>
      <c r="Q48" s="66">
        <v>27.0</v>
      </c>
      <c r="R48" s="66">
        <v>2.0170405E7</v>
      </c>
      <c r="S48" s="70">
        <v>0.0</v>
      </c>
      <c r="T48" s="70"/>
      <c r="U48" s="67"/>
      <c r="V48" s="67"/>
      <c r="W48" s="67"/>
      <c r="X48" s="67"/>
      <c r="Y48" s="67" t="s">
        <v>12</v>
      </c>
    </row>
    <row r="49">
      <c r="A49" s="65" t="s">
        <v>24</v>
      </c>
      <c r="B49" s="66">
        <v>4.9622253E7</v>
      </c>
      <c r="C49" s="67" t="s">
        <v>299</v>
      </c>
      <c r="D49" s="67" t="s">
        <v>107</v>
      </c>
      <c r="E49" s="67" t="s">
        <v>300</v>
      </c>
      <c r="F49" s="66" t="s">
        <v>301</v>
      </c>
      <c r="G49" s="66">
        <v>1426.0</v>
      </c>
      <c r="H49" s="66">
        <v>2.0170509E7</v>
      </c>
      <c r="I49" s="66">
        <v>0.0</v>
      </c>
      <c r="J49" s="66">
        <v>16.0</v>
      </c>
      <c r="K49" s="68"/>
      <c r="L49" s="68"/>
      <c r="M49" s="69" t="s">
        <v>302</v>
      </c>
      <c r="N49" s="66">
        <v>235959.0</v>
      </c>
      <c r="O49" s="66">
        <v>2.0170509E7</v>
      </c>
      <c r="P49" s="66" t="s">
        <v>303</v>
      </c>
      <c r="Q49" s="66">
        <v>60.0</v>
      </c>
      <c r="R49" s="66">
        <v>2.0170509E7</v>
      </c>
      <c r="S49" s="70">
        <v>0.0</v>
      </c>
      <c r="T49" s="70"/>
      <c r="U49" s="67"/>
      <c r="V49" s="67"/>
      <c r="W49" s="67"/>
      <c r="X49" s="67"/>
      <c r="Y49" s="67" t="s">
        <v>18</v>
      </c>
    </row>
    <row r="50">
      <c r="A50" s="65" t="s">
        <v>60</v>
      </c>
      <c r="B50" s="66">
        <v>8.7501283E7</v>
      </c>
      <c r="C50" s="67" t="s">
        <v>304</v>
      </c>
      <c r="D50" s="67" t="s">
        <v>107</v>
      </c>
      <c r="E50" s="67" t="s">
        <v>305</v>
      </c>
      <c r="F50" s="66" t="s">
        <v>306</v>
      </c>
      <c r="G50" s="66">
        <v>463.0</v>
      </c>
      <c r="H50" s="66">
        <v>2.0020912E7</v>
      </c>
      <c r="I50" s="66">
        <v>0.0</v>
      </c>
      <c r="J50" s="66">
        <v>1.0</v>
      </c>
      <c r="K50" s="68"/>
      <c r="L50" s="68"/>
      <c r="M50" s="69" t="s">
        <v>307</v>
      </c>
      <c r="N50" s="66">
        <v>235959.0</v>
      </c>
      <c r="O50" s="66">
        <v>2.0020912E7</v>
      </c>
      <c r="P50" s="68"/>
      <c r="Q50" s="66">
        <v>24.0</v>
      </c>
      <c r="R50" s="66">
        <v>2.0020912E7</v>
      </c>
      <c r="S50" s="70">
        <v>0.0</v>
      </c>
      <c r="T50" s="70"/>
      <c r="U50" s="67"/>
      <c r="V50" s="67"/>
      <c r="W50" s="67"/>
      <c r="X50" s="67"/>
      <c r="Y50" s="67" t="s">
        <v>18</v>
      </c>
    </row>
    <row r="51">
      <c r="A51" s="65" t="s">
        <v>79</v>
      </c>
      <c r="B51" s="66">
        <v>1.38133756E8</v>
      </c>
      <c r="C51" s="67" t="s">
        <v>308</v>
      </c>
      <c r="D51" s="67" t="s">
        <v>107</v>
      </c>
      <c r="E51" s="67" t="s">
        <v>309</v>
      </c>
      <c r="F51" s="66" t="s">
        <v>310</v>
      </c>
      <c r="G51" s="66">
        <v>469.0</v>
      </c>
      <c r="H51" s="66">
        <v>2.0190128E7</v>
      </c>
      <c r="I51" s="66">
        <v>0.0</v>
      </c>
      <c r="J51" s="66">
        <v>8.0</v>
      </c>
      <c r="K51" s="68"/>
      <c r="L51" s="68"/>
      <c r="M51" s="69" t="s">
        <v>311</v>
      </c>
      <c r="N51" s="66">
        <v>235959.0</v>
      </c>
      <c r="O51" s="66">
        <v>2.0190128E7</v>
      </c>
      <c r="P51" s="66" t="s">
        <v>181</v>
      </c>
      <c r="Q51" s="66">
        <v>25.0</v>
      </c>
      <c r="R51" s="66">
        <v>2.0190128E7</v>
      </c>
      <c r="S51" s="70">
        <v>0.0</v>
      </c>
      <c r="T51" s="70"/>
      <c r="U51" s="67"/>
      <c r="V51" s="67"/>
      <c r="W51" s="67"/>
      <c r="X51" s="67"/>
      <c r="Y51" s="67" t="s">
        <v>18</v>
      </c>
    </row>
    <row r="52">
      <c r="A52" s="67" t="s">
        <v>40</v>
      </c>
      <c r="B52" s="66">
        <v>7709536.0</v>
      </c>
      <c r="C52" s="67" t="s">
        <v>308</v>
      </c>
      <c r="D52" s="67" t="s">
        <v>107</v>
      </c>
      <c r="E52" s="67" t="s">
        <v>312</v>
      </c>
      <c r="F52" s="66" t="s">
        <v>313</v>
      </c>
      <c r="G52" s="66">
        <v>303.0</v>
      </c>
      <c r="H52" s="66">
        <v>2.0190128E7</v>
      </c>
      <c r="I52" s="66">
        <v>0.0</v>
      </c>
      <c r="J52" s="66">
        <v>7.0</v>
      </c>
      <c r="K52" s="68"/>
      <c r="L52" s="68"/>
      <c r="M52" s="69" t="s">
        <v>314</v>
      </c>
      <c r="N52" s="66">
        <v>235959.0</v>
      </c>
      <c r="O52" s="66">
        <v>2.0190128E7</v>
      </c>
      <c r="P52" s="66" t="s">
        <v>315</v>
      </c>
      <c r="Q52" s="66">
        <v>16.0</v>
      </c>
      <c r="R52" s="66">
        <v>2.0190128E7</v>
      </c>
      <c r="S52" s="70">
        <v>0.0</v>
      </c>
      <c r="T52" s="70"/>
      <c r="U52" s="67"/>
      <c r="V52" s="67"/>
      <c r="W52" s="67"/>
      <c r="X52" s="67"/>
      <c r="Y52" s="67" t="s">
        <v>18</v>
      </c>
    </row>
    <row r="53">
      <c r="A53" s="67" t="s">
        <v>30</v>
      </c>
      <c r="B53" s="66">
        <v>6569080.0</v>
      </c>
      <c r="C53" s="67" t="s">
        <v>316</v>
      </c>
      <c r="D53" s="67" t="s">
        <v>107</v>
      </c>
      <c r="E53" s="67" t="s">
        <v>317</v>
      </c>
      <c r="F53" s="66" t="s">
        <v>318</v>
      </c>
      <c r="G53" s="66">
        <v>534.0</v>
      </c>
      <c r="H53" s="66">
        <v>2.0120501E7</v>
      </c>
      <c r="I53" s="66">
        <v>0.0</v>
      </c>
      <c r="J53" s="66">
        <v>13.0</v>
      </c>
      <c r="K53" s="68"/>
      <c r="L53" s="68"/>
      <c r="M53" s="69" t="s">
        <v>319</v>
      </c>
      <c r="N53" s="66">
        <v>235959.0</v>
      </c>
      <c r="O53" s="66">
        <v>2.0120501E7</v>
      </c>
      <c r="P53" s="68"/>
      <c r="Q53" s="66">
        <v>29.0</v>
      </c>
      <c r="R53" s="66">
        <v>2.0120501E7</v>
      </c>
      <c r="S53" s="70">
        <v>0.0</v>
      </c>
      <c r="T53" s="70"/>
      <c r="U53" s="67"/>
      <c r="V53" s="67"/>
      <c r="W53" s="67"/>
      <c r="X53" s="67"/>
      <c r="Y53" s="67" t="s">
        <v>18</v>
      </c>
    </row>
    <row r="54">
      <c r="A54" s="65" t="s">
        <v>43</v>
      </c>
      <c r="B54" s="66">
        <v>2373199.0</v>
      </c>
      <c r="C54" s="67" t="s">
        <v>320</v>
      </c>
      <c r="D54" s="67" t="s">
        <v>168</v>
      </c>
      <c r="E54" s="67" t="s">
        <v>321</v>
      </c>
      <c r="F54" s="66" t="s">
        <v>322</v>
      </c>
      <c r="G54" s="66">
        <v>1590.0</v>
      </c>
      <c r="H54" s="66">
        <v>2.0160804E7</v>
      </c>
      <c r="I54" s="66">
        <v>0.0</v>
      </c>
      <c r="J54" s="66">
        <v>31.0</v>
      </c>
      <c r="K54" s="68"/>
      <c r="L54" s="68"/>
      <c r="M54" s="69" t="s">
        <v>323</v>
      </c>
      <c r="N54" s="66">
        <v>235959.0</v>
      </c>
      <c r="O54" s="66">
        <v>2.0160804E7</v>
      </c>
      <c r="P54" s="66" t="s">
        <v>324</v>
      </c>
      <c r="Q54" s="66">
        <v>124.0</v>
      </c>
      <c r="R54" s="66">
        <v>2.0160804E7</v>
      </c>
      <c r="S54" s="70">
        <v>0.0</v>
      </c>
      <c r="T54" s="70"/>
      <c r="U54" s="67"/>
      <c r="V54" s="67"/>
      <c r="W54" s="67"/>
      <c r="X54" s="67"/>
      <c r="Y54" s="67" t="s">
        <v>12</v>
      </c>
    </row>
    <row r="55">
      <c r="A55" s="67" t="s">
        <v>65</v>
      </c>
      <c r="B55" s="66">
        <v>196573.0</v>
      </c>
      <c r="C55" s="67" t="s">
        <v>325</v>
      </c>
      <c r="D55" s="67" t="s">
        <v>107</v>
      </c>
      <c r="E55" s="67" t="s">
        <v>326</v>
      </c>
      <c r="F55" s="66" t="s">
        <v>327</v>
      </c>
      <c r="G55" s="66">
        <v>86.0</v>
      </c>
      <c r="H55" s="66">
        <v>2.0071117E7</v>
      </c>
      <c r="I55" s="66">
        <v>0.0</v>
      </c>
      <c r="J55" s="66">
        <v>4.0</v>
      </c>
      <c r="K55" s="68"/>
      <c r="L55" s="68"/>
      <c r="M55" s="69" t="s">
        <v>328</v>
      </c>
      <c r="N55" s="66">
        <v>235959.0</v>
      </c>
      <c r="O55" s="66">
        <v>2.0071117E7</v>
      </c>
      <c r="P55" s="66" t="s">
        <v>131</v>
      </c>
      <c r="Q55" s="66">
        <v>8.0</v>
      </c>
      <c r="R55" s="66">
        <v>2.0071117E7</v>
      </c>
      <c r="S55" s="70">
        <v>0.0</v>
      </c>
      <c r="T55" s="70"/>
      <c r="U55" s="67"/>
      <c r="V55" s="67"/>
      <c r="W55" s="67"/>
      <c r="X55" s="67"/>
      <c r="Y55" s="67" t="s">
        <v>18</v>
      </c>
    </row>
    <row r="56">
      <c r="A56" s="67" t="s">
        <v>60</v>
      </c>
      <c r="B56" s="66">
        <v>2.65388273E8</v>
      </c>
      <c r="C56" s="67" t="s">
        <v>329</v>
      </c>
      <c r="D56" s="67" t="s">
        <v>107</v>
      </c>
      <c r="E56" s="67" t="s">
        <v>330</v>
      </c>
      <c r="F56" s="66" t="s">
        <v>331</v>
      </c>
      <c r="G56" s="66">
        <v>262.0</v>
      </c>
      <c r="H56" s="66">
        <v>2.0090429E7</v>
      </c>
      <c r="I56" s="66">
        <v>0.0</v>
      </c>
      <c r="J56" s="66">
        <v>1.0</v>
      </c>
      <c r="K56" s="68"/>
      <c r="L56" s="68"/>
      <c r="M56" s="69" t="s">
        <v>332</v>
      </c>
      <c r="N56" s="66">
        <v>235959.0</v>
      </c>
      <c r="O56" s="66">
        <v>2.0090429E7</v>
      </c>
      <c r="P56" s="66"/>
      <c r="Q56" s="66">
        <v>15.0</v>
      </c>
      <c r="R56" s="66">
        <v>2.0090429E7</v>
      </c>
      <c r="S56" s="70">
        <v>0.0</v>
      </c>
      <c r="T56" s="70"/>
      <c r="U56" s="67"/>
      <c r="V56" s="67"/>
      <c r="W56" s="67"/>
      <c r="X56" s="67"/>
      <c r="Y56" s="67" t="s">
        <v>18</v>
      </c>
    </row>
    <row r="57">
      <c r="A57" s="65" t="s">
        <v>60</v>
      </c>
      <c r="B57" s="66">
        <v>2.3648835E7</v>
      </c>
      <c r="C57" s="67" t="s">
        <v>333</v>
      </c>
      <c r="D57" s="67" t="s">
        <v>107</v>
      </c>
      <c r="E57" s="67" t="s">
        <v>334</v>
      </c>
      <c r="F57" s="66" t="s">
        <v>335</v>
      </c>
      <c r="G57" s="66">
        <v>762.0</v>
      </c>
      <c r="H57" s="66">
        <v>2.0000809E7</v>
      </c>
      <c r="I57" s="66">
        <v>0.0</v>
      </c>
      <c r="J57" s="66">
        <v>1.0</v>
      </c>
      <c r="K57" s="68"/>
      <c r="L57" s="68"/>
      <c r="M57" s="69" t="s">
        <v>336</v>
      </c>
      <c r="N57" s="66">
        <v>235959.0</v>
      </c>
      <c r="O57" s="66">
        <v>2.0000809E7</v>
      </c>
      <c r="P57" s="68"/>
      <c r="Q57" s="66">
        <v>35.0</v>
      </c>
      <c r="R57" s="66">
        <v>2.0000809E7</v>
      </c>
      <c r="S57" s="70">
        <v>0.0</v>
      </c>
      <c r="T57" s="70"/>
      <c r="U57" s="67"/>
      <c r="V57" s="67"/>
      <c r="W57" s="67"/>
      <c r="X57" s="67"/>
      <c r="Y57" s="67" t="s">
        <v>18</v>
      </c>
    </row>
    <row r="58">
      <c r="A58" s="65" t="s">
        <v>40</v>
      </c>
      <c r="B58" s="66">
        <v>8063547.0</v>
      </c>
      <c r="C58" s="67" t="s">
        <v>337</v>
      </c>
      <c r="D58" s="67" t="s">
        <v>107</v>
      </c>
      <c r="E58" s="67" t="s">
        <v>338</v>
      </c>
      <c r="F58" s="66" t="s">
        <v>339</v>
      </c>
      <c r="G58" s="66">
        <v>521.0</v>
      </c>
      <c r="H58" s="66">
        <v>2.0190215E7</v>
      </c>
      <c r="I58" s="66">
        <v>0.0</v>
      </c>
      <c r="J58" s="66">
        <v>4.0</v>
      </c>
      <c r="K58" s="68"/>
      <c r="L58" s="68"/>
      <c r="M58" s="69" t="s">
        <v>340</v>
      </c>
      <c r="N58" s="66">
        <v>235959.0</v>
      </c>
      <c r="O58" s="66">
        <v>2.0190215E7</v>
      </c>
      <c r="P58" s="68"/>
      <c r="Q58" s="66">
        <v>29.0</v>
      </c>
      <c r="R58" s="66">
        <v>2.0190215E7</v>
      </c>
      <c r="S58" s="70">
        <v>0.0</v>
      </c>
      <c r="T58" s="70"/>
      <c r="U58" s="67"/>
      <c r="V58" s="67"/>
      <c r="W58" s="67"/>
      <c r="X58" s="67"/>
      <c r="Y58" s="67" t="s">
        <v>18</v>
      </c>
    </row>
    <row r="59">
      <c r="A59" s="65" t="s">
        <v>79</v>
      </c>
      <c r="B59" s="66">
        <v>1.39382368E8</v>
      </c>
      <c r="C59" s="67" t="s">
        <v>337</v>
      </c>
      <c r="D59" s="67" t="s">
        <v>107</v>
      </c>
      <c r="E59" s="67" t="s">
        <v>338</v>
      </c>
      <c r="F59" s="66" t="s">
        <v>341</v>
      </c>
      <c r="G59" s="66">
        <v>520.0</v>
      </c>
      <c r="H59" s="66">
        <v>2.0190215E7</v>
      </c>
      <c r="I59" s="66">
        <v>0.0</v>
      </c>
      <c r="J59" s="66">
        <v>4.0</v>
      </c>
      <c r="K59" s="68"/>
      <c r="L59" s="68"/>
      <c r="M59" s="69" t="s">
        <v>342</v>
      </c>
      <c r="N59" s="66">
        <v>235959.0</v>
      </c>
      <c r="O59" s="66">
        <v>2.0190215E7</v>
      </c>
      <c r="P59" s="66" t="s">
        <v>136</v>
      </c>
      <c r="Q59" s="66">
        <v>29.0</v>
      </c>
      <c r="R59" s="66">
        <v>2.0190215E7</v>
      </c>
      <c r="S59" s="70">
        <v>0.0</v>
      </c>
      <c r="T59" s="70"/>
      <c r="U59" s="67"/>
      <c r="V59" s="67"/>
      <c r="W59" s="67"/>
      <c r="X59" s="67"/>
      <c r="Y59" s="67" t="s">
        <v>18</v>
      </c>
    </row>
    <row r="60">
      <c r="A60" s="65" t="s">
        <v>73</v>
      </c>
      <c r="B60" s="66">
        <v>2.1724741E7</v>
      </c>
      <c r="C60" s="67" t="s">
        <v>343</v>
      </c>
      <c r="D60" s="67" t="s">
        <v>107</v>
      </c>
      <c r="E60" s="67" t="s">
        <v>344</v>
      </c>
      <c r="F60" s="66" t="s">
        <v>345</v>
      </c>
      <c r="G60" s="66">
        <v>669.0</v>
      </c>
      <c r="H60" s="66">
        <v>2.0180419E7</v>
      </c>
      <c r="I60" s="66">
        <v>0.0</v>
      </c>
      <c r="J60" s="66">
        <v>10.0</v>
      </c>
      <c r="K60" s="68"/>
      <c r="L60" s="68"/>
      <c r="M60" s="69" t="s">
        <v>346</v>
      </c>
      <c r="N60" s="66">
        <v>235959.0</v>
      </c>
      <c r="O60" s="66">
        <v>2.0180419E7</v>
      </c>
      <c r="P60" s="66" t="s">
        <v>347</v>
      </c>
      <c r="Q60" s="66">
        <v>32.0</v>
      </c>
      <c r="R60" s="66">
        <v>2.0180419E7</v>
      </c>
      <c r="S60" s="70">
        <v>0.0</v>
      </c>
      <c r="T60" s="70"/>
      <c r="U60" s="67"/>
      <c r="V60" s="67"/>
      <c r="W60" s="67"/>
      <c r="X60" s="67"/>
      <c r="Y60" s="67" t="s">
        <v>18</v>
      </c>
    </row>
    <row r="61">
      <c r="A61" s="67" t="s">
        <v>60</v>
      </c>
      <c r="B61" s="66">
        <v>2.61898096E8</v>
      </c>
      <c r="C61" s="67" t="s">
        <v>348</v>
      </c>
      <c r="D61" s="67" t="s">
        <v>107</v>
      </c>
      <c r="E61" s="67" t="s">
        <v>349</v>
      </c>
      <c r="F61" s="66" t="s">
        <v>350</v>
      </c>
      <c r="G61" s="66">
        <v>260.0</v>
      </c>
      <c r="H61" s="66">
        <v>2.0090327E7</v>
      </c>
      <c r="I61" s="66">
        <v>0.0</v>
      </c>
      <c r="J61" s="66">
        <v>1.0</v>
      </c>
      <c r="K61" s="68"/>
      <c r="L61" s="68"/>
      <c r="M61" s="69" t="s">
        <v>351</v>
      </c>
      <c r="N61" s="66">
        <v>235959.0</v>
      </c>
      <c r="O61" s="66">
        <v>2.0090327E7</v>
      </c>
      <c r="P61" s="68"/>
      <c r="Q61" s="66">
        <v>13.0</v>
      </c>
      <c r="R61" s="66">
        <v>2.0090327E7</v>
      </c>
      <c r="S61" s="70">
        <v>0.0</v>
      </c>
      <c r="T61" s="70"/>
      <c r="U61" s="67"/>
      <c r="V61" s="67"/>
      <c r="W61" s="67"/>
      <c r="X61" s="67"/>
      <c r="Y61" s="67" t="s">
        <v>18</v>
      </c>
    </row>
    <row r="62">
      <c r="A62" s="67" t="s">
        <v>40</v>
      </c>
      <c r="B62" s="66">
        <v>4807249.0</v>
      </c>
      <c r="C62" s="67" t="s">
        <v>352</v>
      </c>
      <c r="D62" s="67" t="s">
        <v>107</v>
      </c>
      <c r="E62" s="67" t="s">
        <v>353</v>
      </c>
      <c r="F62" s="66" t="s">
        <v>354</v>
      </c>
      <c r="G62" s="66">
        <v>464.0</v>
      </c>
      <c r="H62" s="66">
        <v>2.0180906E7</v>
      </c>
      <c r="I62" s="66">
        <v>0.0</v>
      </c>
      <c r="J62" s="66">
        <v>4.0</v>
      </c>
      <c r="K62" s="68"/>
      <c r="L62" s="68"/>
      <c r="M62" s="69" t="s">
        <v>355</v>
      </c>
      <c r="N62" s="66">
        <v>235959.0</v>
      </c>
      <c r="O62" s="66">
        <v>2.0180906E7</v>
      </c>
      <c r="P62" s="68"/>
      <c r="Q62" s="66">
        <v>32.0</v>
      </c>
      <c r="R62" s="66">
        <v>2.0180906E7</v>
      </c>
      <c r="S62" s="70">
        <v>0.0</v>
      </c>
      <c r="T62" s="70"/>
      <c r="U62" s="67"/>
      <c r="V62" s="67"/>
      <c r="W62" s="67"/>
      <c r="X62" s="67"/>
      <c r="Y62" s="67" t="s">
        <v>18</v>
      </c>
    </row>
    <row r="63">
      <c r="A63" s="65" t="s">
        <v>79</v>
      </c>
      <c r="B63" s="66">
        <v>1.33796187E8</v>
      </c>
      <c r="C63" s="67" t="s">
        <v>352</v>
      </c>
      <c r="D63" s="67" t="s">
        <v>107</v>
      </c>
      <c r="E63" s="67" t="s">
        <v>353</v>
      </c>
      <c r="F63" s="66" t="s">
        <v>354</v>
      </c>
      <c r="G63" s="66">
        <v>464.0</v>
      </c>
      <c r="H63" s="66">
        <v>2.0180906E7</v>
      </c>
      <c r="I63" s="66">
        <v>0.0</v>
      </c>
      <c r="J63" s="66">
        <v>4.0</v>
      </c>
      <c r="K63" s="68"/>
      <c r="L63" s="68"/>
      <c r="M63" s="69" t="s">
        <v>356</v>
      </c>
      <c r="N63" s="66">
        <v>235959.0</v>
      </c>
      <c r="O63" s="66">
        <v>2.0180906E7</v>
      </c>
      <c r="P63" s="66" t="s">
        <v>122</v>
      </c>
      <c r="Q63" s="66">
        <v>32.0</v>
      </c>
      <c r="R63" s="66">
        <v>2.0180906E7</v>
      </c>
      <c r="S63" s="70">
        <v>0.0</v>
      </c>
      <c r="T63" s="70"/>
      <c r="U63" s="67"/>
      <c r="V63" s="67"/>
      <c r="W63" s="67"/>
      <c r="X63" s="67"/>
      <c r="Y63" s="67" t="s">
        <v>18</v>
      </c>
    </row>
    <row r="64">
      <c r="A64" s="65" t="s">
        <v>79</v>
      </c>
      <c r="B64" s="66">
        <v>1.27712964E8</v>
      </c>
      <c r="C64" s="67" t="s">
        <v>357</v>
      </c>
      <c r="D64" s="67" t="s">
        <v>107</v>
      </c>
      <c r="E64" s="67" t="s">
        <v>358</v>
      </c>
      <c r="F64" s="66" t="s">
        <v>359</v>
      </c>
      <c r="G64" s="66">
        <v>618.0</v>
      </c>
      <c r="H64" s="66">
        <v>2.0180308E7</v>
      </c>
      <c r="I64" s="66">
        <v>0.0</v>
      </c>
      <c r="J64" s="66">
        <v>14.0</v>
      </c>
      <c r="K64" s="68"/>
      <c r="L64" s="68"/>
      <c r="M64" s="69" t="s">
        <v>360</v>
      </c>
      <c r="N64" s="66">
        <v>235959.0</v>
      </c>
      <c r="O64" s="66">
        <v>2.0180308E7</v>
      </c>
      <c r="P64" s="68"/>
      <c r="Q64" s="66">
        <v>26.0</v>
      </c>
      <c r="R64" s="66">
        <v>2.0180308E7</v>
      </c>
      <c r="S64" s="70">
        <v>0.0</v>
      </c>
      <c r="T64" s="70"/>
      <c r="U64" s="67"/>
      <c r="V64" s="67"/>
      <c r="W64" s="67"/>
      <c r="X64" s="67"/>
      <c r="Y64" s="67" t="s">
        <v>18</v>
      </c>
    </row>
    <row r="65">
      <c r="A65" s="71" t="s">
        <v>24</v>
      </c>
      <c r="B65" s="66">
        <v>2.3272619E7</v>
      </c>
      <c r="C65" s="67" t="s">
        <v>361</v>
      </c>
      <c r="D65" s="67" t="s">
        <v>107</v>
      </c>
      <c r="E65" s="67" t="s">
        <v>362</v>
      </c>
      <c r="F65" s="66" t="s">
        <v>363</v>
      </c>
      <c r="G65" s="66">
        <v>619.0</v>
      </c>
      <c r="H65" s="66">
        <v>2.0121001E7</v>
      </c>
      <c r="I65" s="66">
        <v>0.0</v>
      </c>
      <c r="J65" s="66">
        <v>6.0</v>
      </c>
      <c r="K65" s="68"/>
      <c r="L65" s="68"/>
      <c r="M65" s="69" t="s">
        <v>364</v>
      </c>
      <c r="N65" s="66">
        <v>235959.0</v>
      </c>
      <c r="O65" s="66">
        <v>2.0121001E7</v>
      </c>
      <c r="P65" s="66" t="s">
        <v>365</v>
      </c>
      <c r="Q65" s="66">
        <v>49.0</v>
      </c>
      <c r="R65" s="66">
        <v>2.0121001E7</v>
      </c>
      <c r="S65" s="70">
        <v>0.0</v>
      </c>
      <c r="T65" s="70"/>
      <c r="U65" s="67"/>
      <c r="V65" s="67"/>
      <c r="W65" s="67"/>
      <c r="X65" s="67"/>
      <c r="Y65" s="67" t="s">
        <v>18</v>
      </c>
    </row>
    <row r="66">
      <c r="A66" s="65" t="s">
        <v>30</v>
      </c>
      <c r="B66" s="66">
        <v>6526726.0</v>
      </c>
      <c r="C66" s="67" t="s">
        <v>366</v>
      </c>
      <c r="D66" s="67" t="s">
        <v>107</v>
      </c>
      <c r="E66" s="67" t="s">
        <v>367</v>
      </c>
      <c r="F66" s="66" t="s">
        <v>368</v>
      </c>
      <c r="G66" s="66">
        <v>169.0</v>
      </c>
      <c r="H66" s="66">
        <v>2.0120512E7</v>
      </c>
      <c r="I66" s="66">
        <v>0.0</v>
      </c>
      <c r="J66" s="66">
        <v>6.0</v>
      </c>
      <c r="K66" s="68"/>
      <c r="L66" s="68"/>
      <c r="M66" s="69" t="s">
        <v>369</v>
      </c>
      <c r="N66" s="66">
        <v>235959.0</v>
      </c>
      <c r="O66" s="66">
        <v>2.0120512E7</v>
      </c>
      <c r="P66" s="68"/>
      <c r="Q66" s="66">
        <v>12.0</v>
      </c>
      <c r="R66" s="66">
        <v>2.0120512E7</v>
      </c>
      <c r="S66" s="70">
        <v>0.0</v>
      </c>
      <c r="T66" s="70"/>
      <c r="U66" s="67"/>
      <c r="V66" s="67"/>
      <c r="W66" s="67"/>
      <c r="X66" s="67"/>
      <c r="Y66" s="67" t="s">
        <v>18</v>
      </c>
    </row>
    <row r="67">
      <c r="A67" s="65" t="s">
        <v>79</v>
      </c>
      <c r="B67" s="66">
        <v>4.508305E7</v>
      </c>
      <c r="C67" s="67" t="s">
        <v>370</v>
      </c>
      <c r="D67" s="67" t="s">
        <v>107</v>
      </c>
      <c r="E67" s="67" t="s">
        <v>371</v>
      </c>
      <c r="F67" s="66" t="s">
        <v>372</v>
      </c>
      <c r="G67" s="66">
        <v>423.0</v>
      </c>
      <c r="H67" s="66">
        <v>2.0110103E7</v>
      </c>
      <c r="I67" s="66">
        <v>0.0</v>
      </c>
      <c r="J67" s="66">
        <v>8.0</v>
      </c>
      <c r="K67" s="68"/>
      <c r="L67" s="68"/>
      <c r="M67" s="69" t="s">
        <v>373</v>
      </c>
      <c r="N67" s="66">
        <v>235959.0</v>
      </c>
      <c r="O67" s="66">
        <v>2.0110103E7</v>
      </c>
      <c r="P67" s="68"/>
      <c r="Q67" s="66">
        <v>20.0</v>
      </c>
      <c r="R67" s="66">
        <v>2.0110103E7</v>
      </c>
      <c r="S67" s="70">
        <v>0.0</v>
      </c>
      <c r="T67" s="70"/>
      <c r="U67" s="67"/>
      <c r="V67" s="67"/>
      <c r="W67" s="67"/>
      <c r="X67" s="67"/>
      <c r="Y67" s="67" t="s">
        <v>18</v>
      </c>
    </row>
    <row r="68">
      <c r="A68" s="65" t="s">
        <v>79</v>
      </c>
      <c r="B68" s="66">
        <v>1.30244275E8</v>
      </c>
      <c r="C68" s="67" t="s">
        <v>374</v>
      </c>
      <c r="D68" s="67" t="s">
        <v>107</v>
      </c>
      <c r="E68" s="67" t="s">
        <v>375</v>
      </c>
      <c r="F68" s="66" t="s">
        <v>376</v>
      </c>
      <c r="G68" s="66">
        <v>525.0</v>
      </c>
      <c r="H68" s="66">
        <v>2.0180518E7</v>
      </c>
      <c r="I68" s="66">
        <v>0.0</v>
      </c>
      <c r="J68" s="66">
        <v>4.0</v>
      </c>
      <c r="K68" s="68"/>
      <c r="L68" s="68"/>
      <c r="M68" s="69" t="s">
        <v>377</v>
      </c>
      <c r="N68" s="66">
        <v>235959.0</v>
      </c>
      <c r="O68" s="66">
        <v>2.0180518E7</v>
      </c>
      <c r="P68" s="66" t="s">
        <v>136</v>
      </c>
      <c r="Q68" s="66">
        <v>26.0</v>
      </c>
      <c r="R68" s="66">
        <v>2.0180518E7</v>
      </c>
      <c r="S68" s="70">
        <v>0.0</v>
      </c>
      <c r="T68" s="70"/>
      <c r="U68" s="67"/>
      <c r="V68" s="67"/>
      <c r="W68" s="67"/>
      <c r="X68" s="67"/>
      <c r="Y68" s="67" t="s">
        <v>18</v>
      </c>
    </row>
    <row r="69">
      <c r="A69" s="65" t="s">
        <v>79</v>
      </c>
      <c r="B69" s="66">
        <v>1.26289594E8</v>
      </c>
      <c r="C69" s="67" t="s">
        <v>378</v>
      </c>
      <c r="D69" s="67" t="s">
        <v>107</v>
      </c>
      <c r="E69" s="67" t="s">
        <v>379</v>
      </c>
      <c r="F69" s="66" t="s">
        <v>179</v>
      </c>
      <c r="G69" s="66">
        <v>337.0</v>
      </c>
      <c r="H69" s="66">
        <v>2.0180227E7</v>
      </c>
      <c r="I69" s="66">
        <v>0.0</v>
      </c>
      <c r="J69" s="66">
        <v>8.0</v>
      </c>
      <c r="K69" s="68"/>
      <c r="L69" s="68"/>
      <c r="M69" s="69" t="s">
        <v>180</v>
      </c>
      <c r="N69" s="66">
        <v>235959.0</v>
      </c>
      <c r="O69" s="66">
        <v>2.0180227E7</v>
      </c>
      <c r="P69" s="66" t="s">
        <v>181</v>
      </c>
      <c r="Q69" s="66">
        <v>19.0</v>
      </c>
      <c r="R69" s="66">
        <v>2.0180227E7</v>
      </c>
      <c r="S69" s="70">
        <v>0.0</v>
      </c>
      <c r="T69" s="70"/>
      <c r="U69" s="67"/>
      <c r="V69" s="67"/>
      <c r="W69" s="67"/>
      <c r="X69" s="67"/>
      <c r="Y69" s="67" t="s">
        <v>18</v>
      </c>
    </row>
    <row r="70">
      <c r="A70" s="67" t="s">
        <v>65</v>
      </c>
      <c r="B70" s="66">
        <v>2085312.0</v>
      </c>
      <c r="C70" s="67" t="s">
        <v>380</v>
      </c>
      <c r="D70" s="67" t="s">
        <v>168</v>
      </c>
      <c r="E70" s="67" t="s">
        <v>381</v>
      </c>
      <c r="F70" s="66" t="s">
        <v>382</v>
      </c>
      <c r="G70" s="66">
        <v>321.0</v>
      </c>
      <c r="H70" s="66">
        <v>2.0130219E7</v>
      </c>
      <c r="I70" s="66">
        <v>0.0</v>
      </c>
      <c r="J70" s="66">
        <v>8.0</v>
      </c>
      <c r="K70" s="68"/>
      <c r="L70" s="68"/>
      <c r="M70" s="69" t="s">
        <v>383</v>
      </c>
      <c r="N70" s="66">
        <v>235959.0</v>
      </c>
      <c r="O70" s="66">
        <v>2.0130219E7</v>
      </c>
      <c r="P70" s="66" t="s">
        <v>131</v>
      </c>
      <c r="Q70" s="66">
        <v>22.0</v>
      </c>
      <c r="R70" s="66">
        <v>2.0130219E7</v>
      </c>
      <c r="S70" s="70">
        <v>0.0</v>
      </c>
      <c r="T70" s="70"/>
      <c r="U70" s="67"/>
      <c r="V70" s="67"/>
      <c r="W70" s="67"/>
      <c r="X70" s="67"/>
      <c r="Y70" s="67" t="s">
        <v>12</v>
      </c>
    </row>
    <row r="71">
      <c r="A71" s="65" t="s">
        <v>60</v>
      </c>
      <c r="B71" s="66">
        <v>3.56599314E8</v>
      </c>
      <c r="C71" s="67" t="s">
        <v>384</v>
      </c>
      <c r="D71" s="67" t="s">
        <v>107</v>
      </c>
      <c r="E71" s="67" t="s">
        <v>385</v>
      </c>
      <c r="F71" s="66" t="s">
        <v>386</v>
      </c>
      <c r="G71" s="66">
        <v>450.0</v>
      </c>
      <c r="H71" s="66">
        <v>2.0140401E7</v>
      </c>
      <c r="I71" s="66">
        <v>0.0</v>
      </c>
      <c r="J71" s="66">
        <v>1.0</v>
      </c>
      <c r="K71" s="68"/>
      <c r="L71" s="68"/>
      <c r="M71" s="69" t="s">
        <v>387</v>
      </c>
      <c r="N71" s="66">
        <v>235959.0</v>
      </c>
      <c r="O71" s="66">
        <v>2.0140401E7</v>
      </c>
      <c r="P71" s="68"/>
      <c r="Q71" s="66">
        <v>27.0</v>
      </c>
      <c r="R71" s="66">
        <v>2.0140401E7</v>
      </c>
      <c r="S71" s="70">
        <v>0.0</v>
      </c>
      <c r="T71" s="70"/>
      <c r="U71" s="67"/>
      <c r="V71" s="67"/>
      <c r="W71" s="67"/>
      <c r="X71" s="67"/>
      <c r="Y71" s="67" t="s">
        <v>18</v>
      </c>
    </row>
    <row r="72">
      <c r="A72" s="67" t="s">
        <v>78</v>
      </c>
      <c r="B72" s="66">
        <v>2876089.0</v>
      </c>
      <c r="C72" s="67" t="s">
        <v>388</v>
      </c>
      <c r="D72" s="67" t="s">
        <v>168</v>
      </c>
      <c r="E72" s="67" t="s">
        <v>389</v>
      </c>
      <c r="F72" s="66" t="s">
        <v>390</v>
      </c>
      <c r="G72" s="66">
        <v>980.0</v>
      </c>
      <c r="H72" s="66">
        <v>2.0070919E7</v>
      </c>
      <c r="I72" s="66">
        <v>0.0</v>
      </c>
      <c r="J72" s="66">
        <v>25.0</v>
      </c>
      <c r="K72" s="68"/>
      <c r="L72" s="68"/>
      <c r="M72" s="69" t="s">
        <v>391</v>
      </c>
      <c r="N72" s="66">
        <v>235959.0</v>
      </c>
      <c r="O72" s="66">
        <v>2.0070919E7</v>
      </c>
      <c r="P72" s="66" t="s">
        <v>392</v>
      </c>
      <c r="Q72" s="66">
        <v>75.0</v>
      </c>
      <c r="R72" s="66">
        <v>2.0070919E7</v>
      </c>
      <c r="S72" s="70">
        <v>0.0</v>
      </c>
      <c r="T72" s="70"/>
      <c r="U72" s="67"/>
      <c r="V72" s="67"/>
      <c r="W72" s="67"/>
      <c r="X72" s="67"/>
      <c r="Y72" s="67" t="s">
        <v>12</v>
      </c>
    </row>
    <row r="73">
      <c r="A73" s="67" t="s">
        <v>63</v>
      </c>
      <c r="B73" s="66">
        <v>5.6907724E7</v>
      </c>
      <c r="C73" s="67" t="s">
        <v>393</v>
      </c>
      <c r="D73" s="67" t="s">
        <v>107</v>
      </c>
      <c r="E73" s="67" t="s">
        <v>394</v>
      </c>
      <c r="F73" s="66" t="s">
        <v>395</v>
      </c>
      <c r="G73" s="66">
        <v>306.0</v>
      </c>
      <c r="H73" s="66">
        <v>2.0190918E7</v>
      </c>
      <c r="I73" s="66">
        <v>0.0</v>
      </c>
      <c r="J73" s="66">
        <v>6.0</v>
      </c>
      <c r="K73" s="68"/>
      <c r="L73" s="68"/>
      <c r="M73" s="69" t="s">
        <v>396</v>
      </c>
      <c r="N73" s="66">
        <v>235959.0</v>
      </c>
      <c r="O73" s="66">
        <v>2.0190918E7</v>
      </c>
      <c r="P73" s="66" t="s">
        <v>397</v>
      </c>
      <c r="Q73" s="66">
        <v>16.0</v>
      </c>
      <c r="R73" s="66">
        <v>2.0190918E7</v>
      </c>
      <c r="S73" s="70">
        <v>0.0</v>
      </c>
      <c r="T73" s="70"/>
      <c r="U73" s="67"/>
      <c r="V73" s="67"/>
      <c r="W73" s="67"/>
      <c r="X73" s="67"/>
      <c r="Y73" s="67" t="s">
        <v>18</v>
      </c>
    </row>
    <row r="74">
      <c r="A74" s="67" t="s">
        <v>60</v>
      </c>
      <c r="B74" s="66">
        <v>3.72437785E8</v>
      </c>
      <c r="C74" s="67" t="s">
        <v>398</v>
      </c>
      <c r="D74" s="67" t="s">
        <v>107</v>
      </c>
      <c r="E74" s="67" t="s">
        <v>399</v>
      </c>
      <c r="F74" s="66" t="s">
        <v>400</v>
      </c>
      <c r="G74" s="66">
        <v>734.0</v>
      </c>
      <c r="H74" s="66">
        <v>2.0150217E7</v>
      </c>
      <c r="I74" s="66">
        <v>0.0</v>
      </c>
      <c r="J74" s="66">
        <v>1.0</v>
      </c>
      <c r="K74" s="68"/>
      <c r="L74" s="68"/>
      <c r="M74" s="69" t="s">
        <v>401</v>
      </c>
      <c r="N74" s="66">
        <v>235959.0</v>
      </c>
      <c r="O74" s="66">
        <v>2.0150217E7</v>
      </c>
      <c r="P74" s="68"/>
      <c r="Q74" s="66">
        <v>30.0</v>
      </c>
      <c r="R74" s="66">
        <v>2.0150217E7</v>
      </c>
      <c r="S74" s="70">
        <v>0.0</v>
      </c>
      <c r="T74" s="70"/>
      <c r="U74" s="67"/>
      <c r="V74" s="67"/>
      <c r="W74" s="67"/>
      <c r="X74" s="67"/>
      <c r="Y74" s="67" t="s">
        <v>18</v>
      </c>
    </row>
    <row r="75">
      <c r="A75" s="65" t="s">
        <v>59</v>
      </c>
      <c r="B75" s="66">
        <v>1.89357457E8</v>
      </c>
      <c r="C75" s="67" t="s">
        <v>402</v>
      </c>
      <c r="D75" s="67" t="s">
        <v>107</v>
      </c>
      <c r="E75" s="67" t="s">
        <v>403</v>
      </c>
      <c r="F75" s="66" t="s">
        <v>404</v>
      </c>
      <c r="G75" s="66">
        <v>353.0</v>
      </c>
      <c r="H75" s="66">
        <v>2.0171101E7</v>
      </c>
      <c r="I75" s="66">
        <v>0.0</v>
      </c>
      <c r="J75" s="66">
        <v>8.0</v>
      </c>
      <c r="K75" s="68"/>
      <c r="L75" s="68"/>
      <c r="M75" s="69" t="s">
        <v>405</v>
      </c>
      <c r="N75" s="66">
        <v>235959.0</v>
      </c>
      <c r="O75" s="66">
        <v>2.0171101E7</v>
      </c>
      <c r="P75" s="66" t="s">
        <v>406</v>
      </c>
      <c r="Q75" s="66">
        <v>18.0</v>
      </c>
      <c r="R75" s="66">
        <v>2.0171101E7</v>
      </c>
      <c r="S75" s="70">
        <v>0.0</v>
      </c>
      <c r="T75" s="70"/>
      <c r="U75" s="67"/>
      <c r="V75" s="67"/>
      <c r="W75" s="67"/>
      <c r="X75" s="67"/>
      <c r="Y75" s="67" t="s">
        <v>18</v>
      </c>
    </row>
    <row r="76">
      <c r="A76" s="67" t="s">
        <v>79</v>
      </c>
      <c r="B76" s="66">
        <v>1.19699422E8</v>
      </c>
      <c r="C76" s="67" t="s">
        <v>407</v>
      </c>
      <c r="D76" s="67" t="s">
        <v>168</v>
      </c>
      <c r="E76" s="67" t="s">
        <v>408</v>
      </c>
      <c r="F76" s="66" t="s">
        <v>409</v>
      </c>
      <c r="G76" s="66">
        <v>502.0</v>
      </c>
      <c r="H76" s="66">
        <v>2.0170803E7</v>
      </c>
      <c r="I76" s="66">
        <v>0.0</v>
      </c>
      <c r="J76" s="66">
        <v>11.0</v>
      </c>
      <c r="K76" s="68"/>
      <c r="L76" s="68"/>
      <c r="M76" s="69" t="s">
        <v>410</v>
      </c>
      <c r="N76" s="66">
        <v>235959.0</v>
      </c>
      <c r="O76" s="66">
        <v>2.0170803E7</v>
      </c>
      <c r="P76" s="66" t="s">
        <v>411</v>
      </c>
      <c r="Q76" s="66">
        <v>35.0</v>
      </c>
      <c r="R76" s="66">
        <v>2.0170803E7</v>
      </c>
      <c r="S76" s="70">
        <v>0.0</v>
      </c>
      <c r="T76" s="70"/>
      <c r="U76" s="67"/>
      <c r="V76" s="67"/>
      <c r="W76" s="67"/>
      <c r="X76" s="67"/>
      <c r="Y76" s="67" t="s">
        <v>12</v>
      </c>
    </row>
    <row r="77">
      <c r="A77" s="65" t="s">
        <v>30</v>
      </c>
      <c r="B77" s="66">
        <v>1.210123E7</v>
      </c>
      <c r="C77" s="67" t="s">
        <v>407</v>
      </c>
      <c r="D77" s="67" t="s">
        <v>168</v>
      </c>
      <c r="E77" s="67" t="s">
        <v>412</v>
      </c>
      <c r="F77" s="66" t="s">
        <v>413</v>
      </c>
      <c r="G77" s="66">
        <v>405.0</v>
      </c>
      <c r="H77" s="66">
        <v>2.0170803E7</v>
      </c>
      <c r="I77" s="66">
        <v>0.0</v>
      </c>
      <c r="J77" s="66">
        <v>10.0</v>
      </c>
      <c r="K77" s="68"/>
      <c r="L77" s="68"/>
      <c r="M77" s="69" t="s">
        <v>414</v>
      </c>
      <c r="N77" s="66">
        <v>235959.0</v>
      </c>
      <c r="O77" s="66">
        <v>2.0170803E7</v>
      </c>
      <c r="P77" s="68"/>
      <c r="Q77" s="66">
        <v>26.0</v>
      </c>
      <c r="R77" s="66">
        <v>2.0170803E7</v>
      </c>
      <c r="S77" s="70">
        <v>0.0</v>
      </c>
      <c r="T77" s="70"/>
      <c r="U77" s="67"/>
      <c r="V77" s="67"/>
      <c r="W77" s="67"/>
      <c r="X77" s="67"/>
      <c r="Y77" s="67" t="s">
        <v>12</v>
      </c>
    </row>
    <row r="78">
      <c r="A78" s="65" t="s">
        <v>13</v>
      </c>
      <c r="B78" s="66">
        <v>3053987.0</v>
      </c>
      <c r="C78" s="67" t="s">
        <v>415</v>
      </c>
      <c r="D78" s="67" t="s">
        <v>107</v>
      </c>
      <c r="E78" s="67" t="s">
        <v>416</v>
      </c>
      <c r="F78" s="66" t="s">
        <v>417</v>
      </c>
      <c r="G78" s="66">
        <v>585.0</v>
      </c>
      <c r="H78" s="66">
        <v>2.0150628E7</v>
      </c>
      <c r="I78" s="66">
        <v>0.0</v>
      </c>
      <c r="J78" s="66">
        <v>17.0</v>
      </c>
      <c r="K78" s="68"/>
      <c r="L78" s="68"/>
      <c r="M78" s="69" t="s">
        <v>418</v>
      </c>
      <c r="N78" s="66">
        <v>235959.0</v>
      </c>
      <c r="O78" s="66">
        <v>2.0150628E7</v>
      </c>
      <c r="P78" s="66"/>
      <c r="Q78" s="66">
        <v>28.0</v>
      </c>
      <c r="R78" s="66">
        <v>2.0150628E7</v>
      </c>
      <c r="S78" s="70">
        <v>0.0</v>
      </c>
      <c r="T78" s="70"/>
      <c r="U78" s="67"/>
      <c r="V78" s="67"/>
      <c r="W78" s="67"/>
      <c r="X78" s="67"/>
      <c r="Y78" s="67" t="s">
        <v>18</v>
      </c>
    </row>
    <row r="79">
      <c r="A79" s="67" t="s">
        <v>60</v>
      </c>
      <c r="B79" s="66">
        <v>4.4720974E7</v>
      </c>
      <c r="C79" s="67" t="s">
        <v>419</v>
      </c>
      <c r="D79" s="67" t="s">
        <v>107</v>
      </c>
      <c r="E79" s="67" t="s">
        <v>420</v>
      </c>
      <c r="F79" s="66" t="s">
        <v>421</v>
      </c>
      <c r="G79" s="66">
        <v>471.0</v>
      </c>
      <c r="H79" s="66">
        <v>2.0010316E7</v>
      </c>
      <c r="I79" s="66">
        <v>0.0</v>
      </c>
      <c r="J79" s="66">
        <v>1.0</v>
      </c>
      <c r="K79" s="68"/>
      <c r="L79" s="68"/>
      <c r="M79" s="69" t="s">
        <v>422</v>
      </c>
      <c r="N79" s="66">
        <v>235959.0</v>
      </c>
      <c r="O79" s="66">
        <v>2.0010316E7</v>
      </c>
      <c r="P79" s="68"/>
      <c r="Q79" s="66">
        <v>20.0</v>
      </c>
      <c r="R79" s="66">
        <v>2.0010316E7</v>
      </c>
      <c r="S79" s="70">
        <v>0.0</v>
      </c>
      <c r="T79" s="70"/>
      <c r="U79" s="67"/>
      <c r="V79" s="67"/>
      <c r="W79" s="67"/>
      <c r="X79" s="67"/>
      <c r="Y79" s="67" t="s">
        <v>18</v>
      </c>
    </row>
    <row r="80">
      <c r="A80" s="65" t="s">
        <v>60</v>
      </c>
      <c r="B80" s="66">
        <v>5.5932446E7</v>
      </c>
      <c r="C80" s="67" t="s">
        <v>423</v>
      </c>
      <c r="D80" s="67" t="s">
        <v>168</v>
      </c>
      <c r="E80" s="67" t="s">
        <v>424</v>
      </c>
      <c r="F80" s="66" t="s">
        <v>425</v>
      </c>
      <c r="G80" s="66">
        <v>147.0</v>
      </c>
      <c r="H80" s="66">
        <v>2.0010819E7</v>
      </c>
      <c r="I80" s="66">
        <v>0.0</v>
      </c>
      <c r="J80" s="66">
        <v>2.0</v>
      </c>
      <c r="K80" s="68"/>
      <c r="L80" s="68"/>
      <c r="M80" s="69" t="s">
        <v>426</v>
      </c>
      <c r="N80" s="66">
        <v>235959.0</v>
      </c>
      <c r="O80" s="66">
        <v>2.0010819E7</v>
      </c>
      <c r="P80" s="68"/>
      <c r="Q80" s="66">
        <v>13.0</v>
      </c>
      <c r="R80" s="66">
        <v>2.0010819E7</v>
      </c>
      <c r="S80" s="70">
        <v>0.0</v>
      </c>
      <c r="T80" s="70"/>
      <c r="U80" s="67"/>
      <c r="V80" s="67"/>
      <c r="W80" s="67"/>
      <c r="X80" s="67"/>
      <c r="Y80" s="67" t="s">
        <v>12</v>
      </c>
    </row>
    <row r="81">
      <c r="A81" s="67" t="s">
        <v>60</v>
      </c>
      <c r="B81" s="66">
        <v>2.68496379E8</v>
      </c>
      <c r="C81" s="67" t="s">
        <v>427</v>
      </c>
      <c r="D81" s="67" t="s">
        <v>107</v>
      </c>
      <c r="E81" s="67" t="s">
        <v>428</v>
      </c>
      <c r="F81" s="66" t="s">
        <v>429</v>
      </c>
      <c r="G81" s="66">
        <v>549.0</v>
      </c>
      <c r="H81" s="66">
        <v>2.0090625E7</v>
      </c>
      <c r="I81" s="66">
        <v>0.0</v>
      </c>
      <c r="J81" s="66">
        <v>2.0</v>
      </c>
      <c r="K81" s="68"/>
      <c r="L81" s="68"/>
      <c r="M81" s="69" t="s">
        <v>430</v>
      </c>
      <c r="N81" s="66">
        <v>235959.0</v>
      </c>
      <c r="O81" s="66">
        <v>2.0090625E7</v>
      </c>
      <c r="P81" s="66"/>
      <c r="Q81" s="66">
        <v>29.0</v>
      </c>
      <c r="R81" s="66">
        <v>2.0090625E7</v>
      </c>
      <c r="S81" s="70">
        <v>0.0</v>
      </c>
      <c r="T81" s="70"/>
      <c r="U81" s="67"/>
      <c r="V81" s="67"/>
      <c r="W81" s="67"/>
      <c r="X81" s="67"/>
      <c r="Y81" s="67" t="s">
        <v>18</v>
      </c>
    </row>
    <row r="82">
      <c r="A82" s="65" t="s">
        <v>60</v>
      </c>
      <c r="B82" s="66">
        <v>3.52340232E8</v>
      </c>
      <c r="C82" s="67" t="s">
        <v>431</v>
      </c>
      <c r="D82" s="67" t="s">
        <v>107</v>
      </c>
      <c r="E82" s="67" t="s">
        <v>432</v>
      </c>
      <c r="F82" s="66" t="s">
        <v>433</v>
      </c>
      <c r="G82" s="66">
        <v>242.0</v>
      </c>
      <c r="H82" s="66">
        <v>2.0140125E7</v>
      </c>
      <c r="I82" s="66">
        <v>0.0</v>
      </c>
      <c r="J82" s="66">
        <v>1.0</v>
      </c>
      <c r="K82" s="68"/>
      <c r="L82" s="68"/>
      <c r="M82" s="69" t="s">
        <v>434</v>
      </c>
      <c r="N82" s="66">
        <v>235959.0</v>
      </c>
      <c r="O82" s="66">
        <v>2.0140125E7</v>
      </c>
      <c r="P82" s="68"/>
      <c r="Q82" s="66">
        <v>17.0</v>
      </c>
      <c r="R82" s="66">
        <v>2.0140125E7</v>
      </c>
      <c r="S82" s="70">
        <v>0.0</v>
      </c>
      <c r="T82" s="70"/>
      <c r="U82" s="67"/>
      <c r="V82" s="67"/>
      <c r="W82" s="67"/>
      <c r="X82" s="67"/>
      <c r="Y82" s="67" t="s">
        <v>18</v>
      </c>
    </row>
    <row r="83">
      <c r="A83" s="65" t="s">
        <v>79</v>
      </c>
      <c r="B83" s="66">
        <v>8.9567518E7</v>
      </c>
      <c r="C83" s="67" t="s">
        <v>435</v>
      </c>
      <c r="D83" s="67" t="s">
        <v>107</v>
      </c>
      <c r="E83" s="67" t="s">
        <v>436</v>
      </c>
      <c r="F83" s="66" t="s">
        <v>437</v>
      </c>
      <c r="G83" s="66">
        <v>426.0</v>
      </c>
      <c r="H83" s="66">
        <v>2.0150315E7</v>
      </c>
      <c r="I83" s="66">
        <v>0.0</v>
      </c>
      <c r="J83" s="66">
        <v>14.0</v>
      </c>
      <c r="K83" s="68"/>
      <c r="L83" s="68"/>
      <c r="M83" s="69" t="s">
        <v>438</v>
      </c>
      <c r="N83" s="66">
        <v>235959.0</v>
      </c>
      <c r="O83" s="66">
        <v>2.0150315E7</v>
      </c>
      <c r="P83" s="66" t="s">
        <v>439</v>
      </c>
      <c r="Q83" s="66">
        <v>28.0</v>
      </c>
      <c r="R83" s="66">
        <v>2.0150315E7</v>
      </c>
      <c r="S83" s="70">
        <v>0.0</v>
      </c>
      <c r="T83" s="70"/>
      <c r="U83" s="67"/>
      <c r="V83" s="67"/>
      <c r="W83" s="67"/>
      <c r="X83" s="67"/>
      <c r="Y83" s="67" t="s">
        <v>18</v>
      </c>
    </row>
    <row r="84">
      <c r="A84" s="65" t="s">
        <v>60</v>
      </c>
      <c r="B84" s="66">
        <v>4.30909711E8</v>
      </c>
      <c r="C84" s="67" t="s">
        <v>440</v>
      </c>
      <c r="D84" s="67" t="s">
        <v>107</v>
      </c>
      <c r="E84" s="67" t="s">
        <v>441</v>
      </c>
      <c r="F84" s="66" t="s">
        <v>442</v>
      </c>
      <c r="G84" s="66">
        <v>671.0</v>
      </c>
      <c r="H84" s="66">
        <v>2.0180602E7</v>
      </c>
      <c r="I84" s="66">
        <v>0.0</v>
      </c>
      <c r="J84" s="66">
        <v>2.0</v>
      </c>
      <c r="K84" s="68"/>
      <c r="L84" s="68"/>
      <c r="M84" s="69" t="s">
        <v>443</v>
      </c>
      <c r="N84" s="66">
        <v>235959.0</v>
      </c>
      <c r="O84" s="66">
        <v>2.0180602E7</v>
      </c>
      <c r="P84" s="68"/>
      <c r="Q84" s="66">
        <v>25.0</v>
      </c>
      <c r="R84" s="66">
        <v>2.0180602E7</v>
      </c>
      <c r="S84" s="70">
        <v>0.0</v>
      </c>
      <c r="T84" s="70"/>
      <c r="U84" s="67"/>
      <c r="V84" s="67"/>
      <c r="W84" s="67"/>
      <c r="X84" s="67"/>
      <c r="Y84" s="67" t="s">
        <v>20</v>
      </c>
    </row>
    <row r="85">
      <c r="A85" s="65" t="s">
        <v>60</v>
      </c>
      <c r="B85" s="66">
        <v>2.53943841E8</v>
      </c>
      <c r="C85" s="67" t="s">
        <v>444</v>
      </c>
      <c r="D85" s="67" t="s">
        <v>107</v>
      </c>
      <c r="E85" s="67" t="s">
        <v>445</v>
      </c>
      <c r="F85" s="66" t="s">
        <v>446</v>
      </c>
      <c r="G85" s="66">
        <v>624.0</v>
      </c>
      <c r="H85" s="66">
        <v>2.008102E7</v>
      </c>
      <c r="I85" s="66">
        <v>0.0</v>
      </c>
      <c r="J85" s="66">
        <v>1.0</v>
      </c>
      <c r="K85" s="68"/>
      <c r="L85" s="68"/>
      <c r="M85" s="69" t="s">
        <v>447</v>
      </c>
      <c r="N85" s="66">
        <v>235959.0</v>
      </c>
      <c r="O85" s="66">
        <v>2.008102E7</v>
      </c>
      <c r="P85" s="68"/>
      <c r="Q85" s="66">
        <v>43.0</v>
      </c>
      <c r="R85" s="66">
        <v>2.008102E7</v>
      </c>
      <c r="S85" s="70">
        <v>0.0</v>
      </c>
      <c r="T85" s="70"/>
      <c r="U85" s="67"/>
      <c r="V85" s="67"/>
      <c r="W85" s="67"/>
      <c r="X85" s="67"/>
      <c r="Y85" s="67" t="s">
        <v>18</v>
      </c>
    </row>
    <row r="86">
      <c r="A86" s="65" t="s">
        <v>30</v>
      </c>
      <c r="B86" s="66">
        <v>1.2373639E7</v>
      </c>
      <c r="C86" s="67" t="s">
        <v>448</v>
      </c>
      <c r="D86" s="67" t="s">
        <v>168</v>
      </c>
      <c r="E86" s="67" t="s">
        <v>449</v>
      </c>
      <c r="F86" s="66" t="s">
        <v>450</v>
      </c>
      <c r="G86" s="66">
        <v>1781.0</v>
      </c>
      <c r="H86" s="66">
        <v>2.0171024E7</v>
      </c>
      <c r="I86" s="66">
        <v>0.0</v>
      </c>
      <c r="J86" s="66">
        <v>67.0</v>
      </c>
      <c r="K86" s="68"/>
      <c r="L86" s="68"/>
      <c r="M86" s="69" t="s">
        <v>451</v>
      </c>
      <c r="N86" s="66">
        <v>235959.0</v>
      </c>
      <c r="O86" s="66">
        <v>2.0171024E7</v>
      </c>
      <c r="P86" s="68"/>
      <c r="Q86" s="66">
        <v>135.0</v>
      </c>
      <c r="R86" s="66">
        <v>2.0171024E7</v>
      </c>
      <c r="S86" s="70">
        <v>0.0</v>
      </c>
      <c r="T86" s="70"/>
      <c r="U86" s="67"/>
      <c r="V86" s="67"/>
      <c r="W86" s="67"/>
      <c r="X86" s="67"/>
      <c r="Y86" s="67" t="s">
        <v>12</v>
      </c>
    </row>
    <row r="87">
      <c r="A87" s="67" t="s">
        <v>60</v>
      </c>
      <c r="B87" s="66">
        <v>4.0569695E7</v>
      </c>
      <c r="C87" s="67" t="s">
        <v>452</v>
      </c>
      <c r="D87" s="67" t="s">
        <v>107</v>
      </c>
      <c r="E87" s="67" t="s">
        <v>453</v>
      </c>
      <c r="F87" s="66" t="s">
        <v>454</v>
      </c>
      <c r="G87" s="66">
        <v>280.0</v>
      </c>
      <c r="H87" s="66">
        <v>2.0010209E7</v>
      </c>
      <c r="I87" s="66">
        <v>0.0</v>
      </c>
      <c r="J87" s="66">
        <v>1.0</v>
      </c>
      <c r="K87" s="68"/>
      <c r="L87" s="68"/>
      <c r="M87" s="69" t="s">
        <v>455</v>
      </c>
      <c r="N87" s="66">
        <v>235959.0</v>
      </c>
      <c r="O87" s="66">
        <v>2.0010209E7</v>
      </c>
      <c r="P87" s="68"/>
      <c r="Q87" s="66">
        <v>11.0</v>
      </c>
      <c r="R87" s="66">
        <v>2.0010209E7</v>
      </c>
      <c r="S87" s="70">
        <v>0.0</v>
      </c>
      <c r="T87" s="70"/>
      <c r="U87" s="67"/>
      <c r="V87" s="67"/>
      <c r="W87" s="67"/>
      <c r="X87" s="67"/>
      <c r="Y87" s="67" t="s">
        <v>18</v>
      </c>
    </row>
    <row r="88">
      <c r="A88" s="67" t="s">
        <v>60</v>
      </c>
      <c r="B88" s="66">
        <v>1.22387103E8</v>
      </c>
      <c r="C88" s="67" t="s">
        <v>456</v>
      </c>
      <c r="D88" s="67" t="s">
        <v>107</v>
      </c>
      <c r="E88" s="67" t="s">
        <v>457</v>
      </c>
      <c r="F88" s="66" t="s">
        <v>458</v>
      </c>
      <c r="G88" s="66">
        <v>6256.0</v>
      </c>
      <c r="H88" s="66">
        <v>2.0031228E7</v>
      </c>
      <c r="I88" s="66">
        <v>0.0</v>
      </c>
      <c r="J88" s="66">
        <v>1.0</v>
      </c>
      <c r="K88" s="68"/>
      <c r="L88" s="68"/>
      <c r="M88" s="69" t="s">
        <v>459</v>
      </c>
      <c r="N88" s="66">
        <v>235959.0</v>
      </c>
      <c r="O88" s="66">
        <v>2.0031228E7</v>
      </c>
      <c r="P88" s="68"/>
      <c r="Q88" s="66">
        <v>346.0</v>
      </c>
      <c r="R88" s="66">
        <v>2.0031228E7</v>
      </c>
      <c r="S88" s="70">
        <v>0.0</v>
      </c>
      <c r="T88" s="70"/>
      <c r="U88" s="67"/>
      <c r="V88" s="67"/>
      <c r="W88" s="67"/>
      <c r="X88" s="67"/>
      <c r="Y88" s="67" t="s">
        <v>18</v>
      </c>
    </row>
    <row r="89">
      <c r="A89" s="67" t="s">
        <v>60</v>
      </c>
      <c r="B89" s="66">
        <v>3.1621931E7</v>
      </c>
      <c r="C89" s="67" t="s">
        <v>460</v>
      </c>
      <c r="D89" s="67" t="s">
        <v>107</v>
      </c>
      <c r="E89" s="67" t="s">
        <v>461</v>
      </c>
      <c r="F89" s="66" t="s">
        <v>462</v>
      </c>
      <c r="G89" s="66">
        <v>1157.0</v>
      </c>
      <c r="H89" s="66">
        <v>2.0001111E7</v>
      </c>
      <c r="I89" s="66">
        <v>0.0</v>
      </c>
      <c r="J89" s="66">
        <v>1.0</v>
      </c>
      <c r="K89" s="68"/>
      <c r="L89" s="68"/>
      <c r="M89" s="69" t="s">
        <v>463</v>
      </c>
      <c r="N89" s="66">
        <v>235959.0</v>
      </c>
      <c r="O89" s="66">
        <v>2.0001111E7</v>
      </c>
      <c r="P89" s="68"/>
      <c r="Q89" s="66">
        <v>59.0</v>
      </c>
      <c r="R89" s="66">
        <v>2.0001111E7</v>
      </c>
      <c r="S89" s="70">
        <v>0.0</v>
      </c>
      <c r="T89" s="70"/>
      <c r="U89" s="67"/>
      <c r="V89" s="67"/>
      <c r="W89" s="67"/>
      <c r="X89" s="67"/>
      <c r="Y89" s="67" t="s">
        <v>18</v>
      </c>
    </row>
    <row r="90">
      <c r="A90" s="65" t="s">
        <v>60</v>
      </c>
      <c r="B90" s="66">
        <v>9.9052264E7</v>
      </c>
      <c r="C90" s="67" t="s">
        <v>464</v>
      </c>
      <c r="D90" s="67" t="s">
        <v>168</v>
      </c>
      <c r="E90" s="67" t="s">
        <v>465</v>
      </c>
      <c r="F90" s="66" t="s">
        <v>466</v>
      </c>
      <c r="G90" s="66">
        <v>403.0</v>
      </c>
      <c r="H90" s="66">
        <v>2.0030218E7</v>
      </c>
      <c r="I90" s="66">
        <v>0.0</v>
      </c>
      <c r="J90" s="66">
        <v>1.0</v>
      </c>
      <c r="K90" s="68"/>
      <c r="L90" s="68"/>
      <c r="M90" s="69" t="s">
        <v>467</v>
      </c>
      <c r="N90" s="66">
        <v>235959.0</v>
      </c>
      <c r="O90" s="66">
        <v>2.0030218E7</v>
      </c>
      <c r="P90" s="68"/>
      <c r="Q90" s="66">
        <v>17.0</v>
      </c>
      <c r="R90" s="66">
        <v>2.0030218E7</v>
      </c>
      <c r="S90" s="70">
        <v>0.0</v>
      </c>
      <c r="T90" s="70"/>
      <c r="U90" s="67"/>
      <c r="V90" s="67"/>
      <c r="W90" s="67"/>
      <c r="X90" s="67"/>
      <c r="Y90" s="67" t="s">
        <v>12</v>
      </c>
    </row>
    <row r="91">
      <c r="A91" s="67" t="s">
        <v>65</v>
      </c>
      <c r="B91" s="66">
        <v>242152.0</v>
      </c>
      <c r="C91" s="67" t="s">
        <v>468</v>
      </c>
      <c r="D91" s="67" t="s">
        <v>107</v>
      </c>
      <c r="E91" s="67" t="s">
        <v>469</v>
      </c>
      <c r="F91" s="66" t="s">
        <v>470</v>
      </c>
      <c r="G91" s="66">
        <v>200.0</v>
      </c>
      <c r="H91" s="66">
        <v>2.0080224E7</v>
      </c>
      <c r="I91" s="66">
        <v>0.0</v>
      </c>
      <c r="J91" s="66">
        <v>7.0</v>
      </c>
      <c r="K91" s="68"/>
      <c r="L91" s="68"/>
      <c r="M91" s="69" t="s">
        <v>471</v>
      </c>
      <c r="N91" s="66">
        <v>235959.0</v>
      </c>
      <c r="O91" s="66">
        <v>2.0080224E7</v>
      </c>
      <c r="P91" s="66" t="s">
        <v>131</v>
      </c>
      <c r="Q91" s="66">
        <v>15.0</v>
      </c>
      <c r="R91" s="66">
        <v>2.0080224E7</v>
      </c>
      <c r="S91" s="70">
        <v>0.0</v>
      </c>
      <c r="T91" s="70"/>
      <c r="U91" s="67"/>
      <c r="V91" s="67"/>
      <c r="W91" s="67"/>
      <c r="X91" s="67"/>
      <c r="Y91" s="67" t="s">
        <v>18</v>
      </c>
    </row>
    <row r="92">
      <c r="A92" s="67" t="s">
        <v>60</v>
      </c>
      <c r="B92" s="66">
        <v>3.1710602E7</v>
      </c>
      <c r="C92" s="67" t="s">
        <v>472</v>
      </c>
      <c r="D92" s="67" t="s">
        <v>107</v>
      </c>
      <c r="E92" s="67" t="s">
        <v>473</v>
      </c>
      <c r="F92" s="66" t="s">
        <v>474</v>
      </c>
      <c r="G92" s="66">
        <v>1064.0</v>
      </c>
      <c r="H92" s="66">
        <v>2.0001115E7</v>
      </c>
      <c r="I92" s="66">
        <v>0.0</v>
      </c>
      <c r="J92" s="66">
        <v>1.0</v>
      </c>
      <c r="K92" s="68"/>
      <c r="L92" s="68"/>
      <c r="M92" s="69" t="s">
        <v>475</v>
      </c>
      <c r="N92" s="66">
        <v>235959.0</v>
      </c>
      <c r="O92" s="66">
        <v>2.0001115E7</v>
      </c>
      <c r="P92" s="68"/>
      <c r="Q92" s="66">
        <v>62.0</v>
      </c>
      <c r="R92" s="66">
        <v>2.0001115E7</v>
      </c>
      <c r="S92" s="70">
        <v>0.0</v>
      </c>
      <c r="T92" s="70"/>
      <c r="U92" s="67"/>
      <c r="V92" s="67"/>
      <c r="W92" s="67"/>
      <c r="X92" s="67"/>
      <c r="Y92" s="67" t="s">
        <v>18</v>
      </c>
    </row>
    <row r="93">
      <c r="A93" s="67" t="s">
        <v>60</v>
      </c>
      <c r="B93" s="66">
        <v>4.36404591E8</v>
      </c>
      <c r="C93" s="67" t="s">
        <v>476</v>
      </c>
      <c r="D93" s="67" t="s">
        <v>168</v>
      </c>
      <c r="E93" s="67" t="s">
        <v>477</v>
      </c>
      <c r="F93" s="66" t="s">
        <v>478</v>
      </c>
      <c r="G93" s="66">
        <v>694.0</v>
      </c>
      <c r="H93" s="66">
        <v>2.0181015E7</v>
      </c>
      <c r="I93" s="66">
        <v>0.0</v>
      </c>
      <c r="J93" s="66">
        <v>1.0</v>
      </c>
      <c r="K93" s="68"/>
      <c r="L93" s="68"/>
      <c r="M93" s="69" t="s">
        <v>479</v>
      </c>
      <c r="N93" s="66">
        <v>235959.0</v>
      </c>
      <c r="O93" s="66">
        <v>2.0181015E7</v>
      </c>
      <c r="P93" s="68"/>
      <c r="Q93" s="66">
        <v>35.0</v>
      </c>
      <c r="R93" s="66">
        <v>2.0181015E7</v>
      </c>
      <c r="S93" s="70">
        <v>0.0</v>
      </c>
      <c r="T93" s="70"/>
      <c r="U93" s="67"/>
      <c r="V93" s="67"/>
      <c r="W93" s="67"/>
      <c r="X93" s="67"/>
      <c r="Y93" s="67" t="s">
        <v>12</v>
      </c>
    </row>
    <row r="94">
      <c r="A94" s="67" t="s">
        <v>65</v>
      </c>
      <c r="B94" s="66">
        <v>192496.0</v>
      </c>
      <c r="C94" s="67" t="s">
        <v>480</v>
      </c>
      <c r="D94" s="67" t="s">
        <v>107</v>
      </c>
      <c r="E94" s="67" t="s">
        <v>481</v>
      </c>
      <c r="F94" s="66" t="s">
        <v>482</v>
      </c>
      <c r="G94" s="66">
        <v>278.0</v>
      </c>
      <c r="H94" s="66">
        <v>2.0071127E7</v>
      </c>
      <c r="I94" s="66">
        <v>0.0</v>
      </c>
      <c r="J94" s="66">
        <v>7.0</v>
      </c>
      <c r="K94" s="68"/>
      <c r="L94" s="68"/>
      <c r="M94" s="69" t="s">
        <v>483</v>
      </c>
      <c r="N94" s="66">
        <v>235959.0</v>
      </c>
      <c r="O94" s="66">
        <v>2.0071127E7</v>
      </c>
      <c r="P94" s="66" t="s">
        <v>131</v>
      </c>
      <c r="Q94" s="66">
        <v>20.0</v>
      </c>
      <c r="R94" s="66">
        <v>2.0071127E7</v>
      </c>
      <c r="S94" s="70">
        <v>0.0</v>
      </c>
      <c r="T94" s="70"/>
      <c r="U94" s="67"/>
      <c r="V94" s="67"/>
      <c r="W94" s="67"/>
      <c r="X94" s="67"/>
      <c r="Y94" s="67" t="s">
        <v>18</v>
      </c>
    </row>
    <row r="95">
      <c r="A95" s="65" t="s">
        <v>59</v>
      </c>
      <c r="B95" s="66">
        <v>9.1258632E7</v>
      </c>
      <c r="C95" s="67" t="s">
        <v>484</v>
      </c>
      <c r="D95" s="67" t="s">
        <v>168</v>
      </c>
      <c r="E95" s="67" t="s">
        <v>485</v>
      </c>
      <c r="F95" s="66" t="s">
        <v>486</v>
      </c>
      <c r="G95" s="66">
        <v>259.0</v>
      </c>
      <c r="H95" s="66">
        <v>2.0090831E7</v>
      </c>
      <c r="I95" s="66">
        <v>0.0</v>
      </c>
      <c r="J95" s="66">
        <v>2.0</v>
      </c>
      <c r="K95" s="68"/>
      <c r="L95" s="68"/>
      <c r="M95" s="69" t="s">
        <v>487</v>
      </c>
      <c r="N95" s="66">
        <v>235959.0</v>
      </c>
      <c r="O95" s="66">
        <v>2.0090831E7</v>
      </c>
      <c r="P95" s="68"/>
      <c r="Q95" s="66">
        <v>15.0</v>
      </c>
      <c r="R95" s="66">
        <v>2.0090831E7</v>
      </c>
      <c r="S95" s="70">
        <v>0.0</v>
      </c>
      <c r="T95" s="70"/>
      <c r="U95" s="67"/>
      <c r="V95" s="67"/>
      <c r="W95" s="67"/>
      <c r="X95" s="67"/>
      <c r="Y95" s="67" t="s">
        <v>12</v>
      </c>
    </row>
    <row r="96">
      <c r="A96" s="67" t="s">
        <v>60</v>
      </c>
      <c r="B96" s="66">
        <v>2.06235587E8</v>
      </c>
      <c r="C96" s="67" t="s">
        <v>488</v>
      </c>
      <c r="D96" s="67" t="s">
        <v>168</v>
      </c>
      <c r="E96" s="67" t="s">
        <v>489</v>
      </c>
      <c r="F96" s="66" t="s">
        <v>490</v>
      </c>
      <c r="G96" s="66">
        <v>558.0</v>
      </c>
      <c r="H96" s="66">
        <v>2.0070103E7</v>
      </c>
      <c r="I96" s="66">
        <v>0.0</v>
      </c>
      <c r="J96" s="66">
        <v>2.0</v>
      </c>
      <c r="K96" s="68"/>
      <c r="L96" s="68"/>
      <c r="M96" s="69" t="s">
        <v>491</v>
      </c>
      <c r="N96" s="66">
        <v>235959.0</v>
      </c>
      <c r="O96" s="66">
        <v>2.0070103E7</v>
      </c>
      <c r="P96" s="68"/>
      <c r="Q96" s="66">
        <v>30.0</v>
      </c>
      <c r="R96" s="66">
        <v>2.0070103E7</v>
      </c>
      <c r="S96" s="70">
        <v>1.0</v>
      </c>
      <c r="T96" s="70">
        <v>0.0</v>
      </c>
      <c r="U96" s="67" t="s">
        <v>492</v>
      </c>
      <c r="V96" s="67" t="s">
        <v>493</v>
      </c>
      <c r="W96" s="67" t="s">
        <v>49</v>
      </c>
      <c r="X96" s="67" t="s">
        <v>494</v>
      </c>
      <c r="Y96" s="67" t="s">
        <v>12</v>
      </c>
    </row>
    <row r="97">
      <c r="A97" s="65" t="s">
        <v>68</v>
      </c>
      <c r="B97" s="66">
        <v>2697153.0</v>
      </c>
      <c r="C97" s="67" t="s">
        <v>495</v>
      </c>
      <c r="D97" s="67" t="s">
        <v>107</v>
      </c>
      <c r="E97" s="67" t="s">
        <v>496</v>
      </c>
      <c r="F97" s="66" t="s">
        <v>497</v>
      </c>
      <c r="G97" s="66">
        <v>585.0</v>
      </c>
      <c r="H97" s="66">
        <v>2.0070606E7</v>
      </c>
      <c r="I97" s="66">
        <v>0.0</v>
      </c>
      <c r="J97" s="66">
        <v>6.0</v>
      </c>
      <c r="K97" s="68"/>
      <c r="L97" s="68"/>
      <c r="M97" s="66" t="s">
        <v>126</v>
      </c>
      <c r="N97" s="66">
        <v>235959.0</v>
      </c>
      <c r="O97" s="66">
        <v>2.0070606E7</v>
      </c>
      <c r="P97" s="68"/>
      <c r="Q97" s="66">
        <v>26.0</v>
      </c>
      <c r="R97" s="66">
        <v>2.0070606E7</v>
      </c>
      <c r="S97" s="70">
        <v>1.0</v>
      </c>
      <c r="T97" s="70">
        <v>1.0</v>
      </c>
      <c r="U97" s="67" t="s">
        <v>492</v>
      </c>
      <c r="V97" s="67" t="s">
        <v>493</v>
      </c>
      <c r="W97" s="67" t="s">
        <v>49</v>
      </c>
      <c r="X97" s="67" t="s">
        <v>494</v>
      </c>
      <c r="Y97" s="67" t="s">
        <v>18</v>
      </c>
    </row>
    <row r="98">
      <c r="A98" s="67" t="s">
        <v>28</v>
      </c>
      <c r="B98" s="66">
        <v>2801209.0</v>
      </c>
      <c r="C98" s="67" t="s">
        <v>106</v>
      </c>
      <c r="D98" s="67" t="s">
        <v>107</v>
      </c>
      <c r="E98" s="67" t="s">
        <v>108</v>
      </c>
      <c r="F98" s="66" t="s">
        <v>498</v>
      </c>
      <c r="G98" s="66">
        <v>216.0</v>
      </c>
      <c r="H98" s="66">
        <v>2.012013E7</v>
      </c>
      <c r="I98" s="66">
        <v>0.0</v>
      </c>
      <c r="J98" s="66">
        <v>4.0</v>
      </c>
      <c r="K98" s="68"/>
      <c r="L98" s="68"/>
      <c r="M98" s="69" t="s">
        <v>499</v>
      </c>
      <c r="N98" s="66">
        <v>235959.0</v>
      </c>
      <c r="O98" s="66">
        <v>2.012013E7</v>
      </c>
      <c r="P98" s="66"/>
      <c r="Q98" s="66">
        <v>12.0</v>
      </c>
      <c r="R98" s="66">
        <v>2.012013E7</v>
      </c>
      <c r="S98" s="70">
        <v>1.0</v>
      </c>
      <c r="T98" s="70">
        <v>1.0</v>
      </c>
      <c r="U98" s="67" t="s">
        <v>492</v>
      </c>
      <c r="V98" s="67" t="s">
        <v>493</v>
      </c>
      <c r="W98" s="67" t="s">
        <v>49</v>
      </c>
      <c r="X98" s="67" t="s">
        <v>494</v>
      </c>
      <c r="Y98" s="67" t="s">
        <v>18</v>
      </c>
    </row>
    <row r="99">
      <c r="A99" s="65" t="s">
        <v>60</v>
      </c>
      <c r="B99" s="66">
        <v>1.93390858E8</v>
      </c>
      <c r="C99" s="67" t="s">
        <v>500</v>
      </c>
      <c r="D99" s="67" t="s">
        <v>107</v>
      </c>
      <c r="E99" s="67" t="s">
        <v>501</v>
      </c>
      <c r="F99" s="66" t="s">
        <v>502</v>
      </c>
      <c r="G99" s="66">
        <v>621.0</v>
      </c>
      <c r="H99" s="66">
        <v>2.0060718E7</v>
      </c>
      <c r="I99" s="66">
        <v>0.0</v>
      </c>
      <c r="J99" s="66">
        <v>1.0</v>
      </c>
      <c r="K99" s="68"/>
      <c r="L99" s="68"/>
      <c r="M99" s="69" t="s">
        <v>503</v>
      </c>
      <c r="N99" s="66">
        <v>235959.0</v>
      </c>
      <c r="O99" s="66">
        <v>2.0060718E7</v>
      </c>
      <c r="P99" s="66"/>
      <c r="Q99" s="66">
        <v>30.0</v>
      </c>
      <c r="R99" s="66">
        <v>2.0060718E7</v>
      </c>
      <c r="S99" s="70">
        <v>1.0</v>
      </c>
      <c r="T99" s="70">
        <v>1.0</v>
      </c>
      <c r="U99" s="67" t="s">
        <v>492</v>
      </c>
      <c r="V99" s="67" t="s">
        <v>493</v>
      </c>
      <c r="W99" s="67" t="s">
        <v>49</v>
      </c>
      <c r="X99" s="67" t="s">
        <v>494</v>
      </c>
      <c r="Y99" s="67" t="s">
        <v>18</v>
      </c>
    </row>
    <row r="100">
      <c r="A100" s="65" t="s">
        <v>79</v>
      </c>
      <c r="B100" s="66">
        <v>1.6470531E7</v>
      </c>
      <c r="C100" s="67" t="s">
        <v>504</v>
      </c>
      <c r="D100" s="67" t="s">
        <v>107</v>
      </c>
      <c r="E100" s="67" t="s">
        <v>505</v>
      </c>
      <c r="F100" s="66" t="s">
        <v>506</v>
      </c>
      <c r="G100" s="66">
        <v>228.0</v>
      </c>
      <c r="H100" s="66">
        <v>2.0070326E7</v>
      </c>
      <c r="I100" s="66">
        <v>0.0</v>
      </c>
      <c r="J100" s="66">
        <v>4.0</v>
      </c>
      <c r="K100" s="68"/>
      <c r="L100" s="68"/>
      <c r="M100" s="69" t="s">
        <v>507</v>
      </c>
      <c r="N100" s="66">
        <v>235959.0</v>
      </c>
      <c r="O100" s="66">
        <v>2.0070326E7</v>
      </c>
      <c r="P100" s="68"/>
      <c r="Q100" s="66">
        <v>11.0</v>
      </c>
      <c r="R100" s="66">
        <v>2.0070326E7</v>
      </c>
      <c r="S100" s="70">
        <v>1.0</v>
      </c>
      <c r="T100" s="70">
        <v>1.0</v>
      </c>
      <c r="U100" s="67" t="s">
        <v>492</v>
      </c>
      <c r="V100" s="67" t="s">
        <v>493</v>
      </c>
      <c r="W100" s="67" t="s">
        <v>49</v>
      </c>
      <c r="X100" s="67" t="s">
        <v>494</v>
      </c>
      <c r="Y100" s="67" t="s">
        <v>18</v>
      </c>
    </row>
    <row r="101">
      <c r="A101" s="67" t="s">
        <v>79</v>
      </c>
      <c r="B101" s="66">
        <v>1.10744394E8</v>
      </c>
      <c r="C101" s="67" t="s">
        <v>508</v>
      </c>
      <c r="D101" s="67" t="s">
        <v>168</v>
      </c>
      <c r="E101" s="67" t="s">
        <v>509</v>
      </c>
      <c r="F101" s="66" t="s">
        <v>510</v>
      </c>
      <c r="G101" s="66">
        <v>448.0</v>
      </c>
      <c r="H101" s="66">
        <v>2.0161219E7</v>
      </c>
      <c r="I101" s="66">
        <v>0.0</v>
      </c>
      <c r="J101" s="66">
        <v>7.0</v>
      </c>
      <c r="K101" s="68"/>
      <c r="L101" s="68"/>
      <c r="M101" s="69" t="s">
        <v>511</v>
      </c>
      <c r="N101" s="66">
        <v>235959.0</v>
      </c>
      <c r="O101" s="66">
        <v>2.0161219E7</v>
      </c>
      <c r="P101" s="66" t="s">
        <v>512</v>
      </c>
      <c r="Q101" s="66">
        <v>23.0</v>
      </c>
      <c r="R101" s="66">
        <v>2.0161219E7</v>
      </c>
      <c r="S101" s="70">
        <v>1.0</v>
      </c>
      <c r="T101" s="70">
        <v>0.0</v>
      </c>
      <c r="U101" s="67" t="s">
        <v>492</v>
      </c>
      <c r="V101" s="67" t="s">
        <v>493</v>
      </c>
      <c r="W101" s="67" t="s">
        <v>49</v>
      </c>
      <c r="X101" s="67" t="s">
        <v>494</v>
      </c>
      <c r="Y101" s="67" t="s">
        <v>12</v>
      </c>
    </row>
    <row r="102">
      <c r="A102" s="65" t="s">
        <v>73</v>
      </c>
      <c r="B102" s="66">
        <v>2.4878557E7</v>
      </c>
      <c r="C102" s="67" t="s">
        <v>513</v>
      </c>
      <c r="D102" s="67" t="s">
        <v>107</v>
      </c>
      <c r="E102" s="67" t="s">
        <v>514</v>
      </c>
      <c r="F102" s="66" t="s">
        <v>515</v>
      </c>
      <c r="G102" s="66">
        <v>448.0</v>
      </c>
      <c r="H102" s="66">
        <v>2.0191117E7</v>
      </c>
      <c r="I102" s="66">
        <v>0.0</v>
      </c>
      <c r="J102" s="66">
        <v>9.0</v>
      </c>
      <c r="K102" s="68"/>
      <c r="L102" s="68"/>
      <c r="M102" s="69" t="s">
        <v>516</v>
      </c>
      <c r="N102" s="66">
        <v>235959.0</v>
      </c>
      <c r="O102" s="66">
        <v>2.0191117E7</v>
      </c>
      <c r="P102" s="66" t="s">
        <v>181</v>
      </c>
      <c r="Q102" s="66">
        <v>26.0</v>
      </c>
      <c r="R102" s="66">
        <v>2.0191117E7</v>
      </c>
      <c r="S102" s="70">
        <v>1.0</v>
      </c>
      <c r="T102" s="70">
        <v>1.0</v>
      </c>
      <c r="U102" s="67" t="s">
        <v>492</v>
      </c>
      <c r="V102" s="67" t="s">
        <v>493</v>
      </c>
      <c r="W102" s="67" t="s">
        <v>49</v>
      </c>
      <c r="X102" s="67" t="s">
        <v>494</v>
      </c>
      <c r="Y102" s="67" t="s">
        <v>18</v>
      </c>
    </row>
    <row r="103">
      <c r="A103" s="67" t="s">
        <v>60</v>
      </c>
      <c r="B103" s="66">
        <v>3.75419033E8</v>
      </c>
      <c r="C103" s="67" t="s">
        <v>517</v>
      </c>
      <c r="D103" s="67" t="s">
        <v>107</v>
      </c>
      <c r="E103" s="67" t="s">
        <v>518</v>
      </c>
      <c r="F103" s="66" t="s">
        <v>519</v>
      </c>
      <c r="G103" s="66">
        <v>820.0</v>
      </c>
      <c r="H103" s="66">
        <v>2.0150401E7</v>
      </c>
      <c r="I103" s="66">
        <v>0.0</v>
      </c>
      <c r="J103" s="66">
        <v>1.0</v>
      </c>
      <c r="K103" s="68"/>
      <c r="L103" s="68"/>
      <c r="M103" s="69" t="s">
        <v>520</v>
      </c>
      <c r="N103" s="66">
        <v>235959.0</v>
      </c>
      <c r="O103" s="66">
        <v>2.0150401E7</v>
      </c>
      <c r="P103" s="68"/>
      <c r="Q103" s="66">
        <v>52.0</v>
      </c>
      <c r="R103" s="66">
        <v>2.0150401E7</v>
      </c>
      <c r="S103" s="70">
        <v>1.0</v>
      </c>
      <c r="T103" s="70">
        <v>1.0</v>
      </c>
      <c r="U103" s="67" t="s">
        <v>492</v>
      </c>
      <c r="V103" s="67" t="s">
        <v>493</v>
      </c>
      <c r="W103" s="67" t="s">
        <v>49</v>
      </c>
      <c r="X103" s="67" t="s">
        <v>494</v>
      </c>
      <c r="Y103" s="67" t="s">
        <v>18</v>
      </c>
    </row>
    <row r="104">
      <c r="A104" s="67" t="s">
        <v>60</v>
      </c>
      <c r="B104" s="66">
        <v>1.68014551E8</v>
      </c>
      <c r="C104" s="67" t="s">
        <v>521</v>
      </c>
      <c r="D104" s="67" t="s">
        <v>107</v>
      </c>
      <c r="E104" s="67" t="s">
        <v>522</v>
      </c>
      <c r="F104" s="66" t="s">
        <v>523</v>
      </c>
      <c r="G104" s="66">
        <v>1155.0</v>
      </c>
      <c r="H104" s="66">
        <v>2.0050825E7</v>
      </c>
      <c r="I104" s="66">
        <v>0.0</v>
      </c>
      <c r="J104" s="66">
        <v>1.0</v>
      </c>
      <c r="K104" s="68"/>
      <c r="L104" s="68"/>
      <c r="M104" s="69" t="s">
        <v>524</v>
      </c>
      <c r="N104" s="66">
        <v>235959.0</v>
      </c>
      <c r="O104" s="66">
        <v>2.0050825E7</v>
      </c>
      <c r="P104" s="66"/>
      <c r="Q104" s="66">
        <v>49.0</v>
      </c>
      <c r="R104" s="66">
        <v>2.0050825E7</v>
      </c>
      <c r="S104" s="70">
        <v>1.0</v>
      </c>
      <c r="T104" s="70">
        <v>1.0</v>
      </c>
      <c r="U104" s="67" t="s">
        <v>492</v>
      </c>
      <c r="V104" s="67" t="s">
        <v>493</v>
      </c>
      <c r="W104" s="67" t="s">
        <v>49</v>
      </c>
      <c r="X104" s="67" t="s">
        <v>494</v>
      </c>
      <c r="Y104" s="67" t="s">
        <v>18</v>
      </c>
    </row>
    <row r="105">
      <c r="A105" s="67" t="s">
        <v>79</v>
      </c>
      <c r="B105" s="66">
        <v>1.09134867E8</v>
      </c>
      <c r="C105" s="67" t="s">
        <v>525</v>
      </c>
      <c r="D105" s="67" t="s">
        <v>168</v>
      </c>
      <c r="E105" s="67" t="s">
        <v>526</v>
      </c>
      <c r="F105" s="66" t="s">
        <v>527</v>
      </c>
      <c r="G105" s="66">
        <v>459.0</v>
      </c>
      <c r="H105" s="66">
        <v>2.0161024E7</v>
      </c>
      <c r="I105" s="66">
        <v>0.0</v>
      </c>
      <c r="J105" s="66">
        <v>5.0</v>
      </c>
      <c r="K105" s="68"/>
      <c r="L105" s="68"/>
      <c r="M105" s="69" t="s">
        <v>528</v>
      </c>
      <c r="N105" s="66">
        <v>235959.0</v>
      </c>
      <c r="O105" s="66">
        <v>2.0161024E7</v>
      </c>
      <c r="P105" s="66" t="s">
        <v>512</v>
      </c>
      <c r="Q105" s="66">
        <v>22.0</v>
      </c>
      <c r="R105" s="66">
        <v>2.0161024E7</v>
      </c>
      <c r="S105" s="70">
        <v>1.0</v>
      </c>
      <c r="T105" s="70">
        <v>0.0</v>
      </c>
      <c r="U105" s="67" t="s">
        <v>492</v>
      </c>
      <c r="V105" s="67" t="s">
        <v>493</v>
      </c>
      <c r="W105" s="67" t="s">
        <v>49</v>
      </c>
      <c r="X105" s="67" t="s">
        <v>494</v>
      </c>
      <c r="Y105" s="67" t="s">
        <v>12</v>
      </c>
    </row>
    <row r="106">
      <c r="A106" s="67" t="s">
        <v>63</v>
      </c>
      <c r="B106" s="66">
        <v>4616489.0</v>
      </c>
      <c r="C106" s="67" t="s">
        <v>114</v>
      </c>
      <c r="D106" s="67" t="s">
        <v>107</v>
      </c>
      <c r="E106" s="67" t="s">
        <v>115</v>
      </c>
      <c r="F106" s="66" t="s">
        <v>116</v>
      </c>
      <c r="G106" s="66">
        <v>430.0</v>
      </c>
      <c r="H106" s="66">
        <v>2.0110408E7</v>
      </c>
      <c r="I106" s="66">
        <v>0.0</v>
      </c>
      <c r="J106" s="66">
        <v>4.0</v>
      </c>
      <c r="K106" s="68"/>
      <c r="L106" s="68"/>
      <c r="M106" s="69" t="s">
        <v>117</v>
      </c>
      <c r="N106" s="66">
        <v>235959.0</v>
      </c>
      <c r="O106" s="66">
        <v>2.0110408E7</v>
      </c>
      <c r="P106" s="68"/>
      <c r="Q106" s="66">
        <v>21.0</v>
      </c>
      <c r="R106" s="66">
        <v>2.0110408E7</v>
      </c>
      <c r="S106" s="70">
        <v>1.0</v>
      </c>
      <c r="T106" s="70">
        <v>1.0</v>
      </c>
      <c r="U106" s="67" t="s">
        <v>492</v>
      </c>
      <c r="V106" s="67" t="s">
        <v>493</v>
      </c>
      <c r="W106" s="67" t="s">
        <v>49</v>
      </c>
      <c r="X106" s="67" t="s">
        <v>494</v>
      </c>
      <c r="Y106" s="67" t="s">
        <v>18</v>
      </c>
    </row>
    <row r="107">
      <c r="A107" s="65" t="s">
        <v>66</v>
      </c>
      <c r="B107" s="66">
        <v>3389672.0</v>
      </c>
      <c r="C107" s="67" t="s">
        <v>529</v>
      </c>
      <c r="D107" s="67" t="s">
        <v>107</v>
      </c>
      <c r="E107" s="67" t="s">
        <v>530</v>
      </c>
      <c r="F107" s="66" t="s">
        <v>531</v>
      </c>
      <c r="G107" s="66">
        <v>287.0</v>
      </c>
      <c r="H107" s="66">
        <v>2.0070221E7</v>
      </c>
      <c r="I107" s="66">
        <v>0.0</v>
      </c>
      <c r="J107" s="66">
        <v>4.0</v>
      </c>
      <c r="K107" s="68"/>
      <c r="L107" s="68"/>
      <c r="M107" s="66" t="s">
        <v>126</v>
      </c>
      <c r="N107" s="66">
        <v>235959.0</v>
      </c>
      <c r="O107" s="66">
        <v>2.0070221E7</v>
      </c>
      <c r="P107" s="68"/>
      <c r="Q107" s="66">
        <v>16.0</v>
      </c>
      <c r="R107" s="66">
        <v>2.0070221E7</v>
      </c>
      <c r="S107" s="70">
        <v>1.0</v>
      </c>
      <c r="T107" s="70">
        <v>1.0</v>
      </c>
      <c r="U107" s="67" t="s">
        <v>492</v>
      </c>
      <c r="V107" s="67" t="s">
        <v>493</v>
      </c>
      <c r="W107" s="67" t="s">
        <v>49</v>
      </c>
      <c r="X107" s="67" t="s">
        <v>494</v>
      </c>
      <c r="Y107" s="67" t="s">
        <v>18</v>
      </c>
    </row>
    <row r="108">
      <c r="A108" s="67" t="s">
        <v>60</v>
      </c>
      <c r="B108" s="66">
        <v>2.98678846E8</v>
      </c>
      <c r="C108" s="67" t="s">
        <v>532</v>
      </c>
      <c r="D108" s="67" t="s">
        <v>107</v>
      </c>
      <c r="E108" s="67" t="s">
        <v>533</v>
      </c>
      <c r="F108" s="66" t="s">
        <v>534</v>
      </c>
      <c r="G108" s="66">
        <v>480.0</v>
      </c>
      <c r="H108" s="66">
        <v>2.011012E7</v>
      </c>
      <c r="I108" s="66">
        <v>0.0</v>
      </c>
      <c r="J108" s="66">
        <v>1.0</v>
      </c>
      <c r="K108" s="68"/>
      <c r="L108" s="68"/>
      <c r="M108" s="69" t="s">
        <v>535</v>
      </c>
      <c r="N108" s="66">
        <v>235959.0</v>
      </c>
      <c r="O108" s="66">
        <v>2.011012E7</v>
      </c>
      <c r="P108" s="66"/>
      <c r="Q108" s="66">
        <v>29.0</v>
      </c>
      <c r="R108" s="66">
        <v>2.011012E7</v>
      </c>
      <c r="S108" s="70">
        <v>1.0</v>
      </c>
      <c r="T108" s="70">
        <v>1.0</v>
      </c>
      <c r="U108" s="67" t="s">
        <v>492</v>
      </c>
      <c r="V108" s="67" t="s">
        <v>493</v>
      </c>
      <c r="W108" s="67" t="s">
        <v>49</v>
      </c>
      <c r="X108" s="67" t="s">
        <v>494</v>
      </c>
      <c r="Y108" s="67" t="s">
        <v>18</v>
      </c>
    </row>
    <row r="109">
      <c r="A109" s="65" t="s">
        <v>56</v>
      </c>
      <c r="B109" s="66">
        <v>7303221.0</v>
      </c>
      <c r="C109" s="67" t="s">
        <v>536</v>
      </c>
      <c r="D109" s="67" t="s">
        <v>107</v>
      </c>
      <c r="E109" s="67" t="s">
        <v>537</v>
      </c>
      <c r="F109" s="66" t="s">
        <v>538</v>
      </c>
      <c r="G109" s="66">
        <v>1627.0</v>
      </c>
      <c r="H109" s="66">
        <v>2.0191129E7</v>
      </c>
      <c r="I109" s="66">
        <v>0.0</v>
      </c>
      <c r="J109" s="66">
        <v>12.0</v>
      </c>
      <c r="K109" s="68"/>
      <c r="L109" s="68"/>
      <c r="M109" s="69" t="s">
        <v>539</v>
      </c>
      <c r="N109" s="66">
        <v>235959.0</v>
      </c>
      <c r="O109" s="66">
        <v>2.0191129E7</v>
      </c>
      <c r="P109" s="66" t="s">
        <v>540</v>
      </c>
      <c r="Q109" s="66">
        <v>63.0</v>
      </c>
      <c r="R109" s="66">
        <v>2.0191129E7</v>
      </c>
      <c r="S109" s="70">
        <v>1.0</v>
      </c>
      <c r="T109" s="70">
        <v>1.0</v>
      </c>
      <c r="U109" s="67" t="s">
        <v>492</v>
      </c>
      <c r="V109" s="67" t="s">
        <v>493</v>
      </c>
      <c r="W109" s="67" t="s">
        <v>49</v>
      </c>
      <c r="X109" s="67" t="s">
        <v>494</v>
      </c>
      <c r="Y109" s="67" t="s">
        <v>20</v>
      </c>
    </row>
    <row r="110">
      <c r="A110" s="67" t="s">
        <v>63</v>
      </c>
      <c r="B110" s="66">
        <v>3.8295573E7</v>
      </c>
      <c r="C110" s="67" t="s">
        <v>541</v>
      </c>
      <c r="D110" s="67" t="s">
        <v>107</v>
      </c>
      <c r="E110" s="67" t="s">
        <v>542</v>
      </c>
      <c r="F110" s="66" t="s">
        <v>543</v>
      </c>
      <c r="G110" s="66">
        <v>394.0</v>
      </c>
      <c r="H110" s="66">
        <v>2.0161208E7</v>
      </c>
      <c r="I110" s="66">
        <v>0.0</v>
      </c>
      <c r="J110" s="66">
        <v>8.0</v>
      </c>
      <c r="K110" s="68"/>
      <c r="L110" s="68"/>
      <c r="M110" s="69" t="s">
        <v>544</v>
      </c>
      <c r="N110" s="66">
        <v>235959.0</v>
      </c>
      <c r="O110" s="66">
        <v>2.0161208E7</v>
      </c>
      <c r="P110" s="66" t="s">
        <v>545</v>
      </c>
      <c r="Q110" s="66">
        <v>22.0</v>
      </c>
      <c r="R110" s="66">
        <v>2.0161208E7</v>
      </c>
      <c r="S110" s="70">
        <v>1.0</v>
      </c>
      <c r="T110" s="70">
        <v>1.0</v>
      </c>
      <c r="U110" s="67" t="s">
        <v>492</v>
      </c>
      <c r="V110" s="67" t="s">
        <v>493</v>
      </c>
      <c r="W110" s="67" t="s">
        <v>49</v>
      </c>
      <c r="X110" s="67" t="s">
        <v>494</v>
      </c>
      <c r="Y110" s="67" t="s">
        <v>18</v>
      </c>
    </row>
    <row r="111">
      <c r="A111" s="67" t="s">
        <v>40</v>
      </c>
      <c r="B111" s="66">
        <v>6735220.0</v>
      </c>
      <c r="C111" s="67" t="s">
        <v>118</v>
      </c>
      <c r="D111" s="67" t="s">
        <v>107</v>
      </c>
      <c r="E111" s="67" t="s">
        <v>119</v>
      </c>
      <c r="F111" s="66" t="s">
        <v>546</v>
      </c>
      <c r="G111" s="66">
        <v>510.0</v>
      </c>
      <c r="H111" s="66">
        <v>2.0181229E7</v>
      </c>
      <c r="I111" s="66">
        <v>0.0</v>
      </c>
      <c r="J111" s="66">
        <v>4.0</v>
      </c>
      <c r="K111" s="68"/>
      <c r="L111" s="68"/>
      <c r="M111" s="69" t="s">
        <v>547</v>
      </c>
      <c r="N111" s="66">
        <v>235959.0</v>
      </c>
      <c r="O111" s="66">
        <v>2.0181229E7</v>
      </c>
      <c r="P111" s="68"/>
      <c r="Q111" s="66">
        <v>26.0</v>
      </c>
      <c r="R111" s="66">
        <v>2.0181229E7</v>
      </c>
      <c r="S111" s="70">
        <v>1.0</v>
      </c>
      <c r="T111" s="70">
        <v>1.0</v>
      </c>
      <c r="U111" s="67" t="s">
        <v>492</v>
      </c>
      <c r="V111" s="67" t="s">
        <v>493</v>
      </c>
      <c r="W111" s="67" t="s">
        <v>49</v>
      </c>
      <c r="X111" s="67" t="s">
        <v>494</v>
      </c>
      <c r="Y111" s="67" t="s">
        <v>18</v>
      </c>
    </row>
    <row r="112">
      <c r="A112" s="65" t="s">
        <v>60</v>
      </c>
      <c r="B112" s="66">
        <v>3.38218581E8</v>
      </c>
      <c r="C112" s="67" t="s">
        <v>548</v>
      </c>
      <c r="D112" s="67" t="s">
        <v>107</v>
      </c>
      <c r="E112" s="67" t="s">
        <v>549</v>
      </c>
      <c r="F112" s="66" t="s">
        <v>550</v>
      </c>
      <c r="G112" s="66">
        <v>758.0</v>
      </c>
      <c r="H112" s="66">
        <v>2.0130327E7</v>
      </c>
      <c r="I112" s="66">
        <v>0.0</v>
      </c>
      <c r="J112" s="66">
        <v>1.0</v>
      </c>
      <c r="K112" s="68"/>
      <c r="L112" s="68"/>
      <c r="M112" s="69" t="s">
        <v>551</v>
      </c>
      <c r="N112" s="66">
        <v>235959.0</v>
      </c>
      <c r="O112" s="66">
        <v>2.0130327E7</v>
      </c>
      <c r="P112" s="68"/>
      <c r="Q112" s="66">
        <v>46.0</v>
      </c>
      <c r="R112" s="66">
        <v>2.0130327E7</v>
      </c>
      <c r="S112" s="70">
        <v>1.0</v>
      </c>
      <c r="T112" s="70">
        <v>1.0</v>
      </c>
      <c r="U112" s="67" t="s">
        <v>492</v>
      </c>
      <c r="V112" s="67" t="s">
        <v>493</v>
      </c>
      <c r="W112" s="67" t="s">
        <v>49</v>
      </c>
      <c r="X112" s="67" t="s">
        <v>494</v>
      </c>
      <c r="Y112" s="67" t="s">
        <v>18</v>
      </c>
    </row>
    <row r="113">
      <c r="A113" s="67" t="s">
        <v>60</v>
      </c>
      <c r="B113" s="66">
        <v>1.75646195E8</v>
      </c>
      <c r="C113" s="67" t="s">
        <v>552</v>
      </c>
      <c r="D113" s="67" t="s">
        <v>107</v>
      </c>
      <c r="E113" s="67" t="s">
        <v>553</v>
      </c>
      <c r="F113" s="66" t="s">
        <v>554</v>
      </c>
      <c r="G113" s="66">
        <v>243.0</v>
      </c>
      <c r="H113" s="66">
        <v>2.0051111E7</v>
      </c>
      <c r="I113" s="66">
        <v>0.0</v>
      </c>
      <c r="J113" s="66">
        <v>1.0</v>
      </c>
      <c r="K113" s="68"/>
      <c r="L113" s="68"/>
      <c r="M113" s="69" t="s">
        <v>555</v>
      </c>
      <c r="N113" s="66">
        <v>235959.0</v>
      </c>
      <c r="O113" s="66">
        <v>2.0051111E7</v>
      </c>
      <c r="P113" s="68"/>
      <c r="Q113" s="66">
        <v>10.0</v>
      </c>
      <c r="R113" s="66">
        <v>2.0051111E7</v>
      </c>
      <c r="S113" s="70">
        <v>1.0</v>
      </c>
      <c r="T113" s="70">
        <v>1.0</v>
      </c>
      <c r="U113" s="67" t="s">
        <v>492</v>
      </c>
      <c r="V113" s="67" t="s">
        <v>493</v>
      </c>
      <c r="W113" s="67" t="s">
        <v>49</v>
      </c>
      <c r="X113" s="67" t="s">
        <v>494</v>
      </c>
      <c r="Y113" s="67" t="s">
        <v>18</v>
      </c>
    </row>
    <row r="114">
      <c r="A114" s="65" t="s">
        <v>60</v>
      </c>
      <c r="B114" s="66">
        <v>7.3495009E7</v>
      </c>
      <c r="C114" s="67" t="s">
        <v>556</v>
      </c>
      <c r="D114" s="67" t="s">
        <v>168</v>
      </c>
      <c r="E114" s="67" t="s">
        <v>557</v>
      </c>
      <c r="F114" s="66" t="s">
        <v>558</v>
      </c>
      <c r="G114" s="66">
        <v>995.0</v>
      </c>
      <c r="H114" s="66">
        <v>2.0020305E7</v>
      </c>
      <c r="I114" s="66">
        <v>0.0</v>
      </c>
      <c r="J114" s="66">
        <v>1.0</v>
      </c>
      <c r="K114" s="68"/>
      <c r="L114" s="68"/>
      <c r="M114" s="69" t="s">
        <v>559</v>
      </c>
      <c r="N114" s="66">
        <v>235959.0</v>
      </c>
      <c r="O114" s="66">
        <v>2.0020305E7</v>
      </c>
      <c r="P114" s="68"/>
      <c r="Q114" s="66">
        <v>55.0</v>
      </c>
      <c r="R114" s="66">
        <v>2.0020305E7</v>
      </c>
      <c r="S114" s="70">
        <v>1.0</v>
      </c>
      <c r="T114" s="70">
        <v>0.0</v>
      </c>
      <c r="U114" s="67" t="s">
        <v>492</v>
      </c>
      <c r="V114" s="67" t="s">
        <v>493</v>
      </c>
      <c r="W114" s="67" t="s">
        <v>49</v>
      </c>
      <c r="X114" s="67" t="s">
        <v>494</v>
      </c>
      <c r="Y114" s="67" t="s">
        <v>12</v>
      </c>
    </row>
    <row r="115">
      <c r="A115" s="65" t="s">
        <v>79</v>
      </c>
      <c r="B115" s="66">
        <v>7.9977234E7</v>
      </c>
      <c r="C115" s="67" t="s">
        <v>560</v>
      </c>
      <c r="D115" s="67" t="s">
        <v>107</v>
      </c>
      <c r="E115" s="67" t="s">
        <v>561</v>
      </c>
      <c r="F115" s="66" t="s">
        <v>562</v>
      </c>
      <c r="G115" s="66">
        <v>230.0</v>
      </c>
      <c r="H115" s="66">
        <v>2.0140604E7</v>
      </c>
      <c r="I115" s="66">
        <v>0.0</v>
      </c>
      <c r="J115" s="66">
        <v>8.0</v>
      </c>
      <c r="K115" s="68"/>
      <c r="L115" s="68"/>
      <c r="M115" s="69" t="s">
        <v>563</v>
      </c>
      <c r="N115" s="66">
        <v>235959.0</v>
      </c>
      <c r="O115" s="66">
        <v>2.0140604E7</v>
      </c>
      <c r="P115" s="66" t="s">
        <v>564</v>
      </c>
      <c r="Q115" s="66">
        <v>11.0</v>
      </c>
      <c r="R115" s="66">
        <v>2.0140604E7</v>
      </c>
      <c r="S115" s="70">
        <v>1.0</v>
      </c>
      <c r="T115" s="70">
        <v>1.0</v>
      </c>
      <c r="U115" s="67" t="s">
        <v>492</v>
      </c>
      <c r="V115" s="67" t="s">
        <v>493</v>
      </c>
      <c r="W115" s="67" t="s">
        <v>49</v>
      </c>
      <c r="X115" s="67" t="s">
        <v>494</v>
      </c>
      <c r="Y115" s="67" t="s">
        <v>18</v>
      </c>
    </row>
    <row r="116">
      <c r="A116" s="65" t="s">
        <v>24</v>
      </c>
      <c r="B116" s="66">
        <v>1.8159417E7</v>
      </c>
      <c r="C116" s="67" t="s">
        <v>565</v>
      </c>
      <c r="D116" s="67" t="s">
        <v>107</v>
      </c>
      <c r="E116" s="67" t="s">
        <v>566</v>
      </c>
      <c r="F116" s="66" t="s">
        <v>567</v>
      </c>
      <c r="G116" s="66">
        <v>768.0</v>
      </c>
      <c r="H116" s="66">
        <v>2.011113E7</v>
      </c>
      <c r="I116" s="66">
        <v>0.0</v>
      </c>
      <c r="J116" s="66">
        <v>9.0</v>
      </c>
      <c r="K116" s="68"/>
      <c r="L116" s="68"/>
      <c r="M116" s="69" t="s">
        <v>568</v>
      </c>
      <c r="N116" s="66">
        <v>235959.0</v>
      </c>
      <c r="O116" s="66">
        <v>2.011113E7</v>
      </c>
      <c r="P116" s="66" t="s">
        <v>569</v>
      </c>
      <c r="Q116" s="66">
        <v>51.0</v>
      </c>
      <c r="R116" s="66">
        <v>2.011113E7</v>
      </c>
      <c r="S116" s="70">
        <v>1.0</v>
      </c>
      <c r="T116" s="70">
        <v>1.0</v>
      </c>
      <c r="U116" s="67" t="s">
        <v>492</v>
      </c>
      <c r="V116" s="67" t="s">
        <v>493</v>
      </c>
      <c r="W116" s="67" t="s">
        <v>49</v>
      </c>
      <c r="X116" s="67" t="s">
        <v>494</v>
      </c>
      <c r="Y116" s="67" t="s">
        <v>18</v>
      </c>
    </row>
    <row r="117">
      <c r="A117" s="65" t="s">
        <v>15</v>
      </c>
      <c r="B117" s="66">
        <v>2199207.0</v>
      </c>
      <c r="C117" s="67" t="s">
        <v>570</v>
      </c>
      <c r="D117" s="67" t="s">
        <v>107</v>
      </c>
      <c r="E117" s="67" t="s">
        <v>571</v>
      </c>
      <c r="F117" s="66" t="s">
        <v>572</v>
      </c>
      <c r="G117" s="66">
        <v>803.0</v>
      </c>
      <c r="H117" s="66">
        <v>2.0191219E7</v>
      </c>
      <c r="I117" s="66">
        <v>0.0</v>
      </c>
      <c r="J117" s="66">
        <v>17.0</v>
      </c>
      <c r="K117" s="68"/>
      <c r="L117" s="68"/>
      <c r="M117" s="69" t="s">
        <v>573</v>
      </c>
      <c r="N117" s="66">
        <v>235959.0</v>
      </c>
      <c r="O117" s="66">
        <v>2.0191219E7</v>
      </c>
      <c r="P117" s="66"/>
      <c r="Q117" s="66">
        <v>49.0</v>
      </c>
      <c r="R117" s="66">
        <v>2.0191219E7</v>
      </c>
      <c r="S117" s="70">
        <v>1.0</v>
      </c>
      <c r="T117" s="70">
        <v>1.0</v>
      </c>
      <c r="U117" s="67" t="s">
        <v>492</v>
      </c>
      <c r="V117" s="67" t="s">
        <v>493</v>
      </c>
      <c r="W117" s="67" t="s">
        <v>49</v>
      </c>
      <c r="X117" s="67" t="s">
        <v>494</v>
      </c>
      <c r="Y117" s="67" t="s">
        <v>18</v>
      </c>
    </row>
    <row r="118">
      <c r="A118" s="65" t="s">
        <v>72</v>
      </c>
      <c r="B118" s="66">
        <v>377176.0</v>
      </c>
      <c r="C118" s="67" t="s">
        <v>574</v>
      </c>
      <c r="D118" s="67" t="s">
        <v>107</v>
      </c>
      <c r="E118" s="67" t="s">
        <v>575</v>
      </c>
      <c r="F118" s="66" t="s">
        <v>576</v>
      </c>
      <c r="G118" s="66">
        <v>90979.0</v>
      </c>
      <c r="H118" s="66">
        <v>1.9851231E7</v>
      </c>
      <c r="I118" s="66">
        <v>0.0</v>
      </c>
      <c r="J118" s="66">
        <v>1243.0</v>
      </c>
      <c r="K118" s="68"/>
      <c r="L118" s="68"/>
      <c r="M118" s="68"/>
      <c r="N118" s="66">
        <v>235959.0</v>
      </c>
      <c r="O118" s="66">
        <v>1.9850101E7</v>
      </c>
      <c r="P118" s="66" t="s">
        <v>577</v>
      </c>
      <c r="Q118" s="66">
        <v>6132.0</v>
      </c>
      <c r="R118" s="66">
        <v>1.9850101E7</v>
      </c>
      <c r="S118" s="70">
        <v>1.0</v>
      </c>
      <c r="T118" s="70">
        <v>1.0</v>
      </c>
      <c r="U118" s="67" t="s">
        <v>492</v>
      </c>
      <c r="V118" s="67" t="s">
        <v>493</v>
      </c>
      <c r="W118" s="67" t="s">
        <v>49</v>
      </c>
      <c r="X118" s="67" t="s">
        <v>494</v>
      </c>
      <c r="Y118" s="67" t="s">
        <v>18</v>
      </c>
    </row>
    <row r="119">
      <c r="A119" s="67" t="s">
        <v>79</v>
      </c>
      <c r="B119" s="66">
        <v>6.1135882E7</v>
      </c>
      <c r="C119" s="67" t="s">
        <v>578</v>
      </c>
      <c r="D119" s="67" t="s">
        <v>168</v>
      </c>
      <c r="E119" s="67" t="s">
        <v>579</v>
      </c>
      <c r="F119" s="66" t="s">
        <v>580</v>
      </c>
      <c r="G119" s="66">
        <v>355.0</v>
      </c>
      <c r="H119" s="66">
        <v>2.012091E7</v>
      </c>
      <c r="I119" s="66">
        <v>0.0</v>
      </c>
      <c r="J119" s="66">
        <v>5.0</v>
      </c>
      <c r="K119" s="68"/>
      <c r="L119" s="68"/>
      <c r="M119" s="69" t="s">
        <v>581</v>
      </c>
      <c r="N119" s="66">
        <v>235959.0</v>
      </c>
      <c r="O119" s="66">
        <v>2.012091E7</v>
      </c>
      <c r="P119" s="66" t="s">
        <v>582</v>
      </c>
      <c r="Q119" s="66">
        <v>20.0</v>
      </c>
      <c r="R119" s="66">
        <v>2.012091E7</v>
      </c>
      <c r="S119" s="70">
        <v>1.0</v>
      </c>
      <c r="T119" s="70">
        <v>0.0</v>
      </c>
      <c r="U119" s="67" t="s">
        <v>492</v>
      </c>
      <c r="V119" s="67" t="s">
        <v>493</v>
      </c>
      <c r="W119" s="67" t="s">
        <v>49</v>
      </c>
      <c r="X119" s="67" t="s">
        <v>494</v>
      </c>
      <c r="Y119" s="67" t="s">
        <v>12</v>
      </c>
    </row>
    <row r="120">
      <c r="A120" s="65" t="s">
        <v>79</v>
      </c>
      <c r="B120" s="66">
        <v>3.288021E7</v>
      </c>
      <c r="C120" s="67" t="s">
        <v>583</v>
      </c>
      <c r="D120" s="67" t="s">
        <v>107</v>
      </c>
      <c r="E120" s="67" t="s">
        <v>584</v>
      </c>
      <c r="F120" s="66" t="s">
        <v>585</v>
      </c>
      <c r="G120" s="66">
        <v>485.0</v>
      </c>
      <c r="H120" s="66">
        <v>2.0090827E7</v>
      </c>
      <c r="I120" s="66">
        <v>0.0</v>
      </c>
      <c r="J120" s="66">
        <v>8.0</v>
      </c>
      <c r="K120" s="68"/>
      <c r="L120" s="68"/>
      <c r="M120" s="69" t="s">
        <v>586</v>
      </c>
      <c r="N120" s="66">
        <v>235959.0</v>
      </c>
      <c r="O120" s="66">
        <v>2.0090827E7</v>
      </c>
      <c r="P120" s="68"/>
      <c r="Q120" s="66">
        <v>28.0</v>
      </c>
      <c r="R120" s="66">
        <v>2.0090827E7</v>
      </c>
      <c r="S120" s="70">
        <v>1.0</v>
      </c>
      <c r="T120" s="70">
        <v>1.0</v>
      </c>
      <c r="U120" s="67" t="s">
        <v>492</v>
      </c>
      <c r="V120" s="67" t="s">
        <v>493</v>
      </c>
      <c r="W120" s="67" t="s">
        <v>49</v>
      </c>
      <c r="X120" s="67" t="s">
        <v>494</v>
      </c>
      <c r="Y120" s="67" t="s">
        <v>18</v>
      </c>
    </row>
    <row r="121">
      <c r="A121" s="67" t="s">
        <v>60</v>
      </c>
      <c r="B121" s="66">
        <v>2.60362533E8</v>
      </c>
      <c r="C121" s="67" t="s">
        <v>587</v>
      </c>
      <c r="D121" s="67" t="s">
        <v>107</v>
      </c>
      <c r="E121" s="67" t="s">
        <v>588</v>
      </c>
      <c r="F121" s="66" t="s">
        <v>589</v>
      </c>
      <c r="G121" s="66">
        <v>255.0</v>
      </c>
      <c r="H121" s="66">
        <v>2.0090227E7</v>
      </c>
      <c r="I121" s="66">
        <v>0.0</v>
      </c>
      <c r="J121" s="66">
        <v>2.0</v>
      </c>
      <c r="K121" s="68"/>
      <c r="L121" s="68"/>
      <c r="M121" s="69" t="s">
        <v>590</v>
      </c>
      <c r="N121" s="66">
        <v>235959.0</v>
      </c>
      <c r="O121" s="66">
        <v>2.0090227E7</v>
      </c>
      <c r="P121" s="66"/>
      <c r="Q121" s="66">
        <v>18.0</v>
      </c>
      <c r="R121" s="66">
        <v>2.0090227E7</v>
      </c>
      <c r="S121" s="70">
        <v>1.0</v>
      </c>
      <c r="T121" s="70">
        <v>1.0</v>
      </c>
      <c r="U121" s="67" t="s">
        <v>492</v>
      </c>
      <c r="V121" s="67" t="s">
        <v>493</v>
      </c>
      <c r="W121" s="67" t="s">
        <v>49</v>
      </c>
      <c r="X121" s="67" t="s">
        <v>494</v>
      </c>
      <c r="Y121" s="67" t="s">
        <v>18</v>
      </c>
    </row>
    <row r="122">
      <c r="A122" s="65" t="s">
        <v>79</v>
      </c>
      <c r="B122" s="66">
        <v>7.6035057E7</v>
      </c>
      <c r="C122" s="67" t="s">
        <v>591</v>
      </c>
      <c r="D122" s="67" t="s">
        <v>107</v>
      </c>
      <c r="E122" s="67" t="s">
        <v>592</v>
      </c>
      <c r="F122" s="66" t="s">
        <v>593</v>
      </c>
      <c r="G122" s="66">
        <v>110.0</v>
      </c>
      <c r="H122" s="66">
        <v>2.0140211E7</v>
      </c>
      <c r="I122" s="66">
        <v>0.0</v>
      </c>
      <c r="J122" s="66">
        <v>4.0</v>
      </c>
      <c r="K122" s="68"/>
      <c r="L122" s="68"/>
      <c r="M122" s="69" t="s">
        <v>594</v>
      </c>
      <c r="N122" s="66">
        <v>235959.0</v>
      </c>
      <c r="O122" s="66">
        <v>2.0140211E7</v>
      </c>
      <c r="P122" s="66" t="s">
        <v>595</v>
      </c>
      <c r="Q122" s="66">
        <v>6.0</v>
      </c>
      <c r="R122" s="66">
        <v>2.0140211E7</v>
      </c>
      <c r="S122" s="70">
        <v>1.0</v>
      </c>
      <c r="T122" s="70">
        <v>1.0</v>
      </c>
      <c r="U122" s="67" t="s">
        <v>492</v>
      </c>
      <c r="V122" s="67" t="s">
        <v>493</v>
      </c>
      <c r="W122" s="67" t="s">
        <v>49</v>
      </c>
      <c r="X122" s="67" t="s">
        <v>494</v>
      </c>
      <c r="Y122" s="67" t="s">
        <v>18</v>
      </c>
    </row>
    <row r="123">
      <c r="A123" s="67" t="s">
        <v>48</v>
      </c>
      <c r="B123" s="66">
        <v>1277342.0</v>
      </c>
      <c r="C123" s="67" t="s">
        <v>596</v>
      </c>
      <c r="D123" s="67" t="s">
        <v>107</v>
      </c>
      <c r="E123" s="67" t="s">
        <v>597</v>
      </c>
      <c r="F123" s="66" t="s">
        <v>598</v>
      </c>
      <c r="G123" s="66">
        <v>639.0</v>
      </c>
      <c r="H123" s="66">
        <v>2.0091008E7</v>
      </c>
      <c r="I123" s="66">
        <v>0.0</v>
      </c>
      <c r="J123" s="66">
        <v>9.0</v>
      </c>
      <c r="K123" s="68"/>
      <c r="L123" s="68"/>
      <c r="M123" s="69" t="s">
        <v>599</v>
      </c>
      <c r="N123" s="66">
        <v>235959.0</v>
      </c>
      <c r="O123" s="66">
        <v>2.0091008E7</v>
      </c>
      <c r="P123" s="66" t="s">
        <v>600</v>
      </c>
      <c r="Q123" s="66">
        <v>43.0</v>
      </c>
      <c r="R123" s="66">
        <v>2.0091008E7</v>
      </c>
      <c r="S123" s="70">
        <v>1.0</v>
      </c>
      <c r="T123" s="70">
        <v>1.0</v>
      </c>
      <c r="U123" s="67" t="s">
        <v>492</v>
      </c>
      <c r="V123" s="67" t="s">
        <v>493</v>
      </c>
      <c r="W123" s="67" t="s">
        <v>49</v>
      </c>
      <c r="X123" s="67" t="s">
        <v>494</v>
      </c>
      <c r="Y123" s="67" t="s">
        <v>18</v>
      </c>
    </row>
    <row r="124">
      <c r="A124" s="65" t="s">
        <v>79</v>
      </c>
      <c r="B124" s="66">
        <v>4.2018725E7</v>
      </c>
      <c r="C124" s="67" t="s">
        <v>123</v>
      </c>
      <c r="D124" s="67" t="s">
        <v>107</v>
      </c>
      <c r="E124" s="67" t="s">
        <v>601</v>
      </c>
      <c r="F124" s="66" t="s">
        <v>125</v>
      </c>
      <c r="G124" s="66">
        <v>623.0</v>
      </c>
      <c r="H124" s="66">
        <v>2.0101005E7</v>
      </c>
      <c r="I124" s="66">
        <v>0.0</v>
      </c>
      <c r="J124" s="66">
        <v>11.0</v>
      </c>
      <c r="K124" s="68"/>
      <c r="L124" s="68"/>
      <c r="M124" s="69" t="s">
        <v>602</v>
      </c>
      <c r="N124" s="66">
        <v>235959.0</v>
      </c>
      <c r="O124" s="66">
        <v>2.0101005E7</v>
      </c>
      <c r="P124" s="68"/>
      <c r="Q124" s="66">
        <v>35.0</v>
      </c>
      <c r="R124" s="66">
        <v>2.0101005E7</v>
      </c>
      <c r="S124" s="70">
        <v>1.0</v>
      </c>
      <c r="T124" s="70">
        <v>1.0</v>
      </c>
      <c r="U124" s="67" t="s">
        <v>492</v>
      </c>
      <c r="V124" s="67" t="s">
        <v>493</v>
      </c>
      <c r="W124" s="67" t="s">
        <v>49</v>
      </c>
      <c r="X124" s="67" t="s">
        <v>494</v>
      </c>
      <c r="Y124" s="67" t="s">
        <v>18</v>
      </c>
    </row>
    <row r="125">
      <c r="A125" s="67" t="s">
        <v>62</v>
      </c>
      <c r="B125" s="66">
        <v>7257062.0</v>
      </c>
      <c r="C125" s="67" t="s">
        <v>603</v>
      </c>
      <c r="D125" s="67" t="s">
        <v>168</v>
      </c>
      <c r="E125" s="67" t="s">
        <v>604</v>
      </c>
      <c r="F125" s="66" t="s">
        <v>605</v>
      </c>
      <c r="G125" s="66">
        <v>213.0</v>
      </c>
      <c r="H125" s="66">
        <v>2.0080317E7</v>
      </c>
      <c r="I125" s="66">
        <v>0.0</v>
      </c>
      <c r="J125" s="66">
        <v>2.0</v>
      </c>
      <c r="K125" s="68"/>
      <c r="L125" s="68"/>
      <c r="M125" s="66" t="s">
        <v>126</v>
      </c>
      <c r="N125" s="66">
        <v>235959.0</v>
      </c>
      <c r="O125" s="66">
        <v>2.0080317E7</v>
      </c>
      <c r="P125" s="68"/>
      <c r="Q125" s="66">
        <v>12.0</v>
      </c>
      <c r="R125" s="66">
        <v>2.0080317E7</v>
      </c>
      <c r="S125" s="70">
        <v>1.0</v>
      </c>
      <c r="T125" s="70">
        <v>0.0</v>
      </c>
      <c r="U125" s="67" t="s">
        <v>492</v>
      </c>
      <c r="V125" s="67" t="s">
        <v>493</v>
      </c>
      <c r="W125" s="67" t="s">
        <v>49</v>
      </c>
      <c r="X125" s="67" t="s">
        <v>494</v>
      </c>
      <c r="Y125" s="67" t="s">
        <v>12</v>
      </c>
    </row>
    <row r="126">
      <c r="A126" s="67" t="s">
        <v>60</v>
      </c>
      <c r="B126" s="66">
        <v>3.88199632E8</v>
      </c>
      <c r="C126" s="67" t="s">
        <v>606</v>
      </c>
      <c r="D126" s="67" t="s">
        <v>107</v>
      </c>
      <c r="E126" s="67" t="s">
        <v>607</v>
      </c>
      <c r="F126" s="66" t="s">
        <v>608</v>
      </c>
      <c r="G126" s="66">
        <v>372.0</v>
      </c>
      <c r="H126" s="66">
        <v>2.0160114E7</v>
      </c>
      <c r="I126" s="66">
        <v>0.0</v>
      </c>
      <c r="J126" s="66">
        <v>1.0</v>
      </c>
      <c r="K126" s="68"/>
      <c r="L126" s="68"/>
      <c r="M126" s="69" t="s">
        <v>609</v>
      </c>
      <c r="N126" s="66">
        <v>235959.0</v>
      </c>
      <c r="O126" s="66">
        <v>2.0160114E7</v>
      </c>
      <c r="P126" s="68"/>
      <c r="Q126" s="66">
        <v>22.0</v>
      </c>
      <c r="R126" s="66">
        <v>2.0160114E7</v>
      </c>
      <c r="S126" s="70">
        <v>1.0</v>
      </c>
      <c r="T126" s="70">
        <v>1.0</v>
      </c>
      <c r="U126" s="67" t="s">
        <v>492</v>
      </c>
      <c r="V126" s="67" t="s">
        <v>493</v>
      </c>
      <c r="W126" s="67" t="s">
        <v>49</v>
      </c>
      <c r="X126" s="67" t="s">
        <v>494</v>
      </c>
      <c r="Y126" s="67" t="s">
        <v>18</v>
      </c>
    </row>
    <row r="127">
      <c r="A127" s="65" t="s">
        <v>60</v>
      </c>
      <c r="B127" s="66">
        <v>3.51619715E8</v>
      </c>
      <c r="C127" s="67" t="s">
        <v>610</v>
      </c>
      <c r="D127" s="67" t="s">
        <v>107</v>
      </c>
      <c r="E127" s="67" t="s">
        <v>611</v>
      </c>
      <c r="F127" s="66" t="s">
        <v>612</v>
      </c>
      <c r="G127" s="66">
        <v>446.0</v>
      </c>
      <c r="H127" s="66">
        <v>2.0131212E7</v>
      </c>
      <c r="I127" s="66">
        <v>0.0</v>
      </c>
      <c r="J127" s="66">
        <v>1.0</v>
      </c>
      <c r="K127" s="68"/>
      <c r="L127" s="68"/>
      <c r="M127" s="69" t="s">
        <v>613</v>
      </c>
      <c r="N127" s="66">
        <v>235959.0</v>
      </c>
      <c r="O127" s="66">
        <v>2.0131212E7</v>
      </c>
      <c r="P127" s="68"/>
      <c r="Q127" s="66">
        <v>25.0</v>
      </c>
      <c r="R127" s="66">
        <v>2.0131212E7</v>
      </c>
      <c r="S127" s="70">
        <v>1.0</v>
      </c>
      <c r="T127" s="70">
        <v>1.0</v>
      </c>
      <c r="U127" s="67" t="s">
        <v>492</v>
      </c>
      <c r="V127" s="67" t="s">
        <v>493</v>
      </c>
      <c r="W127" s="67" t="s">
        <v>49</v>
      </c>
      <c r="X127" s="67" t="s">
        <v>494</v>
      </c>
      <c r="Y127" s="67" t="s">
        <v>18</v>
      </c>
    </row>
    <row r="128">
      <c r="A128" s="65" t="s">
        <v>60</v>
      </c>
      <c r="B128" s="66">
        <v>4.3554981E7</v>
      </c>
      <c r="C128" s="67" t="s">
        <v>614</v>
      </c>
      <c r="D128" s="67" t="s">
        <v>168</v>
      </c>
      <c r="E128" s="67" t="s">
        <v>615</v>
      </c>
      <c r="F128" s="66" t="s">
        <v>616</v>
      </c>
      <c r="G128" s="66">
        <v>3410.0</v>
      </c>
      <c r="H128" s="66">
        <v>2.001031E7</v>
      </c>
      <c r="I128" s="66">
        <v>0.0</v>
      </c>
      <c r="J128" s="66">
        <v>1.0</v>
      </c>
      <c r="K128" s="68"/>
      <c r="L128" s="68"/>
      <c r="M128" s="69" t="s">
        <v>617</v>
      </c>
      <c r="N128" s="66">
        <v>235959.0</v>
      </c>
      <c r="O128" s="66">
        <v>2.001031E7</v>
      </c>
      <c r="P128" s="68"/>
      <c r="Q128" s="66">
        <v>195.0</v>
      </c>
      <c r="R128" s="66">
        <v>2.001031E7</v>
      </c>
      <c r="S128" s="70">
        <v>1.0</v>
      </c>
      <c r="T128" s="70">
        <v>0.0</v>
      </c>
      <c r="U128" s="67" t="s">
        <v>492</v>
      </c>
      <c r="V128" s="67" t="s">
        <v>493</v>
      </c>
      <c r="W128" s="67" t="s">
        <v>49</v>
      </c>
      <c r="X128" s="67" t="s">
        <v>494</v>
      </c>
      <c r="Y128" s="67" t="s">
        <v>12</v>
      </c>
    </row>
    <row r="129">
      <c r="A129" s="67" t="s">
        <v>60</v>
      </c>
      <c r="B129" s="66">
        <v>2.795086E7</v>
      </c>
      <c r="C129" s="67" t="s">
        <v>618</v>
      </c>
      <c r="D129" s="67" t="s">
        <v>107</v>
      </c>
      <c r="E129" s="67" t="s">
        <v>619</v>
      </c>
      <c r="F129" s="66" t="s">
        <v>620</v>
      </c>
      <c r="G129" s="66">
        <v>459.0</v>
      </c>
      <c r="H129" s="66">
        <v>2.0000912E7</v>
      </c>
      <c r="I129" s="66">
        <v>0.0</v>
      </c>
      <c r="J129" s="66">
        <v>2.0</v>
      </c>
      <c r="K129" s="68"/>
      <c r="L129" s="68"/>
      <c r="M129" s="69" t="s">
        <v>621</v>
      </c>
      <c r="N129" s="66">
        <v>235959.0</v>
      </c>
      <c r="O129" s="66">
        <v>2.0000912E7</v>
      </c>
      <c r="P129" s="68"/>
      <c r="Q129" s="66">
        <v>26.0</v>
      </c>
      <c r="R129" s="66">
        <v>2.0000912E7</v>
      </c>
      <c r="S129" s="70">
        <v>1.0</v>
      </c>
      <c r="T129" s="70">
        <v>1.0</v>
      </c>
      <c r="U129" s="67" t="s">
        <v>492</v>
      </c>
      <c r="V129" s="67" t="s">
        <v>493</v>
      </c>
      <c r="W129" s="67" t="s">
        <v>49</v>
      </c>
      <c r="X129" s="67" t="s">
        <v>494</v>
      </c>
      <c r="Y129" s="67" t="s">
        <v>18</v>
      </c>
    </row>
    <row r="130">
      <c r="A130" s="65" t="s">
        <v>60</v>
      </c>
      <c r="B130" s="66">
        <v>2.54670962E8</v>
      </c>
      <c r="C130" s="67" t="s">
        <v>622</v>
      </c>
      <c r="D130" s="67" t="s">
        <v>107</v>
      </c>
      <c r="E130" s="67" t="s">
        <v>623</v>
      </c>
      <c r="F130" s="66" t="s">
        <v>624</v>
      </c>
      <c r="G130" s="66">
        <v>423.0</v>
      </c>
      <c r="H130" s="66">
        <v>2.0081119E7</v>
      </c>
      <c r="I130" s="66">
        <v>0.0</v>
      </c>
      <c r="J130" s="66">
        <v>1.0</v>
      </c>
      <c r="K130" s="68"/>
      <c r="L130" s="68"/>
      <c r="M130" s="69" t="s">
        <v>625</v>
      </c>
      <c r="N130" s="66">
        <v>235959.0</v>
      </c>
      <c r="O130" s="66">
        <v>2.0081119E7</v>
      </c>
      <c r="P130" s="68"/>
      <c r="Q130" s="66">
        <v>33.0</v>
      </c>
      <c r="R130" s="66">
        <v>2.0081119E7</v>
      </c>
      <c r="S130" s="70">
        <v>1.0</v>
      </c>
      <c r="T130" s="70">
        <v>1.0</v>
      </c>
      <c r="U130" s="67" t="s">
        <v>492</v>
      </c>
      <c r="V130" s="67" t="s">
        <v>493</v>
      </c>
      <c r="W130" s="67" t="s">
        <v>49</v>
      </c>
      <c r="X130" s="67" t="s">
        <v>494</v>
      </c>
      <c r="Y130" s="67" t="s">
        <v>18</v>
      </c>
    </row>
    <row r="131">
      <c r="A131" s="71" t="s">
        <v>24</v>
      </c>
      <c r="B131" s="66">
        <v>2.5766092E7</v>
      </c>
      <c r="C131" s="67" t="s">
        <v>626</v>
      </c>
      <c r="D131" s="67" t="s">
        <v>107</v>
      </c>
      <c r="E131" s="67" t="s">
        <v>627</v>
      </c>
      <c r="F131" s="66" t="s">
        <v>628</v>
      </c>
      <c r="G131" s="66">
        <v>1577.0</v>
      </c>
      <c r="H131" s="66">
        <v>2.0130327E7</v>
      </c>
      <c r="I131" s="66">
        <v>0.0</v>
      </c>
      <c r="J131" s="66">
        <v>26.0</v>
      </c>
      <c r="K131" s="68"/>
      <c r="L131" s="68"/>
      <c r="M131" s="69" t="s">
        <v>629</v>
      </c>
      <c r="N131" s="66">
        <v>235959.0</v>
      </c>
      <c r="O131" s="66">
        <v>2.0130327E7</v>
      </c>
      <c r="P131" s="66" t="s">
        <v>630</v>
      </c>
      <c r="Q131" s="66">
        <v>131.0</v>
      </c>
      <c r="R131" s="66">
        <v>2.0130327E7</v>
      </c>
      <c r="S131" s="70">
        <v>1.0</v>
      </c>
      <c r="T131" s="70">
        <v>1.0</v>
      </c>
      <c r="U131" s="67" t="s">
        <v>492</v>
      </c>
      <c r="V131" s="67" t="s">
        <v>493</v>
      </c>
      <c r="W131" s="67" t="s">
        <v>49</v>
      </c>
      <c r="X131" s="67" t="s">
        <v>494</v>
      </c>
      <c r="Y131" s="67" t="s">
        <v>18</v>
      </c>
    </row>
    <row r="132">
      <c r="A132" s="67" t="s">
        <v>60</v>
      </c>
      <c r="B132" s="66">
        <v>3.32173326E8</v>
      </c>
      <c r="C132" s="67" t="s">
        <v>631</v>
      </c>
      <c r="D132" s="67" t="s">
        <v>107</v>
      </c>
      <c r="E132" s="67" t="s">
        <v>632</v>
      </c>
      <c r="F132" s="66" t="s">
        <v>633</v>
      </c>
      <c r="G132" s="66">
        <v>704.0</v>
      </c>
      <c r="H132" s="66">
        <v>2.0121124E7</v>
      </c>
      <c r="I132" s="66">
        <v>0.0</v>
      </c>
      <c r="J132" s="66">
        <v>1.0</v>
      </c>
      <c r="K132" s="68"/>
      <c r="L132" s="68"/>
      <c r="M132" s="69" t="s">
        <v>634</v>
      </c>
      <c r="N132" s="66">
        <v>235959.0</v>
      </c>
      <c r="O132" s="66">
        <v>2.0121124E7</v>
      </c>
      <c r="P132" s="68"/>
      <c r="Q132" s="66">
        <v>41.0</v>
      </c>
      <c r="R132" s="66">
        <v>2.0121124E7</v>
      </c>
      <c r="S132" s="70">
        <v>1.0</v>
      </c>
      <c r="T132" s="70">
        <v>1.0</v>
      </c>
      <c r="U132" s="67" t="s">
        <v>492</v>
      </c>
      <c r="V132" s="67" t="s">
        <v>493</v>
      </c>
      <c r="W132" s="67" t="s">
        <v>49</v>
      </c>
      <c r="X132" s="67" t="s">
        <v>494</v>
      </c>
      <c r="Y132" s="67" t="s">
        <v>18</v>
      </c>
    </row>
    <row r="133">
      <c r="A133" s="67" t="s">
        <v>65</v>
      </c>
      <c r="B133" s="66">
        <v>383849.0</v>
      </c>
      <c r="C133" s="67" t="s">
        <v>635</v>
      </c>
      <c r="D133" s="67" t="s">
        <v>168</v>
      </c>
      <c r="E133" s="67" t="s">
        <v>636</v>
      </c>
      <c r="F133" s="66" t="s">
        <v>637</v>
      </c>
      <c r="G133" s="66">
        <v>676.0</v>
      </c>
      <c r="H133" s="66">
        <v>2.0081007E7</v>
      </c>
      <c r="I133" s="66">
        <v>0.0</v>
      </c>
      <c r="J133" s="66">
        <v>27.0</v>
      </c>
      <c r="K133" s="68"/>
      <c r="L133" s="68"/>
      <c r="M133" s="69" t="s">
        <v>638</v>
      </c>
      <c r="N133" s="66">
        <v>235959.0</v>
      </c>
      <c r="O133" s="66">
        <v>2.0081007E7</v>
      </c>
      <c r="P133" s="66" t="s">
        <v>131</v>
      </c>
      <c r="Q133" s="66">
        <v>58.0</v>
      </c>
      <c r="R133" s="66">
        <v>2.0081007E7</v>
      </c>
      <c r="S133" s="70">
        <v>1.0</v>
      </c>
      <c r="T133" s="70">
        <v>0.0</v>
      </c>
      <c r="U133" s="67" t="s">
        <v>492</v>
      </c>
      <c r="V133" s="67" t="s">
        <v>493</v>
      </c>
      <c r="W133" s="67" t="s">
        <v>49</v>
      </c>
      <c r="X133" s="67" t="s">
        <v>494</v>
      </c>
      <c r="Y133" s="67" t="s">
        <v>12</v>
      </c>
    </row>
    <row r="134">
      <c r="A134" s="67" t="s">
        <v>60</v>
      </c>
      <c r="B134" s="66">
        <v>3.71287926E8</v>
      </c>
      <c r="C134" s="67" t="s">
        <v>639</v>
      </c>
      <c r="D134" s="67" t="s">
        <v>107</v>
      </c>
      <c r="E134" s="67" t="s">
        <v>640</v>
      </c>
      <c r="F134" s="66" t="s">
        <v>641</v>
      </c>
      <c r="G134" s="66">
        <v>356.0</v>
      </c>
      <c r="H134" s="66">
        <v>2.0150224E7</v>
      </c>
      <c r="I134" s="66">
        <v>0.0</v>
      </c>
      <c r="J134" s="66">
        <v>1.0</v>
      </c>
      <c r="K134" s="68"/>
      <c r="L134" s="68"/>
      <c r="M134" s="69" t="s">
        <v>642</v>
      </c>
      <c r="N134" s="66">
        <v>235959.0</v>
      </c>
      <c r="O134" s="66">
        <v>2.0150224E7</v>
      </c>
      <c r="P134" s="68"/>
      <c r="Q134" s="66">
        <v>20.0</v>
      </c>
      <c r="R134" s="66">
        <v>2.0150224E7</v>
      </c>
      <c r="S134" s="70">
        <v>1.0</v>
      </c>
      <c r="T134" s="70">
        <v>1.0</v>
      </c>
      <c r="U134" s="67" t="s">
        <v>492</v>
      </c>
      <c r="V134" s="67" t="s">
        <v>493</v>
      </c>
      <c r="W134" s="67" t="s">
        <v>49</v>
      </c>
      <c r="X134" s="67" t="s">
        <v>494</v>
      </c>
      <c r="Y134" s="67" t="s">
        <v>18</v>
      </c>
    </row>
    <row r="135">
      <c r="A135" s="65" t="s">
        <v>59</v>
      </c>
      <c r="B135" s="66">
        <v>3.6956913E7</v>
      </c>
      <c r="C135" s="67" t="s">
        <v>643</v>
      </c>
      <c r="D135" s="67" t="s">
        <v>107</v>
      </c>
      <c r="E135" s="67" t="s">
        <v>644</v>
      </c>
      <c r="F135" s="66" t="s">
        <v>645</v>
      </c>
      <c r="G135" s="66">
        <v>441.0</v>
      </c>
      <c r="H135" s="66">
        <v>2.0020823E7</v>
      </c>
      <c r="I135" s="66">
        <v>0.0</v>
      </c>
      <c r="J135" s="66">
        <v>1.0</v>
      </c>
      <c r="K135" s="68"/>
      <c r="L135" s="68"/>
      <c r="M135" s="69" t="s">
        <v>646</v>
      </c>
      <c r="N135" s="66">
        <v>235959.0</v>
      </c>
      <c r="O135" s="66">
        <v>2.0020823E7</v>
      </c>
      <c r="P135" s="68"/>
      <c r="Q135" s="66">
        <v>21.0</v>
      </c>
      <c r="R135" s="66">
        <v>2.0020823E7</v>
      </c>
      <c r="S135" s="70">
        <v>1.0</v>
      </c>
      <c r="T135" s="70">
        <v>1.0</v>
      </c>
      <c r="U135" s="67" t="s">
        <v>492</v>
      </c>
      <c r="V135" s="67" t="s">
        <v>493</v>
      </c>
      <c r="W135" s="67" t="s">
        <v>49</v>
      </c>
      <c r="X135" s="67" t="s">
        <v>494</v>
      </c>
      <c r="Y135" s="67" t="s">
        <v>18</v>
      </c>
    </row>
    <row r="136">
      <c r="A136" s="65" t="s">
        <v>60</v>
      </c>
      <c r="B136" s="66">
        <v>2.46127135E8</v>
      </c>
      <c r="C136" s="67" t="s">
        <v>647</v>
      </c>
      <c r="D136" s="67" t="s">
        <v>107</v>
      </c>
      <c r="E136" s="67" t="s">
        <v>648</v>
      </c>
      <c r="F136" s="66" t="s">
        <v>649</v>
      </c>
      <c r="G136" s="66">
        <v>631.0</v>
      </c>
      <c r="H136" s="66">
        <v>2.0080707E7</v>
      </c>
      <c r="I136" s="66">
        <v>0.0</v>
      </c>
      <c r="J136" s="66">
        <v>2.0</v>
      </c>
      <c r="K136" s="68"/>
      <c r="L136" s="68"/>
      <c r="M136" s="69" t="s">
        <v>650</v>
      </c>
      <c r="N136" s="66">
        <v>235959.0</v>
      </c>
      <c r="O136" s="66">
        <v>2.0080707E7</v>
      </c>
      <c r="P136" s="66"/>
      <c r="Q136" s="66">
        <v>35.0</v>
      </c>
      <c r="R136" s="66">
        <v>2.0080707E7</v>
      </c>
      <c r="S136" s="70">
        <v>1.0</v>
      </c>
      <c r="T136" s="70">
        <v>1.0</v>
      </c>
      <c r="U136" s="67" t="s">
        <v>492</v>
      </c>
      <c r="V136" s="67" t="s">
        <v>493</v>
      </c>
      <c r="W136" s="67" t="s">
        <v>49</v>
      </c>
      <c r="X136" s="67" t="s">
        <v>494</v>
      </c>
      <c r="Y136" s="67" t="s">
        <v>18</v>
      </c>
    </row>
    <row r="137">
      <c r="A137" s="65" t="s">
        <v>52</v>
      </c>
      <c r="B137" s="66">
        <v>377591.0</v>
      </c>
      <c r="C137" s="67" t="s">
        <v>651</v>
      </c>
      <c r="D137" s="67" t="s">
        <v>168</v>
      </c>
      <c r="E137" s="67" t="s">
        <v>652</v>
      </c>
      <c r="F137" s="66" t="s">
        <v>653</v>
      </c>
      <c r="G137" s="66">
        <v>523.0</v>
      </c>
      <c r="H137" s="66">
        <v>1.9961204E7</v>
      </c>
      <c r="I137" s="66">
        <v>0.0</v>
      </c>
      <c r="J137" s="66">
        <v>15.0</v>
      </c>
      <c r="K137" s="68"/>
      <c r="L137" s="68"/>
      <c r="M137" s="69" t="s">
        <v>654</v>
      </c>
      <c r="N137" s="66">
        <v>235959.0</v>
      </c>
      <c r="O137" s="66">
        <v>1.9961204E7</v>
      </c>
      <c r="P137" s="66" t="s">
        <v>655</v>
      </c>
      <c r="Q137" s="66">
        <v>38.0</v>
      </c>
      <c r="R137" s="66">
        <v>1.9961204E7</v>
      </c>
      <c r="S137" s="70">
        <v>1.0</v>
      </c>
      <c r="T137" s="70">
        <v>0.0</v>
      </c>
      <c r="U137" s="67" t="s">
        <v>492</v>
      </c>
      <c r="V137" s="67" t="s">
        <v>493</v>
      </c>
      <c r="W137" s="67" t="s">
        <v>49</v>
      </c>
      <c r="X137" s="67" t="s">
        <v>494</v>
      </c>
      <c r="Y137" s="67" t="s">
        <v>12</v>
      </c>
    </row>
    <row r="138">
      <c r="A138" s="65" t="s">
        <v>24</v>
      </c>
      <c r="B138" s="66">
        <v>5.6541493E7</v>
      </c>
      <c r="C138" s="67" t="s">
        <v>656</v>
      </c>
      <c r="D138" s="67" t="s">
        <v>107</v>
      </c>
      <c r="E138" s="67" t="s">
        <v>657</v>
      </c>
      <c r="F138" s="66" t="s">
        <v>658</v>
      </c>
      <c r="G138" s="66">
        <v>1310.0</v>
      </c>
      <c r="H138" s="66">
        <v>2.0180826E7</v>
      </c>
      <c r="I138" s="66">
        <v>0.0</v>
      </c>
      <c r="J138" s="66">
        <v>27.0</v>
      </c>
      <c r="K138" s="68"/>
      <c r="L138" s="68"/>
      <c r="M138" s="69" t="s">
        <v>659</v>
      </c>
      <c r="N138" s="66">
        <v>235959.0</v>
      </c>
      <c r="O138" s="66">
        <v>2.0180826E7</v>
      </c>
      <c r="P138" s="66" t="s">
        <v>660</v>
      </c>
      <c r="Q138" s="66">
        <v>75.0</v>
      </c>
      <c r="R138" s="66">
        <v>2.0180826E7</v>
      </c>
      <c r="S138" s="70">
        <v>1.0</v>
      </c>
      <c r="T138" s="70">
        <v>1.0</v>
      </c>
      <c r="U138" s="67" t="s">
        <v>492</v>
      </c>
      <c r="V138" s="67" t="s">
        <v>493</v>
      </c>
      <c r="W138" s="67" t="s">
        <v>49</v>
      </c>
      <c r="X138" s="67" t="s">
        <v>494</v>
      </c>
      <c r="Y138" s="67" t="s">
        <v>18</v>
      </c>
    </row>
    <row r="139">
      <c r="A139" s="65" t="s">
        <v>59</v>
      </c>
      <c r="B139" s="66">
        <v>5.4428584E7</v>
      </c>
      <c r="C139" s="67" t="s">
        <v>661</v>
      </c>
      <c r="D139" s="67" t="s">
        <v>107</v>
      </c>
      <c r="E139" s="67" t="s">
        <v>662</v>
      </c>
      <c r="F139" s="66" t="s">
        <v>663</v>
      </c>
      <c r="G139" s="66">
        <v>224.0</v>
      </c>
      <c r="H139" s="66">
        <v>2.0041221E7</v>
      </c>
      <c r="I139" s="66">
        <v>0.0</v>
      </c>
      <c r="J139" s="66">
        <v>1.0</v>
      </c>
      <c r="K139" s="68"/>
      <c r="L139" s="68"/>
      <c r="M139" s="69" t="s">
        <v>664</v>
      </c>
      <c r="N139" s="66">
        <v>235959.0</v>
      </c>
      <c r="O139" s="66">
        <v>2.0041221E7</v>
      </c>
      <c r="P139" s="68"/>
      <c r="Q139" s="66">
        <v>10.0</v>
      </c>
      <c r="R139" s="66">
        <v>2.0041221E7</v>
      </c>
      <c r="S139" s="70">
        <v>1.0</v>
      </c>
      <c r="T139" s="70">
        <v>1.0</v>
      </c>
      <c r="U139" s="67" t="s">
        <v>492</v>
      </c>
      <c r="V139" s="67" t="s">
        <v>493</v>
      </c>
      <c r="W139" s="67" t="s">
        <v>49</v>
      </c>
      <c r="X139" s="67" t="s">
        <v>494</v>
      </c>
      <c r="Y139" s="67" t="s">
        <v>18</v>
      </c>
    </row>
    <row r="140">
      <c r="A140" s="67" t="s">
        <v>60</v>
      </c>
      <c r="B140" s="66">
        <v>4.08951548E8</v>
      </c>
      <c r="C140" s="67" t="s">
        <v>665</v>
      </c>
      <c r="D140" s="67" t="s">
        <v>107</v>
      </c>
      <c r="E140" s="67" t="s">
        <v>666</v>
      </c>
      <c r="F140" s="66" t="s">
        <v>667</v>
      </c>
      <c r="G140" s="66">
        <v>341.0</v>
      </c>
      <c r="H140" s="66">
        <v>2.017032E7</v>
      </c>
      <c r="I140" s="66">
        <v>0.0</v>
      </c>
      <c r="J140" s="66">
        <v>2.0</v>
      </c>
      <c r="K140" s="68"/>
      <c r="L140" s="68"/>
      <c r="M140" s="69" t="s">
        <v>668</v>
      </c>
      <c r="N140" s="66">
        <v>235959.0</v>
      </c>
      <c r="O140" s="66">
        <v>2.017032E7</v>
      </c>
      <c r="P140" s="68"/>
      <c r="Q140" s="66">
        <v>19.0</v>
      </c>
      <c r="R140" s="66">
        <v>2.017032E7</v>
      </c>
      <c r="S140" s="70">
        <v>1.0</v>
      </c>
      <c r="T140" s="70">
        <v>1.0</v>
      </c>
      <c r="U140" s="67" t="s">
        <v>492</v>
      </c>
      <c r="V140" s="67" t="s">
        <v>493</v>
      </c>
      <c r="W140" s="67" t="s">
        <v>49</v>
      </c>
      <c r="X140" s="67" t="s">
        <v>494</v>
      </c>
      <c r="Y140" s="67" t="s">
        <v>18</v>
      </c>
    </row>
    <row r="141">
      <c r="A141" s="67" t="s">
        <v>60</v>
      </c>
      <c r="B141" s="66">
        <v>2.71045312E8</v>
      </c>
      <c r="C141" s="67" t="s">
        <v>669</v>
      </c>
      <c r="D141" s="67" t="s">
        <v>107</v>
      </c>
      <c r="E141" s="67" t="s">
        <v>670</v>
      </c>
      <c r="F141" s="66" t="s">
        <v>671</v>
      </c>
      <c r="G141" s="66">
        <v>201.0</v>
      </c>
      <c r="H141" s="66">
        <v>2.0090806E7</v>
      </c>
      <c r="I141" s="66">
        <v>0.0</v>
      </c>
      <c r="J141" s="66">
        <v>1.0</v>
      </c>
      <c r="K141" s="68"/>
      <c r="L141" s="68"/>
      <c r="M141" s="69" t="s">
        <v>672</v>
      </c>
      <c r="N141" s="66">
        <v>235959.0</v>
      </c>
      <c r="O141" s="66">
        <v>2.0090806E7</v>
      </c>
      <c r="P141" s="68"/>
      <c r="Q141" s="66">
        <v>9.0</v>
      </c>
      <c r="R141" s="66">
        <v>2.0090806E7</v>
      </c>
      <c r="S141" s="70">
        <v>1.0</v>
      </c>
      <c r="T141" s="70">
        <v>1.0</v>
      </c>
      <c r="U141" s="67" t="s">
        <v>492</v>
      </c>
      <c r="V141" s="67" t="s">
        <v>493</v>
      </c>
      <c r="W141" s="67" t="s">
        <v>49</v>
      </c>
      <c r="X141" s="67" t="s">
        <v>494</v>
      </c>
      <c r="Y141" s="67" t="s">
        <v>18</v>
      </c>
    </row>
    <row r="142">
      <c r="A142" s="67" t="s">
        <v>60</v>
      </c>
      <c r="B142" s="66">
        <v>1.05231459E8</v>
      </c>
      <c r="C142" s="67" t="s">
        <v>673</v>
      </c>
      <c r="D142" s="67" t="s">
        <v>107</v>
      </c>
      <c r="E142" s="67" t="s">
        <v>674</v>
      </c>
      <c r="F142" s="66" t="s">
        <v>675</v>
      </c>
      <c r="G142" s="66">
        <v>794.0</v>
      </c>
      <c r="H142" s="66">
        <v>2.0030508E7</v>
      </c>
      <c r="I142" s="66">
        <v>0.0</v>
      </c>
      <c r="J142" s="66">
        <v>1.0</v>
      </c>
      <c r="K142" s="68"/>
      <c r="L142" s="68"/>
      <c r="M142" s="69" t="s">
        <v>676</v>
      </c>
      <c r="N142" s="66">
        <v>235959.0</v>
      </c>
      <c r="O142" s="66">
        <v>2.0030508E7</v>
      </c>
      <c r="P142" s="68"/>
      <c r="Q142" s="66">
        <v>55.0</v>
      </c>
      <c r="R142" s="66">
        <v>2.0030508E7</v>
      </c>
      <c r="S142" s="70">
        <v>1.0</v>
      </c>
      <c r="T142" s="70">
        <v>1.0</v>
      </c>
      <c r="U142" s="67" t="s">
        <v>492</v>
      </c>
      <c r="V142" s="67" t="s">
        <v>493</v>
      </c>
      <c r="W142" s="67" t="s">
        <v>49</v>
      </c>
      <c r="X142" s="67" t="s">
        <v>494</v>
      </c>
      <c r="Y142" s="67" t="s">
        <v>18</v>
      </c>
    </row>
    <row r="143">
      <c r="A143" s="71" t="s">
        <v>24</v>
      </c>
      <c r="B143" s="66">
        <v>1.69934E7</v>
      </c>
      <c r="C143" s="67" t="s">
        <v>127</v>
      </c>
      <c r="D143" s="67" t="s">
        <v>107</v>
      </c>
      <c r="E143" s="67" t="s">
        <v>128</v>
      </c>
      <c r="F143" s="66" t="s">
        <v>677</v>
      </c>
      <c r="G143" s="66">
        <v>186.0</v>
      </c>
      <c r="H143" s="66">
        <v>2.0110815E7</v>
      </c>
      <c r="I143" s="66">
        <v>0.0</v>
      </c>
      <c r="J143" s="66">
        <v>6.0</v>
      </c>
      <c r="K143" s="68"/>
      <c r="L143" s="68"/>
      <c r="M143" s="69" t="s">
        <v>678</v>
      </c>
      <c r="N143" s="66">
        <v>235959.0</v>
      </c>
      <c r="O143" s="66">
        <v>2.0110815E7</v>
      </c>
      <c r="P143" s="66" t="s">
        <v>131</v>
      </c>
      <c r="Q143" s="66">
        <v>11.0</v>
      </c>
      <c r="R143" s="66">
        <v>2.0110815E7</v>
      </c>
      <c r="S143" s="70">
        <v>1.0</v>
      </c>
      <c r="T143" s="70">
        <v>1.0</v>
      </c>
      <c r="U143" s="67" t="s">
        <v>492</v>
      </c>
      <c r="V143" s="67" t="s">
        <v>493</v>
      </c>
      <c r="W143" s="67" t="s">
        <v>49</v>
      </c>
      <c r="X143" s="67" t="s">
        <v>494</v>
      </c>
      <c r="Y143" s="67" t="s">
        <v>18</v>
      </c>
    </row>
    <row r="144">
      <c r="A144" s="65" t="s">
        <v>17</v>
      </c>
      <c r="B144" s="66">
        <v>521985.0</v>
      </c>
      <c r="C144" s="67" t="s">
        <v>679</v>
      </c>
      <c r="D144" s="67" t="s">
        <v>168</v>
      </c>
      <c r="E144" s="67" t="s">
        <v>680</v>
      </c>
      <c r="F144" s="66" t="s">
        <v>681</v>
      </c>
      <c r="G144" s="66">
        <v>1355.0</v>
      </c>
      <c r="H144" s="66">
        <v>2.0150204E7</v>
      </c>
      <c r="I144" s="66">
        <v>0.0</v>
      </c>
      <c r="J144" s="66">
        <v>25.0</v>
      </c>
      <c r="K144" s="68"/>
      <c r="L144" s="68"/>
      <c r="M144" s="69" t="s">
        <v>682</v>
      </c>
      <c r="N144" s="66">
        <v>235959.0</v>
      </c>
      <c r="O144" s="66">
        <v>2.0150204E7</v>
      </c>
      <c r="P144" s="66" t="s">
        <v>683</v>
      </c>
      <c r="Q144" s="66">
        <v>73.0</v>
      </c>
      <c r="R144" s="66">
        <v>2.0150204E7</v>
      </c>
      <c r="S144" s="70">
        <v>1.0</v>
      </c>
      <c r="T144" s="70">
        <v>0.0</v>
      </c>
      <c r="U144" s="67" t="s">
        <v>492</v>
      </c>
      <c r="V144" s="67" t="s">
        <v>493</v>
      </c>
      <c r="W144" s="67" t="s">
        <v>49</v>
      </c>
      <c r="X144" s="67" t="s">
        <v>494</v>
      </c>
      <c r="Y144" s="67" t="s">
        <v>12</v>
      </c>
    </row>
    <row r="145">
      <c r="A145" s="67" t="s">
        <v>60</v>
      </c>
      <c r="B145" s="66">
        <v>2.62048652E8</v>
      </c>
      <c r="C145" s="67" t="s">
        <v>684</v>
      </c>
      <c r="D145" s="67" t="s">
        <v>107</v>
      </c>
      <c r="E145" s="67" t="s">
        <v>685</v>
      </c>
      <c r="F145" s="66" t="s">
        <v>686</v>
      </c>
      <c r="G145" s="66">
        <v>313.0</v>
      </c>
      <c r="H145" s="66">
        <v>2.0090304E7</v>
      </c>
      <c r="I145" s="66">
        <v>0.0</v>
      </c>
      <c r="J145" s="66">
        <v>1.0</v>
      </c>
      <c r="K145" s="68"/>
      <c r="L145" s="68"/>
      <c r="M145" s="69" t="s">
        <v>687</v>
      </c>
      <c r="N145" s="66">
        <v>235959.0</v>
      </c>
      <c r="O145" s="66">
        <v>2.0090304E7</v>
      </c>
      <c r="P145" s="68"/>
      <c r="Q145" s="66">
        <v>18.0</v>
      </c>
      <c r="R145" s="66">
        <v>2.0090304E7</v>
      </c>
      <c r="S145" s="70">
        <v>1.0</v>
      </c>
      <c r="T145" s="70">
        <v>1.0</v>
      </c>
      <c r="U145" s="67" t="s">
        <v>492</v>
      </c>
      <c r="V145" s="67" t="s">
        <v>493</v>
      </c>
      <c r="W145" s="67" t="s">
        <v>49</v>
      </c>
      <c r="X145" s="67" t="s">
        <v>494</v>
      </c>
      <c r="Y145" s="67" t="s">
        <v>18</v>
      </c>
    </row>
    <row r="146">
      <c r="A146" s="67" t="s">
        <v>40</v>
      </c>
      <c r="B146" s="66">
        <v>1866664.0</v>
      </c>
      <c r="C146" s="67" t="s">
        <v>132</v>
      </c>
      <c r="D146" s="67" t="s">
        <v>107</v>
      </c>
      <c r="E146" s="67" t="s">
        <v>133</v>
      </c>
      <c r="F146" s="66" t="s">
        <v>134</v>
      </c>
      <c r="G146" s="66">
        <v>534.0</v>
      </c>
      <c r="H146" s="66">
        <v>2.0180413E7</v>
      </c>
      <c r="I146" s="66">
        <v>0.0</v>
      </c>
      <c r="J146" s="66">
        <v>5.0</v>
      </c>
      <c r="K146" s="68"/>
      <c r="L146" s="68"/>
      <c r="M146" s="69" t="s">
        <v>688</v>
      </c>
      <c r="N146" s="66">
        <v>235959.0</v>
      </c>
      <c r="O146" s="66">
        <v>2.0180413E7</v>
      </c>
      <c r="P146" s="68"/>
      <c r="Q146" s="66">
        <v>23.0</v>
      </c>
      <c r="R146" s="66">
        <v>2.0180413E7</v>
      </c>
      <c r="S146" s="70">
        <v>1.0</v>
      </c>
      <c r="T146" s="70">
        <v>1.0</v>
      </c>
      <c r="U146" s="67" t="s">
        <v>492</v>
      </c>
      <c r="V146" s="67" t="s">
        <v>493</v>
      </c>
      <c r="W146" s="67" t="s">
        <v>49</v>
      </c>
      <c r="X146" s="67" t="s">
        <v>494</v>
      </c>
      <c r="Y146" s="67" t="s">
        <v>18</v>
      </c>
    </row>
    <row r="147">
      <c r="A147" s="65" t="s">
        <v>40</v>
      </c>
      <c r="B147" s="66">
        <v>6345636.0</v>
      </c>
      <c r="C147" s="67" t="s">
        <v>137</v>
      </c>
      <c r="D147" s="67" t="s">
        <v>107</v>
      </c>
      <c r="E147" s="67" t="s">
        <v>138</v>
      </c>
      <c r="F147" s="66" t="s">
        <v>689</v>
      </c>
      <c r="G147" s="66">
        <v>544.0</v>
      </c>
      <c r="H147" s="66">
        <v>2.0181123E7</v>
      </c>
      <c r="I147" s="66">
        <v>0.0</v>
      </c>
      <c r="J147" s="66">
        <v>5.0</v>
      </c>
      <c r="K147" s="68"/>
      <c r="L147" s="68"/>
      <c r="M147" s="69" t="s">
        <v>690</v>
      </c>
      <c r="N147" s="66">
        <v>235959.0</v>
      </c>
      <c r="O147" s="66">
        <v>2.0181123E7</v>
      </c>
      <c r="P147" s="68"/>
      <c r="Q147" s="66">
        <v>30.0</v>
      </c>
      <c r="R147" s="66">
        <v>2.0181123E7</v>
      </c>
      <c r="S147" s="70">
        <v>1.0</v>
      </c>
      <c r="T147" s="70">
        <v>1.0</v>
      </c>
      <c r="U147" s="67" t="s">
        <v>492</v>
      </c>
      <c r="V147" s="67" t="s">
        <v>493</v>
      </c>
      <c r="W147" s="67" t="s">
        <v>49</v>
      </c>
      <c r="X147" s="67" t="s">
        <v>494</v>
      </c>
      <c r="Y147" s="67" t="s">
        <v>18</v>
      </c>
    </row>
    <row r="148">
      <c r="A148" s="65" t="s">
        <v>66</v>
      </c>
      <c r="B148" s="66">
        <v>6613549.0</v>
      </c>
      <c r="C148" s="67" t="s">
        <v>691</v>
      </c>
      <c r="D148" s="67" t="s">
        <v>107</v>
      </c>
      <c r="E148" s="67" t="s">
        <v>692</v>
      </c>
      <c r="F148" s="66" t="s">
        <v>693</v>
      </c>
      <c r="G148" s="66">
        <v>225.0</v>
      </c>
      <c r="H148" s="66">
        <v>2.009073E7</v>
      </c>
      <c r="I148" s="66">
        <v>0.0</v>
      </c>
      <c r="J148" s="66">
        <v>2.0</v>
      </c>
      <c r="K148" s="68"/>
      <c r="L148" s="68"/>
      <c r="M148" s="66" t="s">
        <v>126</v>
      </c>
      <c r="N148" s="66">
        <v>235959.0</v>
      </c>
      <c r="O148" s="66">
        <v>2.009073E7</v>
      </c>
      <c r="P148" s="68"/>
      <c r="Q148" s="66">
        <v>16.0</v>
      </c>
      <c r="R148" s="66">
        <v>2.009073E7</v>
      </c>
      <c r="S148" s="70">
        <v>1.0</v>
      </c>
      <c r="T148" s="70">
        <v>1.0</v>
      </c>
      <c r="U148" s="67" t="s">
        <v>492</v>
      </c>
      <c r="V148" s="67" t="s">
        <v>493</v>
      </c>
      <c r="W148" s="67" t="s">
        <v>49</v>
      </c>
      <c r="X148" s="67" t="s">
        <v>494</v>
      </c>
      <c r="Y148" s="67" t="s">
        <v>18</v>
      </c>
    </row>
    <row r="149">
      <c r="A149" s="67" t="s">
        <v>60</v>
      </c>
      <c r="B149" s="66">
        <v>4.7705581E7</v>
      </c>
      <c r="C149" s="67" t="s">
        <v>694</v>
      </c>
      <c r="D149" s="67" t="s">
        <v>107</v>
      </c>
      <c r="E149" s="67" t="s">
        <v>695</v>
      </c>
      <c r="F149" s="66" t="s">
        <v>696</v>
      </c>
      <c r="G149" s="66">
        <v>466.0</v>
      </c>
      <c r="H149" s="66">
        <v>2.0010412E7</v>
      </c>
      <c r="I149" s="66">
        <v>0.0</v>
      </c>
      <c r="J149" s="66">
        <v>1.0</v>
      </c>
      <c r="K149" s="68"/>
      <c r="L149" s="68"/>
      <c r="M149" s="69" t="s">
        <v>697</v>
      </c>
      <c r="N149" s="66">
        <v>235959.0</v>
      </c>
      <c r="O149" s="66">
        <v>2.0010412E7</v>
      </c>
      <c r="P149" s="68"/>
      <c r="Q149" s="66">
        <v>24.0</v>
      </c>
      <c r="R149" s="66">
        <v>2.0010412E7</v>
      </c>
      <c r="S149" s="70">
        <v>1.0</v>
      </c>
      <c r="T149" s="70">
        <v>1.0</v>
      </c>
      <c r="U149" s="67" t="s">
        <v>492</v>
      </c>
      <c r="V149" s="67" t="s">
        <v>493</v>
      </c>
      <c r="W149" s="67" t="s">
        <v>49</v>
      </c>
      <c r="X149" s="67" t="s">
        <v>494</v>
      </c>
      <c r="Y149" s="67" t="s">
        <v>18</v>
      </c>
    </row>
    <row r="150">
      <c r="A150" s="65" t="s">
        <v>60</v>
      </c>
      <c r="B150" s="66">
        <v>3.7927055E7</v>
      </c>
      <c r="C150" s="67" t="s">
        <v>698</v>
      </c>
      <c r="D150" s="67" t="s">
        <v>168</v>
      </c>
      <c r="E150" s="67" t="s">
        <v>699</v>
      </c>
      <c r="F150" s="66" t="s">
        <v>700</v>
      </c>
      <c r="G150" s="66">
        <v>282.0</v>
      </c>
      <c r="H150" s="66">
        <v>2.0010109E7</v>
      </c>
      <c r="I150" s="66">
        <v>0.0</v>
      </c>
      <c r="J150" s="66">
        <v>1.0</v>
      </c>
      <c r="K150" s="68"/>
      <c r="L150" s="68"/>
      <c r="M150" s="69" t="s">
        <v>701</v>
      </c>
      <c r="N150" s="66">
        <v>235959.0</v>
      </c>
      <c r="O150" s="66">
        <v>2.0010109E7</v>
      </c>
      <c r="P150" s="68"/>
      <c r="Q150" s="66">
        <v>16.0</v>
      </c>
      <c r="R150" s="66">
        <v>2.0010109E7</v>
      </c>
      <c r="S150" s="70">
        <v>1.0</v>
      </c>
      <c r="T150" s="70">
        <v>0.0</v>
      </c>
      <c r="U150" s="67" t="s">
        <v>492</v>
      </c>
      <c r="V150" s="67" t="s">
        <v>493</v>
      </c>
      <c r="W150" s="67" t="s">
        <v>49</v>
      </c>
      <c r="X150" s="67" t="s">
        <v>494</v>
      </c>
      <c r="Y150" s="67" t="s">
        <v>12</v>
      </c>
    </row>
    <row r="151">
      <c r="A151" s="65" t="s">
        <v>59</v>
      </c>
      <c r="B151" s="66">
        <v>1.33014078E8</v>
      </c>
      <c r="C151" s="67" t="s">
        <v>702</v>
      </c>
      <c r="D151" s="67" t="s">
        <v>107</v>
      </c>
      <c r="E151" s="67" t="s">
        <v>703</v>
      </c>
      <c r="F151" s="66" t="s">
        <v>704</v>
      </c>
      <c r="G151" s="66">
        <v>162.0</v>
      </c>
      <c r="H151" s="66">
        <v>2.0130927E7</v>
      </c>
      <c r="I151" s="66">
        <v>0.0</v>
      </c>
      <c r="J151" s="66">
        <v>1.0</v>
      </c>
      <c r="K151" s="68"/>
      <c r="L151" s="68"/>
      <c r="M151" s="69" t="s">
        <v>705</v>
      </c>
      <c r="N151" s="66">
        <v>235959.0</v>
      </c>
      <c r="O151" s="66">
        <v>2.0130927E7</v>
      </c>
      <c r="P151" s="68"/>
      <c r="Q151" s="66">
        <v>8.0</v>
      </c>
      <c r="R151" s="66">
        <v>2.0130927E7</v>
      </c>
      <c r="S151" s="70">
        <v>1.0</v>
      </c>
      <c r="T151" s="70">
        <v>1.0</v>
      </c>
      <c r="U151" s="67" t="s">
        <v>492</v>
      </c>
      <c r="V151" s="67" t="s">
        <v>493</v>
      </c>
      <c r="W151" s="67" t="s">
        <v>49</v>
      </c>
      <c r="X151" s="67" t="s">
        <v>494</v>
      </c>
      <c r="Y151" s="67" t="s">
        <v>18</v>
      </c>
    </row>
    <row r="152">
      <c r="A152" s="67" t="s">
        <v>60</v>
      </c>
      <c r="B152" s="66">
        <v>1.44214456E8</v>
      </c>
      <c r="C152" s="67" t="s">
        <v>706</v>
      </c>
      <c r="D152" s="67" t="s">
        <v>107</v>
      </c>
      <c r="E152" s="67" t="s">
        <v>707</v>
      </c>
      <c r="F152" s="66" t="s">
        <v>708</v>
      </c>
      <c r="G152" s="66">
        <v>929.0</v>
      </c>
      <c r="H152" s="66">
        <v>2.0041027E7</v>
      </c>
      <c r="I152" s="66">
        <v>0.0</v>
      </c>
      <c r="J152" s="66">
        <v>1.0</v>
      </c>
      <c r="K152" s="68"/>
      <c r="L152" s="68"/>
      <c r="M152" s="69" t="s">
        <v>709</v>
      </c>
      <c r="N152" s="66">
        <v>235959.0</v>
      </c>
      <c r="O152" s="66">
        <v>2.0041027E7</v>
      </c>
      <c r="P152" s="68"/>
      <c r="Q152" s="66">
        <v>45.0</v>
      </c>
      <c r="R152" s="66">
        <v>2.0041027E7</v>
      </c>
      <c r="S152" s="70">
        <v>1.0</v>
      </c>
      <c r="T152" s="70">
        <v>1.0</v>
      </c>
      <c r="U152" s="67" t="s">
        <v>492</v>
      </c>
      <c r="V152" s="67" t="s">
        <v>493</v>
      </c>
      <c r="W152" s="67" t="s">
        <v>49</v>
      </c>
      <c r="X152" s="67" t="s">
        <v>494</v>
      </c>
      <c r="Y152" s="67" t="s">
        <v>18</v>
      </c>
    </row>
    <row r="153">
      <c r="A153" s="65" t="s">
        <v>24</v>
      </c>
      <c r="B153" s="66">
        <v>2.2672143E7</v>
      </c>
      <c r="C153" s="67" t="s">
        <v>710</v>
      </c>
      <c r="D153" s="67" t="s">
        <v>168</v>
      </c>
      <c r="E153" s="67" t="s">
        <v>711</v>
      </c>
      <c r="F153" s="66" t="s">
        <v>712</v>
      </c>
      <c r="G153" s="66">
        <v>770.0</v>
      </c>
      <c r="H153" s="66">
        <v>2.0120917E7</v>
      </c>
      <c r="I153" s="66">
        <v>0.0</v>
      </c>
      <c r="J153" s="66">
        <v>10.0</v>
      </c>
      <c r="K153" s="68"/>
      <c r="L153" s="68"/>
      <c r="M153" s="69" t="s">
        <v>713</v>
      </c>
      <c r="N153" s="66">
        <v>235959.0</v>
      </c>
      <c r="O153" s="66">
        <v>2.0120917E7</v>
      </c>
      <c r="P153" s="68"/>
      <c r="Q153" s="66">
        <v>50.0</v>
      </c>
      <c r="R153" s="66">
        <v>2.0120917E7</v>
      </c>
      <c r="S153" s="70">
        <v>1.0</v>
      </c>
      <c r="T153" s="70">
        <v>0.0</v>
      </c>
      <c r="U153" s="67" t="s">
        <v>492</v>
      </c>
      <c r="V153" s="67" t="s">
        <v>493</v>
      </c>
      <c r="W153" s="67" t="s">
        <v>49</v>
      </c>
      <c r="X153" s="67" t="s">
        <v>494</v>
      </c>
      <c r="Y153" s="67" t="s">
        <v>12</v>
      </c>
    </row>
    <row r="154">
      <c r="A154" s="67" t="s">
        <v>60</v>
      </c>
      <c r="B154" s="66">
        <v>1.95214376E8</v>
      </c>
      <c r="C154" s="67" t="s">
        <v>714</v>
      </c>
      <c r="D154" s="67" t="s">
        <v>107</v>
      </c>
      <c r="E154" s="67" t="s">
        <v>715</v>
      </c>
      <c r="F154" s="66" t="s">
        <v>716</v>
      </c>
      <c r="G154" s="66">
        <v>753.0</v>
      </c>
      <c r="H154" s="66">
        <v>2.0060824E7</v>
      </c>
      <c r="I154" s="66">
        <v>0.0</v>
      </c>
      <c r="J154" s="66">
        <v>1.0</v>
      </c>
      <c r="K154" s="68"/>
      <c r="L154" s="68"/>
      <c r="M154" s="69" t="s">
        <v>717</v>
      </c>
      <c r="N154" s="66">
        <v>235959.0</v>
      </c>
      <c r="O154" s="66">
        <v>2.0060824E7</v>
      </c>
      <c r="P154" s="66"/>
      <c r="Q154" s="66">
        <v>43.0</v>
      </c>
      <c r="R154" s="66">
        <v>2.0060824E7</v>
      </c>
      <c r="S154" s="70">
        <v>1.0</v>
      </c>
      <c r="T154" s="70">
        <v>1.0</v>
      </c>
      <c r="U154" s="67" t="s">
        <v>492</v>
      </c>
      <c r="V154" s="67" t="s">
        <v>493</v>
      </c>
      <c r="W154" s="67" t="s">
        <v>49</v>
      </c>
      <c r="X154" s="67" t="s">
        <v>494</v>
      </c>
      <c r="Y154" s="67" t="s">
        <v>18</v>
      </c>
    </row>
    <row r="155">
      <c r="A155" s="71" t="s">
        <v>24</v>
      </c>
      <c r="B155" s="66">
        <v>1.8161993E7</v>
      </c>
      <c r="C155" s="67" t="s">
        <v>718</v>
      </c>
      <c r="D155" s="67" t="s">
        <v>107</v>
      </c>
      <c r="E155" s="67" t="s">
        <v>719</v>
      </c>
      <c r="F155" s="66" t="s">
        <v>720</v>
      </c>
      <c r="G155" s="66">
        <v>452.0</v>
      </c>
      <c r="H155" s="66">
        <v>2.0111125E7</v>
      </c>
      <c r="I155" s="66">
        <v>0.0</v>
      </c>
      <c r="J155" s="66">
        <v>5.0</v>
      </c>
      <c r="K155" s="68"/>
      <c r="L155" s="68"/>
      <c r="M155" s="69" t="s">
        <v>721</v>
      </c>
      <c r="N155" s="66">
        <v>235959.0</v>
      </c>
      <c r="O155" s="66">
        <v>2.0111125E7</v>
      </c>
      <c r="P155" s="66" t="s">
        <v>365</v>
      </c>
      <c r="Q155" s="66">
        <v>32.0</v>
      </c>
      <c r="R155" s="66">
        <v>2.0111125E7</v>
      </c>
      <c r="S155" s="70">
        <v>1.0</v>
      </c>
      <c r="T155" s="70">
        <v>1.0</v>
      </c>
      <c r="U155" s="67" t="s">
        <v>492</v>
      </c>
      <c r="V155" s="67" t="s">
        <v>493</v>
      </c>
      <c r="W155" s="67" t="s">
        <v>49</v>
      </c>
      <c r="X155" s="67" t="s">
        <v>494</v>
      </c>
      <c r="Y155" s="67" t="s">
        <v>18</v>
      </c>
    </row>
    <row r="156">
      <c r="A156" s="67" t="s">
        <v>60</v>
      </c>
      <c r="B156" s="66">
        <v>3.85234913E8</v>
      </c>
      <c r="C156" s="67" t="s">
        <v>722</v>
      </c>
      <c r="D156" s="67" t="s">
        <v>107</v>
      </c>
      <c r="E156" s="67" t="s">
        <v>723</v>
      </c>
      <c r="F156" s="66" t="s">
        <v>724</v>
      </c>
      <c r="G156" s="66">
        <v>2105.0</v>
      </c>
      <c r="H156" s="66">
        <v>2.0151122E7</v>
      </c>
      <c r="I156" s="66">
        <v>0.0</v>
      </c>
      <c r="J156" s="66">
        <v>1.0</v>
      </c>
      <c r="K156" s="68"/>
      <c r="L156" s="68"/>
      <c r="M156" s="69" t="s">
        <v>725</v>
      </c>
      <c r="N156" s="66">
        <v>235959.0</v>
      </c>
      <c r="O156" s="66">
        <v>2.0151122E7</v>
      </c>
      <c r="P156" s="68"/>
      <c r="Q156" s="66">
        <v>137.0</v>
      </c>
      <c r="R156" s="66">
        <v>2.0151122E7</v>
      </c>
      <c r="S156" s="70">
        <v>1.0</v>
      </c>
      <c r="T156" s="70">
        <v>1.0</v>
      </c>
      <c r="U156" s="67" t="s">
        <v>492</v>
      </c>
      <c r="V156" s="67" t="s">
        <v>493</v>
      </c>
      <c r="W156" s="67" t="s">
        <v>49</v>
      </c>
      <c r="X156" s="67" t="s">
        <v>494</v>
      </c>
      <c r="Y156" s="67" t="s">
        <v>18</v>
      </c>
    </row>
    <row r="157">
      <c r="A157" s="65" t="s">
        <v>79</v>
      </c>
      <c r="B157" s="66">
        <v>6.5041542E7</v>
      </c>
      <c r="C157" s="67" t="s">
        <v>726</v>
      </c>
      <c r="D157" s="67" t="s">
        <v>107</v>
      </c>
      <c r="E157" s="67" t="s">
        <v>727</v>
      </c>
      <c r="F157" s="66" t="s">
        <v>728</v>
      </c>
      <c r="G157" s="66">
        <v>439.0</v>
      </c>
      <c r="H157" s="66">
        <v>2.0130218E7</v>
      </c>
      <c r="I157" s="66">
        <v>0.0</v>
      </c>
      <c r="J157" s="66">
        <v>9.0</v>
      </c>
      <c r="K157" s="68"/>
      <c r="L157" s="68"/>
      <c r="M157" s="69" t="s">
        <v>729</v>
      </c>
      <c r="N157" s="66">
        <v>235959.0</v>
      </c>
      <c r="O157" s="66">
        <v>2.0130218E7</v>
      </c>
      <c r="P157" s="66" t="s">
        <v>730</v>
      </c>
      <c r="Q157" s="66">
        <v>23.0</v>
      </c>
      <c r="R157" s="66">
        <v>2.0130218E7</v>
      </c>
      <c r="S157" s="70">
        <v>1.0</v>
      </c>
      <c r="T157" s="70">
        <v>1.0</v>
      </c>
      <c r="U157" s="67" t="s">
        <v>492</v>
      </c>
      <c r="V157" s="67" t="s">
        <v>493</v>
      </c>
      <c r="W157" s="67" t="s">
        <v>49</v>
      </c>
      <c r="X157" s="67" t="s">
        <v>494</v>
      </c>
      <c r="Y157" s="67" t="s">
        <v>18</v>
      </c>
    </row>
    <row r="158">
      <c r="A158" s="67" t="s">
        <v>60</v>
      </c>
      <c r="B158" s="66">
        <v>1.72279275E8</v>
      </c>
      <c r="C158" s="67" t="s">
        <v>731</v>
      </c>
      <c r="D158" s="67" t="s">
        <v>107</v>
      </c>
      <c r="E158" s="67" t="s">
        <v>732</v>
      </c>
      <c r="F158" s="66" t="s">
        <v>733</v>
      </c>
      <c r="G158" s="66">
        <v>849.0</v>
      </c>
      <c r="H158" s="66">
        <v>2.0051004E7</v>
      </c>
      <c r="I158" s="66">
        <v>0.0</v>
      </c>
      <c r="J158" s="66">
        <v>2.0</v>
      </c>
      <c r="K158" s="68"/>
      <c r="L158" s="68"/>
      <c r="M158" s="69" t="s">
        <v>734</v>
      </c>
      <c r="N158" s="66">
        <v>235959.0</v>
      </c>
      <c r="O158" s="66">
        <v>2.0051004E7</v>
      </c>
      <c r="P158" s="68"/>
      <c r="Q158" s="66">
        <v>41.0</v>
      </c>
      <c r="R158" s="66">
        <v>2.0051004E7</v>
      </c>
      <c r="S158" s="70">
        <v>1.0</v>
      </c>
      <c r="T158" s="70">
        <v>1.0</v>
      </c>
      <c r="U158" s="67" t="s">
        <v>492</v>
      </c>
      <c r="V158" s="67" t="s">
        <v>493</v>
      </c>
      <c r="W158" s="67" t="s">
        <v>49</v>
      </c>
      <c r="X158" s="67" t="s">
        <v>494</v>
      </c>
      <c r="Y158" s="67" t="s">
        <v>18</v>
      </c>
    </row>
    <row r="159">
      <c r="A159" s="65" t="s">
        <v>79</v>
      </c>
      <c r="B159" s="66">
        <v>7.75385E7</v>
      </c>
      <c r="C159" s="67" t="s">
        <v>735</v>
      </c>
      <c r="D159" s="67" t="s">
        <v>107</v>
      </c>
      <c r="E159" s="67" t="s">
        <v>736</v>
      </c>
      <c r="F159" s="66" t="s">
        <v>737</v>
      </c>
      <c r="G159" s="66">
        <v>308.0</v>
      </c>
      <c r="H159" s="66">
        <v>2.0140428E7</v>
      </c>
      <c r="I159" s="66">
        <v>0.0</v>
      </c>
      <c r="J159" s="66">
        <v>1.0</v>
      </c>
      <c r="K159" s="68"/>
      <c r="L159" s="68"/>
      <c r="M159" s="69" t="s">
        <v>738</v>
      </c>
      <c r="N159" s="66">
        <v>235959.0</v>
      </c>
      <c r="O159" s="66">
        <v>2.0140428E7</v>
      </c>
      <c r="P159" s="68"/>
      <c r="Q159" s="66">
        <v>16.0</v>
      </c>
      <c r="R159" s="66">
        <v>2.0140428E7</v>
      </c>
      <c r="S159" s="70">
        <v>1.0</v>
      </c>
      <c r="T159" s="70">
        <v>1.0</v>
      </c>
      <c r="U159" s="67" t="s">
        <v>492</v>
      </c>
      <c r="V159" s="67" t="s">
        <v>493</v>
      </c>
      <c r="W159" s="67" t="s">
        <v>49</v>
      </c>
      <c r="X159" s="67" t="s">
        <v>494</v>
      </c>
      <c r="Y159" s="67" t="s">
        <v>18</v>
      </c>
    </row>
    <row r="160">
      <c r="A160" s="65" t="s">
        <v>60</v>
      </c>
      <c r="B160" s="66">
        <v>1.18444675E8</v>
      </c>
      <c r="C160" s="67" t="s">
        <v>739</v>
      </c>
      <c r="D160" s="67" t="s">
        <v>168</v>
      </c>
      <c r="E160" s="67" t="s">
        <v>740</v>
      </c>
      <c r="F160" s="66" t="s">
        <v>741</v>
      </c>
      <c r="G160" s="66">
        <v>364.0</v>
      </c>
      <c r="H160" s="66">
        <v>2.0031107E7</v>
      </c>
      <c r="I160" s="66">
        <v>0.0</v>
      </c>
      <c r="J160" s="66">
        <v>1.0</v>
      </c>
      <c r="K160" s="68"/>
      <c r="L160" s="68"/>
      <c r="M160" s="69" t="s">
        <v>742</v>
      </c>
      <c r="N160" s="66">
        <v>235959.0</v>
      </c>
      <c r="O160" s="66">
        <v>2.0031107E7</v>
      </c>
      <c r="P160" s="68"/>
      <c r="Q160" s="66">
        <v>21.0</v>
      </c>
      <c r="R160" s="66">
        <v>2.0031107E7</v>
      </c>
      <c r="S160" s="70">
        <v>1.0</v>
      </c>
      <c r="T160" s="70">
        <v>0.0</v>
      </c>
      <c r="U160" s="67" t="s">
        <v>492</v>
      </c>
      <c r="V160" s="67" t="s">
        <v>493</v>
      </c>
      <c r="W160" s="67" t="s">
        <v>49</v>
      </c>
      <c r="X160" s="67" t="s">
        <v>494</v>
      </c>
      <c r="Y160" s="67" t="s">
        <v>12</v>
      </c>
    </row>
    <row r="161">
      <c r="A161" s="67" t="s">
        <v>79</v>
      </c>
      <c r="B161" s="66">
        <v>5.0423067E7</v>
      </c>
      <c r="C161" s="67" t="s">
        <v>743</v>
      </c>
      <c r="D161" s="67" t="s">
        <v>168</v>
      </c>
      <c r="E161" s="67" t="s">
        <v>744</v>
      </c>
      <c r="F161" s="66" t="s">
        <v>745</v>
      </c>
      <c r="G161" s="66">
        <v>480.0</v>
      </c>
      <c r="H161" s="66">
        <v>2.0110815E7</v>
      </c>
      <c r="I161" s="66">
        <v>0.0</v>
      </c>
      <c r="J161" s="66">
        <v>6.0</v>
      </c>
      <c r="K161" s="68"/>
      <c r="L161" s="68"/>
      <c r="M161" s="69" t="s">
        <v>746</v>
      </c>
      <c r="N161" s="66">
        <v>235959.0</v>
      </c>
      <c r="O161" s="66">
        <v>2.0110815E7</v>
      </c>
      <c r="P161" s="68"/>
      <c r="Q161" s="66">
        <v>22.0</v>
      </c>
      <c r="R161" s="66">
        <v>2.0110815E7</v>
      </c>
      <c r="S161" s="70">
        <v>1.0</v>
      </c>
      <c r="T161" s="70">
        <v>0.0</v>
      </c>
      <c r="U161" s="67" t="s">
        <v>492</v>
      </c>
      <c r="V161" s="67" t="s">
        <v>493</v>
      </c>
      <c r="W161" s="67" t="s">
        <v>49</v>
      </c>
      <c r="X161" s="67" t="s">
        <v>494</v>
      </c>
      <c r="Y161" s="67" t="s">
        <v>12</v>
      </c>
    </row>
    <row r="162">
      <c r="A162" s="71" t="s">
        <v>73</v>
      </c>
      <c r="B162" s="66">
        <v>5722486.0</v>
      </c>
      <c r="C162" s="67" t="s">
        <v>747</v>
      </c>
      <c r="D162" s="67" t="s">
        <v>168</v>
      </c>
      <c r="E162" s="67" t="s">
        <v>748</v>
      </c>
      <c r="F162" s="66" t="s">
        <v>749</v>
      </c>
      <c r="G162" s="66">
        <v>400.0</v>
      </c>
      <c r="H162" s="66">
        <v>2.0090416E7</v>
      </c>
      <c r="I162" s="66">
        <v>0.0</v>
      </c>
      <c r="J162" s="66">
        <v>5.0</v>
      </c>
      <c r="K162" s="68"/>
      <c r="L162" s="68"/>
      <c r="M162" s="69" t="s">
        <v>750</v>
      </c>
      <c r="N162" s="66">
        <v>235959.0</v>
      </c>
      <c r="O162" s="66">
        <v>2.0090416E7</v>
      </c>
      <c r="P162" s="66" t="s">
        <v>751</v>
      </c>
      <c r="Q162" s="66">
        <v>14.0</v>
      </c>
      <c r="R162" s="66">
        <v>2.0090416E7</v>
      </c>
      <c r="S162" s="70">
        <v>1.0</v>
      </c>
      <c r="T162" s="70">
        <v>0.0</v>
      </c>
      <c r="U162" s="67" t="s">
        <v>492</v>
      </c>
      <c r="V162" s="67" t="s">
        <v>493</v>
      </c>
      <c r="W162" s="67" t="s">
        <v>49</v>
      </c>
      <c r="X162" s="67" t="s">
        <v>494</v>
      </c>
      <c r="Y162" s="67" t="s">
        <v>12</v>
      </c>
    </row>
    <row r="163">
      <c r="A163" s="65" t="s">
        <v>78</v>
      </c>
      <c r="B163" s="66">
        <v>3030660.0</v>
      </c>
      <c r="C163" s="67" t="s">
        <v>752</v>
      </c>
      <c r="D163" s="67" t="s">
        <v>107</v>
      </c>
      <c r="E163" s="67" t="s">
        <v>753</v>
      </c>
      <c r="F163" s="66" t="s">
        <v>754</v>
      </c>
      <c r="G163" s="66">
        <v>435.0</v>
      </c>
      <c r="H163" s="66">
        <v>2.0080401E7</v>
      </c>
      <c r="I163" s="66">
        <v>0.0</v>
      </c>
      <c r="J163" s="66">
        <v>5.0</v>
      </c>
      <c r="K163" s="68"/>
      <c r="L163" s="68"/>
      <c r="M163" s="69" t="s">
        <v>755</v>
      </c>
      <c r="N163" s="66">
        <v>235959.0</v>
      </c>
      <c r="O163" s="66">
        <v>2.0080401E7</v>
      </c>
      <c r="P163" s="66" t="s">
        <v>756</v>
      </c>
      <c r="Q163" s="66">
        <v>23.0</v>
      </c>
      <c r="R163" s="66">
        <v>2.0080401E7</v>
      </c>
      <c r="S163" s="70">
        <v>1.0</v>
      </c>
      <c r="T163" s="70">
        <v>1.0</v>
      </c>
      <c r="U163" s="67" t="s">
        <v>492</v>
      </c>
      <c r="V163" s="67" t="s">
        <v>493</v>
      </c>
      <c r="W163" s="67" t="s">
        <v>49</v>
      </c>
      <c r="X163" s="67" t="s">
        <v>494</v>
      </c>
      <c r="Y163" s="67" t="s">
        <v>18</v>
      </c>
    </row>
    <row r="164">
      <c r="A164" s="67" t="s">
        <v>60</v>
      </c>
      <c r="B164" s="66">
        <v>1.9517189E7</v>
      </c>
      <c r="C164" s="67" t="s">
        <v>757</v>
      </c>
      <c r="D164" s="67" t="s">
        <v>107</v>
      </c>
      <c r="E164" s="67" t="s">
        <v>758</v>
      </c>
      <c r="F164" s="66" t="s">
        <v>759</v>
      </c>
      <c r="G164" s="66">
        <v>606.0</v>
      </c>
      <c r="H164" s="66">
        <v>2.0000625E7</v>
      </c>
      <c r="I164" s="66">
        <v>0.0</v>
      </c>
      <c r="J164" s="66">
        <v>1.0</v>
      </c>
      <c r="K164" s="68"/>
      <c r="L164" s="68"/>
      <c r="M164" s="69" t="s">
        <v>760</v>
      </c>
      <c r="N164" s="66">
        <v>235959.0</v>
      </c>
      <c r="O164" s="66">
        <v>2.0000625E7</v>
      </c>
      <c r="P164" s="68"/>
      <c r="Q164" s="66">
        <v>24.0</v>
      </c>
      <c r="R164" s="66">
        <v>2.0000625E7</v>
      </c>
      <c r="S164" s="70">
        <v>1.0</v>
      </c>
      <c r="T164" s="70">
        <v>1.0</v>
      </c>
      <c r="U164" s="67" t="s">
        <v>492</v>
      </c>
      <c r="V164" s="67" t="s">
        <v>493</v>
      </c>
      <c r="W164" s="67" t="s">
        <v>49</v>
      </c>
      <c r="X164" s="67" t="s">
        <v>494</v>
      </c>
      <c r="Y164" s="67" t="s">
        <v>18</v>
      </c>
    </row>
    <row r="165">
      <c r="A165" s="65" t="s">
        <v>79</v>
      </c>
      <c r="B165" s="66">
        <v>1.35754637E8</v>
      </c>
      <c r="C165" s="67" t="s">
        <v>761</v>
      </c>
      <c r="D165" s="67" t="s">
        <v>107</v>
      </c>
      <c r="E165" s="67" t="s">
        <v>762</v>
      </c>
      <c r="F165" s="66" t="s">
        <v>763</v>
      </c>
      <c r="G165" s="66">
        <v>1250.0</v>
      </c>
      <c r="H165" s="66">
        <v>2.0181102E7</v>
      </c>
      <c r="I165" s="66">
        <v>0.0</v>
      </c>
      <c r="J165" s="66">
        <v>28.0</v>
      </c>
      <c r="K165" s="68"/>
      <c r="L165" s="68"/>
      <c r="M165" s="69" t="s">
        <v>764</v>
      </c>
      <c r="N165" s="66">
        <v>235959.0</v>
      </c>
      <c r="O165" s="66">
        <v>2.0181102E7</v>
      </c>
      <c r="P165" s="66" t="s">
        <v>765</v>
      </c>
      <c r="Q165" s="66">
        <v>63.0</v>
      </c>
      <c r="R165" s="66">
        <v>2.0181102E7</v>
      </c>
      <c r="S165" s="70">
        <v>1.0</v>
      </c>
      <c r="T165" s="70">
        <v>1.0</v>
      </c>
      <c r="U165" s="67" t="s">
        <v>492</v>
      </c>
      <c r="V165" s="67" t="s">
        <v>493</v>
      </c>
      <c r="W165" s="67" t="s">
        <v>49</v>
      </c>
      <c r="X165" s="67" t="s">
        <v>494</v>
      </c>
      <c r="Y165" s="67" t="s">
        <v>18</v>
      </c>
    </row>
    <row r="166">
      <c r="A166" s="65" t="s">
        <v>60</v>
      </c>
      <c r="B166" s="66">
        <v>3.32397881E8</v>
      </c>
      <c r="C166" s="67" t="s">
        <v>766</v>
      </c>
      <c r="D166" s="67" t="s">
        <v>107</v>
      </c>
      <c r="E166" s="67" t="s">
        <v>767</v>
      </c>
      <c r="F166" s="66" t="s">
        <v>768</v>
      </c>
      <c r="G166" s="66">
        <v>741.0</v>
      </c>
      <c r="H166" s="66">
        <v>2.0121212E7</v>
      </c>
      <c r="I166" s="66">
        <v>0.0</v>
      </c>
      <c r="J166" s="66">
        <v>1.0</v>
      </c>
      <c r="K166" s="68"/>
      <c r="L166" s="68"/>
      <c r="M166" s="69" t="s">
        <v>769</v>
      </c>
      <c r="N166" s="66">
        <v>235959.0</v>
      </c>
      <c r="O166" s="66">
        <v>2.0121212E7</v>
      </c>
      <c r="P166" s="68"/>
      <c r="Q166" s="66">
        <v>41.0</v>
      </c>
      <c r="R166" s="66">
        <v>2.0121212E7</v>
      </c>
      <c r="S166" s="70">
        <v>1.0</v>
      </c>
      <c r="T166" s="70">
        <v>1.0</v>
      </c>
      <c r="U166" s="67" t="s">
        <v>492</v>
      </c>
      <c r="V166" s="67" t="s">
        <v>493</v>
      </c>
      <c r="W166" s="67" t="s">
        <v>49</v>
      </c>
      <c r="X166" s="67" t="s">
        <v>494</v>
      </c>
      <c r="Y166" s="67" t="s">
        <v>18</v>
      </c>
    </row>
    <row r="167">
      <c r="A167" s="67" t="s">
        <v>60</v>
      </c>
      <c r="B167" s="66">
        <v>2.5271353E7</v>
      </c>
      <c r="C167" s="67" t="s">
        <v>770</v>
      </c>
      <c r="D167" s="67" t="s">
        <v>107</v>
      </c>
      <c r="E167" s="67" t="s">
        <v>771</v>
      </c>
      <c r="F167" s="66" t="s">
        <v>772</v>
      </c>
      <c r="G167" s="66">
        <v>960.0</v>
      </c>
      <c r="H167" s="66">
        <v>2.0000831E7</v>
      </c>
      <c r="I167" s="66">
        <v>0.0</v>
      </c>
      <c r="J167" s="66">
        <v>1.0</v>
      </c>
      <c r="K167" s="68"/>
      <c r="L167" s="68"/>
      <c r="M167" s="69" t="s">
        <v>773</v>
      </c>
      <c r="N167" s="66">
        <v>235959.0</v>
      </c>
      <c r="O167" s="66">
        <v>2.0000831E7</v>
      </c>
      <c r="P167" s="68"/>
      <c r="Q167" s="66">
        <v>49.0</v>
      </c>
      <c r="R167" s="66">
        <v>2.0000831E7</v>
      </c>
      <c r="S167" s="70">
        <v>1.0</v>
      </c>
      <c r="T167" s="70">
        <v>1.0</v>
      </c>
      <c r="U167" s="67" t="s">
        <v>492</v>
      </c>
      <c r="V167" s="67" t="s">
        <v>493</v>
      </c>
      <c r="W167" s="67" t="s">
        <v>49</v>
      </c>
      <c r="X167" s="67" t="s">
        <v>494</v>
      </c>
      <c r="Y167" s="67" t="s">
        <v>18</v>
      </c>
    </row>
    <row r="168">
      <c r="A168" s="71" t="s">
        <v>24</v>
      </c>
      <c r="B168" s="66">
        <v>4889854.0</v>
      </c>
      <c r="C168" s="67" t="s">
        <v>774</v>
      </c>
      <c r="D168" s="67" t="s">
        <v>107</v>
      </c>
      <c r="E168" s="67" t="s">
        <v>775</v>
      </c>
      <c r="F168" s="66" t="s">
        <v>776</v>
      </c>
      <c r="G168" s="66">
        <v>293.0</v>
      </c>
      <c r="H168" s="66">
        <v>2.0090114E7</v>
      </c>
      <c r="I168" s="66">
        <v>0.0</v>
      </c>
      <c r="J168" s="66">
        <v>5.0</v>
      </c>
      <c r="K168" s="68"/>
      <c r="L168" s="68"/>
      <c r="M168" s="69" t="s">
        <v>777</v>
      </c>
      <c r="N168" s="66">
        <v>235959.0</v>
      </c>
      <c r="O168" s="66">
        <v>2.0090114E7</v>
      </c>
      <c r="P168" s="66" t="s">
        <v>303</v>
      </c>
      <c r="Q168" s="66">
        <v>14.0</v>
      </c>
      <c r="R168" s="66">
        <v>2.0090114E7</v>
      </c>
      <c r="S168" s="70">
        <v>1.0</v>
      </c>
      <c r="T168" s="70">
        <v>1.0</v>
      </c>
      <c r="U168" s="67" t="s">
        <v>492</v>
      </c>
      <c r="V168" s="67" t="s">
        <v>493</v>
      </c>
      <c r="W168" s="67" t="s">
        <v>49</v>
      </c>
      <c r="X168" s="67" t="s">
        <v>494</v>
      </c>
      <c r="Y168" s="67" t="s">
        <v>18</v>
      </c>
    </row>
    <row r="169">
      <c r="A169" s="67" t="s">
        <v>60</v>
      </c>
      <c r="B169" s="66">
        <v>2.93346166E8</v>
      </c>
      <c r="C169" s="67" t="s">
        <v>778</v>
      </c>
      <c r="D169" s="67" t="s">
        <v>107</v>
      </c>
      <c r="E169" s="67" t="s">
        <v>779</v>
      </c>
      <c r="F169" s="66" t="s">
        <v>780</v>
      </c>
      <c r="G169" s="66">
        <v>1697.0</v>
      </c>
      <c r="H169" s="66">
        <v>2.0101028E7</v>
      </c>
      <c r="I169" s="66">
        <v>0.0</v>
      </c>
      <c r="J169" s="66">
        <v>1.0</v>
      </c>
      <c r="K169" s="68"/>
      <c r="L169" s="68"/>
      <c r="M169" s="69" t="s">
        <v>781</v>
      </c>
      <c r="N169" s="66">
        <v>235959.0</v>
      </c>
      <c r="O169" s="66">
        <v>2.0101028E7</v>
      </c>
      <c r="P169" s="68"/>
      <c r="Q169" s="66">
        <v>90.0</v>
      </c>
      <c r="R169" s="66">
        <v>2.0101028E7</v>
      </c>
      <c r="S169" s="70">
        <v>1.0</v>
      </c>
      <c r="T169" s="70">
        <v>1.0</v>
      </c>
      <c r="U169" s="67" t="s">
        <v>492</v>
      </c>
      <c r="V169" s="67" t="s">
        <v>493</v>
      </c>
      <c r="W169" s="67" t="s">
        <v>49</v>
      </c>
      <c r="X169" s="67" t="s">
        <v>494</v>
      </c>
      <c r="Y169" s="67" t="s">
        <v>18</v>
      </c>
    </row>
    <row r="170">
      <c r="A170" s="65" t="s">
        <v>60</v>
      </c>
      <c r="B170" s="66">
        <v>2.17954314E8</v>
      </c>
      <c r="C170" s="67" t="s">
        <v>782</v>
      </c>
      <c r="D170" s="67" t="s">
        <v>107</v>
      </c>
      <c r="E170" s="67" t="s">
        <v>783</v>
      </c>
      <c r="F170" s="66" t="s">
        <v>784</v>
      </c>
      <c r="G170" s="66">
        <v>880.0</v>
      </c>
      <c r="H170" s="66">
        <v>2.0070602E7</v>
      </c>
      <c r="I170" s="66">
        <v>0.0</v>
      </c>
      <c r="J170" s="66">
        <v>1.0</v>
      </c>
      <c r="K170" s="68"/>
      <c r="L170" s="68"/>
      <c r="M170" s="69" t="s">
        <v>785</v>
      </c>
      <c r="N170" s="66">
        <v>235959.0</v>
      </c>
      <c r="O170" s="66">
        <v>2.0070602E7</v>
      </c>
      <c r="P170" s="68"/>
      <c r="Q170" s="66">
        <v>32.0</v>
      </c>
      <c r="R170" s="66">
        <v>2.0070602E7</v>
      </c>
      <c r="S170" s="70">
        <v>1.0</v>
      </c>
      <c r="T170" s="70">
        <v>1.0</v>
      </c>
      <c r="U170" s="67" t="s">
        <v>492</v>
      </c>
      <c r="V170" s="67" t="s">
        <v>493</v>
      </c>
      <c r="W170" s="67" t="s">
        <v>49</v>
      </c>
      <c r="X170" s="67" t="s">
        <v>494</v>
      </c>
      <c r="Y170" s="67" t="s">
        <v>18</v>
      </c>
    </row>
    <row r="171">
      <c r="A171" s="65" t="s">
        <v>60</v>
      </c>
      <c r="B171" s="66">
        <v>3.01250326E8</v>
      </c>
      <c r="C171" s="67" t="s">
        <v>786</v>
      </c>
      <c r="D171" s="67" t="s">
        <v>107</v>
      </c>
      <c r="E171" s="67" t="s">
        <v>787</v>
      </c>
      <c r="F171" s="66" t="s">
        <v>788</v>
      </c>
      <c r="G171" s="66">
        <v>1055.0</v>
      </c>
      <c r="H171" s="66">
        <v>2.0110304E7</v>
      </c>
      <c r="I171" s="66">
        <v>0.0</v>
      </c>
      <c r="J171" s="66">
        <v>1.0</v>
      </c>
      <c r="K171" s="68"/>
      <c r="L171" s="68"/>
      <c r="M171" s="69" t="s">
        <v>789</v>
      </c>
      <c r="N171" s="66">
        <v>235959.0</v>
      </c>
      <c r="O171" s="66">
        <v>2.0110304E7</v>
      </c>
      <c r="P171" s="66"/>
      <c r="Q171" s="66">
        <v>58.0</v>
      </c>
      <c r="R171" s="66">
        <v>2.0110304E7</v>
      </c>
      <c r="S171" s="70">
        <v>1.0</v>
      </c>
      <c r="T171" s="70">
        <v>1.0</v>
      </c>
      <c r="U171" s="67" t="s">
        <v>492</v>
      </c>
      <c r="V171" s="67" t="s">
        <v>493</v>
      </c>
      <c r="W171" s="67" t="s">
        <v>49</v>
      </c>
      <c r="X171" s="67" t="s">
        <v>494</v>
      </c>
      <c r="Y171" s="67" t="s">
        <v>18</v>
      </c>
    </row>
    <row r="172">
      <c r="A172" s="65" t="s">
        <v>60</v>
      </c>
      <c r="B172" s="66">
        <v>3.35534284E8</v>
      </c>
      <c r="C172" s="67" t="s">
        <v>790</v>
      </c>
      <c r="D172" s="67" t="s">
        <v>107</v>
      </c>
      <c r="E172" s="67" t="s">
        <v>791</v>
      </c>
      <c r="F172" s="66" t="s">
        <v>792</v>
      </c>
      <c r="G172" s="66">
        <v>797.0</v>
      </c>
      <c r="H172" s="66">
        <v>2.0130207E7</v>
      </c>
      <c r="I172" s="66">
        <v>0.0</v>
      </c>
      <c r="J172" s="66">
        <v>1.0</v>
      </c>
      <c r="K172" s="68"/>
      <c r="L172" s="68"/>
      <c r="M172" s="69" t="s">
        <v>793</v>
      </c>
      <c r="N172" s="66">
        <v>235959.0</v>
      </c>
      <c r="O172" s="66">
        <v>2.0130207E7</v>
      </c>
      <c r="P172" s="68"/>
      <c r="Q172" s="66">
        <v>41.0</v>
      </c>
      <c r="R172" s="66">
        <v>2.0130207E7</v>
      </c>
      <c r="S172" s="70">
        <v>1.0</v>
      </c>
      <c r="T172" s="70">
        <v>1.0</v>
      </c>
      <c r="U172" s="67" t="s">
        <v>492</v>
      </c>
      <c r="V172" s="67" t="s">
        <v>493</v>
      </c>
      <c r="W172" s="67" t="s">
        <v>49</v>
      </c>
      <c r="X172" s="67" t="s">
        <v>494</v>
      </c>
      <c r="Y172" s="67" t="s">
        <v>18</v>
      </c>
    </row>
    <row r="173">
      <c r="A173" s="65" t="s">
        <v>60</v>
      </c>
      <c r="B173" s="66">
        <v>3.53056939E8</v>
      </c>
      <c r="C173" s="67" t="s">
        <v>794</v>
      </c>
      <c r="D173" s="67" t="s">
        <v>107</v>
      </c>
      <c r="E173" s="67" t="s">
        <v>795</v>
      </c>
      <c r="F173" s="66" t="s">
        <v>796</v>
      </c>
      <c r="G173" s="66">
        <v>757.0</v>
      </c>
      <c r="H173" s="66">
        <v>2.0140123E7</v>
      </c>
      <c r="I173" s="66">
        <v>0.0</v>
      </c>
      <c r="J173" s="66">
        <v>2.0</v>
      </c>
      <c r="K173" s="68"/>
      <c r="L173" s="68"/>
      <c r="M173" s="69" t="s">
        <v>797</v>
      </c>
      <c r="N173" s="66">
        <v>235959.0</v>
      </c>
      <c r="O173" s="66">
        <v>2.0140123E7</v>
      </c>
      <c r="P173" s="68"/>
      <c r="Q173" s="66">
        <v>33.0</v>
      </c>
      <c r="R173" s="66">
        <v>2.0140123E7</v>
      </c>
      <c r="S173" s="70">
        <v>1.0</v>
      </c>
      <c r="T173" s="70">
        <v>1.0</v>
      </c>
      <c r="U173" s="67" t="s">
        <v>492</v>
      </c>
      <c r="V173" s="67" t="s">
        <v>493</v>
      </c>
      <c r="W173" s="67" t="s">
        <v>49</v>
      </c>
      <c r="X173" s="67" t="s">
        <v>494</v>
      </c>
      <c r="Y173" s="67" t="s">
        <v>18</v>
      </c>
    </row>
    <row r="174">
      <c r="A174" s="67" t="s">
        <v>60</v>
      </c>
      <c r="B174" s="66">
        <v>5.4721838E7</v>
      </c>
      <c r="C174" s="67" t="s">
        <v>798</v>
      </c>
      <c r="D174" s="67" t="s">
        <v>107</v>
      </c>
      <c r="E174" s="67" t="s">
        <v>799</v>
      </c>
      <c r="F174" s="66" t="s">
        <v>800</v>
      </c>
      <c r="G174" s="66">
        <v>607.0</v>
      </c>
      <c r="H174" s="66">
        <v>2.0010708E7</v>
      </c>
      <c r="I174" s="66">
        <v>0.0</v>
      </c>
      <c r="J174" s="66">
        <v>1.0</v>
      </c>
      <c r="K174" s="68"/>
      <c r="L174" s="68"/>
      <c r="M174" s="69" t="s">
        <v>801</v>
      </c>
      <c r="N174" s="66">
        <v>235959.0</v>
      </c>
      <c r="O174" s="66">
        <v>2.0010708E7</v>
      </c>
      <c r="P174" s="68"/>
      <c r="Q174" s="66">
        <v>41.0</v>
      </c>
      <c r="R174" s="66">
        <v>2.0010708E7</v>
      </c>
      <c r="S174" s="70">
        <v>1.0</v>
      </c>
      <c r="T174" s="70">
        <v>1.0</v>
      </c>
      <c r="U174" s="67" t="s">
        <v>492</v>
      </c>
      <c r="V174" s="67" t="s">
        <v>493</v>
      </c>
      <c r="W174" s="67" t="s">
        <v>49</v>
      </c>
      <c r="X174" s="67" t="s">
        <v>494</v>
      </c>
      <c r="Y174" s="67" t="s">
        <v>18</v>
      </c>
    </row>
    <row r="175">
      <c r="A175" s="65" t="s">
        <v>73</v>
      </c>
      <c r="B175" s="66">
        <v>1.3155159E7</v>
      </c>
      <c r="C175" s="67" t="s">
        <v>802</v>
      </c>
      <c r="D175" s="67" t="s">
        <v>107</v>
      </c>
      <c r="E175" s="67" t="s">
        <v>803</v>
      </c>
      <c r="F175" s="66" t="s">
        <v>804</v>
      </c>
      <c r="G175" s="66">
        <v>1805.0</v>
      </c>
      <c r="H175" s="66">
        <v>2.0140129E7</v>
      </c>
      <c r="I175" s="66">
        <v>0.0</v>
      </c>
      <c r="J175" s="66">
        <v>28.0</v>
      </c>
      <c r="K175" s="68"/>
      <c r="L175" s="68"/>
      <c r="M175" s="69" t="s">
        <v>805</v>
      </c>
      <c r="N175" s="66">
        <v>235959.0</v>
      </c>
      <c r="O175" s="66">
        <v>2.0140129E7</v>
      </c>
      <c r="P175" s="66" t="s">
        <v>806</v>
      </c>
      <c r="Q175" s="66">
        <v>96.0</v>
      </c>
      <c r="R175" s="66">
        <v>2.0140129E7</v>
      </c>
      <c r="S175" s="70">
        <v>1.0</v>
      </c>
      <c r="T175" s="70">
        <v>1.0</v>
      </c>
      <c r="U175" s="67" t="s">
        <v>492</v>
      </c>
      <c r="V175" s="67" t="s">
        <v>493</v>
      </c>
      <c r="W175" s="67" t="s">
        <v>49</v>
      </c>
      <c r="X175" s="67" t="s">
        <v>494</v>
      </c>
      <c r="Y175" s="67" t="s">
        <v>18</v>
      </c>
    </row>
    <row r="176">
      <c r="A176" s="67" t="s">
        <v>60</v>
      </c>
      <c r="B176" s="66">
        <v>4.5337482E7</v>
      </c>
      <c r="C176" s="67" t="s">
        <v>807</v>
      </c>
      <c r="D176" s="67" t="s">
        <v>107</v>
      </c>
      <c r="E176" s="67" t="s">
        <v>808</v>
      </c>
      <c r="F176" s="66" t="s">
        <v>809</v>
      </c>
      <c r="G176" s="66">
        <v>374.0</v>
      </c>
      <c r="H176" s="66">
        <v>2.0010301E7</v>
      </c>
      <c r="I176" s="66">
        <v>0.0</v>
      </c>
      <c r="J176" s="66">
        <v>1.0</v>
      </c>
      <c r="K176" s="68"/>
      <c r="L176" s="68"/>
      <c r="M176" s="69" t="s">
        <v>810</v>
      </c>
      <c r="N176" s="66">
        <v>235959.0</v>
      </c>
      <c r="O176" s="66">
        <v>2.0010301E7</v>
      </c>
      <c r="P176" s="68"/>
      <c r="Q176" s="66">
        <v>17.0</v>
      </c>
      <c r="R176" s="66">
        <v>2.0010301E7</v>
      </c>
      <c r="S176" s="70">
        <v>1.0</v>
      </c>
      <c r="T176" s="70">
        <v>1.0</v>
      </c>
      <c r="U176" s="67" t="s">
        <v>492</v>
      </c>
      <c r="V176" s="67" t="s">
        <v>493</v>
      </c>
      <c r="W176" s="67" t="s">
        <v>49</v>
      </c>
      <c r="X176" s="67" t="s">
        <v>494</v>
      </c>
      <c r="Y176" s="67" t="s">
        <v>18</v>
      </c>
    </row>
    <row r="177">
      <c r="A177" s="65" t="s">
        <v>59</v>
      </c>
      <c r="B177" s="66">
        <v>1.06668018E8</v>
      </c>
      <c r="C177" s="67" t="s">
        <v>141</v>
      </c>
      <c r="D177" s="67" t="s">
        <v>107</v>
      </c>
      <c r="E177" s="67" t="s">
        <v>811</v>
      </c>
      <c r="F177" s="66" t="s">
        <v>143</v>
      </c>
      <c r="G177" s="66">
        <v>218.0</v>
      </c>
      <c r="H177" s="66">
        <v>2.0110509E7</v>
      </c>
      <c r="I177" s="66">
        <v>0.0</v>
      </c>
      <c r="J177" s="66">
        <v>1.0</v>
      </c>
      <c r="K177" s="68"/>
      <c r="L177" s="68"/>
      <c r="M177" s="69" t="s">
        <v>812</v>
      </c>
      <c r="N177" s="66">
        <v>235959.0</v>
      </c>
      <c r="O177" s="66">
        <v>2.0110509E7</v>
      </c>
      <c r="P177" s="68"/>
      <c r="Q177" s="66">
        <v>13.0</v>
      </c>
      <c r="R177" s="66">
        <v>2.0110509E7</v>
      </c>
      <c r="S177" s="70">
        <v>1.0</v>
      </c>
      <c r="T177" s="70">
        <v>1.0</v>
      </c>
      <c r="U177" s="67" t="s">
        <v>492</v>
      </c>
      <c r="V177" s="67" t="s">
        <v>493</v>
      </c>
      <c r="W177" s="67" t="s">
        <v>49</v>
      </c>
      <c r="X177" s="67" t="s">
        <v>494</v>
      </c>
      <c r="Y177" s="67" t="s">
        <v>18</v>
      </c>
    </row>
    <row r="178">
      <c r="A178" s="65" t="s">
        <v>60</v>
      </c>
      <c r="B178" s="66">
        <v>7.500469E7</v>
      </c>
      <c r="C178" s="67" t="s">
        <v>813</v>
      </c>
      <c r="D178" s="67" t="s">
        <v>107</v>
      </c>
      <c r="E178" s="67" t="s">
        <v>814</v>
      </c>
      <c r="F178" s="66" t="s">
        <v>815</v>
      </c>
      <c r="G178" s="66">
        <v>759.0</v>
      </c>
      <c r="H178" s="66">
        <v>2.0020419E7</v>
      </c>
      <c r="I178" s="66">
        <v>0.0</v>
      </c>
      <c r="J178" s="66">
        <v>2.0</v>
      </c>
      <c r="K178" s="68"/>
      <c r="L178" s="68"/>
      <c r="M178" s="69" t="s">
        <v>816</v>
      </c>
      <c r="N178" s="66">
        <v>235959.0</v>
      </c>
      <c r="O178" s="66">
        <v>2.0020419E7</v>
      </c>
      <c r="P178" s="68"/>
      <c r="Q178" s="66">
        <v>48.0</v>
      </c>
      <c r="R178" s="66">
        <v>2.0020419E7</v>
      </c>
      <c r="S178" s="70">
        <v>1.0</v>
      </c>
      <c r="T178" s="70">
        <v>1.0</v>
      </c>
      <c r="U178" s="67" t="s">
        <v>492</v>
      </c>
      <c r="V178" s="67" t="s">
        <v>493</v>
      </c>
      <c r="W178" s="67" t="s">
        <v>49</v>
      </c>
      <c r="X178" s="67" t="s">
        <v>494</v>
      </c>
      <c r="Y178" s="67" t="s">
        <v>18</v>
      </c>
    </row>
    <row r="179">
      <c r="A179" s="65" t="s">
        <v>60</v>
      </c>
      <c r="B179" s="66">
        <v>1.7729192E8</v>
      </c>
      <c r="C179" s="67" t="s">
        <v>817</v>
      </c>
      <c r="D179" s="67" t="s">
        <v>107</v>
      </c>
      <c r="E179" s="67" t="s">
        <v>818</v>
      </c>
      <c r="F179" s="66" t="s">
        <v>819</v>
      </c>
      <c r="G179" s="66">
        <v>499.0</v>
      </c>
      <c r="H179" s="66">
        <v>2.0051231E7</v>
      </c>
      <c r="I179" s="66">
        <v>0.0</v>
      </c>
      <c r="J179" s="66">
        <v>2.0</v>
      </c>
      <c r="K179" s="68"/>
      <c r="L179" s="68"/>
      <c r="M179" s="69" t="s">
        <v>820</v>
      </c>
      <c r="N179" s="66">
        <v>235959.0</v>
      </c>
      <c r="O179" s="66">
        <v>2.0051231E7</v>
      </c>
      <c r="P179" s="66"/>
      <c r="Q179" s="66">
        <v>23.0</v>
      </c>
      <c r="R179" s="66">
        <v>2.0051231E7</v>
      </c>
      <c r="S179" s="70">
        <v>1.0</v>
      </c>
      <c r="T179" s="70">
        <v>1.0</v>
      </c>
      <c r="U179" s="67" t="s">
        <v>492</v>
      </c>
      <c r="V179" s="67" t="s">
        <v>493</v>
      </c>
      <c r="W179" s="67" t="s">
        <v>49</v>
      </c>
      <c r="X179" s="67" t="s">
        <v>494</v>
      </c>
      <c r="Y179" s="67" t="s">
        <v>18</v>
      </c>
    </row>
    <row r="180">
      <c r="A180" s="71" t="s">
        <v>24</v>
      </c>
      <c r="B180" s="66">
        <v>2.2946475E7</v>
      </c>
      <c r="C180" s="67" t="s">
        <v>821</v>
      </c>
      <c r="D180" s="67" t="s">
        <v>107</v>
      </c>
      <c r="E180" s="67" t="s">
        <v>822</v>
      </c>
      <c r="F180" s="66" t="s">
        <v>823</v>
      </c>
      <c r="G180" s="66">
        <v>486.0</v>
      </c>
      <c r="H180" s="66">
        <v>2.012102E7</v>
      </c>
      <c r="I180" s="66">
        <v>0.0</v>
      </c>
      <c r="J180" s="66">
        <v>1.0</v>
      </c>
      <c r="K180" s="68"/>
      <c r="L180" s="68"/>
      <c r="M180" s="69" t="s">
        <v>824</v>
      </c>
      <c r="N180" s="66">
        <v>235959.0</v>
      </c>
      <c r="O180" s="66">
        <v>2.012102E7</v>
      </c>
      <c r="P180" s="66" t="s">
        <v>825</v>
      </c>
      <c r="Q180" s="66">
        <v>40.0</v>
      </c>
      <c r="R180" s="66">
        <v>2.012102E7</v>
      </c>
      <c r="S180" s="70">
        <v>1.0</v>
      </c>
      <c r="T180" s="70">
        <v>1.0</v>
      </c>
      <c r="U180" s="67" t="s">
        <v>492</v>
      </c>
      <c r="V180" s="67" t="s">
        <v>493</v>
      </c>
      <c r="W180" s="67" t="s">
        <v>49</v>
      </c>
      <c r="X180" s="67" t="s">
        <v>494</v>
      </c>
      <c r="Y180" s="67" t="s">
        <v>18</v>
      </c>
    </row>
    <row r="181">
      <c r="A181" s="65" t="s">
        <v>67</v>
      </c>
      <c r="B181" s="66">
        <v>141575.0</v>
      </c>
      <c r="C181" s="67" t="s">
        <v>826</v>
      </c>
      <c r="D181" s="67" t="s">
        <v>107</v>
      </c>
      <c r="E181" s="67" t="s">
        <v>827</v>
      </c>
      <c r="F181" s="66" t="s">
        <v>828</v>
      </c>
      <c r="G181" s="66">
        <v>311.0</v>
      </c>
      <c r="H181" s="66">
        <v>2.0041129E7</v>
      </c>
      <c r="I181" s="66">
        <v>0.0</v>
      </c>
      <c r="J181" s="66">
        <v>6.0</v>
      </c>
      <c r="K181" s="68"/>
      <c r="L181" s="68"/>
      <c r="M181" s="66" t="s">
        <v>126</v>
      </c>
      <c r="N181" s="66">
        <v>235959.0</v>
      </c>
      <c r="O181" s="66">
        <v>2.0041129E7</v>
      </c>
      <c r="P181" s="68"/>
      <c r="Q181" s="66">
        <v>16.0</v>
      </c>
      <c r="R181" s="66">
        <v>2.0041129E7</v>
      </c>
      <c r="S181" s="70">
        <v>1.0</v>
      </c>
      <c r="T181" s="70">
        <v>1.0</v>
      </c>
      <c r="U181" s="67" t="s">
        <v>492</v>
      </c>
      <c r="V181" s="67" t="s">
        <v>493</v>
      </c>
      <c r="W181" s="67" t="s">
        <v>49</v>
      </c>
      <c r="X181" s="67" t="s">
        <v>494</v>
      </c>
      <c r="Y181" s="67" t="s">
        <v>18</v>
      </c>
    </row>
    <row r="182">
      <c r="A182" s="65" t="s">
        <v>59</v>
      </c>
      <c r="B182" s="66">
        <v>8.4662172E7</v>
      </c>
      <c r="C182" s="67" t="s">
        <v>145</v>
      </c>
      <c r="D182" s="67" t="s">
        <v>107</v>
      </c>
      <c r="E182" s="67" t="s">
        <v>146</v>
      </c>
      <c r="F182" s="66" t="s">
        <v>147</v>
      </c>
      <c r="G182" s="66">
        <v>280.0</v>
      </c>
      <c r="H182" s="66">
        <v>2.0081205E7</v>
      </c>
      <c r="I182" s="66">
        <v>0.0</v>
      </c>
      <c r="J182" s="66">
        <v>1.0</v>
      </c>
      <c r="K182" s="68"/>
      <c r="L182" s="68"/>
      <c r="M182" s="69" t="s">
        <v>829</v>
      </c>
      <c r="N182" s="66">
        <v>235959.0</v>
      </c>
      <c r="O182" s="66">
        <v>2.0081205E7</v>
      </c>
      <c r="P182" s="68"/>
      <c r="Q182" s="66">
        <v>15.0</v>
      </c>
      <c r="R182" s="66">
        <v>2.0081205E7</v>
      </c>
      <c r="S182" s="70">
        <v>1.0</v>
      </c>
      <c r="T182" s="70">
        <v>1.0</v>
      </c>
      <c r="U182" s="67" t="s">
        <v>492</v>
      </c>
      <c r="V182" s="67" t="s">
        <v>493</v>
      </c>
      <c r="W182" s="67" t="s">
        <v>49</v>
      </c>
      <c r="X182" s="67" t="s">
        <v>494</v>
      </c>
      <c r="Y182" s="67" t="s">
        <v>18</v>
      </c>
    </row>
    <row r="183">
      <c r="A183" s="65" t="s">
        <v>60</v>
      </c>
      <c r="B183" s="66">
        <v>3.39783299E8</v>
      </c>
      <c r="C183" s="67" t="s">
        <v>830</v>
      </c>
      <c r="D183" s="67" t="s">
        <v>107</v>
      </c>
      <c r="E183" s="67" t="s">
        <v>831</v>
      </c>
      <c r="F183" s="66" t="s">
        <v>832</v>
      </c>
      <c r="G183" s="66">
        <v>380.0</v>
      </c>
      <c r="H183" s="66">
        <v>2.0130513E7</v>
      </c>
      <c r="I183" s="66">
        <v>0.0</v>
      </c>
      <c r="J183" s="66">
        <v>2.0</v>
      </c>
      <c r="K183" s="68"/>
      <c r="L183" s="68"/>
      <c r="M183" s="69" t="s">
        <v>833</v>
      </c>
      <c r="N183" s="66">
        <v>235959.0</v>
      </c>
      <c r="O183" s="66">
        <v>2.0130513E7</v>
      </c>
      <c r="P183" s="68"/>
      <c r="Q183" s="66">
        <v>21.0</v>
      </c>
      <c r="R183" s="66">
        <v>2.0130513E7</v>
      </c>
      <c r="S183" s="70">
        <v>1.0</v>
      </c>
      <c r="T183" s="70">
        <v>1.0</v>
      </c>
      <c r="U183" s="67" t="s">
        <v>492</v>
      </c>
      <c r="V183" s="67" t="s">
        <v>493</v>
      </c>
      <c r="W183" s="67" t="s">
        <v>49</v>
      </c>
      <c r="X183" s="67" t="s">
        <v>494</v>
      </c>
      <c r="Y183" s="67" t="s">
        <v>18</v>
      </c>
    </row>
    <row r="184">
      <c r="A184" s="67" t="s">
        <v>60</v>
      </c>
      <c r="B184" s="66">
        <v>1.95442245E8</v>
      </c>
      <c r="C184" s="67" t="s">
        <v>834</v>
      </c>
      <c r="D184" s="67" t="s">
        <v>107</v>
      </c>
      <c r="E184" s="67" t="s">
        <v>835</v>
      </c>
      <c r="F184" s="66" t="s">
        <v>836</v>
      </c>
      <c r="G184" s="66">
        <v>885.0</v>
      </c>
      <c r="H184" s="66">
        <v>2.0060821E7</v>
      </c>
      <c r="I184" s="66">
        <v>0.0</v>
      </c>
      <c r="J184" s="66">
        <v>1.0</v>
      </c>
      <c r="K184" s="68"/>
      <c r="L184" s="68"/>
      <c r="M184" s="69" t="s">
        <v>837</v>
      </c>
      <c r="N184" s="66">
        <v>235959.0</v>
      </c>
      <c r="O184" s="66">
        <v>2.0060821E7</v>
      </c>
      <c r="P184" s="66"/>
      <c r="Q184" s="66">
        <v>50.0</v>
      </c>
      <c r="R184" s="66">
        <v>2.0060821E7</v>
      </c>
      <c r="S184" s="70">
        <v>1.0</v>
      </c>
      <c r="T184" s="70">
        <v>1.0</v>
      </c>
      <c r="U184" s="67" t="s">
        <v>492</v>
      </c>
      <c r="V184" s="67" t="s">
        <v>493</v>
      </c>
      <c r="W184" s="67" t="s">
        <v>49</v>
      </c>
      <c r="X184" s="67" t="s">
        <v>494</v>
      </c>
      <c r="Y184" s="67" t="s">
        <v>18</v>
      </c>
    </row>
    <row r="185">
      <c r="A185" s="65" t="s">
        <v>40</v>
      </c>
      <c r="B185" s="66">
        <v>731171.0</v>
      </c>
      <c r="C185" s="67" t="s">
        <v>838</v>
      </c>
      <c r="D185" s="67" t="s">
        <v>107</v>
      </c>
      <c r="E185" s="67" t="s">
        <v>839</v>
      </c>
      <c r="F185" s="66" t="s">
        <v>840</v>
      </c>
      <c r="G185" s="66">
        <v>2345.0</v>
      </c>
      <c r="H185" s="66">
        <v>2.0180214E7</v>
      </c>
      <c r="I185" s="66">
        <v>0.0</v>
      </c>
      <c r="J185" s="66">
        <v>47.0</v>
      </c>
      <c r="K185" s="68"/>
      <c r="L185" s="68"/>
      <c r="M185" s="69" t="s">
        <v>841</v>
      </c>
      <c r="N185" s="66">
        <v>235959.0</v>
      </c>
      <c r="O185" s="66">
        <v>2.0180214E7</v>
      </c>
      <c r="P185" s="68"/>
      <c r="Q185" s="66">
        <v>101.0</v>
      </c>
      <c r="R185" s="66">
        <v>2.0180214E7</v>
      </c>
      <c r="S185" s="70">
        <v>1.0</v>
      </c>
      <c r="T185" s="70">
        <v>1.0</v>
      </c>
      <c r="U185" s="67" t="s">
        <v>492</v>
      </c>
      <c r="V185" s="67" t="s">
        <v>493</v>
      </c>
      <c r="W185" s="67" t="s">
        <v>49</v>
      </c>
      <c r="X185" s="67" t="s">
        <v>494</v>
      </c>
      <c r="Y185" s="67" t="s">
        <v>18</v>
      </c>
    </row>
    <row r="186">
      <c r="A186" s="67" t="s">
        <v>60</v>
      </c>
      <c r="B186" s="66">
        <v>1.2949776E8</v>
      </c>
      <c r="C186" s="67" t="s">
        <v>842</v>
      </c>
      <c r="D186" s="67" t="s">
        <v>107</v>
      </c>
      <c r="E186" s="67" t="s">
        <v>843</v>
      </c>
      <c r="F186" s="66" t="s">
        <v>844</v>
      </c>
      <c r="G186" s="66">
        <v>2873.0</v>
      </c>
      <c r="H186" s="66">
        <v>2.0040307E7</v>
      </c>
      <c r="I186" s="66">
        <v>0.0</v>
      </c>
      <c r="J186" s="66">
        <v>1.0</v>
      </c>
      <c r="K186" s="68"/>
      <c r="L186" s="68"/>
      <c r="M186" s="69" t="s">
        <v>845</v>
      </c>
      <c r="N186" s="66">
        <v>235959.0</v>
      </c>
      <c r="O186" s="66">
        <v>2.0040307E7</v>
      </c>
      <c r="P186" s="68"/>
      <c r="Q186" s="66">
        <v>139.0</v>
      </c>
      <c r="R186" s="66">
        <v>2.0040307E7</v>
      </c>
      <c r="S186" s="70">
        <v>1.0</v>
      </c>
      <c r="T186" s="70">
        <v>1.0</v>
      </c>
      <c r="U186" s="67" t="s">
        <v>492</v>
      </c>
      <c r="V186" s="67" t="s">
        <v>493</v>
      </c>
      <c r="W186" s="67" t="s">
        <v>49</v>
      </c>
      <c r="X186" s="67" t="s">
        <v>494</v>
      </c>
      <c r="Y186" s="67" t="s">
        <v>18</v>
      </c>
    </row>
    <row r="187">
      <c r="A187" s="71" t="s">
        <v>56</v>
      </c>
      <c r="B187" s="66">
        <v>6756463.0</v>
      </c>
      <c r="C187" s="67" t="s">
        <v>149</v>
      </c>
      <c r="D187" s="67" t="s">
        <v>107</v>
      </c>
      <c r="E187" s="67" t="s">
        <v>846</v>
      </c>
      <c r="F187" s="66" t="s">
        <v>847</v>
      </c>
      <c r="G187" s="66">
        <v>527.0</v>
      </c>
      <c r="H187" s="66">
        <v>2.0190909E7</v>
      </c>
      <c r="I187" s="66">
        <v>0.0</v>
      </c>
      <c r="J187" s="66">
        <v>10.0</v>
      </c>
      <c r="K187" s="68"/>
      <c r="L187" s="68"/>
      <c r="M187" s="69" t="s">
        <v>848</v>
      </c>
      <c r="N187" s="66">
        <v>235959.0</v>
      </c>
      <c r="O187" s="66">
        <v>2.0190909E7</v>
      </c>
      <c r="P187" s="66" t="s">
        <v>153</v>
      </c>
      <c r="Q187" s="66">
        <v>24.0</v>
      </c>
      <c r="R187" s="66">
        <v>2.0190909E7</v>
      </c>
      <c r="S187" s="70">
        <v>1.0</v>
      </c>
      <c r="T187" s="70">
        <v>1.0</v>
      </c>
      <c r="U187" s="67" t="s">
        <v>492</v>
      </c>
      <c r="V187" s="67" t="s">
        <v>493</v>
      </c>
      <c r="W187" s="67" t="s">
        <v>49</v>
      </c>
      <c r="X187" s="67" t="s">
        <v>494</v>
      </c>
      <c r="Y187" s="67" t="s">
        <v>18</v>
      </c>
    </row>
    <row r="188">
      <c r="A188" s="65" t="s">
        <v>78</v>
      </c>
      <c r="B188" s="66">
        <v>2260013.0</v>
      </c>
      <c r="C188" s="67" t="s">
        <v>849</v>
      </c>
      <c r="D188" s="67" t="s">
        <v>107</v>
      </c>
      <c r="E188" s="67" t="s">
        <v>850</v>
      </c>
      <c r="F188" s="66" t="s">
        <v>851</v>
      </c>
      <c r="G188" s="66">
        <v>482.0</v>
      </c>
      <c r="H188" s="66">
        <v>2.0051107E7</v>
      </c>
      <c r="I188" s="66">
        <v>0.0</v>
      </c>
      <c r="J188" s="66">
        <v>5.0</v>
      </c>
      <c r="K188" s="68"/>
      <c r="L188" s="68"/>
      <c r="M188" s="69" t="s">
        <v>852</v>
      </c>
      <c r="N188" s="66">
        <v>235959.0</v>
      </c>
      <c r="O188" s="66">
        <v>2.0051107E7</v>
      </c>
      <c r="P188" s="66" t="s">
        <v>853</v>
      </c>
      <c r="Q188" s="66">
        <v>18.0</v>
      </c>
      <c r="R188" s="66">
        <v>2.0051107E7</v>
      </c>
      <c r="S188" s="70">
        <v>1.0</v>
      </c>
      <c r="T188" s="70">
        <v>1.0</v>
      </c>
      <c r="U188" s="67" t="s">
        <v>492</v>
      </c>
      <c r="V188" s="67" t="s">
        <v>493</v>
      </c>
      <c r="W188" s="67" t="s">
        <v>49</v>
      </c>
      <c r="X188" s="67" t="s">
        <v>494</v>
      </c>
      <c r="Y188" s="67" t="s">
        <v>18</v>
      </c>
    </row>
    <row r="189">
      <c r="A189" s="67" t="s">
        <v>60</v>
      </c>
      <c r="B189" s="66">
        <v>1.2628162E8</v>
      </c>
      <c r="C189" s="67" t="s">
        <v>854</v>
      </c>
      <c r="D189" s="67" t="s">
        <v>107</v>
      </c>
      <c r="E189" s="67" t="s">
        <v>855</v>
      </c>
      <c r="F189" s="66" t="s">
        <v>856</v>
      </c>
      <c r="G189" s="66">
        <v>1102.0</v>
      </c>
      <c r="H189" s="66">
        <v>2.0040219E7</v>
      </c>
      <c r="I189" s="66">
        <v>0.0</v>
      </c>
      <c r="J189" s="66">
        <v>1.0</v>
      </c>
      <c r="K189" s="68"/>
      <c r="L189" s="68"/>
      <c r="M189" s="69" t="s">
        <v>857</v>
      </c>
      <c r="N189" s="66">
        <v>235959.0</v>
      </c>
      <c r="O189" s="66">
        <v>2.0040219E7</v>
      </c>
      <c r="P189" s="68"/>
      <c r="Q189" s="66">
        <v>58.0</v>
      </c>
      <c r="R189" s="66">
        <v>2.0040219E7</v>
      </c>
      <c r="S189" s="70">
        <v>1.0</v>
      </c>
      <c r="T189" s="70">
        <v>1.0</v>
      </c>
      <c r="U189" s="67" t="s">
        <v>492</v>
      </c>
      <c r="V189" s="67" t="s">
        <v>493</v>
      </c>
      <c r="W189" s="67" t="s">
        <v>49</v>
      </c>
      <c r="X189" s="67" t="s">
        <v>494</v>
      </c>
      <c r="Y189" s="67" t="s">
        <v>18</v>
      </c>
    </row>
    <row r="190">
      <c r="A190" s="67" t="s">
        <v>60</v>
      </c>
      <c r="B190" s="66">
        <v>1.27589641E8</v>
      </c>
      <c r="C190" s="67" t="s">
        <v>858</v>
      </c>
      <c r="D190" s="67" t="s">
        <v>107</v>
      </c>
      <c r="E190" s="67" t="s">
        <v>859</v>
      </c>
      <c r="F190" s="66" t="s">
        <v>860</v>
      </c>
      <c r="G190" s="66">
        <v>1579.0</v>
      </c>
      <c r="H190" s="66">
        <v>2.0040209E7</v>
      </c>
      <c r="I190" s="66">
        <v>0.0</v>
      </c>
      <c r="J190" s="66">
        <v>1.0</v>
      </c>
      <c r="K190" s="68"/>
      <c r="L190" s="68"/>
      <c r="M190" s="69" t="s">
        <v>861</v>
      </c>
      <c r="N190" s="66">
        <v>235959.0</v>
      </c>
      <c r="O190" s="66">
        <v>2.0040209E7</v>
      </c>
      <c r="P190" s="68"/>
      <c r="Q190" s="66">
        <v>68.0</v>
      </c>
      <c r="R190" s="66">
        <v>2.0040209E7</v>
      </c>
      <c r="S190" s="70">
        <v>1.0</v>
      </c>
      <c r="T190" s="70">
        <v>1.0</v>
      </c>
      <c r="U190" s="67" t="s">
        <v>492</v>
      </c>
      <c r="V190" s="67" t="s">
        <v>493</v>
      </c>
      <c r="W190" s="67" t="s">
        <v>49</v>
      </c>
      <c r="X190" s="67" t="s">
        <v>494</v>
      </c>
      <c r="Y190" s="67" t="s">
        <v>18</v>
      </c>
    </row>
    <row r="191">
      <c r="A191" s="65" t="s">
        <v>60</v>
      </c>
      <c r="B191" s="66">
        <v>2.32725033E8</v>
      </c>
      <c r="C191" s="67" t="s">
        <v>862</v>
      </c>
      <c r="D191" s="67" t="s">
        <v>107</v>
      </c>
      <c r="E191" s="67" t="s">
        <v>863</v>
      </c>
      <c r="F191" s="66" t="s">
        <v>864</v>
      </c>
      <c r="G191" s="66">
        <v>2786.0</v>
      </c>
      <c r="H191" s="66">
        <v>2.0080126E7</v>
      </c>
      <c r="I191" s="66">
        <v>0.0</v>
      </c>
      <c r="J191" s="66">
        <v>1.0</v>
      </c>
      <c r="K191" s="68"/>
      <c r="L191" s="68"/>
      <c r="M191" s="69" t="s">
        <v>865</v>
      </c>
      <c r="N191" s="66">
        <v>235959.0</v>
      </c>
      <c r="O191" s="66">
        <v>2.0080126E7</v>
      </c>
      <c r="P191" s="66"/>
      <c r="Q191" s="66">
        <v>157.0</v>
      </c>
      <c r="R191" s="66">
        <v>2.0080126E7</v>
      </c>
      <c r="S191" s="70">
        <v>1.0</v>
      </c>
      <c r="T191" s="70">
        <v>1.0</v>
      </c>
      <c r="U191" s="67" t="s">
        <v>492</v>
      </c>
      <c r="V191" s="67" t="s">
        <v>493</v>
      </c>
      <c r="W191" s="67" t="s">
        <v>49</v>
      </c>
      <c r="X191" s="67" t="s">
        <v>494</v>
      </c>
      <c r="Y191" s="67" t="s">
        <v>18</v>
      </c>
    </row>
    <row r="192">
      <c r="A192" s="65" t="s">
        <v>79</v>
      </c>
      <c r="B192" s="66">
        <v>7.7189196E7</v>
      </c>
      <c r="C192" s="67" t="s">
        <v>866</v>
      </c>
      <c r="D192" s="67" t="s">
        <v>107</v>
      </c>
      <c r="E192" s="67" t="s">
        <v>867</v>
      </c>
      <c r="F192" s="66" t="s">
        <v>868</v>
      </c>
      <c r="G192" s="66">
        <v>881.0</v>
      </c>
      <c r="H192" s="66">
        <v>2.014032E7</v>
      </c>
      <c r="I192" s="66">
        <v>0.0</v>
      </c>
      <c r="J192" s="66">
        <v>11.0</v>
      </c>
      <c r="K192" s="68"/>
      <c r="L192" s="68"/>
      <c r="M192" s="69" t="s">
        <v>869</v>
      </c>
      <c r="N192" s="66">
        <v>235959.0</v>
      </c>
      <c r="O192" s="66">
        <v>2.014032E7</v>
      </c>
      <c r="P192" s="66" t="s">
        <v>870</v>
      </c>
      <c r="Q192" s="66">
        <v>39.0</v>
      </c>
      <c r="R192" s="66">
        <v>2.014032E7</v>
      </c>
      <c r="S192" s="70">
        <v>1.0</v>
      </c>
      <c r="T192" s="70">
        <v>1.0</v>
      </c>
      <c r="U192" s="67" t="s">
        <v>492</v>
      </c>
      <c r="V192" s="67" t="s">
        <v>493</v>
      </c>
      <c r="W192" s="67" t="s">
        <v>49</v>
      </c>
      <c r="X192" s="67" t="s">
        <v>494</v>
      </c>
      <c r="Y192" s="67" t="s">
        <v>18</v>
      </c>
    </row>
    <row r="193">
      <c r="A193" s="65" t="s">
        <v>60</v>
      </c>
      <c r="B193" s="66">
        <v>1.66338858E8</v>
      </c>
      <c r="C193" s="67" t="s">
        <v>871</v>
      </c>
      <c r="D193" s="67" t="s">
        <v>107</v>
      </c>
      <c r="E193" s="67" t="s">
        <v>872</v>
      </c>
      <c r="F193" s="66" t="s">
        <v>873</v>
      </c>
      <c r="G193" s="66">
        <v>1979.0</v>
      </c>
      <c r="H193" s="66">
        <v>2.0050723E7</v>
      </c>
      <c r="I193" s="66">
        <v>0.0</v>
      </c>
      <c r="J193" s="66">
        <v>1.0</v>
      </c>
      <c r="K193" s="68"/>
      <c r="L193" s="68"/>
      <c r="M193" s="69" t="s">
        <v>874</v>
      </c>
      <c r="N193" s="66">
        <v>235959.0</v>
      </c>
      <c r="O193" s="66">
        <v>2.0050723E7</v>
      </c>
      <c r="P193" s="66"/>
      <c r="Q193" s="66">
        <v>100.0</v>
      </c>
      <c r="R193" s="66">
        <v>2.0050723E7</v>
      </c>
      <c r="S193" s="70">
        <v>1.0</v>
      </c>
      <c r="T193" s="70">
        <v>1.0</v>
      </c>
      <c r="U193" s="67" t="s">
        <v>492</v>
      </c>
      <c r="V193" s="67" t="s">
        <v>493</v>
      </c>
      <c r="W193" s="67" t="s">
        <v>49</v>
      </c>
      <c r="X193" s="67" t="s">
        <v>494</v>
      </c>
      <c r="Y193" s="67" t="s">
        <v>18</v>
      </c>
    </row>
    <row r="194">
      <c r="A194" s="67" t="s">
        <v>62</v>
      </c>
      <c r="B194" s="66">
        <v>1.1242795E7</v>
      </c>
      <c r="C194" s="67" t="s">
        <v>875</v>
      </c>
      <c r="D194" s="67" t="s">
        <v>107</v>
      </c>
      <c r="E194" s="67" t="s">
        <v>876</v>
      </c>
      <c r="F194" s="66" t="s">
        <v>877</v>
      </c>
      <c r="G194" s="66">
        <v>33.0</v>
      </c>
      <c r="H194" s="66">
        <v>2.009123E7</v>
      </c>
      <c r="I194" s="66">
        <v>0.0</v>
      </c>
      <c r="J194" s="66">
        <v>1.0</v>
      </c>
      <c r="K194" s="68"/>
      <c r="L194" s="68"/>
      <c r="M194" s="66" t="s">
        <v>126</v>
      </c>
      <c r="N194" s="66">
        <v>235959.0</v>
      </c>
      <c r="O194" s="66">
        <v>2.009123E7</v>
      </c>
      <c r="P194" s="68"/>
      <c r="Q194" s="66">
        <v>2.0</v>
      </c>
      <c r="R194" s="66">
        <v>2.009123E7</v>
      </c>
      <c r="S194" s="70">
        <v>1.0</v>
      </c>
      <c r="T194" s="70">
        <v>1.0</v>
      </c>
      <c r="U194" s="67" t="s">
        <v>492</v>
      </c>
      <c r="V194" s="67" t="s">
        <v>493</v>
      </c>
      <c r="W194" s="67" t="s">
        <v>49</v>
      </c>
      <c r="X194" s="67" t="s">
        <v>494</v>
      </c>
      <c r="Y194" s="67" t="s">
        <v>18</v>
      </c>
    </row>
    <row r="195">
      <c r="A195" s="67" t="s">
        <v>60</v>
      </c>
      <c r="B195" s="66">
        <v>2.78227813E8</v>
      </c>
      <c r="C195" s="67" t="s">
        <v>878</v>
      </c>
      <c r="D195" s="67" t="s">
        <v>168</v>
      </c>
      <c r="E195" s="67" t="s">
        <v>879</v>
      </c>
      <c r="F195" s="66" t="s">
        <v>880</v>
      </c>
      <c r="G195" s="66">
        <v>850.0</v>
      </c>
      <c r="H195" s="66">
        <v>2.0091224E7</v>
      </c>
      <c r="I195" s="66">
        <v>0.0</v>
      </c>
      <c r="J195" s="66">
        <v>1.0</v>
      </c>
      <c r="K195" s="68"/>
      <c r="L195" s="68"/>
      <c r="M195" s="69" t="s">
        <v>881</v>
      </c>
      <c r="N195" s="66">
        <v>235959.0</v>
      </c>
      <c r="O195" s="66">
        <v>2.0091224E7</v>
      </c>
      <c r="P195" s="68"/>
      <c r="Q195" s="66">
        <v>44.0</v>
      </c>
      <c r="R195" s="66">
        <v>2.0091224E7</v>
      </c>
      <c r="S195" s="70">
        <v>1.0</v>
      </c>
      <c r="T195" s="70">
        <v>0.0</v>
      </c>
      <c r="U195" s="67" t="s">
        <v>492</v>
      </c>
      <c r="V195" s="67" t="s">
        <v>493</v>
      </c>
      <c r="W195" s="67" t="s">
        <v>49</v>
      </c>
      <c r="X195" s="67" t="s">
        <v>494</v>
      </c>
      <c r="Y195" s="67" t="s">
        <v>12</v>
      </c>
    </row>
    <row r="196">
      <c r="A196" s="67" t="s">
        <v>60</v>
      </c>
      <c r="B196" s="66">
        <v>4.01527094E8</v>
      </c>
      <c r="C196" s="67" t="s">
        <v>882</v>
      </c>
      <c r="D196" s="67" t="s">
        <v>107</v>
      </c>
      <c r="E196" s="67" t="s">
        <v>883</v>
      </c>
      <c r="F196" s="66" t="s">
        <v>884</v>
      </c>
      <c r="G196" s="66">
        <v>361.0</v>
      </c>
      <c r="H196" s="66">
        <v>2.0161031E7</v>
      </c>
      <c r="I196" s="66">
        <v>0.0</v>
      </c>
      <c r="J196" s="66">
        <v>2.0</v>
      </c>
      <c r="K196" s="68"/>
      <c r="L196" s="68"/>
      <c r="M196" s="69" t="s">
        <v>885</v>
      </c>
      <c r="N196" s="66">
        <v>235959.0</v>
      </c>
      <c r="O196" s="66">
        <v>2.0161031E7</v>
      </c>
      <c r="P196" s="68"/>
      <c r="Q196" s="66">
        <v>17.0</v>
      </c>
      <c r="R196" s="66">
        <v>2.0161031E7</v>
      </c>
      <c r="S196" s="70">
        <v>1.0</v>
      </c>
      <c r="T196" s="70">
        <v>1.0</v>
      </c>
      <c r="U196" s="67" t="s">
        <v>492</v>
      </c>
      <c r="V196" s="67" t="s">
        <v>493</v>
      </c>
      <c r="W196" s="67" t="s">
        <v>49</v>
      </c>
      <c r="X196" s="67" t="s">
        <v>494</v>
      </c>
      <c r="Y196" s="67" t="s">
        <v>18</v>
      </c>
    </row>
    <row r="197">
      <c r="A197" s="67" t="s">
        <v>60</v>
      </c>
      <c r="B197" s="66">
        <v>4.43497947E8</v>
      </c>
      <c r="C197" s="67" t="s">
        <v>886</v>
      </c>
      <c r="D197" s="67" t="s">
        <v>107</v>
      </c>
      <c r="E197" s="67" t="s">
        <v>887</v>
      </c>
      <c r="F197" s="66" t="s">
        <v>888</v>
      </c>
      <c r="G197" s="66">
        <v>432.0</v>
      </c>
      <c r="H197" s="66">
        <v>2.0190323E7</v>
      </c>
      <c r="I197" s="66">
        <v>0.0</v>
      </c>
      <c r="J197" s="66">
        <v>8.0</v>
      </c>
      <c r="K197" s="68"/>
      <c r="L197" s="68"/>
      <c r="M197" s="66" t="s">
        <v>126</v>
      </c>
      <c r="N197" s="66">
        <v>235959.0</v>
      </c>
      <c r="O197" s="66">
        <v>2.0190323E7</v>
      </c>
      <c r="P197" s="68"/>
      <c r="Q197" s="66">
        <v>26.0</v>
      </c>
      <c r="R197" s="66">
        <v>2.0190323E7</v>
      </c>
      <c r="S197" s="70">
        <v>1.0</v>
      </c>
      <c r="T197" s="70">
        <v>1.0</v>
      </c>
      <c r="U197" s="67" t="s">
        <v>492</v>
      </c>
      <c r="V197" s="67" t="s">
        <v>493</v>
      </c>
      <c r="W197" s="67" t="s">
        <v>49</v>
      </c>
      <c r="X197" s="67" t="s">
        <v>494</v>
      </c>
      <c r="Y197" s="67" t="s">
        <v>18</v>
      </c>
    </row>
    <row r="198">
      <c r="A198" s="71" t="s">
        <v>24</v>
      </c>
      <c r="B198" s="66">
        <v>2.8416057E7</v>
      </c>
      <c r="C198" s="67" t="s">
        <v>889</v>
      </c>
      <c r="D198" s="67" t="s">
        <v>107</v>
      </c>
      <c r="E198" s="67" t="s">
        <v>890</v>
      </c>
      <c r="F198" s="66" t="s">
        <v>891</v>
      </c>
      <c r="G198" s="66">
        <v>513.0</v>
      </c>
      <c r="H198" s="66">
        <v>2.013083E7</v>
      </c>
      <c r="I198" s="66">
        <v>0.0</v>
      </c>
      <c r="J198" s="66">
        <v>1.0</v>
      </c>
      <c r="K198" s="68"/>
      <c r="L198" s="68"/>
      <c r="M198" s="66" t="s">
        <v>126</v>
      </c>
      <c r="N198" s="66">
        <v>235959.0</v>
      </c>
      <c r="O198" s="66">
        <v>2.013083E7</v>
      </c>
      <c r="P198" s="68"/>
      <c r="Q198" s="66">
        <v>34.0</v>
      </c>
      <c r="R198" s="66">
        <v>2.013083E7</v>
      </c>
      <c r="S198" s="70">
        <v>1.0</v>
      </c>
      <c r="T198" s="70">
        <v>1.0</v>
      </c>
      <c r="U198" s="67" t="s">
        <v>492</v>
      </c>
      <c r="V198" s="67" t="s">
        <v>493</v>
      </c>
      <c r="W198" s="67" t="s">
        <v>49</v>
      </c>
      <c r="X198" s="67" t="s">
        <v>494</v>
      </c>
      <c r="Y198" s="67" t="s">
        <v>18</v>
      </c>
    </row>
    <row r="199">
      <c r="A199" s="67" t="s">
        <v>60</v>
      </c>
      <c r="B199" s="66">
        <v>1.9546071E8</v>
      </c>
      <c r="C199" s="67" t="s">
        <v>892</v>
      </c>
      <c r="D199" s="67" t="s">
        <v>168</v>
      </c>
      <c r="E199" s="67" t="s">
        <v>893</v>
      </c>
      <c r="F199" s="66" t="s">
        <v>894</v>
      </c>
      <c r="G199" s="66">
        <v>745.0</v>
      </c>
      <c r="H199" s="66">
        <v>2.0060819E7</v>
      </c>
      <c r="I199" s="66">
        <v>0.0</v>
      </c>
      <c r="J199" s="66">
        <v>1.0</v>
      </c>
      <c r="K199" s="68"/>
      <c r="L199" s="68"/>
      <c r="M199" s="69" t="s">
        <v>895</v>
      </c>
      <c r="N199" s="66">
        <v>235959.0</v>
      </c>
      <c r="O199" s="66">
        <v>2.0060819E7</v>
      </c>
      <c r="P199" s="68"/>
      <c r="Q199" s="66">
        <v>37.0</v>
      </c>
      <c r="R199" s="66">
        <v>2.0060819E7</v>
      </c>
      <c r="S199" s="70">
        <v>1.0</v>
      </c>
      <c r="T199" s="70">
        <v>0.0</v>
      </c>
      <c r="U199" s="67" t="s">
        <v>492</v>
      </c>
      <c r="V199" s="67" t="s">
        <v>493</v>
      </c>
      <c r="W199" s="67" t="s">
        <v>49</v>
      </c>
      <c r="X199" s="67" t="s">
        <v>494</v>
      </c>
      <c r="Y199" s="67" t="s">
        <v>12</v>
      </c>
    </row>
    <row r="200">
      <c r="A200" s="67" t="s">
        <v>63</v>
      </c>
      <c r="B200" s="66">
        <v>1552081.0</v>
      </c>
      <c r="C200" s="67" t="s">
        <v>896</v>
      </c>
      <c r="D200" s="67" t="s">
        <v>107</v>
      </c>
      <c r="E200" s="67" t="s">
        <v>897</v>
      </c>
      <c r="F200" s="66" t="s">
        <v>898</v>
      </c>
      <c r="G200" s="66">
        <v>110.0</v>
      </c>
      <c r="H200" s="66">
        <v>2.0100731E7</v>
      </c>
      <c r="I200" s="66">
        <v>0.0</v>
      </c>
      <c r="J200" s="66">
        <v>4.0</v>
      </c>
      <c r="K200" s="68"/>
      <c r="L200" s="68"/>
      <c r="M200" s="69" t="s">
        <v>899</v>
      </c>
      <c r="N200" s="66">
        <v>235959.0</v>
      </c>
      <c r="O200" s="66">
        <v>2.0100731E7</v>
      </c>
      <c r="P200" s="68"/>
      <c r="Q200" s="66">
        <v>10.0</v>
      </c>
      <c r="R200" s="66">
        <v>2.0100731E7</v>
      </c>
      <c r="S200" s="70">
        <v>1.0</v>
      </c>
      <c r="T200" s="70">
        <v>1.0</v>
      </c>
      <c r="U200" s="67" t="s">
        <v>492</v>
      </c>
      <c r="V200" s="67" t="s">
        <v>493</v>
      </c>
      <c r="W200" s="67" t="s">
        <v>49</v>
      </c>
      <c r="X200" s="67" t="s">
        <v>494</v>
      </c>
      <c r="Y200" s="67" t="s">
        <v>18</v>
      </c>
    </row>
    <row r="201">
      <c r="A201" s="67" t="s">
        <v>60</v>
      </c>
      <c r="B201" s="66">
        <v>2.93637633E8</v>
      </c>
      <c r="C201" s="67" t="s">
        <v>900</v>
      </c>
      <c r="D201" s="67" t="s">
        <v>107</v>
      </c>
      <c r="E201" s="67" t="s">
        <v>901</v>
      </c>
      <c r="F201" s="66" t="s">
        <v>902</v>
      </c>
      <c r="G201" s="66">
        <v>979.0</v>
      </c>
      <c r="H201" s="66">
        <v>2.0101025E7</v>
      </c>
      <c r="I201" s="66">
        <v>0.0</v>
      </c>
      <c r="J201" s="66">
        <v>1.0</v>
      </c>
      <c r="K201" s="68"/>
      <c r="L201" s="68"/>
      <c r="M201" s="69" t="s">
        <v>903</v>
      </c>
      <c r="N201" s="66">
        <v>235959.0</v>
      </c>
      <c r="O201" s="66">
        <v>2.0101025E7</v>
      </c>
      <c r="P201" s="68"/>
      <c r="Q201" s="66">
        <v>47.0</v>
      </c>
      <c r="R201" s="66">
        <v>2.0101025E7</v>
      </c>
      <c r="S201" s="70">
        <v>1.0</v>
      </c>
      <c r="T201" s="70">
        <v>1.0</v>
      </c>
      <c r="U201" s="67" t="s">
        <v>492</v>
      </c>
      <c r="V201" s="67" t="s">
        <v>493</v>
      </c>
      <c r="W201" s="67" t="s">
        <v>49</v>
      </c>
      <c r="X201" s="67" t="s">
        <v>494</v>
      </c>
      <c r="Y201" s="67" t="s">
        <v>18</v>
      </c>
    </row>
    <row r="202">
      <c r="A202" s="65" t="s">
        <v>78</v>
      </c>
      <c r="B202" s="66">
        <v>4262989.0</v>
      </c>
      <c r="C202" s="67" t="s">
        <v>904</v>
      </c>
      <c r="D202" s="67" t="s">
        <v>107</v>
      </c>
      <c r="E202" s="67" t="s">
        <v>905</v>
      </c>
      <c r="F202" s="66" t="s">
        <v>906</v>
      </c>
      <c r="G202" s="66">
        <v>522.0</v>
      </c>
      <c r="H202" s="66">
        <v>2.013093E7</v>
      </c>
      <c r="I202" s="66">
        <v>0.0</v>
      </c>
      <c r="J202" s="66">
        <v>16.0</v>
      </c>
      <c r="K202" s="68"/>
      <c r="L202" s="68"/>
      <c r="M202" s="69" t="s">
        <v>907</v>
      </c>
      <c r="N202" s="66">
        <v>235959.0</v>
      </c>
      <c r="O202" s="66">
        <v>2.013093E7</v>
      </c>
      <c r="P202" s="66" t="s">
        <v>908</v>
      </c>
      <c r="Q202" s="66">
        <v>43.0</v>
      </c>
      <c r="R202" s="66">
        <v>2.013093E7</v>
      </c>
      <c r="S202" s="70">
        <v>1.0</v>
      </c>
      <c r="T202" s="70">
        <v>1.0</v>
      </c>
      <c r="U202" s="67" t="s">
        <v>492</v>
      </c>
      <c r="V202" s="67" t="s">
        <v>493</v>
      </c>
      <c r="W202" s="67" t="s">
        <v>49</v>
      </c>
      <c r="X202" s="67" t="s">
        <v>494</v>
      </c>
      <c r="Y202" s="67" t="s">
        <v>18</v>
      </c>
    </row>
    <row r="203">
      <c r="A203" s="65" t="s">
        <v>60</v>
      </c>
      <c r="B203" s="66">
        <v>1.70941109E8</v>
      </c>
      <c r="C203" s="67" t="s">
        <v>909</v>
      </c>
      <c r="D203" s="67" t="s">
        <v>107</v>
      </c>
      <c r="E203" s="67" t="s">
        <v>910</v>
      </c>
      <c r="F203" s="66" t="s">
        <v>911</v>
      </c>
      <c r="G203" s="66">
        <v>302.0</v>
      </c>
      <c r="H203" s="66">
        <v>2.0051027E7</v>
      </c>
      <c r="I203" s="66">
        <v>0.0</v>
      </c>
      <c r="J203" s="66">
        <v>1.0</v>
      </c>
      <c r="K203" s="68"/>
      <c r="L203" s="68"/>
      <c r="M203" s="69" t="s">
        <v>912</v>
      </c>
      <c r="N203" s="66">
        <v>235959.0</v>
      </c>
      <c r="O203" s="66">
        <v>2.0051027E7</v>
      </c>
      <c r="P203" s="66"/>
      <c r="Q203" s="66">
        <v>20.0</v>
      </c>
      <c r="R203" s="66">
        <v>2.0051027E7</v>
      </c>
      <c r="S203" s="70">
        <v>1.0</v>
      </c>
      <c r="T203" s="70">
        <v>1.0</v>
      </c>
      <c r="U203" s="67" t="s">
        <v>492</v>
      </c>
      <c r="V203" s="67" t="s">
        <v>493</v>
      </c>
      <c r="W203" s="67" t="s">
        <v>49</v>
      </c>
      <c r="X203" s="67" t="s">
        <v>494</v>
      </c>
      <c r="Y203" s="67" t="s">
        <v>18</v>
      </c>
    </row>
    <row r="204">
      <c r="A204" s="65" t="s">
        <v>79</v>
      </c>
      <c r="B204" s="66">
        <v>1.05522325E8</v>
      </c>
      <c r="C204" s="67" t="s">
        <v>913</v>
      </c>
      <c r="D204" s="67" t="s">
        <v>107</v>
      </c>
      <c r="E204" s="67" t="s">
        <v>914</v>
      </c>
      <c r="F204" s="66" t="s">
        <v>915</v>
      </c>
      <c r="G204" s="66">
        <v>1662.0</v>
      </c>
      <c r="H204" s="66">
        <v>2.016061E7</v>
      </c>
      <c r="I204" s="66">
        <v>0.0</v>
      </c>
      <c r="J204" s="66">
        <v>32.0</v>
      </c>
      <c r="K204" s="68"/>
      <c r="L204" s="68"/>
      <c r="M204" s="69" t="s">
        <v>916</v>
      </c>
      <c r="N204" s="66">
        <v>235959.0</v>
      </c>
      <c r="O204" s="66">
        <v>2.016061E7</v>
      </c>
      <c r="P204" s="66" t="s">
        <v>181</v>
      </c>
      <c r="Q204" s="66">
        <v>106.0</v>
      </c>
      <c r="R204" s="66">
        <v>2.016061E7</v>
      </c>
      <c r="S204" s="70">
        <v>1.0</v>
      </c>
      <c r="T204" s="70">
        <v>1.0</v>
      </c>
      <c r="U204" s="67" t="s">
        <v>492</v>
      </c>
      <c r="V204" s="67" t="s">
        <v>493</v>
      </c>
      <c r="W204" s="67" t="s">
        <v>49</v>
      </c>
      <c r="X204" s="67" t="s">
        <v>494</v>
      </c>
      <c r="Y204" s="67" t="s">
        <v>18</v>
      </c>
    </row>
    <row r="205">
      <c r="A205" s="67" t="s">
        <v>79</v>
      </c>
      <c r="B205" s="66">
        <v>7.0901726E7</v>
      </c>
      <c r="C205" s="67" t="s">
        <v>917</v>
      </c>
      <c r="D205" s="67" t="s">
        <v>168</v>
      </c>
      <c r="E205" s="67" t="s">
        <v>918</v>
      </c>
      <c r="F205" s="66" t="s">
        <v>919</v>
      </c>
      <c r="G205" s="66">
        <v>660.0</v>
      </c>
      <c r="H205" s="66">
        <v>2.0130912E7</v>
      </c>
      <c r="I205" s="66">
        <v>0.0</v>
      </c>
      <c r="J205" s="66">
        <v>7.0</v>
      </c>
      <c r="K205" s="68"/>
      <c r="L205" s="68"/>
      <c r="M205" s="69" t="s">
        <v>920</v>
      </c>
      <c r="N205" s="66">
        <v>235959.0</v>
      </c>
      <c r="O205" s="66">
        <v>2.0130912E7</v>
      </c>
      <c r="P205" s="68"/>
      <c r="Q205" s="66">
        <v>40.0</v>
      </c>
      <c r="R205" s="66">
        <v>2.0130912E7</v>
      </c>
      <c r="S205" s="70">
        <v>1.0</v>
      </c>
      <c r="T205" s="70">
        <v>0.0</v>
      </c>
      <c r="U205" s="67" t="s">
        <v>492</v>
      </c>
      <c r="V205" s="67" t="s">
        <v>493</v>
      </c>
      <c r="W205" s="67" t="s">
        <v>49</v>
      </c>
      <c r="X205" s="67" t="s">
        <v>494</v>
      </c>
      <c r="Y205" s="67" t="s">
        <v>12</v>
      </c>
    </row>
    <row r="206">
      <c r="A206" s="65" t="s">
        <v>56</v>
      </c>
      <c r="B206" s="66">
        <v>619732.0</v>
      </c>
      <c r="C206" s="67" t="s">
        <v>921</v>
      </c>
      <c r="D206" s="67" t="s">
        <v>168</v>
      </c>
      <c r="E206" s="67" t="s">
        <v>922</v>
      </c>
      <c r="F206" s="66" t="s">
        <v>923</v>
      </c>
      <c r="G206" s="66">
        <v>2476.0</v>
      </c>
      <c r="H206" s="66">
        <v>2.0160401E7</v>
      </c>
      <c r="I206" s="66">
        <v>0.0</v>
      </c>
      <c r="J206" s="66">
        <v>23.0</v>
      </c>
      <c r="K206" s="68"/>
      <c r="L206" s="68"/>
      <c r="M206" s="69" t="s">
        <v>924</v>
      </c>
      <c r="N206" s="66">
        <v>235959.0</v>
      </c>
      <c r="O206" s="66">
        <v>2.0160401E7</v>
      </c>
      <c r="P206" s="66" t="s">
        <v>925</v>
      </c>
      <c r="Q206" s="66">
        <v>293.0</v>
      </c>
      <c r="R206" s="66">
        <v>2.0160401E7</v>
      </c>
      <c r="S206" s="70">
        <v>1.0</v>
      </c>
      <c r="T206" s="70">
        <v>0.0</v>
      </c>
      <c r="U206" s="67" t="s">
        <v>492</v>
      </c>
      <c r="V206" s="67" t="s">
        <v>493</v>
      </c>
      <c r="W206" s="67" t="s">
        <v>49</v>
      </c>
      <c r="X206" s="67" t="s">
        <v>494</v>
      </c>
      <c r="Y206" s="67" t="s">
        <v>12</v>
      </c>
    </row>
    <row r="207">
      <c r="A207" s="67" t="s">
        <v>60</v>
      </c>
      <c r="B207" s="66">
        <v>4.10945364E8</v>
      </c>
      <c r="C207" s="67" t="s">
        <v>926</v>
      </c>
      <c r="D207" s="67" t="s">
        <v>107</v>
      </c>
      <c r="E207" s="67" t="s">
        <v>927</v>
      </c>
      <c r="F207" s="66" t="s">
        <v>928</v>
      </c>
      <c r="G207" s="66">
        <v>1016.0</v>
      </c>
      <c r="H207" s="66">
        <v>2.0170405E7</v>
      </c>
      <c r="I207" s="66">
        <v>0.0</v>
      </c>
      <c r="J207" s="66">
        <v>2.0</v>
      </c>
      <c r="K207" s="68"/>
      <c r="L207" s="68"/>
      <c r="M207" s="69" t="s">
        <v>929</v>
      </c>
      <c r="N207" s="66">
        <v>235959.0</v>
      </c>
      <c r="O207" s="66">
        <v>2.0170405E7</v>
      </c>
      <c r="P207" s="68"/>
      <c r="Q207" s="66">
        <v>47.0</v>
      </c>
      <c r="R207" s="66">
        <v>2.0170405E7</v>
      </c>
      <c r="S207" s="70">
        <v>1.0</v>
      </c>
      <c r="T207" s="70">
        <v>1.0</v>
      </c>
      <c r="U207" s="67" t="s">
        <v>492</v>
      </c>
      <c r="V207" s="67" t="s">
        <v>493</v>
      </c>
      <c r="W207" s="67" t="s">
        <v>49</v>
      </c>
      <c r="X207" s="67" t="s">
        <v>494</v>
      </c>
      <c r="Y207" s="67" t="s">
        <v>18</v>
      </c>
    </row>
    <row r="208">
      <c r="A208" s="67" t="s">
        <v>62</v>
      </c>
      <c r="B208" s="66">
        <v>2.4021824E7</v>
      </c>
      <c r="C208" s="67" t="s">
        <v>154</v>
      </c>
      <c r="D208" s="67" t="s">
        <v>107</v>
      </c>
      <c r="E208" s="67" t="s">
        <v>930</v>
      </c>
      <c r="F208" s="66" t="s">
        <v>931</v>
      </c>
      <c r="G208" s="66">
        <v>168.0</v>
      </c>
      <c r="H208" s="66">
        <v>2.0180427E7</v>
      </c>
      <c r="I208" s="66">
        <v>0.0</v>
      </c>
      <c r="J208" s="66">
        <v>2.0</v>
      </c>
      <c r="K208" s="68"/>
      <c r="L208" s="68"/>
      <c r="M208" s="66" t="s">
        <v>126</v>
      </c>
      <c r="N208" s="66">
        <v>235959.0</v>
      </c>
      <c r="O208" s="66">
        <v>2.0180427E7</v>
      </c>
      <c r="P208" s="68"/>
      <c r="Q208" s="66">
        <v>12.0</v>
      </c>
      <c r="R208" s="66">
        <v>2.0180427E7</v>
      </c>
      <c r="S208" s="70">
        <v>1.0</v>
      </c>
      <c r="T208" s="70">
        <v>1.0</v>
      </c>
      <c r="U208" s="67" t="s">
        <v>492</v>
      </c>
      <c r="V208" s="67" t="s">
        <v>493</v>
      </c>
      <c r="W208" s="67" t="s">
        <v>49</v>
      </c>
      <c r="X208" s="67" t="s">
        <v>494</v>
      </c>
      <c r="Y208" s="67" t="s">
        <v>18</v>
      </c>
    </row>
    <row r="209">
      <c r="A209" s="67" t="s">
        <v>43</v>
      </c>
      <c r="B209" s="66">
        <v>2388921.0</v>
      </c>
      <c r="C209" s="67" t="s">
        <v>932</v>
      </c>
      <c r="D209" s="67" t="s">
        <v>168</v>
      </c>
      <c r="E209" s="67" t="s">
        <v>933</v>
      </c>
      <c r="F209" s="66" t="s">
        <v>934</v>
      </c>
      <c r="G209" s="66">
        <v>774.0</v>
      </c>
      <c r="H209" s="66">
        <v>2.0160804E7</v>
      </c>
      <c r="I209" s="66">
        <v>0.0</v>
      </c>
      <c r="J209" s="66">
        <v>9.0</v>
      </c>
      <c r="K209" s="68"/>
      <c r="L209" s="68"/>
      <c r="M209" s="69" t="s">
        <v>935</v>
      </c>
      <c r="N209" s="66">
        <v>235959.0</v>
      </c>
      <c r="O209" s="66">
        <v>2.0160804E7</v>
      </c>
      <c r="P209" s="66" t="s">
        <v>936</v>
      </c>
      <c r="Q209" s="66">
        <v>62.0</v>
      </c>
      <c r="R209" s="66">
        <v>2.0160804E7</v>
      </c>
      <c r="S209" s="70">
        <v>1.0</v>
      </c>
      <c r="T209" s="70">
        <v>0.0</v>
      </c>
      <c r="U209" s="67" t="s">
        <v>492</v>
      </c>
      <c r="V209" s="67" t="s">
        <v>493</v>
      </c>
      <c r="W209" s="67" t="s">
        <v>49</v>
      </c>
      <c r="X209" s="67" t="s">
        <v>494</v>
      </c>
      <c r="Y209" s="67" t="s">
        <v>14</v>
      </c>
    </row>
    <row r="210">
      <c r="A210" s="67" t="s">
        <v>60</v>
      </c>
      <c r="B210" s="66">
        <v>3.78582012E8</v>
      </c>
      <c r="C210" s="67" t="s">
        <v>937</v>
      </c>
      <c r="D210" s="67" t="s">
        <v>107</v>
      </c>
      <c r="E210" s="67" t="s">
        <v>938</v>
      </c>
      <c r="F210" s="66" t="s">
        <v>939</v>
      </c>
      <c r="G210" s="66">
        <v>956.0</v>
      </c>
      <c r="H210" s="66">
        <v>2.0150603E7</v>
      </c>
      <c r="I210" s="66">
        <v>0.0</v>
      </c>
      <c r="J210" s="66">
        <v>1.0</v>
      </c>
      <c r="K210" s="68"/>
      <c r="L210" s="68"/>
      <c r="M210" s="69" t="s">
        <v>940</v>
      </c>
      <c r="N210" s="66">
        <v>235959.0</v>
      </c>
      <c r="O210" s="66">
        <v>2.0150603E7</v>
      </c>
      <c r="P210" s="68"/>
      <c r="Q210" s="66">
        <v>73.0</v>
      </c>
      <c r="R210" s="66">
        <v>2.0150603E7</v>
      </c>
      <c r="S210" s="70">
        <v>1.0</v>
      </c>
      <c r="T210" s="70">
        <v>1.0</v>
      </c>
      <c r="U210" s="67" t="s">
        <v>492</v>
      </c>
      <c r="V210" s="67" t="s">
        <v>493</v>
      </c>
      <c r="W210" s="67" t="s">
        <v>49</v>
      </c>
      <c r="X210" s="67" t="s">
        <v>494</v>
      </c>
      <c r="Y210" s="67" t="s">
        <v>18</v>
      </c>
    </row>
    <row r="211">
      <c r="A211" s="71" t="s">
        <v>56</v>
      </c>
      <c r="B211" s="66">
        <v>1713934.0</v>
      </c>
      <c r="C211" s="67" t="s">
        <v>159</v>
      </c>
      <c r="D211" s="67" t="s">
        <v>107</v>
      </c>
      <c r="E211" s="67" t="s">
        <v>160</v>
      </c>
      <c r="F211" s="66" t="s">
        <v>941</v>
      </c>
      <c r="G211" s="66">
        <v>1101.0</v>
      </c>
      <c r="H211" s="66">
        <v>2.0170203E7</v>
      </c>
      <c r="I211" s="66">
        <v>0.0</v>
      </c>
      <c r="J211" s="66">
        <v>11.0</v>
      </c>
      <c r="K211" s="68"/>
      <c r="L211" s="68"/>
      <c r="M211" s="69" t="s">
        <v>942</v>
      </c>
      <c r="N211" s="66">
        <v>235959.0</v>
      </c>
      <c r="O211" s="66">
        <v>2.0170203E7</v>
      </c>
      <c r="P211" s="69" t="s">
        <v>943</v>
      </c>
      <c r="Q211" s="66">
        <v>57.0</v>
      </c>
      <c r="R211" s="66">
        <v>2.0170203E7</v>
      </c>
      <c r="S211" s="70">
        <v>1.0</v>
      </c>
      <c r="T211" s="70">
        <v>1.0</v>
      </c>
      <c r="U211" s="67" t="s">
        <v>492</v>
      </c>
      <c r="V211" s="67" t="s">
        <v>493</v>
      </c>
      <c r="W211" s="67" t="s">
        <v>49</v>
      </c>
      <c r="X211" s="67" t="s">
        <v>494</v>
      </c>
      <c r="Y211" s="67" t="s">
        <v>18</v>
      </c>
    </row>
    <row r="212">
      <c r="A212" s="65" t="s">
        <v>19</v>
      </c>
      <c r="B212" s="66">
        <v>1415538.0</v>
      </c>
      <c r="C212" s="67" t="s">
        <v>944</v>
      </c>
      <c r="D212" s="67" t="s">
        <v>107</v>
      </c>
      <c r="E212" s="67" t="s">
        <v>945</v>
      </c>
      <c r="F212" s="66" t="s">
        <v>946</v>
      </c>
      <c r="G212" s="66">
        <v>1012.0</v>
      </c>
      <c r="H212" s="66">
        <v>2.0140313E7</v>
      </c>
      <c r="I212" s="66">
        <v>0.0</v>
      </c>
      <c r="J212" s="66">
        <v>18.0</v>
      </c>
      <c r="K212" s="68"/>
      <c r="L212" s="68"/>
      <c r="M212" s="69" t="s">
        <v>947</v>
      </c>
      <c r="N212" s="66">
        <v>235959.0</v>
      </c>
      <c r="O212" s="66">
        <v>2.0140313E7</v>
      </c>
      <c r="P212" s="66" t="s">
        <v>324</v>
      </c>
      <c r="Q212" s="66">
        <v>56.0</v>
      </c>
      <c r="R212" s="66">
        <v>2.0140313E7</v>
      </c>
      <c r="S212" s="70">
        <v>1.0</v>
      </c>
      <c r="T212" s="70">
        <v>1.0</v>
      </c>
      <c r="U212" s="67" t="s">
        <v>492</v>
      </c>
      <c r="V212" s="67" t="s">
        <v>493</v>
      </c>
      <c r="W212" s="67" t="s">
        <v>49</v>
      </c>
      <c r="X212" s="67" t="s">
        <v>494</v>
      </c>
      <c r="Y212" s="67" t="s">
        <v>18</v>
      </c>
    </row>
    <row r="213">
      <c r="A213" s="65" t="s">
        <v>79</v>
      </c>
      <c r="B213" s="66">
        <v>5.0615793E7</v>
      </c>
      <c r="C213" s="67" t="s">
        <v>948</v>
      </c>
      <c r="D213" s="67" t="s">
        <v>107</v>
      </c>
      <c r="E213" s="67" t="s">
        <v>949</v>
      </c>
      <c r="F213" s="66" t="s">
        <v>950</v>
      </c>
      <c r="G213" s="66">
        <v>507.0</v>
      </c>
      <c r="H213" s="66">
        <v>2.0110829E7</v>
      </c>
      <c r="I213" s="66">
        <v>0.0</v>
      </c>
      <c r="J213" s="66">
        <v>7.0</v>
      </c>
      <c r="K213" s="68"/>
      <c r="L213" s="68"/>
      <c r="M213" s="69" t="s">
        <v>951</v>
      </c>
      <c r="N213" s="66">
        <v>235959.0</v>
      </c>
      <c r="O213" s="66">
        <v>2.0110829E7</v>
      </c>
      <c r="P213" s="68"/>
      <c r="Q213" s="66">
        <v>22.0</v>
      </c>
      <c r="R213" s="66">
        <v>2.0110829E7</v>
      </c>
      <c r="S213" s="70">
        <v>1.0</v>
      </c>
      <c r="T213" s="70">
        <v>1.0</v>
      </c>
      <c r="U213" s="67" t="s">
        <v>492</v>
      </c>
      <c r="V213" s="67" t="s">
        <v>493</v>
      </c>
      <c r="W213" s="67" t="s">
        <v>49</v>
      </c>
      <c r="X213" s="67" t="s">
        <v>494</v>
      </c>
      <c r="Y213" s="67" t="s">
        <v>18</v>
      </c>
    </row>
    <row r="214">
      <c r="A214" s="67" t="s">
        <v>60</v>
      </c>
      <c r="B214" s="66">
        <v>2.005526E7</v>
      </c>
      <c r="C214" s="67" t="s">
        <v>952</v>
      </c>
      <c r="D214" s="67" t="s">
        <v>107</v>
      </c>
      <c r="E214" s="67" t="s">
        <v>953</v>
      </c>
      <c r="F214" s="66" t="s">
        <v>954</v>
      </c>
      <c r="G214" s="66">
        <v>2736.0</v>
      </c>
      <c r="H214" s="66">
        <v>2.0000604E7</v>
      </c>
      <c r="I214" s="66">
        <v>0.0</v>
      </c>
      <c r="J214" s="66">
        <v>1.0</v>
      </c>
      <c r="K214" s="68"/>
      <c r="L214" s="68"/>
      <c r="M214" s="69" t="s">
        <v>955</v>
      </c>
      <c r="N214" s="66">
        <v>235959.0</v>
      </c>
      <c r="O214" s="66">
        <v>2.0000604E7</v>
      </c>
      <c r="P214" s="68"/>
      <c r="Q214" s="66">
        <v>143.0</v>
      </c>
      <c r="R214" s="66">
        <v>2.0000604E7</v>
      </c>
      <c r="S214" s="70">
        <v>1.0</v>
      </c>
      <c r="T214" s="70">
        <v>1.0</v>
      </c>
      <c r="U214" s="67" t="s">
        <v>492</v>
      </c>
      <c r="V214" s="67" t="s">
        <v>493</v>
      </c>
      <c r="W214" s="67" t="s">
        <v>49</v>
      </c>
      <c r="X214" s="67" t="s">
        <v>494</v>
      </c>
      <c r="Y214" s="67" t="s">
        <v>18</v>
      </c>
    </row>
    <row r="215">
      <c r="A215" s="67" t="s">
        <v>60</v>
      </c>
      <c r="B215" s="66">
        <v>2.60798848E8</v>
      </c>
      <c r="C215" s="67" t="s">
        <v>956</v>
      </c>
      <c r="D215" s="67" t="s">
        <v>107</v>
      </c>
      <c r="E215" s="67" t="s">
        <v>957</v>
      </c>
      <c r="F215" s="66" t="s">
        <v>958</v>
      </c>
      <c r="G215" s="66">
        <v>798.0</v>
      </c>
      <c r="H215" s="66">
        <v>2.0090216E7</v>
      </c>
      <c r="I215" s="66">
        <v>0.0</v>
      </c>
      <c r="J215" s="66">
        <v>1.0</v>
      </c>
      <c r="K215" s="68"/>
      <c r="L215" s="68"/>
      <c r="M215" s="69" t="s">
        <v>959</v>
      </c>
      <c r="N215" s="66">
        <v>235959.0</v>
      </c>
      <c r="O215" s="66">
        <v>2.0090216E7</v>
      </c>
      <c r="P215" s="68"/>
      <c r="Q215" s="66">
        <v>56.0</v>
      </c>
      <c r="R215" s="66">
        <v>2.0090216E7</v>
      </c>
      <c r="S215" s="70">
        <v>1.0</v>
      </c>
      <c r="T215" s="70">
        <v>1.0</v>
      </c>
      <c r="U215" s="67" t="s">
        <v>492</v>
      </c>
      <c r="V215" s="67" t="s">
        <v>493</v>
      </c>
      <c r="W215" s="67" t="s">
        <v>49</v>
      </c>
      <c r="X215" s="67" t="s">
        <v>494</v>
      </c>
      <c r="Y215" s="67" t="s">
        <v>18</v>
      </c>
    </row>
    <row r="216">
      <c r="A216" s="65" t="s">
        <v>79</v>
      </c>
      <c r="B216" s="66">
        <v>1.17503502E8</v>
      </c>
      <c r="C216" s="67" t="s">
        <v>960</v>
      </c>
      <c r="D216" s="67" t="s">
        <v>107</v>
      </c>
      <c r="E216" s="67" t="s">
        <v>961</v>
      </c>
      <c r="F216" s="66" t="s">
        <v>962</v>
      </c>
      <c r="G216" s="66">
        <v>742.0</v>
      </c>
      <c r="H216" s="66">
        <v>2.0170606E7</v>
      </c>
      <c r="I216" s="66">
        <v>0.0</v>
      </c>
      <c r="J216" s="66">
        <v>11.0</v>
      </c>
      <c r="K216" s="68"/>
      <c r="L216" s="68"/>
      <c r="M216" s="69" t="s">
        <v>963</v>
      </c>
      <c r="N216" s="66">
        <v>235959.0</v>
      </c>
      <c r="O216" s="66">
        <v>2.0170606E7</v>
      </c>
      <c r="P216" s="66" t="s">
        <v>964</v>
      </c>
      <c r="Q216" s="66">
        <v>52.0</v>
      </c>
      <c r="R216" s="66">
        <v>2.0170606E7</v>
      </c>
      <c r="S216" s="70">
        <v>1.0</v>
      </c>
      <c r="T216" s="70">
        <v>1.0</v>
      </c>
      <c r="U216" s="67" t="s">
        <v>492</v>
      </c>
      <c r="V216" s="67" t="s">
        <v>493</v>
      </c>
      <c r="W216" s="67" t="s">
        <v>49</v>
      </c>
      <c r="X216" s="67" t="s">
        <v>494</v>
      </c>
      <c r="Y216" s="67" t="s">
        <v>18</v>
      </c>
    </row>
    <row r="217">
      <c r="A217" s="67" t="s">
        <v>60</v>
      </c>
      <c r="B217" s="66">
        <v>3.63643776E8</v>
      </c>
      <c r="C217" s="67" t="s">
        <v>965</v>
      </c>
      <c r="D217" s="67" t="s">
        <v>107</v>
      </c>
      <c r="E217" s="67" t="s">
        <v>966</v>
      </c>
      <c r="F217" s="66" t="s">
        <v>967</v>
      </c>
      <c r="G217" s="66">
        <v>865.0</v>
      </c>
      <c r="H217" s="66">
        <v>2.014091E7</v>
      </c>
      <c r="I217" s="66">
        <v>0.0</v>
      </c>
      <c r="J217" s="66">
        <v>1.0</v>
      </c>
      <c r="K217" s="68"/>
      <c r="L217" s="68"/>
      <c r="M217" s="69" t="s">
        <v>968</v>
      </c>
      <c r="N217" s="66">
        <v>235959.0</v>
      </c>
      <c r="O217" s="66">
        <v>2.014091E7</v>
      </c>
      <c r="P217" s="68"/>
      <c r="Q217" s="66">
        <v>48.0</v>
      </c>
      <c r="R217" s="66">
        <v>2.014091E7</v>
      </c>
      <c r="S217" s="70">
        <v>1.0</v>
      </c>
      <c r="T217" s="70">
        <v>1.0</v>
      </c>
      <c r="U217" s="67" t="s">
        <v>492</v>
      </c>
      <c r="V217" s="67" t="s">
        <v>493</v>
      </c>
      <c r="W217" s="67" t="s">
        <v>49</v>
      </c>
      <c r="X217" s="67" t="s">
        <v>494</v>
      </c>
      <c r="Y217" s="67" t="s">
        <v>18</v>
      </c>
    </row>
    <row r="218">
      <c r="A218" s="67" t="s">
        <v>60</v>
      </c>
      <c r="B218" s="66">
        <v>1.02835732E8</v>
      </c>
      <c r="C218" s="67" t="s">
        <v>969</v>
      </c>
      <c r="D218" s="67" t="s">
        <v>107</v>
      </c>
      <c r="E218" s="67" t="s">
        <v>970</v>
      </c>
      <c r="F218" s="66" t="s">
        <v>971</v>
      </c>
      <c r="G218" s="66">
        <v>557.0</v>
      </c>
      <c r="H218" s="66">
        <v>2.0030405E7</v>
      </c>
      <c r="I218" s="66">
        <v>0.0</v>
      </c>
      <c r="J218" s="66">
        <v>1.0</v>
      </c>
      <c r="K218" s="68"/>
      <c r="L218" s="68"/>
      <c r="M218" s="69" t="s">
        <v>972</v>
      </c>
      <c r="N218" s="66">
        <v>235959.0</v>
      </c>
      <c r="O218" s="66">
        <v>2.0030405E7</v>
      </c>
      <c r="P218" s="68"/>
      <c r="Q218" s="66">
        <v>30.0</v>
      </c>
      <c r="R218" s="66">
        <v>2.0030405E7</v>
      </c>
      <c r="S218" s="70">
        <v>1.0</v>
      </c>
      <c r="T218" s="70">
        <v>1.0</v>
      </c>
      <c r="U218" s="67" t="s">
        <v>492</v>
      </c>
      <c r="V218" s="67" t="s">
        <v>493</v>
      </c>
      <c r="W218" s="67" t="s">
        <v>49</v>
      </c>
      <c r="X218" s="67" t="s">
        <v>494</v>
      </c>
      <c r="Y218" s="67" t="s">
        <v>18</v>
      </c>
    </row>
    <row r="219">
      <c r="A219" s="65" t="s">
        <v>60</v>
      </c>
      <c r="B219" s="66">
        <v>3.38348719E8</v>
      </c>
      <c r="C219" s="67" t="s">
        <v>973</v>
      </c>
      <c r="D219" s="67" t="s">
        <v>107</v>
      </c>
      <c r="E219" s="67" t="s">
        <v>974</v>
      </c>
      <c r="F219" s="66" t="s">
        <v>975</v>
      </c>
      <c r="G219" s="66">
        <v>531.0</v>
      </c>
      <c r="H219" s="66">
        <v>2.0130409E7</v>
      </c>
      <c r="I219" s="66">
        <v>0.0</v>
      </c>
      <c r="J219" s="66">
        <v>1.0</v>
      </c>
      <c r="K219" s="68"/>
      <c r="L219" s="68"/>
      <c r="M219" s="69" t="s">
        <v>976</v>
      </c>
      <c r="N219" s="66">
        <v>235959.0</v>
      </c>
      <c r="O219" s="66">
        <v>2.0130409E7</v>
      </c>
      <c r="P219" s="68"/>
      <c r="Q219" s="66">
        <v>34.0</v>
      </c>
      <c r="R219" s="66">
        <v>2.0130409E7</v>
      </c>
      <c r="S219" s="70">
        <v>1.0</v>
      </c>
      <c r="T219" s="70">
        <v>1.0</v>
      </c>
      <c r="U219" s="67" t="s">
        <v>492</v>
      </c>
      <c r="V219" s="67" t="s">
        <v>493</v>
      </c>
      <c r="W219" s="67" t="s">
        <v>49</v>
      </c>
      <c r="X219" s="67" t="s">
        <v>494</v>
      </c>
      <c r="Y219" s="67" t="s">
        <v>18</v>
      </c>
    </row>
    <row r="220">
      <c r="A220" s="71" t="s">
        <v>59</v>
      </c>
      <c r="B220" s="66">
        <v>1.32401577E8</v>
      </c>
      <c r="C220" s="67" t="s">
        <v>977</v>
      </c>
      <c r="D220" s="67" t="s">
        <v>107</v>
      </c>
      <c r="E220" s="67" t="s">
        <v>978</v>
      </c>
      <c r="F220" s="66" t="s">
        <v>979</v>
      </c>
      <c r="G220" s="66">
        <v>516.0</v>
      </c>
      <c r="H220" s="66">
        <v>2.0130808E7</v>
      </c>
      <c r="I220" s="66">
        <v>0.0</v>
      </c>
      <c r="J220" s="66">
        <v>1.0</v>
      </c>
      <c r="K220" s="68"/>
      <c r="L220" s="68"/>
      <c r="M220" s="69" t="s">
        <v>980</v>
      </c>
      <c r="N220" s="66">
        <v>235959.0</v>
      </c>
      <c r="O220" s="66">
        <v>2.0130808E7</v>
      </c>
      <c r="P220" s="68"/>
      <c r="Q220" s="66">
        <v>28.0</v>
      </c>
      <c r="R220" s="66">
        <v>2.0130808E7</v>
      </c>
      <c r="S220" s="70">
        <v>1.0</v>
      </c>
      <c r="T220" s="70">
        <v>1.0</v>
      </c>
      <c r="U220" s="67" t="s">
        <v>492</v>
      </c>
      <c r="V220" s="67" t="s">
        <v>493</v>
      </c>
      <c r="W220" s="67" t="s">
        <v>49</v>
      </c>
      <c r="X220" s="67" t="s">
        <v>494</v>
      </c>
      <c r="Y220" s="67" t="s">
        <v>18</v>
      </c>
    </row>
    <row r="221">
      <c r="A221" s="67" t="s">
        <v>60</v>
      </c>
      <c r="B221" s="66">
        <v>3.4449859E7</v>
      </c>
      <c r="C221" s="67" t="s">
        <v>981</v>
      </c>
      <c r="D221" s="67" t="s">
        <v>107</v>
      </c>
      <c r="E221" s="67" t="s">
        <v>982</v>
      </c>
      <c r="F221" s="66" t="s">
        <v>983</v>
      </c>
      <c r="G221" s="66">
        <v>1030.0</v>
      </c>
      <c r="H221" s="66">
        <v>2.0001231E7</v>
      </c>
      <c r="I221" s="66">
        <v>0.0</v>
      </c>
      <c r="J221" s="66">
        <v>1.0</v>
      </c>
      <c r="K221" s="68"/>
      <c r="L221" s="68"/>
      <c r="M221" s="69" t="s">
        <v>984</v>
      </c>
      <c r="N221" s="66">
        <v>235959.0</v>
      </c>
      <c r="O221" s="66">
        <v>2.0001231E7</v>
      </c>
      <c r="P221" s="68"/>
      <c r="Q221" s="66">
        <v>52.0</v>
      </c>
      <c r="R221" s="66">
        <v>2.0001231E7</v>
      </c>
      <c r="S221" s="70">
        <v>1.0</v>
      </c>
      <c r="T221" s="70">
        <v>1.0</v>
      </c>
      <c r="U221" s="67" t="s">
        <v>492</v>
      </c>
      <c r="V221" s="67" t="s">
        <v>493</v>
      </c>
      <c r="W221" s="67" t="s">
        <v>49</v>
      </c>
      <c r="X221" s="67" t="s">
        <v>494</v>
      </c>
      <c r="Y221" s="67" t="s">
        <v>18</v>
      </c>
    </row>
    <row r="222">
      <c r="A222" s="65" t="s">
        <v>75</v>
      </c>
      <c r="B222" s="66">
        <v>3599016.0</v>
      </c>
      <c r="C222" s="67" t="s">
        <v>985</v>
      </c>
      <c r="D222" s="67" t="s">
        <v>107</v>
      </c>
      <c r="E222" s="67" t="s">
        <v>986</v>
      </c>
      <c r="F222" s="66" t="s">
        <v>987</v>
      </c>
      <c r="G222" s="66">
        <v>779.0</v>
      </c>
      <c r="H222" s="66">
        <v>2.0181108E7</v>
      </c>
      <c r="I222" s="66">
        <v>0.0</v>
      </c>
      <c r="J222" s="66">
        <v>8.0</v>
      </c>
      <c r="K222" s="68"/>
      <c r="L222" s="68"/>
      <c r="M222" s="69" t="s">
        <v>988</v>
      </c>
      <c r="N222" s="66">
        <v>235959.0</v>
      </c>
      <c r="O222" s="66">
        <v>2.0181108E7</v>
      </c>
      <c r="P222" s="66" t="s">
        <v>989</v>
      </c>
      <c r="Q222" s="66">
        <v>29.0</v>
      </c>
      <c r="R222" s="66">
        <v>2.0181108E7</v>
      </c>
      <c r="S222" s="70">
        <v>1.0</v>
      </c>
      <c r="T222" s="70">
        <v>1.0</v>
      </c>
      <c r="U222" s="67" t="s">
        <v>492</v>
      </c>
      <c r="V222" s="67" t="s">
        <v>493</v>
      </c>
      <c r="W222" s="67" t="s">
        <v>49</v>
      </c>
      <c r="X222" s="67" t="s">
        <v>494</v>
      </c>
      <c r="Y222" s="67" t="s">
        <v>18</v>
      </c>
    </row>
    <row r="223">
      <c r="A223" s="67" t="s">
        <v>60</v>
      </c>
      <c r="B223" s="66">
        <v>1440878.0</v>
      </c>
      <c r="C223" s="67" t="s">
        <v>990</v>
      </c>
      <c r="D223" s="67" t="s">
        <v>107</v>
      </c>
      <c r="E223" s="67" t="s">
        <v>991</v>
      </c>
      <c r="F223" s="66" t="s">
        <v>992</v>
      </c>
      <c r="G223" s="66">
        <v>728.0</v>
      </c>
      <c r="H223" s="66">
        <v>1.9991107E7</v>
      </c>
      <c r="I223" s="66">
        <v>0.0</v>
      </c>
      <c r="J223" s="66">
        <v>2.0</v>
      </c>
      <c r="K223" s="68"/>
      <c r="L223" s="68"/>
      <c r="M223" s="69" t="s">
        <v>993</v>
      </c>
      <c r="N223" s="66">
        <v>235959.0</v>
      </c>
      <c r="O223" s="66">
        <v>1.9991107E7</v>
      </c>
      <c r="P223" s="68"/>
      <c r="Q223" s="66">
        <v>44.0</v>
      </c>
      <c r="R223" s="66">
        <v>1.9991107E7</v>
      </c>
      <c r="S223" s="70">
        <v>1.0</v>
      </c>
      <c r="T223" s="70">
        <v>1.0</v>
      </c>
      <c r="U223" s="67" t="s">
        <v>492</v>
      </c>
      <c r="V223" s="67" t="s">
        <v>493</v>
      </c>
      <c r="W223" s="67" t="s">
        <v>49</v>
      </c>
      <c r="X223" s="67" t="s">
        <v>494</v>
      </c>
      <c r="Y223" s="67" t="s">
        <v>18</v>
      </c>
    </row>
    <row r="224">
      <c r="A224" s="65" t="s">
        <v>59</v>
      </c>
      <c r="B224" s="66">
        <v>5.9388361E7</v>
      </c>
      <c r="C224" s="67" t="s">
        <v>994</v>
      </c>
      <c r="D224" s="67" t="s">
        <v>107</v>
      </c>
      <c r="E224" s="67" t="s">
        <v>995</v>
      </c>
      <c r="F224" s="66" t="s">
        <v>996</v>
      </c>
      <c r="G224" s="66">
        <v>155.0</v>
      </c>
      <c r="H224" s="66">
        <v>2.005091E7</v>
      </c>
      <c r="I224" s="66">
        <v>0.0</v>
      </c>
      <c r="J224" s="66">
        <v>1.0</v>
      </c>
      <c r="K224" s="68"/>
      <c r="L224" s="68"/>
      <c r="M224" s="69" t="s">
        <v>997</v>
      </c>
      <c r="N224" s="66">
        <v>235959.0</v>
      </c>
      <c r="O224" s="66">
        <v>2.005091E7</v>
      </c>
      <c r="P224" s="68"/>
      <c r="Q224" s="66">
        <v>8.0</v>
      </c>
      <c r="R224" s="66">
        <v>2.005091E7</v>
      </c>
      <c r="S224" s="70">
        <v>1.0</v>
      </c>
      <c r="T224" s="70">
        <v>1.0</v>
      </c>
      <c r="U224" s="67" t="s">
        <v>492</v>
      </c>
      <c r="V224" s="67" t="s">
        <v>493</v>
      </c>
      <c r="W224" s="67" t="s">
        <v>49</v>
      </c>
      <c r="X224" s="67" t="s">
        <v>494</v>
      </c>
      <c r="Y224" s="67" t="s">
        <v>18</v>
      </c>
    </row>
    <row r="225">
      <c r="A225" s="65" t="s">
        <v>59</v>
      </c>
      <c r="B225" s="66">
        <v>7.9556454E7</v>
      </c>
      <c r="C225" s="67" t="s">
        <v>163</v>
      </c>
      <c r="D225" s="67" t="s">
        <v>107</v>
      </c>
      <c r="E225" s="67" t="s">
        <v>164</v>
      </c>
      <c r="F225" s="66" t="s">
        <v>998</v>
      </c>
      <c r="G225" s="66">
        <v>340.0</v>
      </c>
      <c r="H225" s="66">
        <v>2.0080523E7</v>
      </c>
      <c r="I225" s="66">
        <v>0.0</v>
      </c>
      <c r="J225" s="66">
        <v>1.0</v>
      </c>
      <c r="K225" s="68"/>
      <c r="L225" s="68"/>
      <c r="M225" s="69" t="s">
        <v>999</v>
      </c>
      <c r="N225" s="66">
        <v>235959.0</v>
      </c>
      <c r="O225" s="66">
        <v>2.0080523E7</v>
      </c>
      <c r="P225" s="68"/>
      <c r="Q225" s="66">
        <v>22.0</v>
      </c>
      <c r="R225" s="66">
        <v>2.0080523E7</v>
      </c>
      <c r="S225" s="70">
        <v>1.0</v>
      </c>
      <c r="T225" s="70">
        <v>1.0</v>
      </c>
      <c r="U225" s="67" t="s">
        <v>492</v>
      </c>
      <c r="V225" s="67" t="s">
        <v>493</v>
      </c>
      <c r="W225" s="67" t="s">
        <v>49</v>
      </c>
      <c r="X225" s="67" t="s">
        <v>494</v>
      </c>
      <c r="Y225" s="67" t="s">
        <v>18</v>
      </c>
    </row>
    <row r="226">
      <c r="A226" s="67" t="s">
        <v>63</v>
      </c>
      <c r="B226" s="66">
        <v>3.6523223E7</v>
      </c>
      <c r="C226" s="67" t="s">
        <v>1000</v>
      </c>
      <c r="D226" s="67" t="s">
        <v>107</v>
      </c>
      <c r="E226" s="67" t="s">
        <v>1001</v>
      </c>
      <c r="F226" s="66" t="s">
        <v>1002</v>
      </c>
      <c r="G226" s="66">
        <v>193.0</v>
      </c>
      <c r="H226" s="66">
        <v>2.0160925E7</v>
      </c>
      <c r="I226" s="66">
        <v>0.0</v>
      </c>
      <c r="J226" s="66">
        <v>5.0</v>
      </c>
      <c r="K226" s="68"/>
      <c r="L226" s="68"/>
      <c r="M226" s="69" t="s">
        <v>1003</v>
      </c>
      <c r="N226" s="66">
        <v>235959.0</v>
      </c>
      <c r="O226" s="66">
        <v>2.0160925E7</v>
      </c>
      <c r="P226" s="66" t="s">
        <v>1004</v>
      </c>
      <c r="Q226" s="66">
        <v>12.0</v>
      </c>
      <c r="R226" s="66">
        <v>2.0160925E7</v>
      </c>
      <c r="S226" s="70">
        <v>1.0</v>
      </c>
      <c r="T226" s="70">
        <v>1.0</v>
      </c>
      <c r="U226" s="67" t="s">
        <v>492</v>
      </c>
      <c r="V226" s="67" t="s">
        <v>493</v>
      </c>
      <c r="W226" s="67" t="s">
        <v>49</v>
      </c>
      <c r="X226" s="67" t="s">
        <v>494</v>
      </c>
      <c r="Y226" s="67" t="s">
        <v>18</v>
      </c>
    </row>
    <row r="227">
      <c r="A227" s="67" t="s">
        <v>62</v>
      </c>
      <c r="B227" s="66">
        <v>1.2182064E7</v>
      </c>
      <c r="C227" s="67" t="s">
        <v>167</v>
      </c>
      <c r="D227" s="67" t="s">
        <v>168</v>
      </c>
      <c r="E227" s="67" t="s">
        <v>1005</v>
      </c>
      <c r="F227" s="66" t="s">
        <v>170</v>
      </c>
      <c r="G227" s="66">
        <v>231.0</v>
      </c>
      <c r="H227" s="66">
        <v>2.0100626E7</v>
      </c>
      <c r="I227" s="66">
        <v>0.0</v>
      </c>
      <c r="J227" s="66">
        <v>6.0</v>
      </c>
      <c r="K227" s="68"/>
      <c r="L227" s="68"/>
      <c r="M227" s="66" t="s">
        <v>126</v>
      </c>
      <c r="N227" s="66">
        <v>235959.0</v>
      </c>
      <c r="O227" s="66">
        <v>2.0100626E7</v>
      </c>
      <c r="P227" s="68"/>
      <c r="Q227" s="66">
        <v>20.0</v>
      </c>
      <c r="R227" s="66">
        <v>2.0100626E7</v>
      </c>
      <c r="S227" s="70">
        <v>1.0</v>
      </c>
      <c r="T227" s="70">
        <v>0.0</v>
      </c>
      <c r="U227" s="67" t="s">
        <v>492</v>
      </c>
      <c r="V227" s="67" t="s">
        <v>493</v>
      </c>
      <c r="W227" s="67" t="s">
        <v>49</v>
      </c>
      <c r="X227" s="67" t="s">
        <v>494</v>
      </c>
      <c r="Y227" s="67" t="s">
        <v>12</v>
      </c>
    </row>
    <row r="228">
      <c r="A228" s="65" t="s">
        <v>79</v>
      </c>
      <c r="B228" s="66">
        <v>1.14353296E8</v>
      </c>
      <c r="C228" s="67" t="s">
        <v>1006</v>
      </c>
      <c r="D228" s="67" t="s">
        <v>107</v>
      </c>
      <c r="E228" s="67" t="s">
        <v>1007</v>
      </c>
      <c r="F228" s="66" t="s">
        <v>1008</v>
      </c>
      <c r="G228" s="66">
        <v>495.0</v>
      </c>
      <c r="H228" s="66">
        <v>2.0170308E7</v>
      </c>
      <c r="I228" s="66">
        <v>0.0</v>
      </c>
      <c r="J228" s="66">
        <v>10.0</v>
      </c>
      <c r="K228" s="68"/>
      <c r="L228" s="68"/>
      <c r="M228" s="69" t="s">
        <v>1009</v>
      </c>
      <c r="N228" s="66">
        <v>235959.0</v>
      </c>
      <c r="O228" s="66">
        <v>2.0170308E7</v>
      </c>
      <c r="P228" s="66" t="s">
        <v>1010</v>
      </c>
      <c r="Q228" s="66">
        <v>32.0</v>
      </c>
      <c r="R228" s="66">
        <v>2.0170308E7</v>
      </c>
      <c r="S228" s="70">
        <v>1.0</v>
      </c>
      <c r="T228" s="70">
        <v>1.0</v>
      </c>
      <c r="U228" s="67" t="s">
        <v>492</v>
      </c>
      <c r="V228" s="67" t="s">
        <v>493</v>
      </c>
      <c r="W228" s="67" t="s">
        <v>49</v>
      </c>
      <c r="X228" s="67" t="s">
        <v>494</v>
      </c>
      <c r="Y228" s="67" t="s">
        <v>18</v>
      </c>
    </row>
    <row r="229">
      <c r="A229" s="65" t="s">
        <v>79</v>
      </c>
      <c r="B229" s="66">
        <v>3.8033609E7</v>
      </c>
      <c r="C229" s="67" t="s">
        <v>1011</v>
      </c>
      <c r="D229" s="67" t="s">
        <v>107</v>
      </c>
      <c r="E229" s="67" t="s">
        <v>1012</v>
      </c>
      <c r="F229" s="66" t="s">
        <v>1013</v>
      </c>
      <c r="G229" s="66">
        <v>438.0</v>
      </c>
      <c r="H229" s="66">
        <v>2.0100403E7</v>
      </c>
      <c r="I229" s="66">
        <v>0.0</v>
      </c>
      <c r="J229" s="66">
        <v>6.0</v>
      </c>
      <c r="K229" s="68"/>
      <c r="L229" s="68"/>
      <c r="M229" s="69" t="s">
        <v>1014</v>
      </c>
      <c r="N229" s="66">
        <v>235959.0</v>
      </c>
      <c r="O229" s="66">
        <v>2.0100403E7</v>
      </c>
      <c r="P229" s="66" t="s">
        <v>1015</v>
      </c>
      <c r="Q229" s="66">
        <v>22.0</v>
      </c>
      <c r="R229" s="66">
        <v>2.0100403E7</v>
      </c>
      <c r="S229" s="70">
        <v>1.0</v>
      </c>
      <c r="T229" s="70">
        <v>1.0</v>
      </c>
      <c r="U229" s="67" t="s">
        <v>492</v>
      </c>
      <c r="V229" s="67" t="s">
        <v>493</v>
      </c>
      <c r="W229" s="67" t="s">
        <v>49</v>
      </c>
      <c r="X229" s="67" t="s">
        <v>494</v>
      </c>
      <c r="Y229" s="67" t="s">
        <v>18</v>
      </c>
    </row>
    <row r="230">
      <c r="A230" s="71" t="s">
        <v>59</v>
      </c>
      <c r="B230" s="66">
        <v>5.9870854E7</v>
      </c>
      <c r="C230" s="67" t="s">
        <v>173</v>
      </c>
      <c r="D230" s="67" t="s">
        <v>107</v>
      </c>
      <c r="E230" s="67" t="s">
        <v>174</v>
      </c>
      <c r="F230" s="66" t="s">
        <v>175</v>
      </c>
      <c r="G230" s="66">
        <v>155.0</v>
      </c>
      <c r="H230" s="66">
        <v>2.0051027E7</v>
      </c>
      <c r="I230" s="66">
        <v>0.0</v>
      </c>
      <c r="J230" s="66">
        <v>1.0</v>
      </c>
      <c r="K230" s="68"/>
      <c r="L230" s="68"/>
      <c r="M230" s="69" t="s">
        <v>1016</v>
      </c>
      <c r="N230" s="66">
        <v>235959.0</v>
      </c>
      <c r="O230" s="66">
        <v>2.0051027E7</v>
      </c>
      <c r="P230" s="68"/>
      <c r="Q230" s="66">
        <v>8.0</v>
      </c>
      <c r="R230" s="66">
        <v>2.0051027E7</v>
      </c>
      <c r="S230" s="70">
        <v>1.0</v>
      </c>
      <c r="T230" s="70">
        <v>1.0</v>
      </c>
      <c r="U230" s="67" t="s">
        <v>492</v>
      </c>
      <c r="V230" s="67" t="s">
        <v>493</v>
      </c>
      <c r="W230" s="67" t="s">
        <v>49</v>
      </c>
      <c r="X230" s="67" t="s">
        <v>494</v>
      </c>
      <c r="Y230" s="67" t="s">
        <v>18</v>
      </c>
    </row>
    <row r="231">
      <c r="A231" s="71" t="s">
        <v>73</v>
      </c>
      <c r="B231" s="66">
        <v>1.2358619E7</v>
      </c>
      <c r="C231" s="67" t="s">
        <v>1017</v>
      </c>
      <c r="D231" s="67" t="s">
        <v>168</v>
      </c>
      <c r="E231" s="67" t="s">
        <v>1018</v>
      </c>
      <c r="F231" s="66" t="s">
        <v>1019</v>
      </c>
      <c r="G231" s="66">
        <v>2009.0</v>
      </c>
      <c r="H231" s="66">
        <v>2.0130925E7</v>
      </c>
      <c r="I231" s="66">
        <v>0.0</v>
      </c>
      <c r="J231" s="66">
        <v>31.0</v>
      </c>
      <c r="K231" s="68"/>
      <c r="L231" s="68"/>
      <c r="M231" s="69" t="s">
        <v>1020</v>
      </c>
      <c r="N231" s="66">
        <v>235959.0</v>
      </c>
      <c r="O231" s="66">
        <v>2.0130925E7</v>
      </c>
      <c r="P231" s="66" t="s">
        <v>806</v>
      </c>
      <c r="Q231" s="66">
        <v>100.0</v>
      </c>
      <c r="R231" s="66">
        <v>2.0130925E7</v>
      </c>
      <c r="S231" s="70">
        <v>1.0</v>
      </c>
      <c r="T231" s="70">
        <v>0.0</v>
      </c>
      <c r="U231" s="67" t="s">
        <v>492</v>
      </c>
      <c r="V231" s="67" t="s">
        <v>493</v>
      </c>
      <c r="W231" s="67" t="s">
        <v>49</v>
      </c>
      <c r="X231" s="67" t="s">
        <v>494</v>
      </c>
      <c r="Y231" s="67" t="s">
        <v>12</v>
      </c>
    </row>
    <row r="232">
      <c r="A232" s="65" t="s">
        <v>60</v>
      </c>
      <c r="B232" s="66">
        <v>2.347818E7</v>
      </c>
      <c r="C232" s="67" t="s">
        <v>1021</v>
      </c>
      <c r="D232" s="67" t="s">
        <v>107</v>
      </c>
      <c r="E232" s="67" t="s">
        <v>1022</v>
      </c>
      <c r="F232" s="66" t="s">
        <v>1023</v>
      </c>
      <c r="G232" s="66">
        <v>552.0</v>
      </c>
      <c r="H232" s="66">
        <v>2.0000817E7</v>
      </c>
      <c r="I232" s="66">
        <v>0.0</v>
      </c>
      <c r="J232" s="66">
        <v>1.0</v>
      </c>
      <c r="K232" s="68"/>
      <c r="L232" s="68"/>
      <c r="M232" s="69" t="s">
        <v>1024</v>
      </c>
      <c r="N232" s="66">
        <v>235959.0</v>
      </c>
      <c r="O232" s="66">
        <v>2.0000817E7</v>
      </c>
      <c r="P232" s="68"/>
      <c r="Q232" s="66">
        <v>20.0</v>
      </c>
      <c r="R232" s="66">
        <v>2.0000817E7</v>
      </c>
      <c r="S232" s="70">
        <v>1.0</v>
      </c>
      <c r="T232" s="70">
        <v>1.0</v>
      </c>
      <c r="U232" s="67" t="s">
        <v>492</v>
      </c>
      <c r="V232" s="67" t="s">
        <v>493</v>
      </c>
      <c r="W232" s="67" t="s">
        <v>49</v>
      </c>
      <c r="X232" s="67" t="s">
        <v>494</v>
      </c>
      <c r="Y232" s="67" t="s">
        <v>18</v>
      </c>
    </row>
    <row r="233">
      <c r="A233" s="71" t="s">
        <v>24</v>
      </c>
      <c r="B233" s="66">
        <v>2.9131229E7</v>
      </c>
      <c r="C233" s="67" t="s">
        <v>1025</v>
      </c>
      <c r="D233" s="67" t="s">
        <v>107</v>
      </c>
      <c r="E233" s="67" t="s">
        <v>1026</v>
      </c>
      <c r="F233" s="66" t="s">
        <v>1027</v>
      </c>
      <c r="G233" s="66">
        <v>697.0</v>
      </c>
      <c r="H233" s="66">
        <v>2.0130913E7</v>
      </c>
      <c r="I233" s="66">
        <v>0.0</v>
      </c>
      <c r="J233" s="66">
        <v>10.0</v>
      </c>
      <c r="K233" s="68"/>
      <c r="L233" s="68"/>
      <c r="M233" s="69" t="s">
        <v>1028</v>
      </c>
      <c r="N233" s="66">
        <v>235959.0</v>
      </c>
      <c r="O233" s="66">
        <v>2.0130913E7</v>
      </c>
      <c r="P233" s="66" t="s">
        <v>1029</v>
      </c>
      <c r="Q233" s="66">
        <v>36.0</v>
      </c>
      <c r="R233" s="66">
        <v>2.0130913E7</v>
      </c>
      <c r="S233" s="70">
        <v>1.0</v>
      </c>
      <c r="T233" s="70">
        <v>1.0</v>
      </c>
      <c r="U233" s="67" t="s">
        <v>492</v>
      </c>
      <c r="V233" s="67" t="s">
        <v>493</v>
      </c>
      <c r="W233" s="67" t="s">
        <v>49</v>
      </c>
      <c r="X233" s="67" t="s">
        <v>494</v>
      </c>
      <c r="Y233" s="67" t="s">
        <v>18</v>
      </c>
    </row>
    <row r="234">
      <c r="A234" s="71" t="s">
        <v>24</v>
      </c>
      <c r="B234" s="66">
        <v>2.8892671E7</v>
      </c>
      <c r="C234" s="67" t="s">
        <v>1030</v>
      </c>
      <c r="D234" s="67" t="s">
        <v>107</v>
      </c>
      <c r="E234" s="67" t="s">
        <v>1031</v>
      </c>
      <c r="F234" s="66" t="s">
        <v>1032</v>
      </c>
      <c r="G234" s="66">
        <v>318.0</v>
      </c>
      <c r="H234" s="66">
        <v>2.0130913E7</v>
      </c>
      <c r="I234" s="66">
        <v>0.0</v>
      </c>
      <c r="J234" s="66">
        <v>3.0</v>
      </c>
      <c r="K234" s="68"/>
      <c r="L234" s="68"/>
      <c r="M234" s="66" t="s">
        <v>126</v>
      </c>
      <c r="N234" s="66">
        <v>235959.0</v>
      </c>
      <c r="O234" s="66">
        <v>2.0130913E7</v>
      </c>
      <c r="P234" s="66"/>
      <c r="Q234" s="66">
        <v>17.0</v>
      </c>
      <c r="R234" s="66">
        <v>2.0130913E7</v>
      </c>
      <c r="S234" s="70">
        <v>1.0</v>
      </c>
      <c r="T234" s="70">
        <v>1.0</v>
      </c>
      <c r="U234" s="67" t="s">
        <v>492</v>
      </c>
      <c r="V234" s="67" t="s">
        <v>493</v>
      </c>
      <c r="W234" s="67" t="s">
        <v>49</v>
      </c>
      <c r="X234" s="67" t="s">
        <v>494</v>
      </c>
      <c r="Y234" s="67" t="s">
        <v>18</v>
      </c>
    </row>
    <row r="235">
      <c r="A235" s="65" t="s">
        <v>40</v>
      </c>
      <c r="B235" s="66">
        <v>538684.0</v>
      </c>
      <c r="C235" s="67" t="s">
        <v>1033</v>
      </c>
      <c r="D235" s="67" t="s">
        <v>107</v>
      </c>
      <c r="E235" s="67" t="s">
        <v>178</v>
      </c>
      <c r="F235" s="66" t="s">
        <v>1034</v>
      </c>
      <c r="G235" s="66">
        <v>366.0</v>
      </c>
      <c r="H235" s="66">
        <v>2.0180227E7</v>
      </c>
      <c r="I235" s="66">
        <v>0.0</v>
      </c>
      <c r="J235" s="66">
        <v>8.0</v>
      </c>
      <c r="K235" s="68"/>
      <c r="L235" s="68"/>
      <c r="M235" s="69" t="s">
        <v>1035</v>
      </c>
      <c r="N235" s="66">
        <v>235959.0</v>
      </c>
      <c r="O235" s="66">
        <v>2.0180227E7</v>
      </c>
      <c r="P235" s="66" t="s">
        <v>181</v>
      </c>
      <c r="Q235" s="66">
        <v>22.0</v>
      </c>
      <c r="R235" s="66">
        <v>2.0180227E7</v>
      </c>
      <c r="S235" s="70">
        <v>1.0</v>
      </c>
      <c r="T235" s="70">
        <v>1.0</v>
      </c>
      <c r="U235" s="67" t="s">
        <v>492</v>
      </c>
      <c r="V235" s="67" t="s">
        <v>493</v>
      </c>
      <c r="W235" s="67" t="s">
        <v>49</v>
      </c>
      <c r="X235" s="67" t="s">
        <v>494</v>
      </c>
      <c r="Y235" s="67" t="s">
        <v>18</v>
      </c>
    </row>
    <row r="236">
      <c r="A236" s="67" t="s">
        <v>30</v>
      </c>
      <c r="B236" s="66">
        <v>1.1675905E7</v>
      </c>
      <c r="C236" s="67" t="s">
        <v>1036</v>
      </c>
      <c r="D236" s="67" t="s">
        <v>107</v>
      </c>
      <c r="E236" s="67" t="s">
        <v>1037</v>
      </c>
      <c r="F236" s="66" t="s">
        <v>1038</v>
      </c>
      <c r="G236" s="66">
        <v>359.0</v>
      </c>
      <c r="H236" s="66">
        <v>2.0170309E7</v>
      </c>
      <c r="I236" s="66">
        <v>0.0</v>
      </c>
      <c r="J236" s="66">
        <v>10.0</v>
      </c>
      <c r="K236" s="68"/>
      <c r="L236" s="68"/>
      <c r="M236" s="69" t="s">
        <v>1039</v>
      </c>
      <c r="N236" s="66">
        <v>235959.0</v>
      </c>
      <c r="O236" s="66">
        <v>2.0170309E7</v>
      </c>
      <c r="P236" s="68"/>
      <c r="Q236" s="66">
        <v>21.0</v>
      </c>
      <c r="R236" s="66">
        <v>2.0170309E7</v>
      </c>
      <c r="S236" s="70">
        <v>1.0</v>
      </c>
      <c r="T236" s="70">
        <v>1.0</v>
      </c>
      <c r="U236" s="67" t="s">
        <v>492</v>
      </c>
      <c r="V236" s="67" t="s">
        <v>493</v>
      </c>
      <c r="W236" s="67" t="s">
        <v>49</v>
      </c>
      <c r="X236" s="67" t="s">
        <v>494</v>
      </c>
      <c r="Y236" s="67" t="s">
        <v>18</v>
      </c>
    </row>
    <row r="237">
      <c r="A237" s="65" t="s">
        <v>60</v>
      </c>
      <c r="B237" s="66">
        <v>1.46117193E8</v>
      </c>
      <c r="C237" s="67" t="s">
        <v>1040</v>
      </c>
      <c r="D237" s="67" t="s">
        <v>107</v>
      </c>
      <c r="E237" s="67" t="s">
        <v>1041</v>
      </c>
      <c r="F237" s="66" t="s">
        <v>1042</v>
      </c>
      <c r="G237" s="66">
        <v>924.0</v>
      </c>
      <c r="H237" s="66">
        <v>2.0041016E7</v>
      </c>
      <c r="I237" s="66">
        <v>0.0</v>
      </c>
      <c r="J237" s="66">
        <v>1.0</v>
      </c>
      <c r="K237" s="68"/>
      <c r="L237" s="68"/>
      <c r="M237" s="69" t="s">
        <v>1043</v>
      </c>
      <c r="N237" s="66">
        <v>235959.0</v>
      </c>
      <c r="O237" s="66">
        <v>2.0041016E7</v>
      </c>
      <c r="P237" s="66"/>
      <c r="Q237" s="66">
        <v>45.0</v>
      </c>
      <c r="R237" s="66">
        <v>2.0041016E7</v>
      </c>
      <c r="S237" s="70">
        <v>1.0</v>
      </c>
      <c r="T237" s="70">
        <v>1.0</v>
      </c>
      <c r="U237" s="67" t="s">
        <v>492</v>
      </c>
      <c r="V237" s="67" t="s">
        <v>493</v>
      </c>
      <c r="W237" s="67" t="s">
        <v>49</v>
      </c>
      <c r="X237" s="67" t="s">
        <v>494</v>
      </c>
      <c r="Y237" s="67" t="s">
        <v>18</v>
      </c>
    </row>
    <row r="238">
      <c r="A238" s="67" t="s">
        <v>60</v>
      </c>
      <c r="B238" s="66">
        <v>3.13376127E8</v>
      </c>
      <c r="C238" s="67" t="s">
        <v>1044</v>
      </c>
      <c r="D238" s="67" t="s">
        <v>107</v>
      </c>
      <c r="E238" s="67" t="s">
        <v>1045</v>
      </c>
      <c r="F238" s="66" t="s">
        <v>1046</v>
      </c>
      <c r="G238" s="66">
        <v>483.0</v>
      </c>
      <c r="H238" s="66">
        <v>2.011113E7</v>
      </c>
      <c r="I238" s="66">
        <v>0.0</v>
      </c>
      <c r="J238" s="66">
        <v>1.0</v>
      </c>
      <c r="K238" s="68"/>
      <c r="L238" s="68"/>
      <c r="M238" s="69" t="s">
        <v>1047</v>
      </c>
      <c r="N238" s="66">
        <v>235959.0</v>
      </c>
      <c r="O238" s="66">
        <v>2.011113E7</v>
      </c>
      <c r="P238" s="66"/>
      <c r="Q238" s="66">
        <v>18.0</v>
      </c>
      <c r="R238" s="66">
        <v>2.011113E7</v>
      </c>
      <c r="S238" s="70">
        <v>1.0</v>
      </c>
      <c r="T238" s="70">
        <v>1.0</v>
      </c>
      <c r="U238" s="67" t="s">
        <v>492</v>
      </c>
      <c r="V238" s="67" t="s">
        <v>493</v>
      </c>
      <c r="W238" s="67" t="s">
        <v>49</v>
      </c>
      <c r="X238" s="67" t="s">
        <v>494</v>
      </c>
      <c r="Y238" s="67" t="s">
        <v>18</v>
      </c>
    </row>
    <row r="239">
      <c r="A239" s="67" t="s">
        <v>30</v>
      </c>
      <c r="B239" s="66">
        <v>8084223.0</v>
      </c>
      <c r="C239" s="67" t="s">
        <v>1048</v>
      </c>
      <c r="D239" s="67" t="s">
        <v>107</v>
      </c>
      <c r="E239" s="67" t="s">
        <v>1049</v>
      </c>
      <c r="F239" s="66" t="s">
        <v>1050</v>
      </c>
      <c r="G239" s="66">
        <v>598.0</v>
      </c>
      <c r="H239" s="66">
        <v>2.0131212E7</v>
      </c>
      <c r="I239" s="66">
        <v>0.0</v>
      </c>
      <c r="J239" s="66">
        <v>11.0</v>
      </c>
      <c r="K239" s="68"/>
      <c r="L239" s="68"/>
      <c r="M239" s="69" t="s">
        <v>1051</v>
      </c>
      <c r="N239" s="66">
        <v>235959.0</v>
      </c>
      <c r="O239" s="66">
        <v>2.0131212E7</v>
      </c>
      <c r="P239" s="68"/>
      <c r="Q239" s="66">
        <v>27.0</v>
      </c>
      <c r="R239" s="66">
        <v>2.0131212E7</v>
      </c>
      <c r="S239" s="70">
        <v>1.0</v>
      </c>
      <c r="T239" s="70">
        <v>1.0</v>
      </c>
      <c r="U239" s="67" t="s">
        <v>492</v>
      </c>
      <c r="V239" s="67" t="s">
        <v>493</v>
      </c>
      <c r="W239" s="67" t="s">
        <v>49</v>
      </c>
      <c r="X239" s="67" t="s">
        <v>494</v>
      </c>
      <c r="Y239" s="67" t="s">
        <v>18</v>
      </c>
    </row>
    <row r="240">
      <c r="A240" s="65" t="s">
        <v>17</v>
      </c>
      <c r="B240" s="66">
        <v>223376.0</v>
      </c>
      <c r="C240" s="67" t="s">
        <v>1052</v>
      </c>
      <c r="D240" s="67" t="s">
        <v>107</v>
      </c>
      <c r="E240" s="67" t="s">
        <v>1053</v>
      </c>
      <c r="F240" s="66" t="s">
        <v>1054</v>
      </c>
      <c r="G240" s="66">
        <v>967.0</v>
      </c>
      <c r="H240" s="66">
        <v>2.0140925E7</v>
      </c>
      <c r="I240" s="66">
        <v>0.0</v>
      </c>
      <c r="J240" s="66">
        <v>25.0</v>
      </c>
      <c r="K240" s="68"/>
      <c r="L240" s="68"/>
      <c r="M240" s="69" t="s">
        <v>1055</v>
      </c>
      <c r="N240" s="66">
        <v>235959.0</v>
      </c>
      <c r="O240" s="66">
        <v>2.0140925E7</v>
      </c>
      <c r="P240" s="66" t="s">
        <v>1056</v>
      </c>
      <c r="Q240" s="66">
        <v>51.0</v>
      </c>
      <c r="R240" s="66">
        <v>2.0140925E7</v>
      </c>
      <c r="S240" s="70">
        <v>1.0</v>
      </c>
      <c r="T240" s="70">
        <v>1.0</v>
      </c>
      <c r="U240" s="67" t="s">
        <v>492</v>
      </c>
      <c r="V240" s="67" t="s">
        <v>493</v>
      </c>
      <c r="W240" s="67" t="s">
        <v>49</v>
      </c>
      <c r="X240" s="67" t="s">
        <v>494</v>
      </c>
      <c r="Y240" s="67" t="s">
        <v>18</v>
      </c>
    </row>
    <row r="241">
      <c r="A241" s="67" t="s">
        <v>60</v>
      </c>
      <c r="B241" s="66">
        <v>3.95196153E8</v>
      </c>
      <c r="C241" s="67" t="s">
        <v>1057</v>
      </c>
      <c r="D241" s="67" t="s">
        <v>107</v>
      </c>
      <c r="E241" s="67" t="s">
        <v>1058</v>
      </c>
      <c r="F241" s="66" t="s">
        <v>1059</v>
      </c>
      <c r="G241" s="66">
        <v>1233.0</v>
      </c>
      <c r="H241" s="66">
        <v>2.0160512E7</v>
      </c>
      <c r="I241" s="66">
        <v>0.0</v>
      </c>
      <c r="J241" s="66">
        <v>1.0</v>
      </c>
      <c r="K241" s="68"/>
      <c r="L241" s="68"/>
      <c r="M241" s="69" t="s">
        <v>1060</v>
      </c>
      <c r="N241" s="66">
        <v>235959.0</v>
      </c>
      <c r="O241" s="66">
        <v>2.0160512E7</v>
      </c>
      <c r="P241" s="68"/>
      <c r="Q241" s="66">
        <v>63.0</v>
      </c>
      <c r="R241" s="66">
        <v>2.0160512E7</v>
      </c>
      <c r="S241" s="70">
        <v>1.0</v>
      </c>
      <c r="T241" s="70">
        <v>1.0</v>
      </c>
      <c r="U241" s="67" t="s">
        <v>492</v>
      </c>
      <c r="V241" s="67" t="s">
        <v>493</v>
      </c>
      <c r="W241" s="67" t="s">
        <v>49</v>
      </c>
      <c r="X241" s="67" t="s">
        <v>494</v>
      </c>
      <c r="Y241" s="67" t="s">
        <v>18</v>
      </c>
    </row>
    <row r="242">
      <c r="A242" s="65" t="s">
        <v>60</v>
      </c>
      <c r="B242" s="66">
        <v>7.9755117E7</v>
      </c>
      <c r="C242" s="67" t="s">
        <v>1061</v>
      </c>
      <c r="D242" s="67" t="s">
        <v>107</v>
      </c>
      <c r="E242" s="67" t="s">
        <v>1062</v>
      </c>
      <c r="F242" s="66" t="s">
        <v>1063</v>
      </c>
      <c r="G242" s="66">
        <v>885.0</v>
      </c>
      <c r="H242" s="66">
        <v>2.0020614E7</v>
      </c>
      <c r="I242" s="66">
        <v>0.0</v>
      </c>
      <c r="J242" s="66">
        <v>1.0</v>
      </c>
      <c r="K242" s="68"/>
      <c r="L242" s="68"/>
      <c r="M242" s="69" t="s">
        <v>1064</v>
      </c>
      <c r="N242" s="66">
        <v>235959.0</v>
      </c>
      <c r="O242" s="66">
        <v>2.0020614E7</v>
      </c>
      <c r="P242" s="68"/>
      <c r="Q242" s="66">
        <v>52.0</v>
      </c>
      <c r="R242" s="66">
        <v>2.0020614E7</v>
      </c>
      <c r="S242" s="70">
        <v>1.0</v>
      </c>
      <c r="T242" s="70">
        <v>1.0</v>
      </c>
      <c r="U242" s="67" t="s">
        <v>492</v>
      </c>
      <c r="V242" s="67" t="s">
        <v>493</v>
      </c>
      <c r="W242" s="67" t="s">
        <v>49</v>
      </c>
      <c r="X242" s="67" t="s">
        <v>494</v>
      </c>
      <c r="Y242" s="67" t="s">
        <v>18</v>
      </c>
    </row>
    <row r="243">
      <c r="A243" s="65" t="s">
        <v>17</v>
      </c>
      <c r="B243" s="66">
        <v>806172.0</v>
      </c>
      <c r="C243" s="67" t="s">
        <v>1065</v>
      </c>
      <c r="D243" s="67" t="s">
        <v>168</v>
      </c>
      <c r="E243" s="67" t="s">
        <v>1066</v>
      </c>
      <c r="F243" s="66" t="s">
        <v>1067</v>
      </c>
      <c r="G243" s="66">
        <v>1147.0</v>
      </c>
      <c r="H243" s="66">
        <v>2.015073E7</v>
      </c>
      <c r="I243" s="66">
        <v>0.0</v>
      </c>
      <c r="J243" s="66">
        <v>4.0</v>
      </c>
      <c r="K243" s="68"/>
      <c r="L243" s="68"/>
      <c r="M243" s="69" t="s">
        <v>1068</v>
      </c>
      <c r="N243" s="66">
        <v>235959.0</v>
      </c>
      <c r="O243" s="66">
        <v>2.015073E7</v>
      </c>
      <c r="P243" s="66" t="s">
        <v>1069</v>
      </c>
      <c r="Q243" s="66">
        <v>67.0</v>
      </c>
      <c r="R243" s="66">
        <v>2.015073E7</v>
      </c>
      <c r="S243" s="70">
        <v>1.0</v>
      </c>
      <c r="T243" s="70">
        <v>0.0</v>
      </c>
      <c r="U243" s="67" t="s">
        <v>492</v>
      </c>
      <c r="V243" s="67" t="s">
        <v>493</v>
      </c>
      <c r="W243" s="67" t="s">
        <v>49</v>
      </c>
      <c r="X243" s="67" t="s">
        <v>494</v>
      </c>
      <c r="Y243" s="67" t="s">
        <v>12</v>
      </c>
    </row>
    <row r="244">
      <c r="A244" s="67" t="s">
        <v>60</v>
      </c>
      <c r="B244" s="66">
        <v>1.88652175E8</v>
      </c>
      <c r="C244" s="67" t="s">
        <v>1070</v>
      </c>
      <c r="D244" s="67" t="s">
        <v>107</v>
      </c>
      <c r="E244" s="67" t="s">
        <v>1071</v>
      </c>
      <c r="F244" s="66" t="s">
        <v>1072</v>
      </c>
      <c r="G244" s="66">
        <v>620.0</v>
      </c>
      <c r="H244" s="66">
        <v>2.006052E7</v>
      </c>
      <c r="I244" s="66">
        <v>0.0</v>
      </c>
      <c r="J244" s="66">
        <v>1.0</v>
      </c>
      <c r="K244" s="68"/>
      <c r="L244" s="68"/>
      <c r="M244" s="69" t="s">
        <v>1073</v>
      </c>
      <c r="N244" s="66">
        <v>235959.0</v>
      </c>
      <c r="O244" s="66">
        <v>2.006052E7</v>
      </c>
      <c r="P244" s="66"/>
      <c r="Q244" s="66">
        <v>21.0</v>
      </c>
      <c r="R244" s="66">
        <v>2.006052E7</v>
      </c>
      <c r="S244" s="70">
        <v>1.0</v>
      </c>
      <c r="T244" s="70">
        <v>1.0</v>
      </c>
      <c r="U244" s="67" t="s">
        <v>492</v>
      </c>
      <c r="V244" s="67" t="s">
        <v>493</v>
      </c>
      <c r="W244" s="67" t="s">
        <v>49</v>
      </c>
      <c r="X244" s="67" t="s">
        <v>494</v>
      </c>
      <c r="Y244" s="67" t="s">
        <v>18</v>
      </c>
    </row>
    <row r="245">
      <c r="A245" s="71" t="s">
        <v>59</v>
      </c>
      <c r="B245" s="66">
        <v>1.67745011E8</v>
      </c>
      <c r="C245" s="67" t="s">
        <v>182</v>
      </c>
      <c r="D245" s="67" t="s">
        <v>107</v>
      </c>
      <c r="E245" s="67" t="s">
        <v>183</v>
      </c>
      <c r="F245" s="66" t="s">
        <v>1074</v>
      </c>
      <c r="G245" s="66">
        <v>393.0</v>
      </c>
      <c r="H245" s="66">
        <v>2.0160519E7</v>
      </c>
      <c r="I245" s="66">
        <v>0.0</v>
      </c>
      <c r="J245" s="66">
        <v>8.0</v>
      </c>
      <c r="K245" s="68"/>
      <c r="L245" s="68"/>
      <c r="M245" s="69" t="s">
        <v>1075</v>
      </c>
      <c r="N245" s="66">
        <v>235959.0</v>
      </c>
      <c r="O245" s="66">
        <v>2.0160519E7</v>
      </c>
      <c r="P245" s="68"/>
      <c r="Q245" s="66">
        <v>21.0</v>
      </c>
      <c r="R245" s="66">
        <v>2.0160519E7</v>
      </c>
      <c r="S245" s="70">
        <v>1.0</v>
      </c>
      <c r="T245" s="70">
        <v>1.0</v>
      </c>
      <c r="U245" s="67" t="s">
        <v>492</v>
      </c>
      <c r="V245" s="67" t="s">
        <v>493</v>
      </c>
      <c r="W245" s="67" t="s">
        <v>49</v>
      </c>
      <c r="X245" s="67" t="s">
        <v>494</v>
      </c>
      <c r="Y245" s="67" t="s">
        <v>18</v>
      </c>
    </row>
    <row r="246">
      <c r="A246" s="65" t="s">
        <v>60</v>
      </c>
      <c r="B246" s="66">
        <v>1.1005044E7</v>
      </c>
      <c r="C246" s="67" t="s">
        <v>1076</v>
      </c>
      <c r="D246" s="67" t="s">
        <v>107</v>
      </c>
      <c r="E246" s="67" t="s">
        <v>1077</v>
      </c>
      <c r="F246" s="66" t="s">
        <v>1078</v>
      </c>
      <c r="G246" s="66">
        <v>936.0</v>
      </c>
      <c r="H246" s="66">
        <v>2.0000317E7</v>
      </c>
      <c r="I246" s="66">
        <v>0.0</v>
      </c>
      <c r="J246" s="66">
        <v>1.0</v>
      </c>
      <c r="K246" s="68"/>
      <c r="L246" s="68"/>
      <c r="M246" s="69" t="s">
        <v>1079</v>
      </c>
      <c r="N246" s="66">
        <v>235959.0</v>
      </c>
      <c r="O246" s="66">
        <v>2.0000317E7</v>
      </c>
      <c r="P246" s="68"/>
      <c r="Q246" s="66">
        <v>44.0</v>
      </c>
      <c r="R246" s="66">
        <v>2.0000317E7</v>
      </c>
      <c r="S246" s="70">
        <v>1.0</v>
      </c>
      <c r="T246" s="70">
        <v>1.0</v>
      </c>
      <c r="U246" s="67" t="s">
        <v>492</v>
      </c>
      <c r="V246" s="67" t="s">
        <v>493</v>
      </c>
      <c r="W246" s="67" t="s">
        <v>49</v>
      </c>
      <c r="X246" s="67" t="s">
        <v>494</v>
      </c>
      <c r="Y246" s="67" t="s">
        <v>18</v>
      </c>
    </row>
    <row r="247">
      <c r="A247" s="67" t="s">
        <v>60</v>
      </c>
      <c r="B247" s="66">
        <v>1.42058847E8</v>
      </c>
      <c r="C247" s="67" t="s">
        <v>1080</v>
      </c>
      <c r="D247" s="67" t="s">
        <v>168</v>
      </c>
      <c r="E247" s="67" t="s">
        <v>1081</v>
      </c>
      <c r="F247" s="66" t="s">
        <v>1082</v>
      </c>
      <c r="G247" s="66">
        <v>711.0</v>
      </c>
      <c r="H247" s="66">
        <v>2.0040905E7</v>
      </c>
      <c r="I247" s="66">
        <v>0.0</v>
      </c>
      <c r="J247" s="66">
        <v>1.0</v>
      </c>
      <c r="K247" s="68"/>
      <c r="L247" s="68"/>
      <c r="M247" s="69" t="s">
        <v>1083</v>
      </c>
      <c r="N247" s="66">
        <v>235959.0</v>
      </c>
      <c r="O247" s="66">
        <v>2.0040905E7</v>
      </c>
      <c r="P247" s="68"/>
      <c r="Q247" s="66">
        <v>35.0</v>
      </c>
      <c r="R247" s="66">
        <v>2.0040905E7</v>
      </c>
      <c r="S247" s="70">
        <v>1.0</v>
      </c>
      <c r="T247" s="70">
        <v>0.0</v>
      </c>
      <c r="U247" s="67" t="s">
        <v>492</v>
      </c>
      <c r="V247" s="67" t="s">
        <v>493</v>
      </c>
      <c r="W247" s="67" t="s">
        <v>49</v>
      </c>
      <c r="X247" s="67" t="s">
        <v>494</v>
      </c>
      <c r="Y247" s="67" t="s">
        <v>12</v>
      </c>
    </row>
    <row r="248">
      <c r="A248" s="67" t="s">
        <v>60</v>
      </c>
      <c r="B248" s="66">
        <v>2.69315613E8</v>
      </c>
      <c r="C248" s="67" t="s">
        <v>1084</v>
      </c>
      <c r="D248" s="67" t="s">
        <v>168</v>
      </c>
      <c r="E248" s="67" t="s">
        <v>1085</v>
      </c>
      <c r="F248" s="66" t="s">
        <v>1086</v>
      </c>
      <c r="G248" s="66">
        <v>474.0</v>
      </c>
      <c r="H248" s="66">
        <v>2.0090712E7</v>
      </c>
      <c r="I248" s="66">
        <v>0.0</v>
      </c>
      <c r="J248" s="66">
        <v>2.0</v>
      </c>
      <c r="K248" s="68"/>
      <c r="L248" s="68"/>
      <c r="M248" s="69" t="s">
        <v>1087</v>
      </c>
      <c r="N248" s="66">
        <v>235959.0</v>
      </c>
      <c r="O248" s="66">
        <v>2.0090712E7</v>
      </c>
      <c r="P248" s="68"/>
      <c r="Q248" s="66">
        <v>43.0</v>
      </c>
      <c r="R248" s="66">
        <v>2.0090712E7</v>
      </c>
      <c r="S248" s="70">
        <v>1.0</v>
      </c>
      <c r="T248" s="70">
        <v>0.0</v>
      </c>
      <c r="U248" s="67" t="s">
        <v>492</v>
      </c>
      <c r="V248" s="67" t="s">
        <v>493</v>
      </c>
      <c r="W248" s="67" t="s">
        <v>49</v>
      </c>
      <c r="X248" s="67" t="s">
        <v>494</v>
      </c>
      <c r="Y248" s="67" t="s">
        <v>12</v>
      </c>
    </row>
    <row r="249">
      <c r="A249" s="65" t="s">
        <v>79</v>
      </c>
      <c r="B249" s="66">
        <v>1.37080002E8</v>
      </c>
      <c r="C249" s="67" t="s">
        <v>1088</v>
      </c>
      <c r="D249" s="67" t="s">
        <v>107</v>
      </c>
      <c r="E249" s="67" t="s">
        <v>1089</v>
      </c>
      <c r="F249" s="66" t="s">
        <v>1090</v>
      </c>
      <c r="G249" s="66">
        <v>382.0</v>
      </c>
      <c r="H249" s="66">
        <v>2.0181213E7</v>
      </c>
      <c r="I249" s="66">
        <v>0.0</v>
      </c>
      <c r="J249" s="66">
        <v>7.0</v>
      </c>
      <c r="K249" s="68"/>
      <c r="L249" s="68"/>
      <c r="M249" s="69" t="s">
        <v>1091</v>
      </c>
      <c r="N249" s="66">
        <v>235959.0</v>
      </c>
      <c r="O249" s="66">
        <v>2.0181213E7</v>
      </c>
      <c r="P249" s="66" t="s">
        <v>1092</v>
      </c>
      <c r="Q249" s="66">
        <v>13.0</v>
      </c>
      <c r="R249" s="66">
        <v>2.0181213E7</v>
      </c>
      <c r="S249" s="70">
        <v>1.0</v>
      </c>
      <c r="T249" s="70">
        <v>1.0</v>
      </c>
      <c r="U249" s="67" t="s">
        <v>492</v>
      </c>
      <c r="V249" s="67" t="s">
        <v>493</v>
      </c>
      <c r="W249" s="67" t="s">
        <v>49</v>
      </c>
      <c r="X249" s="67" t="s">
        <v>494</v>
      </c>
      <c r="Y249" s="67" t="s">
        <v>18</v>
      </c>
    </row>
    <row r="250">
      <c r="A250" s="67" t="s">
        <v>60</v>
      </c>
      <c r="B250" s="66">
        <v>2.75852077E8</v>
      </c>
      <c r="C250" s="67" t="s">
        <v>1093</v>
      </c>
      <c r="D250" s="67" t="s">
        <v>107</v>
      </c>
      <c r="E250" s="67" t="s">
        <v>1094</v>
      </c>
      <c r="F250" s="66" t="s">
        <v>1095</v>
      </c>
      <c r="G250" s="66">
        <v>581.0</v>
      </c>
      <c r="H250" s="66">
        <v>2.009112E7</v>
      </c>
      <c r="I250" s="66">
        <v>0.0</v>
      </c>
      <c r="J250" s="66">
        <v>1.0</v>
      </c>
      <c r="K250" s="68"/>
      <c r="L250" s="68"/>
      <c r="M250" s="69" t="s">
        <v>1096</v>
      </c>
      <c r="N250" s="66">
        <v>235959.0</v>
      </c>
      <c r="O250" s="66">
        <v>2.009112E7</v>
      </c>
      <c r="P250" s="68"/>
      <c r="Q250" s="66">
        <v>24.0</v>
      </c>
      <c r="R250" s="66">
        <v>2.009112E7</v>
      </c>
      <c r="S250" s="70">
        <v>1.0</v>
      </c>
      <c r="T250" s="70">
        <v>1.0</v>
      </c>
      <c r="U250" s="67" t="s">
        <v>492</v>
      </c>
      <c r="V250" s="67" t="s">
        <v>493</v>
      </c>
      <c r="W250" s="67" t="s">
        <v>49</v>
      </c>
      <c r="X250" s="67" t="s">
        <v>494</v>
      </c>
      <c r="Y250" s="67" t="s">
        <v>18</v>
      </c>
    </row>
    <row r="251">
      <c r="A251" s="67" t="s">
        <v>60</v>
      </c>
      <c r="B251" s="66">
        <v>2.92482442E8</v>
      </c>
      <c r="C251" s="67" t="s">
        <v>1097</v>
      </c>
      <c r="D251" s="67" t="s">
        <v>107</v>
      </c>
      <c r="E251" s="67" t="s">
        <v>1098</v>
      </c>
      <c r="F251" s="66" t="s">
        <v>1099</v>
      </c>
      <c r="G251" s="66">
        <v>779.0</v>
      </c>
      <c r="H251" s="66">
        <v>2.0100923E7</v>
      </c>
      <c r="I251" s="66">
        <v>0.0</v>
      </c>
      <c r="J251" s="66">
        <v>1.0</v>
      </c>
      <c r="K251" s="68"/>
      <c r="L251" s="68"/>
      <c r="M251" s="69" t="s">
        <v>1100</v>
      </c>
      <c r="N251" s="66">
        <v>235959.0</v>
      </c>
      <c r="O251" s="66">
        <v>2.0100923E7</v>
      </c>
      <c r="P251" s="66"/>
      <c r="Q251" s="66">
        <v>48.0</v>
      </c>
      <c r="R251" s="66">
        <v>2.0100923E7</v>
      </c>
      <c r="S251" s="70">
        <v>1.0</v>
      </c>
      <c r="T251" s="70">
        <v>1.0</v>
      </c>
      <c r="U251" s="67" t="s">
        <v>492</v>
      </c>
      <c r="V251" s="67" t="s">
        <v>493</v>
      </c>
      <c r="W251" s="67" t="s">
        <v>49</v>
      </c>
      <c r="X251" s="67" t="s">
        <v>494</v>
      </c>
      <c r="Y251" s="67" t="s">
        <v>18</v>
      </c>
    </row>
    <row r="252">
      <c r="A252" s="65" t="s">
        <v>60</v>
      </c>
      <c r="B252" s="66">
        <v>3.44023688E8</v>
      </c>
      <c r="C252" s="67" t="s">
        <v>1101</v>
      </c>
      <c r="D252" s="67" t="s">
        <v>107</v>
      </c>
      <c r="E252" s="67" t="s">
        <v>1102</v>
      </c>
      <c r="F252" s="66" t="s">
        <v>1103</v>
      </c>
      <c r="G252" s="66">
        <v>631.0</v>
      </c>
      <c r="H252" s="66">
        <v>2.0130726E7</v>
      </c>
      <c r="I252" s="66">
        <v>0.0</v>
      </c>
      <c r="J252" s="66">
        <v>2.0</v>
      </c>
      <c r="K252" s="68"/>
      <c r="L252" s="68"/>
      <c r="M252" s="69" t="s">
        <v>1104</v>
      </c>
      <c r="N252" s="66">
        <v>235959.0</v>
      </c>
      <c r="O252" s="66">
        <v>2.0130726E7</v>
      </c>
      <c r="P252" s="68"/>
      <c r="Q252" s="66">
        <v>36.0</v>
      </c>
      <c r="R252" s="66">
        <v>2.0130726E7</v>
      </c>
      <c r="S252" s="70">
        <v>1.0</v>
      </c>
      <c r="T252" s="70">
        <v>1.0</v>
      </c>
      <c r="U252" s="67" t="s">
        <v>492</v>
      </c>
      <c r="V252" s="67" t="s">
        <v>493</v>
      </c>
      <c r="W252" s="67" t="s">
        <v>49</v>
      </c>
      <c r="X252" s="67" t="s">
        <v>494</v>
      </c>
      <c r="Y252" s="67" t="s">
        <v>18</v>
      </c>
    </row>
    <row r="253">
      <c r="A253" s="67" t="s">
        <v>60</v>
      </c>
      <c r="B253" s="66">
        <v>4.16454958E8</v>
      </c>
      <c r="C253" s="67" t="s">
        <v>1105</v>
      </c>
      <c r="D253" s="67" t="s">
        <v>107</v>
      </c>
      <c r="E253" s="67" t="s">
        <v>1106</v>
      </c>
      <c r="F253" s="66" t="s">
        <v>1107</v>
      </c>
      <c r="G253" s="66">
        <v>2273.0</v>
      </c>
      <c r="H253" s="66">
        <v>2.0170806E7</v>
      </c>
      <c r="I253" s="66">
        <v>0.0</v>
      </c>
      <c r="J253" s="66">
        <v>1.0</v>
      </c>
      <c r="K253" s="68"/>
      <c r="L253" s="68"/>
      <c r="M253" s="69" t="s">
        <v>1108</v>
      </c>
      <c r="N253" s="66">
        <v>235959.0</v>
      </c>
      <c r="O253" s="66">
        <v>2.0170806E7</v>
      </c>
      <c r="P253" s="68"/>
      <c r="Q253" s="66">
        <v>124.0</v>
      </c>
      <c r="R253" s="66">
        <v>2.0170806E7</v>
      </c>
      <c r="S253" s="70">
        <v>1.0</v>
      </c>
      <c r="T253" s="70">
        <v>1.0</v>
      </c>
      <c r="U253" s="67" t="s">
        <v>492</v>
      </c>
      <c r="V253" s="67" t="s">
        <v>493</v>
      </c>
      <c r="W253" s="67" t="s">
        <v>49</v>
      </c>
      <c r="X253" s="67" t="s">
        <v>494</v>
      </c>
      <c r="Y253" s="67" t="s">
        <v>18</v>
      </c>
    </row>
    <row r="254">
      <c r="A254" s="71" t="s">
        <v>56</v>
      </c>
      <c r="B254" s="66">
        <v>7208236.0</v>
      </c>
      <c r="C254" s="67" t="s">
        <v>1109</v>
      </c>
      <c r="D254" s="67" t="s">
        <v>107</v>
      </c>
      <c r="E254" s="67" t="s">
        <v>1110</v>
      </c>
      <c r="F254" s="66" t="s">
        <v>1111</v>
      </c>
      <c r="G254" s="66">
        <v>1798.0</v>
      </c>
      <c r="H254" s="66">
        <v>2.0191123E7</v>
      </c>
      <c r="I254" s="66">
        <v>0.0</v>
      </c>
      <c r="J254" s="66">
        <v>28.0</v>
      </c>
      <c r="K254" s="68"/>
      <c r="L254" s="68"/>
      <c r="M254" s="69" t="s">
        <v>1112</v>
      </c>
      <c r="N254" s="66">
        <v>235959.0</v>
      </c>
      <c r="O254" s="66">
        <v>2.0191123E7</v>
      </c>
      <c r="P254" s="66" t="s">
        <v>153</v>
      </c>
      <c r="Q254" s="66">
        <v>93.0</v>
      </c>
      <c r="R254" s="66">
        <v>2.0191123E7</v>
      </c>
      <c r="S254" s="70">
        <v>1.0</v>
      </c>
      <c r="T254" s="70">
        <v>1.0</v>
      </c>
      <c r="U254" s="67" t="s">
        <v>492</v>
      </c>
      <c r="V254" s="67" t="s">
        <v>493</v>
      </c>
      <c r="W254" s="67" t="s">
        <v>49</v>
      </c>
      <c r="X254" s="67" t="s">
        <v>494</v>
      </c>
      <c r="Y254" s="67" t="s">
        <v>18</v>
      </c>
    </row>
    <row r="255">
      <c r="A255" s="67" t="s">
        <v>43</v>
      </c>
      <c r="B255" s="66">
        <v>2744940.0</v>
      </c>
      <c r="C255" s="67" t="s">
        <v>1113</v>
      </c>
      <c r="D255" s="67" t="s">
        <v>107</v>
      </c>
      <c r="E255" s="67" t="s">
        <v>1114</v>
      </c>
      <c r="F255" s="66" t="s">
        <v>1115</v>
      </c>
      <c r="G255" s="66">
        <v>2370.0</v>
      </c>
      <c r="H255" s="66">
        <v>2.0161013E7</v>
      </c>
      <c r="I255" s="66">
        <v>0.0</v>
      </c>
      <c r="J255" s="66">
        <v>32.0</v>
      </c>
      <c r="K255" s="68"/>
      <c r="L255" s="68"/>
      <c r="M255" s="69" t="s">
        <v>1116</v>
      </c>
      <c r="N255" s="66">
        <v>235959.0</v>
      </c>
      <c r="O255" s="66">
        <v>2.0161013E7</v>
      </c>
      <c r="P255" s="66" t="s">
        <v>324</v>
      </c>
      <c r="Q255" s="66">
        <v>112.0</v>
      </c>
      <c r="R255" s="66">
        <v>2.0161013E7</v>
      </c>
      <c r="S255" s="70">
        <v>1.0</v>
      </c>
      <c r="T255" s="70">
        <v>1.0</v>
      </c>
      <c r="U255" s="67" t="s">
        <v>492</v>
      </c>
      <c r="V255" s="67" t="s">
        <v>493</v>
      </c>
      <c r="W255" s="67" t="s">
        <v>49</v>
      </c>
      <c r="X255" s="67" t="s">
        <v>494</v>
      </c>
      <c r="Y255" s="67" t="s">
        <v>18</v>
      </c>
    </row>
    <row r="256">
      <c r="A256" s="67" t="s">
        <v>60</v>
      </c>
      <c r="B256" s="66">
        <v>1.95234499E8</v>
      </c>
      <c r="C256" s="67" t="s">
        <v>1117</v>
      </c>
      <c r="D256" s="67" t="s">
        <v>107</v>
      </c>
      <c r="E256" s="67" t="s">
        <v>1118</v>
      </c>
      <c r="F256" s="66" t="s">
        <v>1119</v>
      </c>
      <c r="G256" s="66">
        <v>375.0</v>
      </c>
      <c r="H256" s="66">
        <v>2.0060809E7</v>
      </c>
      <c r="I256" s="66">
        <v>0.0</v>
      </c>
      <c r="J256" s="66">
        <v>1.0</v>
      </c>
      <c r="K256" s="68"/>
      <c r="L256" s="68"/>
      <c r="M256" s="69" t="s">
        <v>1120</v>
      </c>
      <c r="N256" s="66">
        <v>235959.0</v>
      </c>
      <c r="O256" s="66">
        <v>2.0060809E7</v>
      </c>
      <c r="P256" s="66"/>
      <c r="Q256" s="66">
        <v>21.0</v>
      </c>
      <c r="R256" s="66">
        <v>2.0060809E7</v>
      </c>
      <c r="S256" s="70">
        <v>1.0</v>
      </c>
      <c r="T256" s="70">
        <v>1.0</v>
      </c>
      <c r="U256" s="67" t="s">
        <v>492</v>
      </c>
      <c r="V256" s="67" t="s">
        <v>493</v>
      </c>
      <c r="W256" s="67" t="s">
        <v>49</v>
      </c>
      <c r="X256" s="67" t="s">
        <v>494</v>
      </c>
      <c r="Y256" s="67" t="s">
        <v>18</v>
      </c>
    </row>
    <row r="257">
      <c r="A257" s="67" t="s">
        <v>63</v>
      </c>
      <c r="B257" s="66">
        <v>3.2968301E7</v>
      </c>
      <c r="C257" s="67" t="s">
        <v>1121</v>
      </c>
      <c r="D257" s="67" t="s">
        <v>107</v>
      </c>
      <c r="E257" s="67" t="s">
        <v>1122</v>
      </c>
      <c r="F257" s="66" t="s">
        <v>1123</v>
      </c>
      <c r="G257" s="66">
        <v>81.0</v>
      </c>
      <c r="H257" s="66">
        <v>2.0160223E7</v>
      </c>
      <c r="I257" s="66">
        <v>0.0</v>
      </c>
      <c r="J257" s="66">
        <v>2.0</v>
      </c>
      <c r="K257" s="68"/>
      <c r="L257" s="68"/>
      <c r="M257" s="69" t="s">
        <v>1124</v>
      </c>
      <c r="N257" s="66">
        <v>235959.0</v>
      </c>
      <c r="O257" s="66">
        <v>2.0160223E7</v>
      </c>
      <c r="P257" s="66" t="s">
        <v>1125</v>
      </c>
      <c r="Q257" s="66">
        <v>6.0</v>
      </c>
      <c r="R257" s="66">
        <v>2.0160223E7</v>
      </c>
      <c r="S257" s="70">
        <v>1.0</v>
      </c>
      <c r="T257" s="70">
        <v>1.0</v>
      </c>
      <c r="U257" s="67" t="s">
        <v>492</v>
      </c>
      <c r="V257" s="67" t="s">
        <v>493</v>
      </c>
      <c r="W257" s="67" t="s">
        <v>49</v>
      </c>
      <c r="X257" s="67" t="s">
        <v>494</v>
      </c>
      <c r="Y257" s="67" t="s">
        <v>18</v>
      </c>
    </row>
    <row r="258">
      <c r="A258" s="71" t="s">
        <v>24</v>
      </c>
      <c r="B258" s="66">
        <v>6.0774167E7</v>
      </c>
      <c r="C258" s="67" t="s">
        <v>190</v>
      </c>
      <c r="D258" s="67" t="s">
        <v>107</v>
      </c>
      <c r="E258" s="67" t="s">
        <v>191</v>
      </c>
      <c r="F258" s="66" t="s">
        <v>1126</v>
      </c>
      <c r="G258" s="66">
        <v>334.0</v>
      </c>
      <c r="H258" s="66">
        <v>2.0190107E7</v>
      </c>
      <c r="I258" s="66">
        <v>0.0</v>
      </c>
      <c r="J258" s="66">
        <v>6.0</v>
      </c>
      <c r="K258" s="68"/>
      <c r="L258" s="68"/>
      <c r="M258" s="69" t="s">
        <v>1127</v>
      </c>
      <c r="N258" s="66">
        <v>235959.0</v>
      </c>
      <c r="O258" s="66">
        <v>2.0190107E7</v>
      </c>
      <c r="P258" s="66" t="s">
        <v>303</v>
      </c>
      <c r="Q258" s="66">
        <v>26.0</v>
      </c>
      <c r="R258" s="66">
        <v>2.0190107E7</v>
      </c>
      <c r="S258" s="70">
        <v>1.0</v>
      </c>
      <c r="T258" s="70">
        <v>1.0</v>
      </c>
      <c r="U258" s="67" t="s">
        <v>492</v>
      </c>
      <c r="V258" s="67" t="s">
        <v>493</v>
      </c>
      <c r="W258" s="67" t="s">
        <v>49</v>
      </c>
      <c r="X258" s="67" t="s">
        <v>494</v>
      </c>
      <c r="Y258" s="67" t="s">
        <v>18</v>
      </c>
    </row>
    <row r="259">
      <c r="A259" s="65" t="s">
        <v>79</v>
      </c>
      <c r="B259" s="66">
        <v>1.49307412E8</v>
      </c>
      <c r="C259" s="67" t="s">
        <v>1128</v>
      </c>
      <c r="D259" s="67" t="s">
        <v>107</v>
      </c>
      <c r="E259" s="67" t="s">
        <v>1129</v>
      </c>
      <c r="F259" s="66" t="s">
        <v>1130</v>
      </c>
      <c r="G259" s="66">
        <v>387.0</v>
      </c>
      <c r="H259" s="66">
        <v>2.0191111E7</v>
      </c>
      <c r="I259" s="66">
        <v>0.0</v>
      </c>
      <c r="J259" s="66">
        <v>6.0</v>
      </c>
      <c r="K259" s="68"/>
      <c r="L259" s="68"/>
      <c r="M259" s="69" t="s">
        <v>1131</v>
      </c>
      <c r="N259" s="66">
        <v>235959.0</v>
      </c>
      <c r="O259" s="66">
        <v>2.0191111E7</v>
      </c>
      <c r="P259" s="66" t="s">
        <v>1132</v>
      </c>
      <c r="Q259" s="66">
        <v>18.0</v>
      </c>
      <c r="R259" s="66">
        <v>2.0191111E7</v>
      </c>
      <c r="S259" s="70">
        <v>1.0</v>
      </c>
      <c r="T259" s="70">
        <v>1.0</v>
      </c>
      <c r="U259" s="67" t="s">
        <v>492</v>
      </c>
      <c r="V259" s="67" t="s">
        <v>493</v>
      </c>
      <c r="W259" s="67" t="s">
        <v>49</v>
      </c>
      <c r="X259" s="67" t="s">
        <v>494</v>
      </c>
      <c r="Y259" s="67" t="s">
        <v>18</v>
      </c>
    </row>
    <row r="260">
      <c r="A260" s="65" t="s">
        <v>68</v>
      </c>
      <c r="B260" s="66">
        <v>8117913.0</v>
      </c>
      <c r="C260" s="67" t="s">
        <v>1133</v>
      </c>
      <c r="D260" s="67" t="s">
        <v>107</v>
      </c>
      <c r="E260" s="67" t="s">
        <v>1134</v>
      </c>
      <c r="F260" s="66" t="s">
        <v>1135</v>
      </c>
      <c r="G260" s="66">
        <v>716.0</v>
      </c>
      <c r="H260" s="66">
        <v>2.0110928E7</v>
      </c>
      <c r="I260" s="66">
        <v>0.0</v>
      </c>
      <c r="J260" s="66">
        <v>5.0</v>
      </c>
      <c r="K260" s="68"/>
      <c r="L260" s="68"/>
      <c r="M260" s="66" t="s">
        <v>126</v>
      </c>
      <c r="N260" s="66">
        <v>235959.0</v>
      </c>
      <c r="O260" s="66">
        <v>2.0110928E7</v>
      </c>
      <c r="P260" s="68"/>
      <c r="Q260" s="66">
        <v>38.0</v>
      </c>
      <c r="R260" s="66">
        <v>2.0110928E7</v>
      </c>
      <c r="S260" s="70">
        <v>1.0</v>
      </c>
      <c r="T260" s="70">
        <v>1.0</v>
      </c>
      <c r="U260" s="67" t="s">
        <v>492</v>
      </c>
      <c r="V260" s="67" t="s">
        <v>493</v>
      </c>
      <c r="W260" s="67" t="s">
        <v>49</v>
      </c>
      <c r="X260" s="67" t="s">
        <v>494</v>
      </c>
      <c r="Y260" s="67" t="s">
        <v>18</v>
      </c>
    </row>
    <row r="261">
      <c r="A261" s="67" t="s">
        <v>79</v>
      </c>
      <c r="B261" s="66">
        <v>4.5946909E7</v>
      </c>
      <c r="C261" s="67" t="s">
        <v>1136</v>
      </c>
      <c r="D261" s="67" t="s">
        <v>168</v>
      </c>
      <c r="E261" s="67" t="s">
        <v>1137</v>
      </c>
      <c r="F261" s="66" t="s">
        <v>1138</v>
      </c>
      <c r="G261" s="66">
        <v>738.0</v>
      </c>
      <c r="H261" s="66">
        <v>2.0110211E7</v>
      </c>
      <c r="I261" s="66">
        <v>0.0</v>
      </c>
      <c r="J261" s="66">
        <v>12.0</v>
      </c>
      <c r="K261" s="68"/>
      <c r="L261" s="68"/>
      <c r="M261" s="69" t="s">
        <v>1139</v>
      </c>
      <c r="N261" s="66">
        <v>235959.0</v>
      </c>
      <c r="O261" s="66">
        <v>2.0110211E7</v>
      </c>
      <c r="P261" s="68"/>
      <c r="Q261" s="66">
        <v>46.0</v>
      </c>
      <c r="R261" s="66">
        <v>2.0110211E7</v>
      </c>
      <c r="S261" s="70">
        <v>1.0</v>
      </c>
      <c r="T261" s="70">
        <v>0.0</v>
      </c>
      <c r="U261" s="67" t="s">
        <v>492</v>
      </c>
      <c r="V261" s="67" t="s">
        <v>493</v>
      </c>
      <c r="W261" s="67" t="s">
        <v>49</v>
      </c>
      <c r="X261" s="67" t="s">
        <v>494</v>
      </c>
      <c r="Y261" s="67" t="s">
        <v>12</v>
      </c>
    </row>
    <row r="262">
      <c r="A262" s="65" t="s">
        <v>60</v>
      </c>
      <c r="B262" s="66">
        <v>3.06614566E8</v>
      </c>
      <c r="C262" s="67" t="s">
        <v>1140</v>
      </c>
      <c r="D262" s="67" t="s">
        <v>107</v>
      </c>
      <c r="E262" s="67" t="s">
        <v>1141</v>
      </c>
      <c r="F262" s="66" t="s">
        <v>1142</v>
      </c>
      <c r="G262" s="66">
        <v>5443.0</v>
      </c>
      <c r="H262" s="66">
        <v>2.0110717E7</v>
      </c>
      <c r="I262" s="66">
        <v>0.0</v>
      </c>
      <c r="J262" s="66">
        <v>1.0</v>
      </c>
      <c r="K262" s="68"/>
      <c r="L262" s="68"/>
      <c r="M262" s="69" t="s">
        <v>1143</v>
      </c>
      <c r="N262" s="66">
        <v>235959.0</v>
      </c>
      <c r="O262" s="66">
        <v>2.0110717E7</v>
      </c>
      <c r="P262" s="66"/>
      <c r="Q262" s="66">
        <v>297.0</v>
      </c>
      <c r="R262" s="66">
        <v>2.0110717E7</v>
      </c>
      <c r="S262" s="70">
        <v>1.0</v>
      </c>
      <c r="T262" s="70">
        <v>1.0</v>
      </c>
      <c r="U262" s="67" t="s">
        <v>492</v>
      </c>
      <c r="V262" s="67" t="s">
        <v>493</v>
      </c>
      <c r="W262" s="67" t="s">
        <v>49</v>
      </c>
      <c r="X262" s="67" t="s">
        <v>494</v>
      </c>
      <c r="Y262" s="67" t="s">
        <v>18</v>
      </c>
    </row>
    <row r="263">
      <c r="A263" s="67" t="s">
        <v>60</v>
      </c>
      <c r="B263" s="66">
        <v>4.39359294E8</v>
      </c>
      <c r="C263" s="67" t="s">
        <v>1144</v>
      </c>
      <c r="D263" s="67" t="s">
        <v>168</v>
      </c>
      <c r="E263" s="67" t="s">
        <v>1145</v>
      </c>
      <c r="F263" s="66" t="s">
        <v>1146</v>
      </c>
      <c r="G263" s="66">
        <v>1940.0</v>
      </c>
      <c r="H263" s="66">
        <v>2.0181231E7</v>
      </c>
      <c r="I263" s="66">
        <v>0.0</v>
      </c>
      <c r="J263" s="66">
        <v>1.0</v>
      </c>
      <c r="K263" s="68"/>
      <c r="L263" s="68"/>
      <c r="M263" s="69" t="s">
        <v>1147</v>
      </c>
      <c r="N263" s="66">
        <v>235959.0</v>
      </c>
      <c r="O263" s="66">
        <v>2.0181231E7</v>
      </c>
      <c r="P263" s="68"/>
      <c r="Q263" s="66">
        <v>106.0</v>
      </c>
      <c r="R263" s="66">
        <v>2.0181231E7</v>
      </c>
      <c r="S263" s="70">
        <v>1.0</v>
      </c>
      <c r="T263" s="70">
        <v>0.0</v>
      </c>
      <c r="U263" s="67" t="s">
        <v>492</v>
      </c>
      <c r="V263" s="67" t="s">
        <v>493</v>
      </c>
      <c r="W263" s="67" t="s">
        <v>49</v>
      </c>
      <c r="X263" s="67" t="s">
        <v>494</v>
      </c>
      <c r="Y263" s="67" t="s">
        <v>12</v>
      </c>
    </row>
    <row r="264">
      <c r="A264" s="65" t="s">
        <v>24</v>
      </c>
      <c r="B264" s="66">
        <v>1.3790091E7</v>
      </c>
      <c r="C264" s="67" t="s">
        <v>1148</v>
      </c>
      <c r="D264" s="67" t="s">
        <v>168</v>
      </c>
      <c r="E264" s="67" t="s">
        <v>1149</v>
      </c>
      <c r="F264" s="66" t="s">
        <v>1150</v>
      </c>
      <c r="G264" s="66">
        <v>562.0</v>
      </c>
      <c r="H264" s="66">
        <v>2.0101206E7</v>
      </c>
      <c r="I264" s="66">
        <v>0.0</v>
      </c>
      <c r="J264" s="66">
        <v>9.0</v>
      </c>
      <c r="K264" s="68"/>
      <c r="L264" s="68"/>
      <c r="M264" s="69" t="s">
        <v>1151</v>
      </c>
      <c r="N264" s="66">
        <v>235959.0</v>
      </c>
      <c r="O264" s="66">
        <v>2.0101206E7</v>
      </c>
      <c r="P264" s="66" t="s">
        <v>1152</v>
      </c>
      <c r="Q264" s="66">
        <v>41.0</v>
      </c>
      <c r="R264" s="66">
        <v>2.0101206E7</v>
      </c>
      <c r="S264" s="70">
        <v>1.0</v>
      </c>
      <c r="T264" s="70">
        <v>0.0</v>
      </c>
      <c r="U264" s="67" t="s">
        <v>492</v>
      </c>
      <c r="V264" s="67" t="s">
        <v>493</v>
      </c>
      <c r="W264" s="67" t="s">
        <v>49</v>
      </c>
      <c r="X264" s="67" t="s">
        <v>494</v>
      </c>
      <c r="Y264" s="67" t="s">
        <v>12</v>
      </c>
    </row>
    <row r="265">
      <c r="A265" s="71" t="s">
        <v>75</v>
      </c>
      <c r="B265" s="66">
        <v>3609399.0</v>
      </c>
      <c r="C265" s="67" t="s">
        <v>1153</v>
      </c>
      <c r="D265" s="67" t="s">
        <v>168</v>
      </c>
      <c r="E265" s="67" t="s">
        <v>1154</v>
      </c>
      <c r="F265" s="66" t="s">
        <v>1155</v>
      </c>
      <c r="G265" s="66">
        <v>494.0</v>
      </c>
      <c r="H265" s="66">
        <v>2.0181215E7</v>
      </c>
      <c r="I265" s="66">
        <v>0.0</v>
      </c>
      <c r="J265" s="66">
        <v>25.0</v>
      </c>
      <c r="K265" s="68"/>
      <c r="L265" s="68"/>
      <c r="M265" s="69" t="s">
        <v>1156</v>
      </c>
      <c r="N265" s="66">
        <v>235959.0</v>
      </c>
      <c r="O265" s="66">
        <v>2.0181215E7</v>
      </c>
      <c r="P265" s="66" t="s">
        <v>1157</v>
      </c>
      <c r="Q265" s="66">
        <v>38.0</v>
      </c>
      <c r="R265" s="66">
        <v>2.0181215E7</v>
      </c>
      <c r="S265" s="70">
        <v>1.0</v>
      </c>
      <c r="T265" s="70">
        <v>0.0</v>
      </c>
      <c r="U265" s="67" t="s">
        <v>492</v>
      </c>
      <c r="V265" s="67" t="s">
        <v>493</v>
      </c>
      <c r="W265" s="67" t="s">
        <v>49</v>
      </c>
      <c r="X265" s="67" t="s">
        <v>494</v>
      </c>
      <c r="Y265" s="67" t="s">
        <v>12</v>
      </c>
    </row>
    <row r="266">
      <c r="A266" s="67" t="s">
        <v>60</v>
      </c>
      <c r="B266" s="66">
        <v>6.8529505E7</v>
      </c>
      <c r="C266" s="67" t="s">
        <v>1158</v>
      </c>
      <c r="D266" s="67" t="s">
        <v>107</v>
      </c>
      <c r="E266" s="67" t="s">
        <v>1159</v>
      </c>
      <c r="F266" s="66" t="s">
        <v>1160</v>
      </c>
      <c r="G266" s="66">
        <v>688.0</v>
      </c>
      <c r="H266" s="66">
        <v>2.0020125E7</v>
      </c>
      <c r="I266" s="66">
        <v>0.0</v>
      </c>
      <c r="J266" s="66">
        <v>2.0</v>
      </c>
      <c r="K266" s="68"/>
      <c r="L266" s="68"/>
      <c r="M266" s="69" t="s">
        <v>1161</v>
      </c>
      <c r="N266" s="66">
        <v>235959.0</v>
      </c>
      <c r="O266" s="66">
        <v>2.0020125E7</v>
      </c>
      <c r="P266" s="68"/>
      <c r="Q266" s="66">
        <v>33.0</v>
      </c>
      <c r="R266" s="66">
        <v>2.0020125E7</v>
      </c>
      <c r="S266" s="70">
        <v>1.0</v>
      </c>
      <c r="T266" s="70">
        <v>1.0</v>
      </c>
      <c r="U266" s="67" t="s">
        <v>492</v>
      </c>
      <c r="V266" s="67" t="s">
        <v>493</v>
      </c>
      <c r="W266" s="67" t="s">
        <v>49</v>
      </c>
      <c r="X266" s="67" t="s">
        <v>494</v>
      </c>
      <c r="Y266" s="67" t="s">
        <v>18</v>
      </c>
    </row>
    <row r="267">
      <c r="A267" s="65" t="s">
        <v>60</v>
      </c>
      <c r="B267" s="66">
        <v>5.9666725E7</v>
      </c>
      <c r="C267" s="67" t="s">
        <v>1162</v>
      </c>
      <c r="D267" s="67" t="s">
        <v>168</v>
      </c>
      <c r="E267" s="67" t="s">
        <v>1163</v>
      </c>
      <c r="F267" s="66" t="s">
        <v>1164</v>
      </c>
      <c r="G267" s="66">
        <v>243.0</v>
      </c>
      <c r="H267" s="66">
        <v>2.0011017E7</v>
      </c>
      <c r="I267" s="66">
        <v>0.0</v>
      </c>
      <c r="J267" s="66">
        <v>1.0</v>
      </c>
      <c r="K267" s="68"/>
      <c r="L267" s="68"/>
      <c r="M267" s="69" t="s">
        <v>1165</v>
      </c>
      <c r="N267" s="66">
        <v>235959.0</v>
      </c>
      <c r="O267" s="66">
        <v>2.0011017E7</v>
      </c>
      <c r="P267" s="68"/>
      <c r="Q267" s="66">
        <v>10.0</v>
      </c>
      <c r="R267" s="66">
        <v>2.0011017E7</v>
      </c>
      <c r="S267" s="70">
        <v>1.0</v>
      </c>
      <c r="T267" s="70">
        <v>0.0</v>
      </c>
      <c r="U267" s="67" t="s">
        <v>492</v>
      </c>
      <c r="V267" s="67" t="s">
        <v>493</v>
      </c>
      <c r="W267" s="67" t="s">
        <v>49</v>
      </c>
      <c r="X267" s="67" t="s">
        <v>494</v>
      </c>
      <c r="Y267" s="67" t="s">
        <v>12</v>
      </c>
    </row>
    <row r="268">
      <c r="A268" s="65" t="s">
        <v>79</v>
      </c>
      <c r="B268" s="66">
        <v>7.4208217E7</v>
      </c>
      <c r="C268" s="67" t="s">
        <v>1166</v>
      </c>
      <c r="D268" s="67" t="s">
        <v>107</v>
      </c>
      <c r="E268" s="67" t="s">
        <v>1167</v>
      </c>
      <c r="F268" s="66" t="s">
        <v>1168</v>
      </c>
      <c r="G268" s="66">
        <v>647.0</v>
      </c>
      <c r="H268" s="66">
        <v>2.013121E7</v>
      </c>
      <c r="I268" s="66">
        <v>0.0</v>
      </c>
      <c r="J268" s="66">
        <v>12.0</v>
      </c>
      <c r="K268" s="68"/>
      <c r="L268" s="68"/>
      <c r="M268" s="69" t="s">
        <v>1169</v>
      </c>
      <c r="N268" s="66">
        <v>235959.0</v>
      </c>
      <c r="O268" s="66">
        <v>2.013121E7</v>
      </c>
      <c r="P268" s="66" t="s">
        <v>1170</v>
      </c>
      <c r="Q268" s="66">
        <v>43.0</v>
      </c>
      <c r="R268" s="66">
        <v>2.013121E7</v>
      </c>
      <c r="S268" s="70">
        <v>1.0</v>
      </c>
      <c r="T268" s="70">
        <v>1.0</v>
      </c>
      <c r="U268" s="67" t="s">
        <v>492</v>
      </c>
      <c r="V268" s="67" t="s">
        <v>493</v>
      </c>
      <c r="W268" s="67" t="s">
        <v>49</v>
      </c>
      <c r="X268" s="67" t="s">
        <v>494</v>
      </c>
      <c r="Y268" s="67" t="s">
        <v>18</v>
      </c>
    </row>
    <row r="269">
      <c r="A269" s="67" t="s">
        <v>60</v>
      </c>
      <c r="B269" s="66">
        <v>4.47274787E8</v>
      </c>
      <c r="C269" s="67" t="s">
        <v>1171</v>
      </c>
      <c r="D269" s="67" t="s">
        <v>107</v>
      </c>
      <c r="E269" s="67" t="s">
        <v>1172</v>
      </c>
      <c r="F269" s="66" t="s">
        <v>1173</v>
      </c>
      <c r="G269" s="66">
        <v>737.0</v>
      </c>
      <c r="H269" s="66">
        <v>2.0190601E7</v>
      </c>
      <c r="I269" s="66">
        <v>0.0</v>
      </c>
      <c r="J269" s="66">
        <v>5.0</v>
      </c>
      <c r="K269" s="68"/>
      <c r="L269" s="68"/>
      <c r="M269" s="66" t="s">
        <v>126</v>
      </c>
      <c r="N269" s="66">
        <v>235959.0</v>
      </c>
      <c r="O269" s="66">
        <v>2.0190601E7</v>
      </c>
      <c r="P269" s="68"/>
      <c r="Q269" s="66">
        <v>43.0</v>
      </c>
      <c r="R269" s="66">
        <v>2.0190601E7</v>
      </c>
      <c r="S269" s="70">
        <v>1.0</v>
      </c>
      <c r="T269" s="70">
        <v>1.0</v>
      </c>
      <c r="U269" s="67" t="s">
        <v>492</v>
      </c>
      <c r="V269" s="67" t="s">
        <v>493</v>
      </c>
      <c r="W269" s="67" t="s">
        <v>49</v>
      </c>
      <c r="X269" s="67" t="s">
        <v>494</v>
      </c>
      <c r="Y269" s="67" t="s">
        <v>18</v>
      </c>
    </row>
    <row r="270">
      <c r="A270" s="67" t="s">
        <v>40</v>
      </c>
      <c r="B270" s="66">
        <v>6983646.0</v>
      </c>
      <c r="C270" s="67" t="s">
        <v>200</v>
      </c>
      <c r="D270" s="67" t="s">
        <v>107</v>
      </c>
      <c r="E270" s="67" t="s">
        <v>201</v>
      </c>
      <c r="F270" s="66" t="s">
        <v>1174</v>
      </c>
      <c r="G270" s="66">
        <v>521.0</v>
      </c>
      <c r="H270" s="66">
        <v>2.0181212E7</v>
      </c>
      <c r="I270" s="66">
        <v>0.0</v>
      </c>
      <c r="J270" s="66">
        <v>10.0</v>
      </c>
      <c r="K270" s="68"/>
      <c r="L270" s="68"/>
      <c r="M270" s="69" t="s">
        <v>1175</v>
      </c>
      <c r="N270" s="66">
        <v>235959.0</v>
      </c>
      <c r="O270" s="66">
        <v>2.0181212E7</v>
      </c>
      <c r="P270" s="66" t="s">
        <v>181</v>
      </c>
      <c r="Q270" s="66">
        <v>25.0</v>
      </c>
      <c r="R270" s="66">
        <v>2.0181212E7</v>
      </c>
      <c r="S270" s="70">
        <v>1.0</v>
      </c>
      <c r="T270" s="70">
        <v>1.0</v>
      </c>
      <c r="U270" s="67" t="s">
        <v>492</v>
      </c>
      <c r="V270" s="67" t="s">
        <v>493</v>
      </c>
      <c r="W270" s="67" t="s">
        <v>49</v>
      </c>
      <c r="X270" s="67" t="s">
        <v>494</v>
      </c>
      <c r="Y270" s="67" t="s">
        <v>18</v>
      </c>
    </row>
    <row r="271">
      <c r="A271" s="65" t="s">
        <v>73</v>
      </c>
      <c r="B271" s="66">
        <v>1.8287717E7</v>
      </c>
      <c r="C271" s="67" t="s">
        <v>1176</v>
      </c>
      <c r="D271" s="67" t="s">
        <v>107</v>
      </c>
      <c r="E271" s="67" t="s">
        <v>1177</v>
      </c>
      <c r="F271" s="66" t="s">
        <v>1178</v>
      </c>
      <c r="G271" s="66">
        <v>1110.0</v>
      </c>
      <c r="H271" s="66">
        <v>2.0161011E7</v>
      </c>
      <c r="I271" s="66">
        <v>0.0</v>
      </c>
      <c r="J271" s="66">
        <v>29.0</v>
      </c>
      <c r="K271" s="68"/>
      <c r="L271" s="68"/>
      <c r="M271" s="69" t="s">
        <v>1179</v>
      </c>
      <c r="N271" s="66">
        <v>235959.0</v>
      </c>
      <c r="O271" s="66">
        <v>2.0161011E7</v>
      </c>
      <c r="P271" s="66" t="s">
        <v>806</v>
      </c>
      <c r="Q271" s="66">
        <v>71.0</v>
      </c>
      <c r="R271" s="66">
        <v>2.0161011E7</v>
      </c>
      <c r="S271" s="70">
        <v>1.0</v>
      </c>
      <c r="T271" s="70">
        <v>1.0</v>
      </c>
      <c r="U271" s="67" t="s">
        <v>492</v>
      </c>
      <c r="V271" s="67" t="s">
        <v>493</v>
      </c>
      <c r="W271" s="67" t="s">
        <v>49</v>
      </c>
      <c r="X271" s="67" t="s">
        <v>494</v>
      </c>
      <c r="Y271" s="67" t="s">
        <v>18</v>
      </c>
    </row>
    <row r="272">
      <c r="A272" s="65" t="s">
        <v>79</v>
      </c>
      <c r="B272" s="66">
        <v>1.07691626E8</v>
      </c>
      <c r="C272" s="67" t="s">
        <v>1180</v>
      </c>
      <c r="D272" s="67" t="s">
        <v>107</v>
      </c>
      <c r="E272" s="67" t="s">
        <v>1181</v>
      </c>
      <c r="F272" s="66" t="s">
        <v>1182</v>
      </c>
      <c r="G272" s="66">
        <v>463.0</v>
      </c>
      <c r="H272" s="66">
        <v>2.0160928E7</v>
      </c>
      <c r="I272" s="66">
        <v>0.0</v>
      </c>
      <c r="J272" s="66">
        <v>6.0</v>
      </c>
      <c r="K272" s="68"/>
      <c r="L272" s="68"/>
      <c r="M272" s="69" t="s">
        <v>1183</v>
      </c>
      <c r="N272" s="66">
        <v>235959.0</v>
      </c>
      <c r="O272" s="66">
        <v>2.0160928E7</v>
      </c>
      <c r="P272" s="66" t="s">
        <v>1010</v>
      </c>
      <c r="Q272" s="66">
        <v>17.0</v>
      </c>
      <c r="R272" s="66">
        <v>2.0160928E7</v>
      </c>
      <c r="S272" s="70">
        <v>1.0</v>
      </c>
      <c r="T272" s="70">
        <v>1.0</v>
      </c>
      <c r="U272" s="67" t="s">
        <v>492</v>
      </c>
      <c r="V272" s="67" t="s">
        <v>493</v>
      </c>
      <c r="W272" s="67" t="s">
        <v>49</v>
      </c>
      <c r="X272" s="67" t="s">
        <v>494</v>
      </c>
      <c r="Y272" s="67" t="s">
        <v>18</v>
      </c>
    </row>
    <row r="273">
      <c r="A273" s="71" t="s">
        <v>59</v>
      </c>
      <c r="B273" s="66">
        <v>2.1370383E7</v>
      </c>
      <c r="C273" s="67" t="s">
        <v>204</v>
      </c>
      <c r="D273" s="67" t="s">
        <v>107</v>
      </c>
      <c r="E273" s="67" t="s">
        <v>205</v>
      </c>
      <c r="F273" s="66" t="s">
        <v>206</v>
      </c>
      <c r="G273" s="66">
        <v>493.0</v>
      </c>
      <c r="H273" s="66">
        <v>2.0001207E7</v>
      </c>
      <c r="I273" s="66">
        <v>0.0</v>
      </c>
      <c r="J273" s="66">
        <v>1.0</v>
      </c>
      <c r="K273" s="68"/>
      <c r="L273" s="68"/>
      <c r="M273" s="69" t="s">
        <v>1184</v>
      </c>
      <c r="N273" s="66">
        <v>235959.0</v>
      </c>
      <c r="O273" s="66">
        <v>2.0001207E7</v>
      </c>
      <c r="P273" s="68"/>
      <c r="Q273" s="66">
        <v>19.0</v>
      </c>
      <c r="R273" s="66">
        <v>2.0001207E7</v>
      </c>
      <c r="S273" s="70">
        <v>1.0</v>
      </c>
      <c r="T273" s="70">
        <v>1.0</v>
      </c>
      <c r="U273" s="67" t="s">
        <v>492</v>
      </c>
      <c r="V273" s="67" t="s">
        <v>493</v>
      </c>
      <c r="W273" s="67" t="s">
        <v>49</v>
      </c>
      <c r="X273" s="67" t="s">
        <v>494</v>
      </c>
      <c r="Y273" s="67" t="s">
        <v>18</v>
      </c>
    </row>
    <row r="274">
      <c r="A274" s="65" t="s">
        <v>59</v>
      </c>
      <c r="B274" s="66">
        <v>1.27909397E8</v>
      </c>
      <c r="C274" s="67" t="s">
        <v>208</v>
      </c>
      <c r="D274" s="67" t="s">
        <v>107</v>
      </c>
      <c r="E274" s="67" t="s">
        <v>209</v>
      </c>
      <c r="F274" s="66" t="s">
        <v>1185</v>
      </c>
      <c r="G274" s="66">
        <v>483.0</v>
      </c>
      <c r="H274" s="66">
        <v>2.0130418E7</v>
      </c>
      <c r="I274" s="66">
        <v>0.0</v>
      </c>
      <c r="J274" s="66">
        <v>2.0</v>
      </c>
      <c r="K274" s="68"/>
      <c r="L274" s="68"/>
      <c r="M274" s="69" t="s">
        <v>1186</v>
      </c>
      <c r="N274" s="66">
        <v>235959.0</v>
      </c>
      <c r="O274" s="66">
        <v>2.0130418E7</v>
      </c>
      <c r="P274" s="68"/>
      <c r="Q274" s="66">
        <v>25.0</v>
      </c>
      <c r="R274" s="66">
        <v>2.0130418E7</v>
      </c>
      <c r="S274" s="70">
        <v>1.0</v>
      </c>
      <c r="T274" s="70">
        <v>1.0</v>
      </c>
      <c r="U274" s="67" t="s">
        <v>492</v>
      </c>
      <c r="V274" s="67" t="s">
        <v>493</v>
      </c>
      <c r="W274" s="67" t="s">
        <v>49</v>
      </c>
      <c r="X274" s="67" t="s">
        <v>494</v>
      </c>
      <c r="Y274" s="67" t="s">
        <v>18</v>
      </c>
    </row>
    <row r="275">
      <c r="A275" s="65" t="s">
        <v>80</v>
      </c>
      <c r="B275" s="66">
        <v>425191.0</v>
      </c>
      <c r="C275" s="67" t="s">
        <v>1187</v>
      </c>
      <c r="D275" s="67" t="s">
        <v>107</v>
      </c>
      <c r="E275" s="67" t="s">
        <v>1188</v>
      </c>
      <c r="F275" s="66" t="s">
        <v>1189</v>
      </c>
      <c r="G275" s="66">
        <v>173.0</v>
      </c>
      <c r="H275" s="66">
        <v>2.0191231E7</v>
      </c>
      <c r="I275" s="66">
        <v>0.0</v>
      </c>
      <c r="J275" s="66">
        <v>5.0</v>
      </c>
      <c r="K275" s="68"/>
      <c r="L275" s="68"/>
      <c r="M275" s="69" t="s">
        <v>1190</v>
      </c>
      <c r="N275" s="66">
        <v>235959.0</v>
      </c>
      <c r="O275" s="66">
        <v>2.0191231E7</v>
      </c>
      <c r="P275" s="68"/>
      <c r="Q275" s="66">
        <v>23.0</v>
      </c>
      <c r="R275" s="66">
        <v>2.0191231E7</v>
      </c>
      <c r="S275" s="70">
        <v>1.0</v>
      </c>
      <c r="T275" s="70">
        <v>1.0</v>
      </c>
      <c r="U275" s="67" t="s">
        <v>492</v>
      </c>
      <c r="V275" s="67" t="s">
        <v>493</v>
      </c>
      <c r="W275" s="67" t="s">
        <v>49</v>
      </c>
      <c r="X275" s="67" t="s">
        <v>494</v>
      </c>
      <c r="Y275" s="67" t="s">
        <v>18</v>
      </c>
    </row>
    <row r="276">
      <c r="A276" s="67" t="s">
        <v>60</v>
      </c>
      <c r="B276" s="66">
        <v>4.26286063E8</v>
      </c>
      <c r="C276" s="67" t="s">
        <v>1191</v>
      </c>
      <c r="D276" s="67" t="s">
        <v>107</v>
      </c>
      <c r="E276" s="67" t="s">
        <v>1192</v>
      </c>
      <c r="F276" s="66" t="s">
        <v>1193</v>
      </c>
      <c r="G276" s="66">
        <v>1053.0</v>
      </c>
      <c r="H276" s="66">
        <v>2.0180317E7</v>
      </c>
      <c r="I276" s="66">
        <v>0.0</v>
      </c>
      <c r="J276" s="66">
        <v>1.0</v>
      </c>
      <c r="K276" s="68"/>
      <c r="L276" s="68"/>
      <c r="M276" s="69" t="s">
        <v>1194</v>
      </c>
      <c r="N276" s="66">
        <v>235959.0</v>
      </c>
      <c r="O276" s="66">
        <v>2.0180317E7</v>
      </c>
      <c r="P276" s="68"/>
      <c r="Q276" s="66">
        <v>58.0</v>
      </c>
      <c r="R276" s="66">
        <v>2.0180317E7</v>
      </c>
      <c r="S276" s="70">
        <v>1.0</v>
      </c>
      <c r="T276" s="70">
        <v>1.0</v>
      </c>
      <c r="U276" s="67" t="s">
        <v>492</v>
      </c>
      <c r="V276" s="67" t="s">
        <v>493</v>
      </c>
      <c r="W276" s="67" t="s">
        <v>49</v>
      </c>
      <c r="X276" s="67" t="s">
        <v>494</v>
      </c>
      <c r="Y276" s="67" t="s">
        <v>18</v>
      </c>
    </row>
    <row r="277">
      <c r="A277" s="71" t="s">
        <v>24</v>
      </c>
      <c r="B277" s="66">
        <v>2.5589691E7</v>
      </c>
      <c r="C277" s="67" t="s">
        <v>1195</v>
      </c>
      <c r="D277" s="67" t="s">
        <v>107</v>
      </c>
      <c r="E277" s="67" t="s">
        <v>214</v>
      </c>
      <c r="F277" s="66" t="s">
        <v>215</v>
      </c>
      <c r="G277" s="66">
        <v>78.0</v>
      </c>
      <c r="H277" s="66">
        <v>2.0130306E7</v>
      </c>
      <c r="I277" s="66">
        <v>0.0</v>
      </c>
      <c r="J277" s="66">
        <v>1.0</v>
      </c>
      <c r="K277" s="68"/>
      <c r="L277" s="68"/>
      <c r="M277" s="69" t="s">
        <v>1196</v>
      </c>
      <c r="N277" s="66">
        <v>235959.0</v>
      </c>
      <c r="O277" s="66">
        <v>2.0130306E7</v>
      </c>
      <c r="P277" s="66" t="s">
        <v>303</v>
      </c>
      <c r="Q277" s="66">
        <v>6.0</v>
      </c>
      <c r="R277" s="66">
        <v>2.0130306E7</v>
      </c>
      <c r="S277" s="70">
        <v>1.0</v>
      </c>
      <c r="T277" s="70">
        <v>1.0</v>
      </c>
      <c r="U277" s="67" t="s">
        <v>492</v>
      </c>
      <c r="V277" s="67" t="s">
        <v>493</v>
      </c>
      <c r="W277" s="67" t="s">
        <v>49</v>
      </c>
      <c r="X277" s="67" t="s">
        <v>494</v>
      </c>
      <c r="Y277" s="67" t="s">
        <v>18</v>
      </c>
    </row>
    <row r="278">
      <c r="A278" s="65" t="s">
        <v>24</v>
      </c>
      <c r="B278" s="66">
        <v>2.6302277E7</v>
      </c>
      <c r="C278" s="67" t="s">
        <v>1197</v>
      </c>
      <c r="D278" s="67" t="s">
        <v>168</v>
      </c>
      <c r="E278" s="67" t="s">
        <v>1198</v>
      </c>
      <c r="F278" s="66" t="s">
        <v>1199</v>
      </c>
      <c r="G278" s="66">
        <v>315.0</v>
      </c>
      <c r="H278" s="66">
        <v>2.0130421E7</v>
      </c>
      <c r="I278" s="66">
        <v>0.0</v>
      </c>
      <c r="J278" s="66">
        <v>9.0</v>
      </c>
      <c r="K278" s="68"/>
      <c r="L278" s="68"/>
      <c r="M278" s="69" t="s">
        <v>1200</v>
      </c>
      <c r="N278" s="66">
        <v>235959.0</v>
      </c>
      <c r="O278" s="66">
        <v>2.0130421E7</v>
      </c>
      <c r="P278" s="66" t="s">
        <v>582</v>
      </c>
      <c r="Q278" s="66">
        <v>24.0</v>
      </c>
      <c r="R278" s="66">
        <v>2.0130421E7</v>
      </c>
      <c r="S278" s="70">
        <v>1.0</v>
      </c>
      <c r="T278" s="70">
        <v>0.0</v>
      </c>
      <c r="U278" s="67" t="s">
        <v>492</v>
      </c>
      <c r="V278" s="67" t="s">
        <v>493</v>
      </c>
      <c r="W278" s="67" t="s">
        <v>49</v>
      </c>
      <c r="X278" s="67" t="s">
        <v>494</v>
      </c>
      <c r="Y278" s="67" t="s">
        <v>12</v>
      </c>
    </row>
    <row r="279">
      <c r="A279" s="67" t="s">
        <v>60</v>
      </c>
      <c r="B279" s="66">
        <v>9.5513929E7</v>
      </c>
      <c r="C279" s="67" t="s">
        <v>1201</v>
      </c>
      <c r="D279" s="67" t="s">
        <v>107</v>
      </c>
      <c r="E279" s="67" t="s">
        <v>1202</v>
      </c>
      <c r="F279" s="66" t="s">
        <v>1203</v>
      </c>
      <c r="G279" s="66">
        <v>748.0</v>
      </c>
      <c r="H279" s="66">
        <v>2.0030107E7</v>
      </c>
      <c r="I279" s="66">
        <v>0.0</v>
      </c>
      <c r="J279" s="66">
        <v>1.0</v>
      </c>
      <c r="K279" s="68"/>
      <c r="L279" s="68"/>
      <c r="M279" s="69" t="s">
        <v>1204</v>
      </c>
      <c r="N279" s="66">
        <v>235959.0</v>
      </c>
      <c r="O279" s="66">
        <v>2.0030107E7</v>
      </c>
      <c r="P279" s="68"/>
      <c r="Q279" s="66">
        <v>44.0</v>
      </c>
      <c r="R279" s="66">
        <v>2.0030107E7</v>
      </c>
      <c r="S279" s="70">
        <v>1.0</v>
      </c>
      <c r="T279" s="70">
        <v>1.0</v>
      </c>
      <c r="U279" s="67" t="s">
        <v>492</v>
      </c>
      <c r="V279" s="67" t="s">
        <v>493</v>
      </c>
      <c r="W279" s="67" t="s">
        <v>49</v>
      </c>
      <c r="X279" s="67" t="s">
        <v>494</v>
      </c>
      <c r="Y279" s="67" t="s">
        <v>18</v>
      </c>
    </row>
    <row r="280">
      <c r="A280" s="65" t="s">
        <v>79</v>
      </c>
      <c r="B280" s="66">
        <v>4.5947243E7</v>
      </c>
      <c r="C280" s="67" t="s">
        <v>1205</v>
      </c>
      <c r="D280" s="67" t="s">
        <v>107</v>
      </c>
      <c r="E280" s="67" t="s">
        <v>1206</v>
      </c>
      <c r="F280" s="66" t="s">
        <v>1138</v>
      </c>
      <c r="G280" s="66">
        <v>738.0</v>
      </c>
      <c r="H280" s="66">
        <v>2.0110211E7</v>
      </c>
      <c r="I280" s="66">
        <v>0.0</v>
      </c>
      <c r="J280" s="66">
        <v>12.0</v>
      </c>
      <c r="K280" s="68"/>
      <c r="L280" s="68"/>
      <c r="M280" s="69" t="s">
        <v>1139</v>
      </c>
      <c r="N280" s="66">
        <v>235959.0</v>
      </c>
      <c r="O280" s="66">
        <v>2.0110211E7</v>
      </c>
      <c r="P280" s="68"/>
      <c r="Q280" s="66">
        <v>46.0</v>
      </c>
      <c r="R280" s="66">
        <v>2.0110211E7</v>
      </c>
      <c r="S280" s="70">
        <v>1.0</v>
      </c>
      <c r="T280" s="70">
        <v>1.0</v>
      </c>
      <c r="U280" s="67" t="s">
        <v>492</v>
      </c>
      <c r="V280" s="67" t="s">
        <v>493</v>
      </c>
      <c r="W280" s="67" t="s">
        <v>49</v>
      </c>
      <c r="X280" s="67" t="s">
        <v>494</v>
      </c>
      <c r="Y280" s="67" t="s">
        <v>18</v>
      </c>
    </row>
    <row r="281">
      <c r="A281" s="65" t="s">
        <v>69</v>
      </c>
      <c r="B281" s="66">
        <v>1.127147E7</v>
      </c>
      <c r="C281" s="67" t="s">
        <v>1207</v>
      </c>
      <c r="D281" s="67" t="s">
        <v>107</v>
      </c>
      <c r="E281" s="67" t="s">
        <v>1208</v>
      </c>
      <c r="F281" s="66" t="s">
        <v>1209</v>
      </c>
      <c r="G281" s="66">
        <v>395.0</v>
      </c>
      <c r="H281" s="66">
        <v>2.0191114E7</v>
      </c>
      <c r="I281" s="66">
        <v>0.0</v>
      </c>
      <c r="J281" s="66">
        <v>4.0</v>
      </c>
      <c r="K281" s="68"/>
      <c r="L281" s="68"/>
      <c r="M281" s="69" t="s">
        <v>1210</v>
      </c>
      <c r="N281" s="66">
        <v>235959.0</v>
      </c>
      <c r="O281" s="66">
        <v>2.0191114E7</v>
      </c>
      <c r="P281" s="66" t="s">
        <v>1211</v>
      </c>
      <c r="Q281" s="66">
        <v>21.0</v>
      </c>
      <c r="R281" s="66">
        <v>2.0191114E7</v>
      </c>
      <c r="S281" s="70">
        <v>1.0</v>
      </c>
      <c r="T281" s="70">
        <v>1.0</v>
      </c>
      <c r="U281" s="67" t="s">
        <v>492</v>
      </c>
      <c r="V281" s="67" t="s">
        <v>493</v>
      </c>
      <c r="W281" s="67" t="s">
        <v>49</v>
      </c>
      <c r="X281" s="67" t="s">
        <v>494</v>
      </c>
      <c r="Y281" s="67" t="s">
        <v>18</v>
      </c>
    </row>
    <row r="282">
      <c r="A282" s="65" t="s">
        <v>60</v>
      </c>
      <c r="B282" s="66">
        <v>2.36910726E8</v>
      </c>
      <c r="C282" s="67" t="s">
        <v>1212</v>
      </c>
      <c r="D282" s="67" t="s">
        <v>107</v>
      </c>
      <c r="E282" s="67" t="s">
        <v>1213</v>
      </c>
      <c r="F282" s="66" t="s">
        <v>1214</v>
      </c>
      <c r="G282" s="66">
        <v>712.0</v>
      </c>
      <c r="H282" s="66">
        <v>2.0080309E7</v>
      </c>
      <c r="I282" s="66">
        <v>0.0</v>
      </c>
      <c r="J282" s="66">
        <v>2.0</v>
      </c>
      <c r="K282" s="68"/>
      <c r="L282" s="68"/>
      <c r="M282" s="69" t="s">
        <v>1215</v>
      </c>
      <c r="N282" s="66">
        <v>235959.0</v>
      </c>
      <c r="O282" s="66">
        <v>2.0080309E7</v>
      </c>
      <c r="P282" s="66"/>
      <c r="Q282" s="66">
        <v>45.0</v>
      </c>
      <c r="R282" s="66">
        <v>2.0080309E7</v>
      </c>
      <c r="S282" s="70">
        <v>1.0</v>
      </c>
      <c r="T282" s="70">
        <v>1.0</v>
      </c>
      <c r="U282" s="67" t="s">
        <v>492</v>
      </c>
      <c r="V282" s="67" t="s">
        <v>493</v>
      </c>
      <c r="W282" s="67" t="s">
        <v>49</v>
      </c>
      <c r="X282" s="67" t="s">
        <v>494</v>
      </c>
      <c r="Y282" s="67" t="s">
        <v>18</v>
      </c>
    </row>
    <row r="283">
      <c r="A283" s="65" t="s">
        <v>78</v>
      </c>
      <c r="B283" s="66">
        <v>3273331.0</v>
      </c>
      <c r="C283" s="67" t="s">
        <v>1216</v>
      </c>
      <c r="D283" s="67" t="s">
        <v>107</v>
      </c>
      <c r="E283" s="67" t="s">
        <v>1217</v>
      </c>
      <c r="F283" s="66" t="s">
        <v>1218</v>
      </c>
      <c r="G283" s="66">
        <v>272.0</v>
      </c>
      <c r="H283" s="66">
        <v>2.0090507E7</v>
      </c>
      <c r="I283" s="66">
        <v>0.0</v>
      </c>
      <c r="J283" s="66">
        <v>8.0</v>
      </c>
      <c r="K283" s="68"/>
      <c r="L283" s="68"/>
      <c r="M283" s="69" t="s">
        <v>1219</v>
      </c>
      <c r="N283" s="66">
        <v>235959.0</v>
      </c>
      <c r="O283" s="66">
        <v>2.0090507E7</v>
      </c>
      <c r="P283" s="66" t="s">
        <v>1220</v>
      </c>
      <c r="Q283" s="66">
        <v>19.0</v>
      </c>
      <c r="R283" s="66">
        <v>2.0090507E7</v>
      </c>
      <c r="S283" s="70">
        <v>1.0</v>
      </c>
      <c r="T283" s="70">
        <v>1.0</v>
      </c>
      <c r="U283" s="67" t="s">
        <v>492</v>
      </c>
      <c r="V283" s="67" t="s">
        <v>493</v>
      </c>
      <c r="W283" s="67" t="s">
        <v>49</v>
      </c>
      <c r="X283" s="67" t="s">
        <v>494</v>
      </c>
      <c r="Y283" s="67" t="s">
        <v>18</v>
      </c>
    </row>
    <row r="284">
      <c r="A284" s="71" t="s">
        <v>24</v>
      </c>
      <c r="B284" s="66">
        <v>1364388.0</v>
      </c>
      <c r="C284" s="67" t="s">
        <v>1221</v>
      </c>
      <c r="D284" s="67" t="s">
        <v>107</v>
      </c>
      <c r="E284" s="67" t="s">
        <v>1222</v>
      </c>
      <c r="F284" s="66" t="s">
        <v>1223</v>
      </c>
      <c r="G284" s="66">
        <v>108.0</v>
      </c>
      <c r="H284" s="66">
        <v>2.0080213E7</v>
      </c>
      <c r="I284" s="66">
        <v>0.0</v>
      </c>
      <c r="J284" s="66">
        <v>2.0</v>
      </c>
      <c r="K284" s="68"/>
      <c r="L284" s="68"/>
      <c r="M284" s="69" t="s">
        <v>1224</v>
      </c>
      <c r="N284" s="66">
        <v>235959.0</v>
      </c>
      <c r="O284" s="66">
        <v>2.0080213E7</v>
      </c>
      <c r="P284" s="66" t="s">
        <v>303</v>
      </c>
      <c r="Q284" s="66">
        <v>7.0</v>
      </c>
      <c r="R284" s="66">
        <v>2.0080213E7</v>
      </c>
      <c r="S284" s="70">
        <v>1.0</v>
      </c>
      <c r="T284" s="70">
        <v>1.0</v>
      </c>
      <c r="U284" s="67" t="s">
        <v>492</v>
      </c>
      <c r="V284" s="67" t="s">
        <v>493</v>
      </c>
      <c r="W284" s="67" t="s">
        <v>49</v>
      </c>
      <c r="X284" s="67" t="s">
        <v>494</v>
      </c>
      <c r="Y284" s="67" t="s">
        <v>18</v>
      </c>
    </row>
    <row r="285">
      <c r="A285" s="67" t="s">
        <v>60</v>
      </c>
      <c r="B285" s="66">
        <v>5.0199844E7</v>
      </c>
      <c r="C285" s="67" t="s">
        <v>1225</v>
      </c>
      <c r="D285" s="67" t="s">
        <v>107</v>
      </c>
      <c r="E285" s="67" t="s">
        <v>1226</v>
      </c>
      <c r="F285" s="66" t="s">
        <v>1227</v>
      </c>
      <c r="G285" s="66">
        <v>478.0</v>
      </c>
      <c r="H285" s="66">
        <v>2.0010511E7</v>
      </c>
      <c r="I285" s="66">
        <v>0.0</v>
      </c>
      <c r="J285" s="66">
        <v>2.0</v>
      </c>
      <c r="K285" s="68"/>
      <c r="L285" s="68"/>
      <c r="M285" s="69" t="s">
        <v>1228</v>
      </c>
      <c r="N285" s="66">
        <v>235959.0</v>
      </c>
      <c r="O285" s="66">
        <v>2.0010511E7</v>
      </c>
      <c r="P285" s="68"/>
      <c r="Q285" s="66">
        <v>30.0</v>
      </c>
      <c r="R285" s="66">
        <v>2.0010511E7</v>
      </c>
      <c r="S285" s="70">
        <v>1.0</v>
      </c>
      <c r="T285" s="70">
        <v>1.0</v>
      </c>
      <c r="U285" s="67" t="s">
        <v>492</v>
      </c>
      <c r="V285" s="67" t="s">
        <v>493</v>
      </c>
      <c r="W285" s="67" t="s">
        <v>49</v>
      </c>
      <c r="X285" s="67" t="s">
        <v>494</v>
      </c>
      <c r="Y285" s="67" t="s">
        <v>18</v>
      </c>
    </row>
    <row r="286">
      <c r="A286" s="67" t="s">
        <v>60</v>
      </c>
      <c r="B286" s="66">
        <v>7.2451007E7</v>
      </c>
      <c r="C286" s="67" t="s">
        <v>1229</v>
      </c>
      <c r="D286" s="67" t="s">
        <v>107</v>
      </c>
      <c r="E286" s="67" t="s">
        <v>1230</v>
      </c>
      <c r="F286" s="66" t="s">
        <v>1231</v>
      </c>
      <c r="G286" s="66">
        <v>545.0</v>
      </c>
      <c r="H286" s="66">
        <v>2.002032E7</v>
      </c>
      <c r="I286" s="66">
        <v>0.0</v>
      </c>
      <c r="J286" s="66">
        <v>1.0</v>
      </c>
      <c r="K286" s="68"/>
      <c r="L286" s="68"/>
      <c r="M286" s="69" t="s">
        <v>1232</v>
      </c>
      <c r="N286" s="66">
        <v>235959.0</v>
      </c>
      <c r="O286" s="66">
        <v>2.002032E7</v>
      </c>
      <c r="P286" s="68"/>
      <c r="Q286" s="66">
        <v>16.0</v>
      </c>
      <c r="R286" s="66">
        <v>2.002032E7</v>
      </c>
      <c r="S286" s="70">
        <v>1.0</v>
      </c>
      <c r="T286" s="70">
        <v>1.0</v>
      </c>
      <c r="U286" s="67" t="s">
        <v>492</v>
      </c>
      <c r="V286" s="67" t="s">
        <v>493</v>
      </c>
      <c r="W286" s="67" t="s">
        <v>49</v>
      </c>
      <c r="X286" s="67" t="s">
        <v>494</v>
      </c>
      <c r="Y286" s="67" t="s">
        <v>18</v>
      </c>
    </row>
    <row r="287">
      <c r="A287" s="65" t="s">
        <v>69</v>
      </c>
      <c r="B287" s="66">
        <v>7127706.0</v>
      </c>
      <c r="C287" s="67" t="s">
        <v>1233</v>
      </c>
      <c r="D287" s="67" t="s">
        <v>107</v>
      </c>
      <c r="E287" s="67" t="s">
        <v>1234</v>
      </c>
      <c r="F287" s="66" t="s">
        <v>1235</v>
      </c>
      <c r="G287" s="66">
        <v>5703.0</v>
      </c>
      <c r="H287" s="66">
        <v>2.0180119E7</v>
      </c>
      <c r="I287" s="66">
        <v>0.0</v>
      </c>
      <c r="J287" s="66">
        <v>43.0</v>
      </c>
      <c r="K287" s="68"/>
      <c r="L287" s="68"/>
      <c r="M287" s="69" t="s">
        <v>1236</v>
      </c>
      <c r="N287" s="66">
        <v>235959.0</v>
      </c>
      <c r="O287" s="66">
        <v>2.0180119E7</v>
      </c>
      <c r="P287" s="66" t="s">
        <v>1029</v>
      </c>
      <c r="Q287" s="66">
        <v>255.0</v>
      </c>
      <c r="R287" s="66">
        <v>2.0180119E7</v>
      </c>
      <c r="S287" s="70">
        <v>1.0</v>
      </c>
      <c r="T287" s="70">
        <v>1.0</v>
      </c>
      <c r="U287" s="67" t="s">
        <v>492</v>
      </c>
      <c r="V287" s="67" t="s">
        <v>493</v>
      </c>
      <c r="W287" s="67" t="s">
        <v>49</v>
      </c>
      <c r="X287" s="67" t="s">
        <v>494</v>
      </c>
      <c r="Y287" s="67" t="s">
        <v>18</v>
      </c>
    </row>
    <row r="288">
      <c r="A288" s="71" t="s">
        <v>24</v>
      </c>
      <c r="B288" s="66">
        <v>4.4282015E7</v>
      </c>
      <c r="C288" s="67" t="s">
        <v>216</v>
      </c>
      <c r="D288" s="67" t="s">
        <v>107</v>
      </c>
      <c r="E288" s="67" t="s">
        <v>217</v>
      </c>
      <c r="F288" s="66" t="s">
        <v>1237</v>
      </c>
      <c r="G288" s="66">
        <v>407.0</v>
      </c>
      <c r="H288" s="66">
        <v>2.0160301E7</v>
      </c>
      <c r="I288" s="66">
        <v>0.0</v>
      </c>
      <c r="J288" s="66">
        <v>8.0</v>
      </c>
      <c r="K288" s="68"/>
      <c r="L288" s="68"/>
      <c r="M288" s="69" t="s">
        <v>1238</v>
      </c>
      <c r="N288" s="66">
        <v>235959.0</v>
      </c>
      <c r="O288" s="66">
        <v>2.0160301E7</v>
      </c>
      <c r="P288" s="66" t="s">
        <v>131</v>
      </c>
      <c r="Q288" s="66">
        <v>28.0</v>
      </c>
      <c r="R288" s="66">
        <v>2.0160301E7</v>
      </c>
      <c r="S288" s="70">
        <v>1.0</v>
      </c>
      <c r="T288" s="70">
        <v>1.0</v>
      </c>
      <c r="U288" s="67" t="s">
        <v>492</v>
      </c>
      <c r="V288" s="67" t="s">
        <v>493</v>
      </c>
      <c r="W288" s="67" t="s">
        <v>49</v>
      </c>
      <c r="X288" s="67" t="s">
        <v>494</v>
      </c>
      <c r="Y288" s="67" t="s">
        <v>18</v>
      </c>
    </row>
    <row r="289">
      <c r="A289" s="65" t="s">
        <v>79</v>
      </c>
      <c r="B289" s="66">
        <v>6.528621E7</v>
      </c>
      <c r="C289" s="67" t="s">
        <v>1239</v>
      </c>
      <c r="D289" s="67" t="s">
        <v>107</v>
      </c>
      <c r="E289" s="67" t="s">
        <v>1240</v>
      </c>
      <c r="F289" s="66" t="s">
        <v>1241</v>
      </c>
      <c r="G289" s="66">
        <v>217.0</v>
      </c>
      <c r="H289" s="66">
        <v>2.0130207E7</v>
      </c>
      <c r="I289" s="66">
        <v>0.0</v>
      </c>
      <c r="J289" s="66">
        <v>4.0</v>
      </c>
      <c r="K289" s="68"/>
      <c r="L289" s="68"/>
      <c r="M289" s="69" t="s">
        <v>1242</v>
      </c>
      <c r="N289" s="66">
        <v>235959.0</v>
      </c>
      <c r="O289" s="66">
        <v>2.0130207E7</v>
      </c>
      <c r="P289" s="68"/>
      <c r="Q289" s="66">
        <v>11.0</v>
      </c>
      <c r="R289" s="66">
        <v>2.0130207E7</v>
      </c>
      <c r="S289" s="70">
        <v>1.0</v>
      </c>
      <c r="T289" s="70">
        <v>1.0</v>
      </c>
      <c r="U289" s="67" t="s">
        <v>492</v>
      </c>
      <c r="V289" s="67" t="s">
        <v>493</v>
      </c>
      <c r="W289" s="67" t="s">
        <v>49</v>
      </c>
      <c r="X289" s="67" t="s">
        <v>494</v>
      </c>
      <c r="Y289" s="67" t="s">
        <v>18</v>
      </c>
    </row>
    <row r="290">
      <c r="A290" s="65" t="s">
        <v>79</v>
      </c>
      <c r="B290" s="66">
        <v>1.04905246E8</v>
      </c>
      <c r="C290" s="67" t="s">
        <v>1243</v>
      </c>
      <c r="D290" s="67" t="s">
        <v>107</v>
      </c>
      <c r="E290" s="67" t="s">
        <v>1244</v>
      </c>
      <c r="F290" s="66" t="s">
        <v>1245</v>
      </c>
      <c r="G290" s="66">
        <v>423.0</v>
      </c>
      <c r="H290" s="66">
        <v>2.0160615E7</v>
      </c>
      <c r="I290" s="66">
        <v>0.0</v>
      </c>
      <c r="J290" s="66">
        <v>10.0</v>
      </c>
      <c r="K290" s="68"/>
      <c r="L290" s="68"/>
      <c r="M290" s="69" t="s">
        <v>1246</v>
      </c>
      <c r="N290" s="66">
        <v>235959.0</v>
      </c>
      <c r="O290" s="66">
        <v>2.0160615E7</v>
      </c>
      <c r="P290" s="66" t="s">
        <v>1010</v>
      </c>
      <c r="Q290" s="66">
        <v>26.0</v>
      </c>
      <c r="R290" s="66">
        <v>2.0160615E7</v>
      </c>
      <c r="S290" s="70">
        <v>1.0</v>
      </c>
      <c r="T290" s="70">
        <v>1.0</v>
      </c>
      <c r="U290" s="67" t="s">
        <v>492</v>
      </c>
      <c r="V290" s="67" t="s">
        <v>493</v>
      </c>
      <c r="W290" s="67" t="s">
        <v>49</v>
      </c>
      <c r="X290" s="67" t="s">
        <v>494</v>
      </c>
      <c r="Y290" s="67" t="s">
        <v>18</v>
      </c>
    </row>
    <row r="291">
      <c r="A291" s="67" t="s">
        <v>60</v>
      </c>
      <c r="B291" s="66">
        <v>2.37270088E8</v>
      </c>
      <c r="C291" s="67" t="s">
        <v>1247</v>
      </c>
      <c r="D291" s="67" t="s">
        <v>107</v>
      </c>
      <c r="E291" s="67" t="s">
        <v>1248</v>
      </c>
      <c r="F291" s="66" t="s">
        <v>1249</v>
      </c>
      <c r="G291" s="66">
        <v>1043.0</v>
      </c>
      <c r="H291" s="66">
        <v>2.0080329E7</v>
      </c>
      <c r="I291" s="66">
        <v>0.0</v>
      </c>
      <c r="J291" s="66">
        <v>1.0</v>
      </c>
      <c r="K291" s="68"/>
      <c r="L291" s="68"/>
      <c r="M291" s="69" t="s">
        <v>1250</v>
      </c>
      <c r="N291" s="66">
        <v>235959.0</v>
      </c>
      <c r="O291" s="66">
        <v>2.0080329E7</v>
      </c>
      <c r="P291" s="66"/>
      <c r="Q291" s="66">
        <v>50.0</v>
      </c>
      <c r="R291" s="66">
        <v>2.0080329E7</v>
      </c>
      <c r="S291" s="70">
        <v>1.0</v>
      </c>
      <c r="T291" s="70">
        <v>1.0</v>
      </c>
      <c r="U291" s="67" t="s">
        <v>492</v>
      </c>
      <c r="V291" s="67" t="s">
        <v>493</v>
      </c>
      <c r="W291" s="67" t="s">
        <v>49</v>
      </c>
      <c r="X291" s="67" t="s">
        <v>494</v>
      </c>
      <c r="Y291" s="67" t="s">
        <v>18</v>
      </c>
    </row>
    <row r="292">
      <c r="A292" s="67" t="s">
        <v>80</v>
      </c>
      <c r="B292" s="66">
        <v>1466238.0</v>
      </c>
      <c r="C292" s="67" t="s">
        <v>1251</v>
      </c>
      <c r="D292" s="67" t="s">
        <v>168</v>
      </c>
      <c r="E292" s="67" t="s">
        <v>1252</v>
      </c>
      <c r="F292" s="66" t="s">
        <v>1253</v>
      </c>
      <c r="G292" s="66">
        <v>202.0</v>
      </c>
      <c r="H292" s="66">
        <v>2.0191231E7</v>
      </c>
      <c r="I292" s="66">
        <v>0.0</v>
      </c>
      <c r="J292" s="66">
        <v>4.0</v>
      </c>
      <c r="K292" s="68"/>
      <c r="L292" s="68"/>
      <c r="M292" s="69" t="s">
        <v>1254</v>
      </c>
      <c r="N292" s="66">
        <v>235959.0</v>
      </c>
      <c r="O292" s="66">
        <v>2.0191231E7</v>
      </c>
      <c r="P292" s="68"/>
      <c r="Q292" s="66">
        <v>36.0</v>
      </c>
      <c r="R292" s="66">
        <v>2.0191231E7</v>
      </c>
      <c r="S292" s="70">
        <v>1.0</v>
      </c>
      <c r="T292" s="70">
        <v>0.0</v>
      </c>
      <c r="U292" s="67" t="s">
        <v>492</v>
      </c>
      <c r="V292" s="67" t="s">
        <v>493</v>
      </c>
      <c r="W292" s="67" t="s">
        <v>49</v>
      </c>
      <c r="X292" s="67" t="s">
        <v>494</v>
      </c>
      <c r="Y292" s="67" t="s">
        <v>12</v>
      </c>
    </row>
    <row r="293">
      <c r="A293" s="67" t="s">
        <v>40</v>
      </c>
      <c r="B293" s="66">
        <v>6922554.0</v>
      </c>
      <c r="C293" s="67" t="s">
        <v>220</v>
      </c>
      <c r="D293" s="67" t="s">
        <v>107</v>
      </c>
      <c r="E293" s="67" t="s">
        <v>221</v>
      </c>
      <c r="F293" s="66" t="s">
        <v>1255</v>
      </c>
      <c r="G293" s="66">
        <v>515.0</v>
      </c>
      <c r="H293" s="66">
        <v>2.0181212E7</v>
      </c>
      <c r="I293" s="66">
        <v>0.0</v>
      </c>
      <c r="J293" s="66">
        <v>5.0</v>
      </c>
      <c r="K293" s="68"/>
      <c r="L293" s="68"/>
      <c r="M293" s="69" t="s">
        <v>1256</v>
      </c>
      <c r="N293" s="66">
        <v>235959.0</v>
      </c>
      <c r="O293" s="66">
        <v>2.0181212E7</v>
      </c>
      <c r="P293" s="68"/>
      <c r="Q293" s="66">
        <v>29.0</v>
      </c>
      <c r="R293" s="66">
        <v>2.0181212E7</v>
      </c>
      <c r="S293" s="70">
        <v>1.0</v>
      </c>
      <c r="T293" s="70">
        <v>1.0</v>
      </c>
      <c r="U293" s="67" t="s">
        <v>492</v>
      </c>
      <c r="V293" s="67" t="s">
        <v>493</v>
      </c>
      <c r="W293" s="67" t="s">
        <v>49</v>
      </c>
      <c r="X293" s="67" t="s">
        <v>494</v>
      </c>
      <c r="Y293" s="67" t="s">
        <v>18</v>
      </c>
    </row>
    <row r="294">
      <c r="A294" s="67" t="s">
        <v>30</v>
      </c>
      <c r="B294" s="66">
        <v>1.0223867E7</v>
      </c>
      <c r="C294" s="67" t="s">
        <v>1257</v>
      </c>
      <c r="D294" s="67" t="s">
        <v>107</v>
      </c>
      <c r="E294" s="67" t="s">
        <v>1258</v>
      </c>
      <c r="F294" s="66" t="s">
        <v>1259</v>
      </c>
      <c r="G294" s="66">
        <v>519.0</v>
      </c>
      <c r="H294" s="66">
        <v>2.0151002E7</v>
      </c>
      <c r="I294" s="66">
        <v>0.0</v>
      </c>
      <c r="J294" s="66">
        <v>13.0</v>
      </c>
      <c r="K294" s="68"/>
      <c r="L294" s="68"/>
      <c r="M294" s="69" t="s">
        <v>1260</v>
      </c>
      <c r="N294" s="66">
        <v>235959.0</v>
      </c>
      <c r="O294" s="66">
        <v>2.0151002E7</v>
      </c>
      <c r="P294" s="68"/>
      <c r="Q294" s="66">
        <v>35.0</v>
      </c>
      <c r="R294" s="66">
        <v>2.0151002E7</v>
      </c>
      <c r="S294" s="70">
        <v>1.0</v>
      </c>
      <c r="T294" s="70">
        <v>1.0</v>
      </c>
      <c r="U294" s="67" t="s">
        <v>492</v>
      </c>
      <c r="V294" s="67" t="s">
        <v>493</v>
      </c>
      <c r="W294" s="67" t="s">
        <v>49</v>
      </c>
      <c r="X294" s="67" t="s">
        <v>494</v>
      </c>
      <c r="Y294" s="67" t="s">
        <v>18</v>
      </c>
    </row>
    <row r="295">
      <c r="A295" s="71" t="s">
        <v>56</v>
      </c>
      <c r="B295" s="66">
        <v>862210.0</v>
      </c>
      <c r="C295" s="67" t="s">
        <v>224</v>
      </c>
      <c r="D295" s="67" t="s">
        <v>107</v>
      </c>
      <c r="E295" s="67" t="s">
        <v>1261</v>
      </c>
      <c r="F295" s="66" t="s">
        <v>1262</v>
      </c>
      <c r="G295" s="66">
        <v>324.0</v>
      </c>
      <c r="H295" s="66">
        <v>2.0160621E7</v>
      </c>
      <c r="I295" s="66">
        <v>0.0</v>
      </c>
      <c r="J295" s="66">
        <v>11.0</v>
      </c>
      <c r="K295" s="68"/>
      <c r="L295" s="68"/>
      <c r="M295" s="69" t="s">
        <v>1263</v>
      </c>
      <c r="N295" s="66">
        <v>235959.0</v>
      </c>
      <c r="O295" s="66">
        <v>2.0160621E7</v>
      </c>
      <c r="P295" s="66" t="s">
        <v>925</v>
      </c>
      <c r="Q295" s="66">
        <v>45.0</v>
      </c>
      <c r="R295" s="66">
        <v>2.0160621E7</v>
      </c>
      <c r="S295" s="70">
        <v>1.0</v>
      </c>
      <c r="T295" s="70">
        <v>1.0</v>
      </c>
      <c r="U295" s="67" t="s">
        <v>492</v>
      </c>
      <c r="V295" s="67" t="s">
        <v>493</v>
      </c>
      <c r="W295" s="67" t="s">
        <v>49</v>
      </c>
      <c r="X295" s="67" t="s">
        <v>494</v>
      </c>
      <c r="Y295" s="67" t="s">
        <v>18</v>
      </c>
    </row>
    <row r="296">
      <c r="A296" s="65" t="s">
        <v>79</v>
      </c>
      <c r="B296" s="66">
        <v>6.2047289E7</v>
      </c>
      <c r="C296" s="67" t="s">
        <v>1264</v>
      </c>
      <c r="D296" s="67" t="s">
        <v>107</v>
      </c>
      <c r="E296" s="67" t="s">
        <v>1265</v>
      </c>
      <c r="F296" s="66" t="s">
        <v>1266</v>
      </c>
      <c r="G296" s="66">
        <v>472.0</v>
      </c>
      <c r="H296" s="66">
        <v>2.0121024E7</v>
      </c>
      <c r="I296" s="66">
        <v>0.0</v>
      </c>
      <c r="J296" s="66">
        <v>9.0</v>
      </c>
      <c r="K296" s="68"/>
      <c r="L296" s="68"/>
      <c r="M296" s="69" t="s">
        <v>1267</v>
      </c>
      <c r="N296" s="66">
        <v>235959.0</v>
      </c>
      <c r="O296" s="66">
        <v>2.0121024E7</v>
      </c>
      <c r="P296" s="66" t="s">
        <v>1268</v>
      </c>
      <c r="Q296" s="66">
        <v>19.0</v>
      </c>
      <c r="R296" s="66">
        <v>2.0121024E7</v>
      </c>
      <c r="S296" s="70">
        <v>1.0</v>
      </c>
      <c r="T296" s="70">
        <v>1.0</v>
      </c>
      <c r="U296" s="67" t="s">
        <v>492</v>
      </c>
      <c r="V296" s="67" t="s">
        <v>493</v>
      </c>
      <c r="W296" s="67" t="s">
        <v>49</v>
      </c>
      <c r="X296" s="67" t="s">
        <v>494</v>
      </c>
      <c r="Y296" s="67" t="s">
        <v>18</v>
      </c>
    </row>
    <row r="297">
      <c r="A297" s="65" t="s">
        <v>60</v>
      </c>
      <c r="B297" s="66">
        <v>3.51088305E8</v>
      </c>
      <c r="C297" s="67" t="s">
        <v>1269</v>
      </c>
      <c r="D297" s="67" t="s">
        <v>107</v>
      </c>
      <c r="E297" s="67" t="s">
        <v>1270</v>
      </c>
      <c r="F297" s="66" t="s">
        <v>1271</v>
      </c>
      <c r="G297" s="66">
        <v>670.0</v>
      </c>
      <c r="H297" s="66">
        <v>2.0131231E7</v>
      </c>
      <c r="I297" s="66">
        <v>0.0</v>
      </c>
      <c r="J297" s="66">
        <v>2.0</v>
      </c>
      <c r="K297" s="68"/>
      <c r="L297" s="68"/>
      <c r="M297" s="69" t="s">
        <v>1272</v>
      </c>
      <c r="N297" s="66">
        <v>235959.0</v>
      </c>
      <c r="O297" s="66">
        <v>2.0131231E7</v>
      </c>
      <c r="P297" s="68"/>
      <c r="Q297" s="66">
        <v>36.0</v>
      </c>
      <c r="R297" s="66">
        <v>2.0131231E7</v>
      </c>
      <c r="S297" s="70">
        <v>1.0</v>
      </c>
      <c r="T297" s="70">
        <v>1.0</v>
      </c>
      <c r="U297" s="67" t="s">
        <v>492</v>
      </c>
      <c r="V297" s="67" t="s">
        <v>493</v>
      </c>
      <c r="W297" s="67" t="s">
        <v>49</v>
      </c>
      <c r="X297" s="67" t="s">
        <v>494</v>
      </c>
      <c r="Y297" s="67" t="s">
        <v>18</v>
      </c>
    </row>
    <row r="298">
      <c r="A298" s="65" t="s">
        <v>30</v>
      </c>
      <c r="B298" s="66">
        <v>8730198.0</v>
      </c>
      <c r="C298" s="67" t="s">
        <v>228</v>
      </c>
      <c r="D298" s="67" t="s">
        <v>107</v>
      </c>
      <c r="E298" s="67" t="s">
        <v>229</v>
      </c>
      <c r="F298" s="66" t="s">
        <v>1273</v>
      </c>
      <c r="G298" s="66">
        <v>956.0</v>
      </c>
      <c r="H298" s="66">
        <v>2.0140703E7</v>
      </c>
      <c r="I298" s="66">
        <v>0.0</v>
      </c>
      <c r="J298" s="66">
        <v>16.0</v>
      </c>
      <c r="K298" s="68"/>
      <c r="L298" s="68"/>
      <c r="M298" s="69" t="s">
        <v>1274</v>
      </c>
      <c r="N298" s="66">
        <v>235959.0</v>
      </c>
      <c r="O298" s="66">
        <v>2.0140703E7</v>
      </c>
      <c r="P298" s="68"/>
      <c r="Q298" s="66">
        <v>48.0</v>
      </c>
      <c r="R298" s="66">
        <v>2.0140703E7</v>
      </c>
      <c r="S298" s="70">
        <v>1.0</v>
      </c>
      <c r="T298" s="70">
        <v>1.0</v>
      </c>
      <c r="U298" s="67" t="s">
        <v>492</v>
      </c>
      <c r="V298" s="67" t="s">
        <v>493</v>
      </c>
      <c r="W298" s="67" t="s">
        <v>49</v>
      </c>
      <c r="X298" s="67" t="s">
        <v>494</v>
      </c>
      <c r="Y298" s="67" t="s">
        <v>18</v>
      </c>
    </row>
    <row r="299">
      <c r="A299" s="65" t="s">
        <v>78</v>
      </c>
      <c r="B299" s="66">
        <v>2949415.0</v>
      </c>
      <c r="C299" s="67" t="s">
        <v>1275</v>
      </c>
      <c r="D299" s="67" t="s">
        <v>107</v>
      </c>
      <c r="E299" s="67" t="s">
        <v>1276</v>
      </c>
      <c r="F299" s="66" t="s">
        <v>1277</v>
      </c>
      <c r="G299" s="66">
        <v>178.0</v>
      </c>
      <c r="H299" s="66">
        <v>2.0080122E7</v>
      </c>
      <c r="I299" s="66">
        <v>0.0</v>
      </c>
      <c r="J299" s="66">
        <v>3.0</v>
      </c>
      <c r="K299" s="68"/>
      <c r="L299" s="68"/>
      <c r="M299" s="69" t="s">
        <v>1278</v>
      </c>
      <c r="N299" s="66">
        <v>235959.0</v>
      </c>
      <c r="O299" s="66">
        <v>2.0080122E7</v>
      </c>
      <c r="P299" s="66" t="s">
        <v>1279</v>
      </c>
      <c r="Q299" s="66">
        <v>11.0</v>
      </c>
      <c r="R299" s="66">
        <v>2.0080122E7</v>
      </c>
      <c r="S299" s="70">
        <v>1.0</v>
      </c>
      <c r="T299" s="70">
        <v>1.0</v>
      </c>
      <c r="U299" s="67" t="s">
        <v>492</v>
      </c>
      <c r="V299" s="67" t="s">
        <v>493</v>
      </c>
      <c r="W299" s="67" t="s">
        <v>49</v>
      </c>
      <c r="X299" s="67" t="s">
        <v>494</v>
      </c>
      <c r="Y299" s="67" t="s">
        <v>18</v>
      </c>
    </row>
    <row r="300">
      <c r="A300" s="65" t="s">
        <v>73</v>
      </c>
      <c r="B300" s="66">
        <v>2.2223513E7</v>
      </c>
      <c r="C300" s="67" t="s">
        <v>1280</v>
      </c>
      <c r="D300" s="67" t="s">
        <v>107</v>
      </c>
      <c r="E300" s="67" t="s">
        <v>1281</v>
      </c>
      <c r="F300" s="66" t="s">
        <v>1282</v>
      </c>
      <c r="G300" s="66">
        <v>1036.0</v>
      </c>
      <c r="H300" s="66">
        <v>2.0180703E7</v>
      </c>
      <c r="I300" s="66">
        <v>0.0</v>
      </c>
      <c r="J300" s="66">
        <v>45.0</v>
      </c>
      <c r="K300" s="68"/>
      <c r="L300" s="68"/>
      <c r="M300" s="69" t="s">
        <v>1283</v>
      </c>
      <c r="N300" s="66">
        <v>235959.0</v>
      </c>
      <c r="O300" s="66">
        <v>2.0180703E7</v>
      </c>
      <c r="P300" s="66" t="s">
        <v>806</v>
      </c>
      <c r="Q300" s="66">
        <v>70.0</v>
      </c>
      <c r="R300" s="66">
        <v>2.0180703E7</v>
      </c>
      <c r="S300" s="70">
        <v>1.0</v>
      </c>
      <c r="T300" s="70">
        <v>1.0</v>
      </c>
      <c r="U300" s="67" t="s">
        <v>492</v>
      </c>
      <c r="V300" s="67" t="s">
        <v>493</v>
      </c>
      <c r="W300" s="67" t="s">
        <v>49</v>
      </c>
      <c r="X300" s="67" t="s">
        <v>494</v>
      </c>
      <c r="Y300" s="67" t="s">
        <v>18</v>
      </c>
    </row>
    <row r="301">
      <c r="A301" s="71" t="s">
        <v>59</v>
      </c>
      <c r="B301" s="66">
        <v>4.5846285E7</v>
      </c>
      <c r="C301" s="67" t="s">
        <v>1284</v>
      </c>
      <c r="D301" s="67" t="s">
        <v>107</v>
      </c>
      <c r="E301" s="67" t="s">
        <v>1285</v>
      </c>
      <c r="F301" s="66" t="s">
        <v>1286</v>
      </c>
      <c r="G301" s="66">
        <v>404.0</v>
      </c>
      <c r="H301" s="66">
        <v>2.0031016E7</v>
      </c>
      <c r="I301" s="66">
        <v>0.0</v>
      </c>
      <c r="J301" s="66">
        <v>1.0</v>
      </c>
      <c r="K301" s="68"/>
      <c r="L301" s="68"/>
      <c r="M301" s="69" t="s">
        <v>1287</v>
      </c>
      <c r="N301" s="66">
        <v>235959.0</v>
      </c>
      <c r="O301" s="66">
        <v>2.0031016E7</v>
      </c>
      <c r="P301" s="68"/>
      <c r="Q301" s="66">
        <v>64.0</v>
      </c>
      <c r="R301" s="66">
        <v>2.0031016E7</v>
      </c>
      <c r="S301" s="70">
        <v>1.0</v>
      </c>
      <c r="T301" s="70">
        <v>1.0</v>
      </c>
      <c r="U301" s="67" t="s">
        <v>492</v>
      </c>
      <c r="V301" s="67" t="s">
        <v>493</v>
      </c>
      <c r="W301" s="67" t="s">
        <v>49</v>
      </c>
      <c r="X301" s="67" t="s">
        <v>494</v>
      </c>
      <c r="Y301" s="67" t="s">
        <v>18</v>
      </c>
    </row>
    <row r="302">
      <c r="A302" s="67" t="s">
        <v>60</v>
      </c>
      <c r="B302" s="66">
        <v>1.25698945E8</v>
      </c>
      <c r="C302" s="67" t="s">
        <v>1288</v>
      </c>
      <c r="D302" s="67" t="s">
        <v>168</v>
      </c>
      <c r="E302" s="67" t="s">
        <v>1289</v>
      </c>
      <c r="F302" s="66" t="s">
        <v>1290</v>
      </c>
      <c r="G302" s="66">
        <v>1051.0</v>
      </c>
      <c r="H302" s="66">
        <v>2.0040126E7</v>
      </c>
      <c r="I302" s="66">
        <v>0.0</v>
      </c>
      <c r="J302" s="66">
        <v>1.0</v>
      </c>
      <c r="K302" s="68"/>
      <c r="L302" s="68"/>
      <c r="M302" s="69" t="s">
        <v>1291</v>
      </c>
      <c r="N302" s="66">
        <v>235959.0</v>
      </c>
      <c r="O302" s="66">
        <v>2.0040126E7</v>
      </c>
      <c r="P302" s="68"/>
      <c r="Q302" s="66">
        <v>56.0</v>
      </c>
      <c r="R302" s="66">
        <v>2.0040126E7</v>
      </c>
      <c r="S302" s="70">
        <v>1.0</v>
      </c>
      <c r="T302" s="70">
        <v>0.0</v>
      </c>
      <c r="U302" s="67" t="s">
        <v>492</v>
      </c>
      <c r="V302" s="67" t="s">
        <v>493</v>
      </c>
      <c r="W302" s="67" t="s">
        <v>49</v>
      </c>
      <c r="X302" s="67" t="s">
        <v>494</v>
      </c>
      <c r="Y302" s="67" t="s">
        <v>12</v>
      </c>
    </row>
    <row r="303">
      <c r="A303" s="67" t="s">
        <v>60</v>
      </c>
      <c r="B303" s="66">
        <v>4.37798671E8</v>
      </c>
      <c r="C303" s="67" t="s">
        <v>1292</v>
      </c>
      <c r="D303" s="67" t="s">
        <v>107</v>
      </c>
      <c r="E303" s="67" t="s">
        <v>1293</v>
      </c>
      <c r="F303" s="66" t="s">
        <v>1294</v>
      </c>
      <c r="G303" s="66">
        <v>254.0</v>
      </c>
      <c r="H303" s="66">
        <v>2.0181127E7</v>
      </c>
      <c r="I303" s="66">
        <v>0.0</v>
      </c>
      <c r="J303" s="66">
        <v>2.0</v>
      </c>
      <c r="K303" s="68"/>
      <c r="L303" s="68"/>
      <c r="M303" s="69" t="s">
        <v>1295</v>
      </c>
      <c r="N303" s="66">
        <v>235959.0</v>
      </c>
      <c r="O303" s="66">
        <v>2.0181127E7</v>
      </c>
      <c r="P303" s="68"/>
      <c r="Q303" s="66">
        <v>13.0</v>
      </c>
      <c r="R303" s="66">
        <v>2.0181127E7</v>
      </c>
      <c r="S303" s="70">
        <v>1.0</v>
      </c>
      <c r="T303" s="70">
        <v>1.0</v>
      </c>
      <c r="U303" s="67" t="s">
        <v>492</v>
      </c>
      <c r="V303" s="67" t="s">
        <v>493</v>
      </c>
      <c r="W303" s="67" t="s">
        <v>49</v>
      </c>
      <c r="X303" s="67" t="s">
        <v>494</v>
      </c>
      <c r="Y303" s="67" t="s">
        <v>18</v>
      </c>
    </row>
    <row r="304">
      <c r="A304" s="67" t="s">
        <v>61</v>
      </c>
      <c r="B304" s="66">
        <v>1054851.0</v>
      </c>
      <c r="C304" s="67" t="s">
        <v>1296</v>
      </c>
      <c r="D304" s="67" t="s">
        <v>107</v>
      </c>
      <c r="E304" s="67" t="s">
        <v>1297</v>
      </c>
      <c r="F304" s="66" t="s">
        <v>1298</v>
      </c>
      <c r="G304" s="66">
        <v>2894.0</v>
      </c>
      <c r="H304" s="66">
        <v>2.0171006E7</v>
      </c>
      <c r="I304" s="66">
        <v>0.0</v>
      </c>
      <c r="J304" s="66">
        <v>45.0</v>
      </c>
      <c r="K304" s="68"/>
      <c r="L304" s="68"/>
      <c r="M304" s="69" t="s">
        <v>1299</v>
      </c>
      <c r="N304" s="66">
        <v>235959.0</v>
      </c>
      <c r="O304" s="66">
        <v>2.0171006E7</v>
      </c>
      <c r="P304" s="68"/>
      <c r="Q304" s="66">
        <v>127.0</v>
      </c>
      <c r="R304" s="66">
        <v>2.0171006E7</v>
      </c>
      <c r="S304" s="70">
        <v>1.0</v>
      </c>
      <c r="T304" s="70">
        <v>1.0</v>
      </c>
      <c r="U304" s="67" t="s">
        <v>492</v>
      </c>
      <c r="V304" s="67" t="s">
        <v>493</v>
      </c>
      <c r="W304" s="67" t="s">
        <v>49</v>
      </c>
      <c r="X304" s="67" t="s">
        <v>494</v>
      </c>
      <c r="Y304" s="67" t="s">
        <v>18</v>
      </c>
    </row>
    <row r="305">
      <c r="A305" s="65" t="s">
        <v>24</v>
      </c>
      <c r="B305" s="66">
        <v>2.1465323E7</v>
      </c>
      <c r="C305" s="67" t="s">
        <v>1300</v>
      </c>
      <c r="D305" s="67" t="s">
        <v>168</v>
      </c>
      <c r="E305" s="67" t="s">
        <v>1301</v>
      </c>
      <c r="F305" s="66" t="s">
        <v>1302</v>
      </c>
      <c r="G305" s="66">
        <v>736.0</v>
      </c>
      <c r="H305" s="66">
        <v>2.0120608E7</v>
      </c>
      <c r="I305" s="66">
        <v>0.0</v>
      </c>
      <c r="J305" s="66">
        <v>8.0</v>
      </c>
      <c r="K305" s="68"/>
      <c r="L305" s="68"/>
      <c r="M305" s="69" t="s">
        <v>1303</v>
      </c>
      <c r="N305" s="66">
        <v>235959.0</v>
      </c>
      <c r="O305" s="66">
        <v>2.0120608E7</v>
      </c>
      <c r="P305" s="66" t="s">
        <v>1304</v>
      </c>
      <c r="Q305" s="66">
        <v>72.0</v>
      </c>
      <c r="R305" s="66">
        <v>2.0120608E7</v>
      </c>
      <c r="S305" s="70">
        <v>1.0</v>
      </c>
      <c r="T305" s="70">
        <v>0.0</v>
      </c>
      <c r="U305" s="67" t="s">
        <v>492</v>
      </c>
      <c r="V305" s="67" t="s">
        <v>493</v>
      </c>
      <c r="W305" s="67" t="s">
        <v>49</v>
      </c>
      <c r="X305" s="67" t="s">
        <v>494</v>
      </c>
      <c r="Y305" s="67" t="s">
        <v>12</v>
      </c>
    </row>
    <row r="306">
      <c r="A306" s="65" t="s">
        <v>24</v>
      </c>
      <c r="B306" s="66">
        <v>5.718933E7</v>
      </c>
      <c r="C306" s="67" t="s">
        <v>1305</v>
      </c>
      <c r="D306" s="67" t="s">
        <v>168</v>
      </c>
      <c r="E306" s="67" t="s">
        <v>1306</v>
      </c>
      <c r="F306" s="66" t="s">
        <v>1307</v>
      </c>
      <c r="G306" s="66">
        <v>795.0</v>
      </c>
      <c r="H306" s="66">
        <v>2.018092E7</v>
      </c>
      <c r="I306" s="66">
        <v>0.0</v>
      </c>
      <c r="J306" s="66">
        <v>16.0</v>
      </c>
      <c r="K306" s="68"/>
      <c r="L306" s="68"/>
      <c r="M306" s="69" t="s">
        <v>1308</v>
      </c>
      <c r="N306" s="66">
        <v>235959.0</v>
      </c>
      <c r="O306" s="66">
        <v>2.018092E7</v>
      </c>
      <c r="P306" s="66" t="s">
        <v>1309</v>
      </c>
      <c r="Q306" s="66">
        <v>59.0</v>
      </c>
      <c r="R306" s="66">
        <v>2.018092E7</v>
      </c>
      <c r="S306" s="70">
        <v>1.0</v>
      </c>
      <c r="T306" s="70">
        <v>0.0</v>
      </c>
      <c r="U306" s="67" t="s">
        <v>492</v>
      </c>
      <c r="V306" s="67" t="s">
        <v>493</v>
      </c>
      <c r="W306" s="67" t="s">
        <v>49</v>
      </c>
      <c r="X306" s="67" t="s">
        <v>494</v>
      </c>
      <c r="Y306" s="67" t="s">
        <v>12</v>
      </c>
    </row>
    <row r="307">
      <c r="A307" s="65" t="s">
        <v>60</v>
      </c>
      <c r="B307" s="66">
        <v>2.56061981E8</v>
      </c>
      <c r="C307" s="67" t="s">
        <v>1310</v>
      </c>
      <c r="D307" s="67" t="s">
        <v>107</v>
      </c>
      <c r="E307" s="67" t="s">
        <v>1311</v>
      </c>
      <c r="F307" s="66" t="s">
        <v>1312</v>
      </c>
      <c r="G307" s="66">
        <v>481.0</v>
      </c>
      <c r="H307" s="66">
        <v>2.0081102E7</v>
      </c>
      <c r="I307" s="66">
        <v>0.0</v>
      </c>
      <c r="J307" s="66">
        <v>1.0</v>
      </c>
      <c r="K307" s="68"/>
      <c r="L307" s="68"/>
      <c r="M307" s="69" t="s">
        <v>1313</v>
      </c>
      <c r="N307" s="66">
        <v>235959.0</v>
      </c>
      <c r="O307" s="66">
        <v>2.0081102E7</v>
      </c>
      <c r="P307" s="68"/>
      <c r="Q307" s="66">
        <v>19.0</v>
      </c>
      <c r="R307" s="66">
        <v>2.0081102E7</v>
      </c>
      <c r="S307" s="70">
        <v>1.0</v>
      </c>
      <c r="T307" s="70">
        <v>1.0</v>
      </c>
      <c r="U307" s="67" t="s">
        <v>492</v>
      </c>
      <c r="V307" s="67" t="s">
        <v>493</v>
      </c>
      <c r="W307" s="67" t="s">
        <v>49</v>
      </c>
      <c r="X307" s="67" t="s">
        <v>494</v>
      </c>
      <c r="Y307" s="67" t="s">
        <v>18</v>
      </c>
    </row>
    <row r="308">
      <c r="A308" s="71" t="s">
        <v>73</v>
      </c>
      <c r="B308" s="66">
        <v>1.1581524E7</v>
      </c>
      <c r="C308" s="67" t="s">
        <v>1314</v>
      </c>
      <c r="D308" s="67" t="s">
        <v>168</v>
      </c>
      <c r="E308" s="67" t="s">
        <v>1315</v>
      </c>
      <c r="F308" s="66" t="s">
        <v>1316</v>
      </c>
      <c r="G308" s="66">
        <v>223.0</v>
      </c>
      <c r="H308" s="66">
        <v>2.0130421E7</v>
      </c>
      <c r="I308" s="66">
        <v>0.0</v>
      </c>
      <c r="J308" s="66">
        <v>4.0</v>
      </c>
      <c r="K308" s="68"/>
      <c r="L308" s="68"/>
      <c r="M308" s="69" t="s">
        <v>1317</v>
      </c>
      <c r="N308" s="66">
        <v>235959.0</v>
      </c>
      <c r="O308" s="66">
        <v>2.0130421E7</v>
      </c>
      <c r="P308" s="66" t="s">
        <v>324</v>
      </c>
      <c r="Q308" s="66">
        <v>12.0</v>
      </c>
      <c r="R308" s="66">
        <v>2.0130421E7</v>
      </c>
      <c r="S308" s="70">
        <v>1.0</v>
      </c>
      <c r="T308" s="70">
        <v>0.0</v>
      </c>
      <c r="U308" s="67" t="s">
        <v>492</v>
      </c>
      <c r="V308" s="67" t="s">
        <v>493</v>
      </c>
      <c r="W308" s="67" t="s">
        <v>49</v>
      </c>
      <c r="X308" s="67" t="s">
        <v>494</v>
      </c>
      <c r="Y308" s="67" t="s">
        <v>12</v>
      </c>
    </row>
    <row r="309">
      <c r="A309" s="71" t="s">
        <v>59</v>
      </c>
      <c r="B309" s="66">
        <v>1.34963052E8</v>
      </c>
      <c r="C309" s="67" t="s">
        <v>1318</v>
      </c>
      <c r="D309" s="67" t="s">
        <v>107</v>
      </c>
      <c r="E309" s="67" t="s">
        <v>1319</v>
      </c>
      <c r="F309" s="66" t="s">
        <v>1320</v>
      </c>
      <c r="G309" s="66">
        <v>638.0</v>
      </c>
      <c r="H309" s="66">
        <v>2.0131112E7</v>
      </c>
      <c r="I309" s="66">
        <v>0.0</v>
      </c>
      <c r="J309" s="66">
        <v>2.0</v>
      </c>
      <c r="K309" s="68"/>
      <c r="L309" s="68"/>
      <c r="M309" s="69" t="s">
        <v>1321</v>
      </c>
      <c r="N309" s="66">
        <v>235959.0</v>
      </c>
      <c r="O309" s="66">
        <v>2.0131112E7</v>
      </c>
      <c r="P309" s="68"/>
      <c r="Q309" s="66">
        <v>35.0</v>
      </c>
      <c r="R309" s="66">
        <v>2.0131112E7</v>
      </c>
      <c r="S309" s="70">
        <v>1.0</v>
      </c>
      <c r="T309" s="70">
        <v>1.0</v>
      </c>
      <c r="U309" s="67" t="s">
        <v>492</v>
      </c>
      <c r="V309" s="67" t="s">
        <v>493</v>
      </c>
      <c r="W309" s="67" t="s">
        <v>49</v>
      </c>
      <c r="X309" s="67" t="s">
        <v>494</v>
      </c>
      <c r="Y309" s="67" t="s">
        <v>18</v>
      </c>
    </row>
    <row r="310">
      <c r="A310" s="67" t="s">
        <v>60</v>
      </c>
      <c r="B310" s="66">
        <v>1.6200889E8</v>
      </c>
      <c r="C310" s="67" t="s">
        <v>1322</v>
      </c>
      <c r="D310" s="67" t="s">
        <v>107</v>
      </c>
      <c r="E310" s="67" t="s">
        <v>1323</v>
      </c>
      <c r="F310" s="66" t="s">
        <v>1324</v>
      </c>
      <c r="G310" s="66">
        <v>2314.0</v>
      </c>
      <c r="H310" s="66">
        <v>2.0050512E7</v>
      </c>
      <c r="I310" s="66">
        <v>0.0</v>
      </c>
      <c r="J310" s="66">
        <v>1.0</v>
      </c>
      <c r="K310" s="68"/>
      <c r="L310" s="68"/>
      <c r="M310" s="69" t="s">
        <v>1325</v>
      </c>
      <c r="N310" s="66">
        <v>235959.0</v>
      </c>
      <c r="O310" s="66">
        <v>2.0050512E7</v>
      </c>
      <c r="P310" s="66"/>
      <c r="Q310" s="66">
        <v>95.0</v>
      </c>
      <c r="R310" s="66">
        <v>2.0050512E7</v>
      </c>
      <c r="S310" s="70">
        <v>1.0</v>
      </c>
      <c r="T310" s="70">
        <v>1.0</v>
      </c>
      <c r="U310" s="67" t="s">
        <v>492</v>
      </c>
      <c r="V310" s="67" t="s">
        <v>493</v>
      </c>
      <c r="W310" s="67" t="s">
        <v>49</v>
      </c>
      <c r="X310" s="67" t="s">
        <v>494</v>
      </c>
      <c r="Y310" s="67" t="s">
        <v>18</v>
      </c>
    </row>
    <row r="311">
      <c r="A311" s="67" t="s">
        <v>60</v>
      </c>
      <c r="B311" s="66">
        <v>2.5136152E7</v>
      </c>
      <c r="C311" s="67" t="s">
        <v>1326</v>
      </c>
      <c r="D311" s="67" t="s">
        <v>107</v>
      </c>
      <c r="E311" s="67" t="s">
        <v>1327</v>
      </c>
      <c r="F311" s="66" t="s">
        <v>1328</v>
      </c>
      <c r="G311" s="66">
        <v>953.0</v>
      </c>
      <c r="H311" s="66">
        <v>2.0000829E7</v>
      </c>
      <c r="I311" s="66">
        <v>0.0</v>
      </c>
      <c r="J311" s="66">
        <v>1.0</v>
      </c>
      <c r="K311" s="68"/>
      <c r="L311" s="68"/>
      <c r="M311" s="69" t="s">
        <v>1329</v>
      </c>
      <c r="N311" s="66">
        <v>235959.0</v>
      </c>
      <c r="O311" s="66">
        <v>2.0000829E7</v>
      </c>
      <c r="P311" s="68"/>
      <c r="Q311" s="66">
        <v>75.0</v>
      </c>
      <c r="R311" s="66">
        <v>2.0000829E7</v>
      </c>
      <c r="S311" s="70">
        <v>1.0</v>
      </c>
      <c r="T311" s="70">
        <v>1.0</v>
      </c>
      <c r="U311" s="67" t="s">
        <v>492</v>
      </c>
      <c r="V311" s="67" t="s">
        <v>493</v>
      </c>
      <c r="W311" s="67" t="s">
        <v>49</v>
      </c>
      <c r="X311" s="67" t="s">
        <v>494</v>
      </c>
      <c r="Y311" s="67" t="s">
        <v>18</v>
      </c>
    </row>
    <row r="312">
      <c r="A312" s="65" t="s">
        <v>79</v>
      </c>
      <c r="B312" s="66">
        <v>9.1352826E7</v>
      </c>
      <c r="C312" s="67" t="s">
        <v>1330</v>
      </c>
      <c r="D312" s="67" t="s">
        <v>107</v>
      </c>
      <c r="E312" s="67" t="s">
        <v>1331</v>
      </c>
      <c r="F312" s="66" t="s">
        <v>1332</v>
      </c>
      <c r="G312" s="66">
        <v>279.0</v>
      </c>
      <c r="H312" s="66">
        <v>2.0150407E7</v>
      </c>
      <c r="I312" s="66">
        <v>0.0</v>
      </c>
      <c r="J312" s="66">
        <v>5.0</v>
      </c>
      <c r="K312" s="68"/>
      <c r="L312" s="68"/>
      <c r="M312" s="69" t="s">
        <v>1333</v>
      </c>
      <c r="N312" s="66">
        <v>235959.0</v>
      </c>
      <c r="O312" s="66">
        <v>2.0150407E7</v>
      </c>
      <c r="P312" s="66" t="s">
        <v>1334</v>
      </c>
      <c r="Q312" s="66">
        <v>17.0</v>
      </c>
      <c r="R312" s="66">
        <v>2.0150407E7</v>
      </c>
      <c r="S312" s="70">
        <v>1.0</v>
      </c>
      <c r="T312" s="70">
        <v>1.0</v>
      </c>
      <c r="U312" s="67" t="s">
        <v>492</v>
      </c>
      <c r="V312" s="67" t="s">
        <v>493</v>
      </c>
      <c r="W312" s="67" t="s">
        <v>49</v>
      </c>
      <c r="X312" s="67" t="s">
        <v>494</v>
      </c>
      <c r="Y312" s="67" t="s">
        <v>18</v>
      </c>
    </row>
    <row r="313">
      <c r="A313" s="65" t="s">
        <v>60</v>
      </c>
      <c r="B313" s="66">
        <v>2.0185536E8</v>
      </c>
      <c r="C313" s="67" t="s">
        <v>1335</v>
      </c>
      <c r="D313" s="67" t="s">
        <v>107</v>
      </c>
      <c r="E313" s="67" t="s">
        <v>1336</v>
      </c>
      <c r="F313" s="66" t="s">
        <v>1337</v>
      </c>
      <c r="G313" s="66">
        <v>710.0</v>
      </c>
      <c r="H313" s="66">
        <v>2.0061125E7</v>
      </c>
      <c r="I313" s="66">
        <v>0.0</v>
      </c>
      <c r="J313" s="66">
        <v>2.0</v>
      </c>
      <c r="K313" s="68"/>
      <c r="L313" s="68"/>
      <c r="M313" s="69" t="s">
        <v>1338</v>
      </c>
      <c r="N313" s="66">
        <v>235959.0</v>
      </c>
      <c r="O313" s="66">
        <v>2.0061125E7</v>
      </c>
      <c r="P313" s="66"/>
      <c r="Q313" s="66">
        <v>33.0</v>
      </c>
      <c r="R313" s="66">
        <v>2.0061125E7</v>
      </c>
      <c r="S313" s="70">
        <v>1.0</v>
      </c>
      <c r="T313" s="70">
        <v>1.0</v>
      </c>
      <c r="U313" s="67" t="s">
        <v>492</v>
      </c>
      <c r="V313" s="67" t="s">
        <v>493</v>
      </c>
      <c r="W313" s="67" t="s">
        <v>49</v>
      </c>
      <c r="X313" s="67" t="s">
        <v>494</v>
      </c>
      <c r="Y313" s="67" t="s">
        <v>18</v>
      </c>
    </row>
    <row r="314">
      <c r="A314" s="67" t="s">
        <v>60</v>
      </c>
      <c r="B314" s="66">
        <v>3.31033842E8</v>
      </c>
      <c r="C314" s="67" t="s">
        <v>1339</v>
      </c>
      <c r="D314" s="67" t="s">
        <v>168</v>
      </c>
      <c r="E314" s="67" t="s">
        <v>1340</v>
      </c>
      <c r="F314" s="66" t="s">
        <v>1341</v>
      </c>
      <c r="G314" s="66">
        <v>478.0</v>
      </c>
      <c r="H314" s="66">
        <v>2.012112E7</v>
      </c>
      <c r="I314" s="66">
        <v>0.0</v>
      </c>
      <c r="J314" s="66">
        <v>1.0</v>
      </c>
      <c r="K314" s="68"/>
      <c r="L314" s="68"/>
      <c r="M314" s="69" t="s">
        <v>1342</v>
      </c>
      <c r="N314" s="66">
        <v>235959.0</v>
      </c>
      <c r="O314" s="66">
        <v>2.012112E7</v>
      </c>
      <c r="P314" s="68"/>
      <c r="Q314" s="66">
        <v>23.0</v>
      </c>
      <c r="R314" s="66">
        <v>2.012112E7</v>
      </c>
      <c r="S314" s="70">
        <v>1.0</v>
      </c>
      <c r="T314" s="70">
        <v>0.0</v>
      </c>
      <c r="U314" s="67" t="s">
        <v>492</v>
      </c>
      <c r="V314" s="67" t="s">
        <v>493</v>
      </c>
      <c r="W314" s="67" t="s">
        <v>49</v>
      </c>
      <c r="X314" s="67" t="s">
        <v>494</v>
      </c>
      <c r="Y314" s="67" t="s">
        <v>12</v>
      </c>
    </row>
    <row r="315">
      <c r="A315" s="67" t="s">
        <v>60</v>
      </c>
      <c r="B315" s="66">
        <v>1.14311024E8</v>
      </c>
      <c r="C315" s="67" t="s">
        <v>1343</v>
      </c>
      <c r="D315" s="67" t="s">
        <v>107</v>
      </c>
      <c r="E315" s="67" t="s">
        <v>1344</v>
      </c>
      <c r="F315" s="66" t="s">
        <v>1345</v>
      </c>
      <c r="G315" s="66">
        <v>1290.0</v>
      </c>
      <c r="H315" s="66">
        <v>2.0030907E7</v>
      </c>
      <c r="I315" s="66">
        <v>0.0</v>
      </c>
      <c r="J315" s="66">
        <v>1.0</v>
      </c>
      <c r="K315" s="68"/>
      <c r="L315" s="68"/>
      <c r="M315" s="69" t="s">
        <v>1346</v>
      </c>
      <c r="N315" s="66">
        <v>235959.0</v>
      </c>
      <c r="O315" s="66">
        <v>2.0030907E7</v>
      </c>
      <c r="P315" s="68"/>
      <c r="Q315" s="66">
        <v>74.0</v>
      </c>
      <c r="R315" s="66">
        <v>2.0030907E7</v>
      </c>
      <c r="S315" s="70">
        <v>1.0</v>
      </c>
      <c r="T315" s="70">
        <v>1.0</v>
      </c>
      <c r="U315" s="67" t="s">
        <v>492</v>
      </c>
      <c r="V315" s="67" t="s">
        <v>493</v>
      </c>
      <c r="W315" s="67" t="s">
        <v>49</v>
      </c>
      <c r="X315" s="67" t="s">
        <v>494</v>
      </c>
      <c r="Y315" s="67" t="s">
        <v>18</v>
      </c>
    </row>
    <row r="316">
      <c r="A316" s="65" t="s">
        <v>60</v>
      </c>
      <c r="B316" s="66">
        <v>2.44632836E8</v>
      </c>
      <c r="C316" s="67" t="s">
        <v>1347</v>
      </c>
      <c r="D316" s="67" t="s">
        <v>107</v>
      </c>
      <c r="E316" s="67" t="s">
        <v>1348</v>
      </c>
      <c r="F316" s="66" t="s">
        <v>1349</v>
      </c>
      <c r="G316" s="66">
        <v>1325.0</v>
      </c>
      <c r="H316" s="66">
        <v>2.0080629E7</v>
      </c>
      <c r="I316" s="66">
        <v>0.0</v>
      </c>
      <c r="J316" s="66">
        <v>2.0</v>
      </c>
      <c r="K316" s="68"/>
      <c r="L316" s="68"/>
      <c r="M316" s="69" t="s">
        <v>1350</v>
      </c>
      <c r="N316" s="66">
        <v>235959.0</v>
      </c>
      <c r="O316" s="66">
        <v>2.0080629E7</v>
      </c>
      <c r="P316" s="66"/>
      <c r="Q316" s="66">
        <v>59.0</v>
      </c>
      <c r="R316" s="66">
        <v>2.0080629E7</v>
      </c>
      <c r="S316" s="70">
        <v>1.0</v>
      </c>
      <c r="T316" s="70">
        <v>1.0</v>
      </c>
      <c r="U316" s="67" t="s">
        <v>492</v>
      </c>
      <c r="V316" s="67" t="s">
        <v>493</v>
      </c>
      <c r="W316" s="67" t="s">
        <v>49</v>
      </c>
      <c r="X316" s="67" t="s">
        <v>494</v>
      </c>
      <c r="Y316" s="67" t="s">
        <v>18</v>
      </c>
    </row>
    <row r="317">
      <c r="A317" s="67" t="s">
        <v>60</v>
      </c>
      <c r="B317" s="66">
        <v>1.67964084E8</v>
      </c>
      <c r="C317" s="67" t="s">
        <v>1351</v>
      </c>
      <c r="D317" s="67" t="s">
        <v>107</v>
      </c>
      <c r="E317" s="67" t="s">
        <v>1352</v>
      </c>
      <c r="F317" s="66" t="s">
        <v>1353</v>
      </c>
      <c r="G317" s="66">
        <v>2690.0</v>
      </c>
      <c r="H317" s="66">
        <v>2.0050828E7</v>
      </c>
      <c r="I317" s="66">
        <v>0.0</v>
      </c>
      <c r="J317" s="66">
        <v>1.0</v>
      </c>
      <c r="K317" s="68"/>
      <c r="L317" s="68"/>
      <c r="M317" s="69" t="s">
        <v>1354</v>
      </c>
      <c r="N317" s="66">
        <v>235959.0</v>
      </c>
      <c r="O317" s="66">
        <v>2.0050828E7</v>
      </c>
      <c r="P317" s="66"/>
      <c r="Q317" s="66">
        <v>114.0</v>
      </c>
      <c r="R317" s="66">
        <v>2.0050828E7</v>
      </c>
      <c r="S317" s="70">
        <v>1.0</v>
      </c>
      <c r="T317" s="70">
        <v>1.0</v>
      </c>
      <c r="U317" s="67" t="s">
        <v>492</v>
      </c>
      <c r="V317" s="67" t="s">
        <v>493</v>
      </c>
      <c r="W317" s="67" t="s">
        <v>49</v>
      </c>
      <c r="X317" s="67" t="s">
        <v>494</v>
      </c>
      <c r="Y317" s="67" t="s">
        <v>18</v>
      </c>
    </row>
    <row r="318">
      <c r="A318" s="65" t="s">
        <v>80</v>
      </c>
      <c r="B318" s="66">
        <v>4825181.0</v>
      </c>
      <c r="C318" s="67" t="s">
        <v>1355</v>
      </c>
      <c r="D318" s="67" t="s">
        <v>107</v>
      </c>
      <c r="E318" s="67" t="s">
        <v>1356</v>
      </c>
      <c r="F318" s="66" t="s">
        <v>1357</v>
      </c>
      <c r="G318" s="66">
        <v>1062.0</v>
      </c>
      <c r="H318" s="66">
        <v>2.0191231E7</v>
      </c>
      <c r="I318" s="66">
        <v>0.0</v>
      </c>
      <c r="J318" s="66">
        <v>18.0</v>
      </c>
      <c r="K318" s="68"/>
      <c r="L318" s="68"/>
      <c r="M318" s="69" t="s">
        <v>1358</v>
      </c>
      <c r="N318" s="66">
        <v>235959.0</v>
      </c>
      <c r="O318" s="66">
        <v>2.0191231E7</v>
      </c>
      <c r="P318" s="68"/>
      <c r="Q318" s="66">
        <v>84.0</v>
      </c>
      <c r="R318" s="66">
        <v>2.0191231E7</v>
      </c>
      <c r="S318" s="70">
        <v>1.0</v>
      </c>
      <c r="T318" s="70">
        <v>1.0</v>
      </c>
      <c r="U318" s="67" t="s">
        <v>492</v>
      </c>
      <c r="V318" s="67" t="s">
        <v>493</v>
      </c>
      <c r="W318" s="67" t="s">
        <v>49</v>
      </c>
      <c r="X318" s="67" t="s">
        <v>494</v>
      </c>
      <c r="Y318" s="67" t="s">
        <v>18</v>
      </c>
    </row>
    <row r="319">
      <c r="A319" s="65" t="s">
        <v>79</v>
      </c>
      <c r="B319" s="66">
        <v>1.06813353E8</v>
      </c>
      <c r="C319" s="67" t="s">
        <v>1359</v>
      </c>
      <c r="D319" s="67" t="s">
        <v>107</v>
      </c>
      <c r="E319" s="67" t="s">
        <v>1360</v>
      </c>
      <c r="F319" s="66" t="s">
        <v>1361</v>
      </c>
      <c r="G319" s="66">
        <v>573.0</v>
      </c>
      <c r="H319" s="66">
        <v>2.0160811E7</v>
      </c>
      <c r="I319" s="66">
        <v>0.0</v>
      </c>
      <c r="J319" s="66">
        <v>5.0</v>
      </c>
      <c r="K319" s="68"/>
      <c r="L319" s="68"/>
      <c r="M319" s="69" t="s">
        <v>1362</v>
      </c>
      <c r="N319" s="66">
        <v>235959.0</v>
      </c>
      <c r="O319" s="66">
        <v>2.0160811E7</v>
      </c>
      <c r="P319" s="66" t="s">
        <v>1363</v>
      </c>
      <c r="Q319" s="66">
        <v>29.0</v>
      </c>
      <c r="R319" s="66">
        <v>2.0160811E7</v>
      </c>
      <c r="S319" s="70">
        <v>1.0</v>
      </c>
      <c r="T319" s="70">
        <v>1.0</v>
      </c>
      <c r="U319" s="67" t="s">
        <v>492</v>
      </c>
      <c r="V319" s="67" t="s">
        <v>493</v>
      </c>
      <c r="W319" s="67" t="s">
        <v>49</v>
      </c>
      <c r="X319" s="67" t="s">
        <v>494</v>
      </c>
      <c r="Y319" s="67" t="s">
        <v>18</v>
      </c>
    </row>
    <row r="320">
      <c r="A320" s="65" t="s">
        <v>67</v>
      </c>
      <c r="B320" s="66">
        <v>55720.0</v>
      </c>
      <c r="C320" s="67" t="s">
        <v>1364</v>
      </c>
      <c r="D320" s="67" t="s">
        <v>107</v>
      </c>
      <c r="E320" s="67" t="s">
        <v>1365</v>
      </c>
      <c r="F320" s="66" t="s">
        <v>1366</v>
      </c>
      <c r="G320" s="66">
        <v>210.0</v>
      </c>
      <c r="H320" s="66">
        <v>2.0041024E7</v>
      </c>
      <c r="I320" s="66">
        <v>0.0</v>
      </c>
      <c r="J320" s="66">
        <v>4.0</v>
      </c>
      <c r="K320" s="68"/>
      <c r="L320" s="68"/>
      <c r="M320" s="66" t="s">
        <v>126</v>
      </c>
      <c r="N320" s="66">
        <v>235959.0</v>
      </c>
      <c r="O320" s="66">
        <v>2.0041024E7</v>
      </c>
      <c r="P320" s="68"/>
      <c r="Q320" s="66">
        <v>13.0</v>
      </c>
      <c r="R320" s="66">
        <v>2.0041024E7</v>
      </c>
      <c r="S320" s="70">
        <v>1.0</v>
      </c>
      <c r="T320" s="70">
        <v>1.0</v>
      </c>
      <c r="U320" s="67" t="s">
        <v>492</v>
      </c>
      <c r="V320" s="67" t="s">
        <v>493</v>
      </c>
      <c r="W320" s="67" t="s">
        <v>49</v>
      </c>
      <c r="X320" s="67" t="s">
        <v>494</v>
      </c>
      <c r="Y320" s="67" t="s">
        <v>18</v>
      </c>
    </row>
    <row r="321">
      <c r="A321" s="67" t="s">
        <v>60</v>
      </c>
      <c r="B321" s="66">
        <v>2.01273507E8</v>
      </c>
      <c r="C321" s="67" t="s">
        <v>1367</v>
      </c>
      <c r="D321" s="67" t="s">
        <v>107</v>
      </c>
      <c r="E321" s="67" t="s">
        <v>1368</v>
      </c>
      <c r="F321" s="66" t="s">
        <v>1369</v>
      </c>
      <c r="G321" s="66">
        <v>935.0</v>
      </c>
      <c r="H321" s="66">
        <v>2.0061012E7</v>
      </c>
      <c r="I321" s="66">
        <v>0.0</v>
      </c>
      <c r="J321" s="66">
        <v>1.0</v>
      </c>
      <c r="K321" s="68"/>
      <c r="L321" s="68"/>
      <c r="M321" s="69" t="s">
        <v>1370</v>
      </c>
      <c r="N321" s="66">
        <v>235959.0</v>
      </c>
      <c r="O321" s="66">
        <v>2.0061012E7</v>
      </c>
      <c r="P321" s="68"/>
      <c r="Q321" s="66">
        <v>40.0</v>
      </c>
      <c r="R321" s="66">
        <v>2.0061012E7</v>
      </c>
      <c r="S321" s="70">
        <v>1.0</v>
      </c>
      <c r="T321" s="70">
        <v>1.0</v>
      </c>
      <c r="U321" s="67" t="s">
        <v>492</v>
      </c>
      <c r="V321" s="67" t="s">
        <v>493</v>
      </c>
      <c r="W321" s="67" t="s">
        <v>49</v>
      </c>
      <c r="X321" s="67" t="s">
        <v>494</v>
      </c>
      <c r="Y321" s="67" t="s">
        <v>18</v>
      </c>
    </row>
    <row r="322">
      <c r="A322" s="67" t="s">
        <v>63</v>
      </c>
      <c r="B322" s="66">
        <v>4.9494471E7</v>
      </c>
      <c r="C322" s="67" t="s">
        <v>1371</v>
      </c>
      <c r="D322" s="67" t="s">
        <v>107</v>
      </c>
      <c r="E322" s="67" t="s">
        <v>1372</v>
      </c>
      <c r="F322" s="66" t="s">
        <v>1373</v>
      </c>
      <c r="G322" s="66">
        <v>1436.0</v>
      </c>
      <c r="H322" s="66">
        <v>2.018102E7</v>
      </c>
      <c r="I322" s="66">
        <v>0.0</v>
      </c>
      <c r="J322" s="66">
        <v>15.0</v>
      </c>
      <c r="K322" s="68"/>
      <c r="L322" s="68"/>
      <c r="M322" s="69" t="s">
        <v>1374</v>
      </c>
      <c r="N322" s="66">
        <v>235959.0</v>
      </c>
      <c r="O322" s="66">
        <v>2.018102E7</v>
      </c>
      <c r="P322" s="68"/>
      <c r="Q322" s="66">
        <v>57.0</v>
      </c>
      <c r="R322" s="66">
        <v>2.018102E7</v>
      </c>
      <c r="S322" s="70">
        <v>1.0</v>
      </c>
      <c r="T322" s="70">
        <v>1.0</v>
      </c>
      <c r="U322" s="67" t="s">
        <v>492</v>
      </c>
      <c r="V322" s="67" t="s">
        <v>493</v>
      </c>
      <c r="W322" s="67" t="s">
        <v>49</v>
      </c>
      <c r="X322" s="67" t="s">
        <v>494</v>
      </c>
      <c r="Y322" s="67" t="s">
        <v>18</v>
      </c>
    </row>
    <row r="323">
      <c r="A323" s="71" t="s">
        <v>13</v>
      </c>
      <c r="B323" s="66">
        <v>1214391.0</v>
      </c>
      <c r="C323" s="67" t="s">
        <v>1375</v>
      </c>
      <c r="D323" s="67" t="s">
        <v>107</v>
      </c>
      <c r="E323" s="67" t="s">
        <v>1376</v>
      </c>
      <c r="F323" s="66" t="s">
        <v>1377</v>
      </c>
      <c r="G323" s="66">
        <v>423.0</v>
      </c>
      <c r="H323" s="66">
        <v>2.0040214E7</v>
      </c>
      <c r="I323" s="66">
        <v>0.0</v>
      </c>
      <c r="J323" s="66">
        <v>3.0</v>
      </c>
      <c r="K323" s="68"/>
      <c r="L323" s="68"/>
      <c r="M323" s="69" t="s">
        <v>1378</v>
      </c>
      <c r="N323" s="66">
        <v>235959.0</v>
      </c>
      <c r="O323" s="66">
        <v>2.0040214E7</v>
      </c>
      <c r="P323" s="66"/>
      <c r="Q323" s="66">
        <v>17.0</v>
      </c>
      <c r="R323" s="66">
        <v>2.0040214E7</v>
      </c>
      <c r="S323" s="70">
        <v>1.0</v>
      </c>
      <c r="T323" s="70">
        <v>1.0</v>
      </c>
      <c r="U323" s="67" t="s">
        <v>492</v>
      </c>
      <c r="V323" s="67" t="s">
        <v>493</v>
      </c>
      <c r="W323" s="67" t="s">
        <v>49</v>
      </c>
      <c r="X323" s="67" t="s">
        <v>494</v>
      </c>
      <c r="Y323" s="67" t="s">
        <v>18</v>
      </c>
    </row>
    <row r="324">
      <c r="A324" s="71" t="s">
        <v>59</v>
      </c>
      <c r="B324" s="66">
        <v>820909.0</v>
      </c>
      <c r="C324" s="67" t="s">
        <v>1379</v>
      </c>
      <c r="D324" s="67" t="s">
        <v>107</v>
      </c>
      <c r="E324" s="67" t="s">
        <v>1380</v>
      </c>
      <c r="F324" s="66" t="s">
        <v>1381</v>
      </c>
      <c r="G324" s="66">
        <v>283.0</v>
      </c>
      <c r="H324" s="66">
        <v>1.9980407E7</v>
      </c>
      <c r="I324" s="66">
        <v>0.0</v>
      </c>
      <c r="J324" s="66">
        <v>1.0</v>
      </c>
      <c r="K324" s="68"/>
      <c r="L324" s="68"/>
      <c r="M324" s="69" t="s">
        <v>1382</v>
      </c>
      <c r="N324" s="66">
        <v>235959.0</v>
      </c>
      <c r="O324" s="66">
        <v>1.9980407E7</v>
      </c>
      <c r="P324" s="68"/>
      <c r="Q324" s="66">
        <v>16.0</v>
      </c>
      <c r="R324" s="66">
        <v>1.9980407E7</v>
      </c>
      <c r="S324" s="70">
        <v>1.0</v>
      </c>
      <c r="T324" s="70">
        <v>1.0</v>
      </c>
      <c r="U324" s="67" t="s">
        <v>492</v>
      </c>
      <c r="V324" s="67" t="s">
        <v>493</v>
      </c>
      <c r="W324" s="67" t="s">
        <v>49</v>
      </c>
      <c r="X324" s="67" t="s">
        <v>494</v>
      </c>
      <c r="Y324" s="67" t="s">
        <v>18</v>
      </c>
    </row>
    <row r="325">
      <c r="A325" s="67" t="s">
        <v>60</v>
      </c>
      <c r="B325" s="66">
        <v>3.61727395E8</v>
      </c>
      <c r="C325" s="67" t="s">
        <v>1383</v>
      </c>
      <c r="D325" s="67" t="s">
        <v>168</v>
      </c>
      <c r="E325" s="67" t="s">
        <v>1384</v>
      </c>
      <c r="F325" s="66" t="s">
        <v>1385</v>
      </c>
      <c r="G325" s="66">
        <v>813.0</v>
      </c>
      <c r="H325" s="66">
        <v>2.0140722E7</v>
      </c>
      <c r="I325" s="66">
        <v>0.0</v>
      </c>
      <c r="J325" s="66">
        <v>2.0</v>
      </c>
      <c r="K325" s="68"/>
      <c r="L325" s="68"/>
      <c r="M325" s="69" t="s">
        <v>1386</v>
      </c>
      <c r="N325" s="66">
        <v>235959.0</v>
      </c>
      <c r="O325" s="66">
        <v>2.0140722E7</v>
      </c>
      <c r="P325" s="68"/>
      <c r="Q325" s="66">
        <v>38.0</v>
      </c>
      <c r="R325" s="66">
        <v>2.0140722E7</v>
      </c>
      <c r="S325" s="70">
        <v>1.0</v>
      </c>
      <c r="T325" s="70">
        <v>0.0</v>
      </c>
      <c r="U325" s="67" t="s">
        <v>492</v>
      </c>
      <c r="V325" s="67" t="s">
        <v>493</v>
      </c>
      <c r="W325" s="67" t="s">
        <v>49</v>
      </c>
      <c r="X325" s="67" t="s">
        <v>494</v>
      </c>
      <c r="Y325" s="67" t="s">
        <v>12</v>
      </c>
    </row>
    <row r="326">
      <c r="A326" s="67" t="s">
        <v>60</v>
      </c>
      <c r="B326" s="66">
        <v>4.8318273E7</v>
      </c>
      <c r="C326" s="67" t="s">
        <v>1387</v>
      </c>
      <c r="D326" s="67" t="s">
        <v>107</v>
      </c>
      <c r="E326" s="67" t="s">
        <v>1388</v>
      </c>
      <c r="F326" s="66" t="s">
        <v>1389</v>
      </c>
      <c r="G326" s="66">
        <v>801.0</v>
      </c>
      <c r="H326" s="66">
        <v>2.0010519E7</v>
      </c>
      <c r="I326" s="66">
        <v>0.0</v>
      </c>
      <c r="J326" s="66">
        <v>1.0</v>
      </c>
      <c r="K326" s="68"/>
      <c r="L326" s="68"/>
      <c r="M326" s="69" t="s">
        <v>1390</v>
      </c>
      <c r="N326" s="66">
        <v>235959.0</v>
      </c>
      <c r="O326" s="66">
        <v>2.0010519E7</v>
      </c>
      <c r="P326" s="68"/>
      <c r="Q326" s="66">
        <v>37.0</v>
      </c>
      <c r="R326" s="66">
        <v>2.0010519E7</v>
      </c>
      <c r="S326" s="70">
        <v>1.0</v>
      </c>
      <c r="T326" s="70">
        <v>1.0</v>
      </c>
      <c r="U326" s="67" t="s">
        <v>492</v>
      </c>
      <c r="V326" s="67" t="s">
        <v>493</v>
      </c>
      <c r="W326" s="67" t="s">
        <v>49</v>
      </c>
      <c r="X326" s="67" t="s">
        <v>494</v>
      </c>
      <c r="Y326" s="67" t="s">
        <v>18</v>
      </c>
    </row>
    <row r="327">
      <c r="A327" s="65" t="s">
        <v>60</v>
      </c>
      <c r="B327" s="66">
        <v>3.55671774E8</v>
      </c>
      <c r="C327" s="67" t="s">
        <v>1391</v>
      </c>
      <c r="D327" s="67" t="s">
        <v>107</v>
      </c>
      <c r="E327" s="67" t="s">
        <v>1392</v>
      </c>
      <c r="F327" s="66" t="s">
        <v>1393</v>
      </c>
      <c r="G327" s="66">
        <v>3378.0</v>
      </c>
      <c r="H327" s="66">
        <v>2.0140316E7</v>
      </c>
      <c r="I327" s="66">
        <v>0.0</v>
      </c>
      <c r="J327" s="66">
        <v>1.0</v>
      </c>
      <c r="K327" s="68"/>
      <c r="L327" s="68"/>
      <c r="M327" s="69" t="s">
        <v>1394</v>
      </c>
      <c r="N327" s="66">
        <v>235959.0</v>
      </c>
      <c r="O327" s="66">
        <v>2.0140316E7</v>
      </c>
      <c r="P327" s="68"/>
      <c r="Q327" s="66">
        <v>246.0</v>
      </c>
      <c r="R327" s="66">
        <v>2.0140316E7</v>
      </c>
      <c r="S327" s="70">
        <v>1.0</v>
      </c>
      <c r="T327" s="70">
        <v>1.0</v>
      </c>
      <c r="U327" s="67" t="s">
        <v>492</v>
      </c>
      <c r="V327" s="67" t="s">
        <v>493</v>
      </c>
      <c r="W327" s="67" t="s">
        <v>49</v>
      </c>
      <c r="X327" s="67" t="s">
        <v>494</v>
      </c>
      <c r="Y327" s="67" t="s">
        <v>18</v>
      </c>
    </row>
    <row r="328">
      <c r="A328" s="65" t="s">
        <v>60</v>
      </c>
      <c r="B328" s="66">
        <v>9.1030128E7</v>
      </c>
      <c r="C328" s="67" t="s">
        <v>1395</v>
      </c>
      <c r="D328" s="67" t="s">
        <v>107</v>
      </c>
      <c r="E328" s="67" t="s">
        <v>1396</v>
      </c>
      <c r="F328" s="66" t="s">
        <v>1397</v>
      </c>
      <c r="G328" s="66">
        <v>566.0</v>
      </c>
      <c r="H328" s="66">
        <v>2.0021102E7</v>
      </c>
      <c r="I328" s="66">
        <v>0.0</v>
      </c>
      <c r="J328" s="66">
        <v>2.0</v>
      </c>
      <c r="K328" s="68"/>
      <c r="L328" s="68"/>
      <c r="M328" s="69" t="s">
        <v>1398</v>
      </c>
      <c r="N328" s="66">
        <v>235959.0</v>
      </c>
      <c r="O328" s="66">
        <v>2.0021102E7</v>
      </c>
      <c r="P328" s="68"/>
      <c r="Q328" s="66">
        <v>38.0</v>
      </c>
      <c r="R328" s="66">
        <v>2.0021102E7</v>
      </c>
      <c r="S328" s="70">
        <v>1.0</v>
      </c>
      <c r="T328" s="70">
        <v>1.0</v>
      </c>
      <c r="U328" s="67" t="s">
        <v>492</v>
      </c>
      <c r="V328" s="67" t="s">
        <v>493</v>
      </c>
      <c r="W328" s="67" t="s">
        <v>49</v>
      </c>
      <c r="X328" s="67" t="s">
        <v>494</v>
      </c>
      <c r="Y328" s="67" t="s">
        <v>18</v>
      </c>
    </row>
    <row r="329">
      <c r="A329" s="65" t="s">
        <v>52</v>
      </c>
      <c r="B329" s="66">
        <v>5355045.0</v>
      </c>
      <c r="C329" s="67" t="s">
        <v>1399</v>
      </c>
      <c r="D329" s="67" t="s">
        <v>168</v>
      </c>
      <c r="E329" s="67" t="s">
        <v>1400</v>
      </c>
      <c r="F329" s="66" t="s">
        <v>1401</v>
      </c>
      <c r="G329" s="66">
        <v>96.0</v>
      </c>
      <c r="H329" s="66">
        <v>2.0170816E7</v>
      </c>
      <c r="I329" s="66">
        <v>0.0</v>
      </c>
      <c r="J329" s="66">
        <v>1.0</v>
      </c>
      <c r="K329" s="68"/>
      <c r="L329" s="68"/>
      <c r="M329" s="69" t="s">
        <v>1402</v>
      </c>
      <c r="N329" s="66">
        <v>235959.0</v>
      </c>
      <c r="O329" s="66">
        <v>2.0170816E7</v>
      </c>
      <c r="P329" s="66" t="s">
        <v>655</v>
      </c>
      <c r="Q329" s="66">
        <v>10.0</v>
      </c>
      <c r="R329" s="66">
        <v>2.0170816E7</v>
      </c>
      <c r="S329" s="70">
        <v>1.0</v>
      </c>
      <c r="T329" s="70">
        <v>0.0</v>
      </c>
      <c r="U329" s="67" t="s">
        <v>492</v>
      </c>
      <c r="V329" s="67" t="s">
        <v>493</v>
      </c>
      <c r="W329" s="67" t="s">
        <v>49</v>
      </c>
      <c r="X329" s="67" t="s">
        <v>494</v>
      </c>
      <c r="Y329" s="67" t="s">
        <v>12</v>
      </c>
    </row>
    <row r="330">
      <c r="A330" s="71" t="s">
        <v>59</v>
      </c>
      <c r="B330" s="66">
        <v>9337873.0</v>
      </c>
      <c r="C330" s="67" t="s">
        <v>1403</v>
      </c>
      <c r="D330" s="67" t="s">
        <v>107</v>
      </c>
      <c r="E330" s="67" t="s">
        <v>1404</v>
      </c>
      <c r="F330" s="66" t="s">
        <v>1405</v>
      </c>
      <c r="G330" s="66">
        <v>169.0</v>
      </c>
      <c r="H330" s="66">
        <v>1.9990722E7</v>
      </c>
      <c r="I330" s="66">
        <v>0.0</v>
      </c>
      <c r="J330" s="66">
        <v>1.0</v>
      </c>
      <c r="K330" s="68"/>
      <c r="L330" s="68"/>
      <c r="M330" s="69" t="s">
        <v>1406</v>
      </c>
      <c r="N330" s="66">
        <v>235959.0</v>
      </c>
      <c r="O330" s="66">
        <v>1.9990722E7</v>
      </c>
      <c r="P330" s="68"/>
      <c r="Q330" s="66">
        <v>11.0</v>
      </c>
      <c r="R330" s="66">
        <v>1.9990722E7</v>
      </c>
      <c r="S330" s="70">
        <v>1.0</v>
      </c>
      <c r="T330" s="70">
        <v>1.0</v>
      </c>
      <c r="U330" s="67" t="s">
        <v>492</v>
      </c>
      <c r="V330" s="67" t="s">
        <v>493</v>
      </c>
      <c r="W330" s="67" t="s">
        <v>49</v>
      </c>
      <c r="X330" s="67" t="s">
        <v>494</v>
      </c>
      <c r="Y330" s="67" t="s">
        <v>18</v>
      </c>
    </row>
    <row r="331">
      <c r="A331" s="67" t="s">
        <v>60</v>
      </c>
      <c r="B331" s="66">
        <v>2.24178338E8</v>
      </c>
      <c r="C331" s="67" t="s">
        <v>1407</v>
      </c>
      <c r="D331" s="67" t="s">
        <v>107</v>
      </c>
      <c r="E331" s="67" t="s">
        <v>1408</v>
      </c>
      <c r="F331" s="66" t="s">
        <v>1409</v>
      </c>
      <c r="G331" s="66">
        <v>916.0</v>
      </c>
      <c r="H331" s="66">
        <v>2.0070907E7</v>
      </c>
      <c r="I331" s="66">
        <v>0.0</v>
      </c>
      <c r="J331" s="66">
        <v>1.0</v>
      </c>
      <c r="K331" s="68"/>
      <c r="L331" s="68"/>
      <c r="M331" s="69" t="s">
        <v>1410</v>
      </c>
      <c r="N331" s="66">
        <v>235959.0</v>
      </c>
      <c r="O331" s="66">
        <v>2.0070907E7</v>
      </c>
      <c r="P331" s="66"/>
      <c r="Q331" s="66">
        <v>35.0</v>
      </c>
      <c r="R331" s="66">
        <v>2.0070907E7</v>
      </c>
      <c r="S331" s="70">
        <v>1.0</v>
      </c>
      <c r="T331" s="70">
        <v>1.0</v>
      </c>
      <c r="U331" s="67" t="s">
        <v>492</v>
      </c>
      <c r="V331" s="67" t="s">
        <v>493</v>
      </c>
      <c r="W331" s="67" t="s">
        <v>49</v>
      </c>
      <c r="X331" s="67" t="s">
        <v>494</v>
      </c>
      <c r="Y331" s="67" t="s">
        <v>18</v>
      </c>
    </row>
    <row r="332">
      <c r="A332" s="65" t="s">
        <v>60</v>
      </c>
      <c r="B332" s="66">
        <v>4.6258665E7</v>
      </c>
      <c r="C332" s="67" t="s">
        <v>1411</v>
      </c>
      <c r="D332" s="67" t="s">
        <v>168</v>
      </c>
      <c r="E332" s="67" t="s">
        <v>1412</v>
      </c>
      <c r="F332" s="66" t="s">
        <v>1413</v>
      </c>
      <c r="G332" s="66">
        <v>946.0</v>
      </c>
      <c r="H332" s="66">
        <v>2.0010418E7</v>
      </c>
      <c r="I332" s="66">
        <v>0.0</v>
      </c>
      <c r="J332" s="66">
        <v>1.0</v>
      </c>
      <c r="K332" s="68"/>
      <c r="L332" s="68"/>
      <c r="M332" s="69" t="s">
        <v>1414</v>
      </c>
      <c r="N332" s="66">
        <v>235959.0</v>
      </c>
      <c r="O332" s="66">
        <v>2.0010418E7</v>
      </c>
      <c r="P332" s="68"/>
      <c r="Q332" s="66">
        <v>66.0</v>
      </c>
      <c r="R332" s="66">
        <v>2.0010418E7</v>
      </c>
      <c r="S332" s="70">
        <v>1.0</v>
      </c>
      <c r="T332" s="70">
        <v>0.0</v>
      </c>
      <c r="U332" s="67" t="s">
        <v>492</v>
      </c>
      <c r="V332" s="67" t="s">
        <v>493</v>
      </c>
      <c r="W332" s="67" t="s">
        <v>49</v>
      </c>
      <c r="X332" s="67" t="s">
        <v>494</v>
      </c>
      <c r="Y332" s="67" t="s">
        <v>12</v>
      </c>
    </row>
    <row r="333">
      <c r="A333" s="71" t="s">
        <v>56</v>
      </c>
      <c r="B333" s="66">
        <v>2820980.0</v>
      </c>
      <c r="C333" s="67" t="s">
        <v>1415</v>
      </c>
      <c r="D333" s="67" t="s">
        <v>107</v>
      </c>
      <c r="E333" s="67" t="s">
        <v>1416</v>
      </c>
      <c r="F333" s="66" t="s">
        <v>1417</v>
      </c>
      <c r="G333" s="66">
        <v>692.0</v>
      </c>
      <c r="H333" s="66">
        <v>2.0170926E7</v>
      </c>
      <c r="I333" s="66">
        <v>0.0</v>
      </c>
      <c r="J333" s="66">
        <v>10.0</v>
      </c>
      <c r="K333" s="68"/>
      <c r="L333" s="68"/>
      <c r="M333" s="69" t="s">
        <v>1418</v>
      </c>
      <c r="N333" s="66">
        <v>235959.0</v>
      </c>
      <c r="O333" s="66">
        <v>2.0170926E7</v>
      </c>
      <c r="P333" s="66" t="s">
        <v>153</v>
      </c>
      <c r="Q333" s="66">
        <v>34.0</v>
      </c>
      <c r="R333" s="66">
        <v>2.0170926E7</v>
      </c>
      <c r="S333" s="70">
        <v>1.0</v>
      </c>
      <c r="T333" s="70">
        <v>1.0</v>
      </c>
      <c r="U333" s="67" t="s">
        <v>492</v>
      </c>
      <c r="V333" s="67" t="s">
        <v>493</v>
      </c>
      <c r="W333" s="67" t="s">
        <v>49</v>
      </c>
      <c r="X333" s="67" t="s">
        <v>494</v>
      </c>
      <c r="Y333" s="67" t="s">
        <v>18</v>
      </c>
    </row>
    <row r="334">
      <c r="A334" s="65" t="s">
        <v>24</v>
      </c>
      <c r="B334" s="66">
        <v>2.4539808E7</v>
      </c>
      <c r="C334" s="67" t="s">
        <v>235</v>
      </c>
      <c r="D334" s="67" t="s">
        <v>107</v>
      </c>
      <c r="E334" s="67" t="s">
        <v>236</v>
      </c>
      <c r="F334" s="66" t="s">
        <v>1419</v>
      </c>
      <c r="G334" s="66">
        <v>358.0</v>
      </c>
      <c r="H334" s="66">
        <v>2.0130117E7</v>
      </c>
      <c r="I334" s="66">
        <v>0.0</v>
      </c>
      <c r="J334" s="66">
        <v>7.0</v>
      </c>
      <c r="K334" s="68"/>
      <c r="L334" s="68"/>
      <c r="M334" s="69" t="s">
        <v>1420</v>
      </c>
      <c r="N334" s="66">
        <v>235959.0</v>
      </c>
      <c r="O334" s="66">
        <v>2.0130117E7</v>
      </c>
      <c r="P334" s="66" t="s">
        <v>131</v>
      </c>
      <c r="Q334" s="66">
        <v>20.0</v>
      </c>
      <c r="R334" s="66">
        <v>2.0130117E7</v>
      </c>
      <c r="S334" s="70">
        <v>1.0</v>
      </c>
      <c r="T334" s="70">
        <v>1.0</v>
      </c>
      <c r="U334" s="67" t="s">
        <v>492</v>
      </c>
      <c r="V334" s="67" t="s">
        <v>493</v>
      </c>
      <c r="W334" s="67" t="s">
        <v>49</v>
      </c>
      <c r="X334" s="67" t="s">
        <v>494</v>
      </c>
      <c r="Y334" s="67" t="s">
        <v>18</v>
      </c>
    </row>
    <row r="335">
      <c r="A335" s="67" t="s">
        <v>62</v>
      </c>
      <c r="B335" s="66">
        <v>6491634.0</v>
      </c>
      <c r="C335" s="67" t="s">
        <v>1421</v>
      </c>
      <c r="D335" s="67" t="s">
        <v>107</v>
      </c>
      <c r="E335" s="67" t="s">
        <v>1422</v>
      </c>
      <c r="F335" s="66" t="s">
        <v>1423</v>
      </c>
      <c r="G335" s="66">
        <v>279.0</v>
      </c>
      <c r="H335" s="66">
        <v>2.007112E7</v>
      </c>
      <c r="I335" s="66">
        <v>0.0</v>
      </c>
      <c r="J335" s="66">
        <v>5.0</v>
      </c>
      <c r="K335" s="68"/>
      <c r="L335" s="68"/>
      <c r="M335" s="66" t="s">
        <v>126</v>
      </c>
      <c r="N335" s="66">
        <v>235959.0</v>
      </c>
      <c r="O335" s="66">
        <v>2.007112E7</v>
      </c>
      <c r="P335" s="68"/>
      <c r="Q335" s="66">
        <v>15.0</v>
      </c>
      <c r="R335" s="66">
        <v>2.007112E7</v>
      </c>
      <c r="S335" s="70">
        <v>1.0</v>
      </c>
      <c r="T335" s="70">
        <v>1.0</v>
      </c>
      <c r="U335" s="67" t="s">
        <v>492</v>
      </c>
      <c r="V335" s="67" t="s">
        <v>493</v>
      </c>
      <c r="W335" s="67" t="s">
        <v>49</v>
      </c>
      <c r="X335" s="67" t="s">
        <v>494</v>
      </c>
      <c r="Y335" s="67" t="s">
        <v>18</v>
      </c>
    </row>
    <row r="336">
      <c r="A336" s="65" t="s">
        <v>79</v>
      </c>
      <c r="B336" s="66">
        <v>5.2169402E7</v>
      </c>
      <c r="C336" s="67" t="s">
        <v>1424</v>
      </c>
      <c r="D336" s="67" t="s">
        <v>107</v>
      </c>
      <c r="E336" s="67" t="s">
        <v>1425</v>
      </c>
      <c r="F336" s="66" t="s">
        <v>1426</v>
      </c>
      <c r="G336" s="66">
        <v>505.0</v>
      </c>
      <c r="H336" s="66">
        <v>2.0111022E7</v>
      </c>
      <c r="I336" s="66">
        <v>0.0</v>
      </c>
      <c r="J336" s="66">
        <v>6.0</v>
      </c>
      <c r="K336" s="68"/>
      <c r="L336" s="68"/>
      <c r="M336" s="69" t="s">
        <v>1427</v>
      </c>
      <c r="N336" s="66">
        <v>235959.0</v>
      </c>
      <c r="O336" s="66">
        <v>2.0111022E7</v>
      </c>
      <c r="P336" s="68"/>
      <c r="Q336" s="66">
        <v>22.0</v>
      </c>
      <c r="R336" s="66">
        <v>2.0111022E7</v>
      </c>
      <c r="S336" s="70">
        <v>1.0</v>
      </c>
      <c r="T336" s="70">
        <v>1.0</v>
      </c>
      <c r="U336" s="67" t="s">
        <v>492</v>
      </c>
      <c r="V336" s="67" t="s">
        <v>493</v>
      </c>
      <c r="W336" s="67" t="s">
        <v>49</v>
      </c>
      <c r="X336" s="67" t="s">
        <v>494</v>
      </c>
      <c r="Y336" s="67" t="s">
        <v>18</v>
      </c>
    </row>
    <row r="337">
      <c r="A337" s="67" t="s">
        <v>60</v>
      </c>
      <c r="B337" s="66">
        <v>3.97232005E8</v>
      </c>
      <c r="C337" s="67" t="s">
        <v>1428</v>
      </c>
      <c r="D337" s="67" t="s">
        <v>107</v>
      </c>
      <c r="E337" s="67" t="s">
        <v>1429</v>
      </c>
      <c r="F337" s="66" t="s">
        <v>1430</v>
      </c>
      <c r="G337" s="66">
        <v>372.0</v>
      </c>
      <c r="H337" s="66">
        <v>2.0160702E7</v>
      </c>
      <c r="I337" s="66">
        <v>0.0</v>
      </c>
      <c r="J337" s="66">
        <v>2.0</v>
      </c>
      <c r="K337" s="68"/>
      <c r="L337" s="68"/>
      <c r="M337" s="69" t="s">
        <v>1431</v>
      </c>
      <c r="N337" s="66">
        <v>235959.0</v>
      </c>
      <c r="O337" s="66">
        <v>2.0160702E7</v>
      </c>
      <c r="P337" s="68"/>
      <c r="Q337" s="66">
        <v>16.0</v>
      </c>
      <c r="R337" s="66">
        <v>2.0160702E7</v>
      </c>
      <c r="S337" s="70">
        <v>1.0</v>
      </c>
      <c r="T337" s="70">
        <v>1.0</v>
      </c>
      <c r="U337" s="67" t="s">
        <v>492</v>
      </c>
      <c r="V337" s="67" t="s">
        <v>493</v>
      </c>
      <c r="W337" s="67" t="s">
        <v>49</v>
      </c>
      <c r="X337" s="67" t="s">
        <v>494</v>
      </c>
      <c r="Y337" s="67" t="s">
        <v>18</v>
      </c>
    </row>
    <row r="338">
      <c r="A338" s="65" t="s">
        <v>17</v>
      </c>
      <c r="B338" s="66">
        <v>2468140.0</v>
      </c>
      <c r="C338" s="67" t="s">
        <v>1432</v>
      </c>
      <c r="D338" s="67" t="s">
        <v>168</v>
      </c>
      <c r="E338" s="67" t="s">
        <v>1433</v>
      </c>
      <c r="F338" s="66" t="s">
        <v>1434</v>
      </c>
      <c r="G338" s="66">
        <v>562.0</v>
      </c>
      <c r="H338" s="66">
        <v>2.0170627E7</v>
      </c>
      <c r="I338" s="66">
        <v>0.0</v>
      </c>
      <c r="J338" s="66">
        <v>1.0</v>
      </c>
      <c r="K338" s="68"/>
      <c r="L338" s="68"/>
      <c r="M338" s="69" t="s">
        <v>1435</v>
      </c>
      <c r="N338" s="66">
        <v>235959.0</v>
      </c>
      <c r="O338" s="66">
        <v>2.0170627E7</v>
      </c>
      <c r="P338" s="66" t="s">
        <v>683</v>
      </c>
      <c r="Q338" s="66">
        <v>29.0</v>
      </c>
      <c r="R338" s="66">
        <v>2.0170627E7</v>
      </c>
      <c r="S338" s="70">
        <v>1.0</v>
      </c>
      <c r="T338" s="70">
        <v>0.0</v>
      </c>
      <c r="U338" s="67" t="s">
        <v>492</v>
      </c>
      <c r="V338" s="67" t="s">
        <v>493</v>
      </c>
      <c r="W338" s="67" t="s">
        <v>49</v>
      </c>
      <c r="X338" s="67" t="s">
        <v>494</v>
      </c>
      <c r="Y338" s="67" t="s">
        <v>12</v>
      </c>
    </row>
    <row r="339">
      <c r="A339" s="67" t="s">
        <v>78</v>
      </c>
      <c r="B339" s="66">
        <v>5047818.0</v>
      </c>
      <c r="C339" s="67" t="s">
        <v>1436</v>
      </c>
      <c r="D339" s="67" t="s">
        <v>168</v>
      </c>
      <c r="E339" s="67" t="s">
        <v>1437</v>
      </c>
      <c r="F339" s="66" t="s">
        <v>1438</v>
      </c>
      <c r="G339" s="66">
        <v>438.0</v>
      </c>
      <c r="H339" s="66">
        <v>2.0170502E7</v>
      </c>
      <c r="I339" s="66">
        <v>0.0</v>
      </c>
      <c r="J339" s="66">
        <v>5.0</v>
      </c>
      <c r="K339" s="68"/>
      <c r="L339" s="68"/>
      <c r="M339" s="69" t="s">
        <v>1439</v>
      </c>
      <c r="N339" s="66">
        <v>235959.0</v>
      </c>
      <c r="O339" s="66">
        <v>2.0170502E7</v>
      </c>
      <c r="P339" s="66" t="s">
        <v>1440</v>
      </c>
      <c r="Q339" s="66">
        <v>24.0</v>
      </c>
      <c r="R339" s="66">
        <v>2.0170502E7</v>
      </c>
      <c r="S339" s="70">
        <v>1.0</v>
      </c>
      <c r="T339" s="70">
        <v>0.0</v>
      </c>
      <c r="U339" s="67" t="s">
        <v>492</v>
      </c>
      <c r="V339" s="67" t="s">
        <v>493</v>
      </c>
      <c r="W339" s="67" t="s">
        <v>49</v>
      </c>
      <c r="X339" s="67" t="s">
        <v>494</v>
      </c>
      <c r="Y339" s="67" t="s">
        <v>12</v>
      </c>
    </row>
    <row r="340">
      <c r="A340" s="67" t="s">
        <v>63</v>
      </c>
      <c r="B340" s="66">
        <v>1.8167671E7</v>
      </c>
      <c r="C340" s="67" t="s">
        <v>1441</v>
      </c>
      <c r="D340" s="67" t="s">
        <v>168</v>
      </c>
      <c r="E340" s="67" t="s">
        <v>1442</v>
      </c>
      <c r="F340" s="66" t="s">
        <v>1443</v>
      </c>
      <c r="G340" s="66">
        <v>298.0</v>
      </c>
      <c r="H340" s="66">
        <v>2.0131224E7</v>
      </c>
      <c r="I340" s="66">
        <v>0.0</v>
      </c>
      <c r="J340" s="66">
        <v>5.0</v>
      </c>
      <c r="K340" s="68"/>
      <c r="L340" s="68"/>
      <c r="M340" s="69" t="s">
        <v>1444</v>
      </c>
      <c r="N340" s="66">
        <v>235959.0</v>
      </c>
      <c r="O340" s="66">
        <v>2.0131224E7</v>
      </c>
      <c r="P340" s="68"/>
      <c r="Q340" s="66">
        <v>14.0</v>
      </c>
      <c r="R340" s="66">
        <v>2.0131224E7</v>
      </c>
      <c r="S340" s="70">
        <v>1.0</v>
      </c>
      <c r="T340" s="70">
        <v>0.0</v>
      </c>
      <c r="U340" s="67" t="s">
        <v>492</v>
      </c>
      <c r="V340" s="67" t="s">
        <v>493</v>
      </c>
      <c r="W340" s="67" t="s">
        <v>49</v>
      </c>
      <c r="X340" s="67" t="s">
        <v>494</v>
      </c>
      <c r="Y340" s="67" t="s">
        <v>12</v>
      </c>
    </row>
    <row r="341">
      <c r="A341" s="67" t="s">
        <v>60</v>
      </c>
      <c r="B341" s="66">
        <v>3.6342357E7</v>
      </c>
      <c r="C341" s="67" t="s">
        <v>1445</v>
      </c>
      <c r="D341" s="67" t="s">
        <v>107</v>
      </c>
      <c r="E341" s="67" t="s">
        <v>1446</v>
      </c>
      <c r="F341" s="66" t="s">
        <v>1447</v>
      </c>
      <c r="G341" s="66">
        <v>447.0</v>
      </c>
      <c r="H341" s="66">
        <v>2.0001202E7</v>
      </c>
      <c r="I341" s="66">
        <v>0.0</v>
      </c>
      <c r="J341" s="66">
        <v>1.0</v>
      </c>
      <c r="K341" s="68"/>
      <c r="L341" s="68"/>
      <c r="M341" s="69" t="s">
        <v>1448</v>
      </c>
      <c r="N341" s="66">
        <v>235959.0</v>
      </c>
      <c r="O341" s="66">
        <v>2.0001202E7</v>
      </c>
      <c r="P341" s="68"/>
      <c r="Q341" s="66">
        <v>26.0</v>
      </c>
      <c r="R341" s="66">
        <v>2.0001202E7</v>
      </c>
      <c r="S341" s="70">
        <v>1.0</v>
      </c>
      <c r="T341" s="70">
        <v>1.0</v>
      </c>
      <c r="U341" s="67" t="s">
        <v>492</v>
      </c>
      <c r="V341" s="67" t="s">
        <v>493</v>
      </c>
      <c r="W341" s="67" t="s">
        <v>49</v>
      </c>
      <c r="X341" s="67" t="s">
        <v>494</v>
      </c>
      <c r="Y341" s="67" t="s">
        <v>18</v>
      </c>
    </row>
    <row r="342">
      <c r="A342" s="71" t="s">
        <v>24</v>
      </c>
      <c r="B342" s="66">
        <v>3916712.0</v>
      </c>
      <c r="C342" s="67" t="s">
        <v>1449</v>
      </c>
      <c r="D342" s="67" t="s">
        <v>107</v>
      </c>
      <c r="E342" s="67" t="s">
        <v>1450</v>
      </c>
      <c r="F342" s="66" t="s">
        <v>1451</v>
      </c>
      <c r="G342" s="66">
        <v>1084.0</v>
      </c>
      <c r="H342" s="66">
        <v>2.0081112E7</v>
      </c>
      <c r="I342" s="66">
        <v>0.0</v>
      </c>
      <c r="J342" s="66">
        <v>8.0</v>
      </c>
      <c r="K342" s="68"/>
      <c r="L342" s="68"/>
      <c r="M342" s="69" t="s">
        <v>1452</v>
      </c>
      <c r="N342" s="66">
        <v>235959.0</v>
      </c>
      <c r="O342" s="66">
        <v>2.0081112E7</v>
      </c>
      <c r="P342" s="66" t="s">
        <v>303</v>
      </c>
      <c r="Q342" s="66">
        <v>44.0</v>
      </c>
      <c r="R342" s="66">
        <v>2.0081112E7</v>
      </c>
      <c r="S342" s="70">
        <v>1.0</v>
      </c>
      <c r="T342" s="70">
        <v>1.0</v>
      </c>
      <c r="U342" s="67" t="s">
        <v>492</v>
      </c>
      <c r="V342" s="67" t="s">
        <v>493</v>
      </c>
      <c r="W342" s="67" t="s">
        <v>49</v>
      </c>
      <c r="X342" s="67" t="s">
        <v>494</v>
      </c>
      <c r="Y342" s="67" t="s">
        <v>18</v>
      </c>
    </row>
    <row r="343">
      <c r="A343" s="67" t="s">
        <v>60</v>
      </c>
      <c r="B343" s="66">
        <v>1.99397294E8</v>
      </c>
      <c r="C343" s="67" t="s">
        <v>1453</v>
      </c>
      <c r="D343" s="67" t="s">
        <v>107</v>
      </c>
      <c r="E343" s="67" t="s">
        <v>1454</v>
      </c>
      <c r="F343" s="66" t="s">
        <v>1455</v>
      </c>
      <c r="G343" s="66">
        <v>1247.0</v>
      </c>
      <c r="H343" s="66">
        <v>2.0061007E7</v>
      </c>
      <c r="I343" s="66">
        <v>0.0</v>
      </c>
      <c r="J343" s="66">
        <v>1.0</v>
      </c>
      <c r="K343" s="68"/>
      <c r="L343" s="68"/>
      <c r="M343" s="69" t="s">
        <v>1456</v>
      </c>
      <c r="N343" s="66">
        <v>235959.0</v>
      </c>
      <c r="O343" s="66">
        <v>2.0061007E7</v>
      </c>
      <c r="P343" s="66"/>
      <c r="Q343" s="66">
        <v>69.0</v>
      </c>
      <c r="R343" s="66">
        <v>2.0061007E7</v>
      </c>
      <c r="S343" s="70">
        <v>1.0</v>
      </c>
      <c r="T343" s="70">
        <v>1.0</v>
      </c>
      <c r="U343" s="67" t="s">
        <v>492</v>
      </c>
      <c r="V343" s="67" t="s">
        <v>493</v>
      </c>
      <c r="W343" s="67" t="s">
        <v>49</v>
      </c>
      <c r="X343" s="67" t="s">
        <v>494</v>
      </c>
      <c r="Y343" s="67" t="s">
        <v>18</v>
      </c>
    </row>
    <row r="344">
      <c r="A344" s="65" t="s">
        <v>33</v>
      </c>
      <c r="B344" s="66">
        <v>2137936.0</v>
      </c>
      <c r="C344" s="67" t="s">
        <v>1457</v>
      </c>
      <c r="D344" s="67" t="s">
        <v>107</v>
      </c>
      <c r="E344" s="67" t="s">
        <v>1458</v>
      </c>
      <c r="F344" s="66" t="s">
        <v>1459</v>
      </c>
      <c r="G344" s="66">
        <v>535.0</v>
      </c>
      <c r="H344" s="66">
        <v>2.0190131E7</v>
      </c>
      <c r="I344" s="66">
        <v>0.0</v>
      </c>
      <c r="J344" s="66">
        <v>8.0</v>
      </c>
      <c r="K344" s="68"/>
      <c r="L344" s="68"/>
      <c r="M344" s="69" t="s">
        <v>1460</v>
      </c>
      <c r="N344" s="66">
        <v>235959.0</v>
      </c>
      <c r="O344" s="66">
        <v>2.0190131E7</v>
      </c>
      <c r="P344" s="68"/>
      <c r="Q344" s="66">
        <v>28.0</v>
      </c>
      <c r="R344" s="66">
        <v>2.0190131E7</v>
      </c>
      <c r="S344" s="70">
        <v>1.0</v>
      </c>
      <c r="T344" s="70">
        <v>1.0</v>
      </c>
      <c r="U344" s="67" t="s">
        <v>492</v>
      </c>
      <c r="V344" s="67" t="s">
        <v>493</v>
      </c>
      <c r="W344" s="67" t="s">
        <v>49</v>
      </c>
      <c r="X344" s="67" t="s">
        <v>494</v>
      </c>
      <c r="Y344" s="67" t="s">
        <v>18</v>
      </c>
    </row>
    <row r="345">
      <c r="A345" s="67" t="s">
        <v>79</v>
      </c>
      <c r="B345" s="66">
        <v>1.04177713E8</v>
      </c>
      <c r="C345" s="67" t="s">
        <v>1461</v>
      </c>
      <c r="D345" s="67" t="s">
        <v>168</v>
      </c>
      <c r="E345" s="67" t="s">
        <v>1462</v>
      </c>
      <c r="F345" s="66" t="s">
        <v>1463</v>
      </c>
      <c r="G345" s="66">
        <v>435.0</v>
      </c>
      <c r="H345" s="66">
        <v>2.0160511E7</v>
      </c>
      <c r="I345" s="66">
        <v>0.0</v>
      </c>
      <c r="J345" s="66">
        <v>10.0</v>
      </c>
      <c r="K345" s="68"/>
      <c r="L345" s="68"/>
      <c r="M345" s="69" t="s">
        <v>1464</v>
      </c>
      <c r="N345" s="66">
        <v>235959.0</v>
      </c>
      <c r="O345" s="66">
        <v>2.0160511E7</v>
      </c>
      <c r="P345" s="66" t="s">
        <v>1010</v>
      </c>
      <c r="Q345" s="66">
        <v>23.0</v>
      </c>
      <c r="R345" s="66">
        <v>2.0160511E7</v>
      </c>
      <c r="S345" s="70">
        <v>1.0</v>
      </c>
      <c r="T345" s="70">
        <v>0.0</v>
      </c>
      <c r="U345" s="67" t="s">
        <v>492</v>
      </c>
      <c r="V345" s="67" t="s">
        <v>493</v>
      </c>
      <c r="W345" s="67" t="s">
        <v>49</v>
      </c>
      <c r="X345" s="67" t="s">
        <v>494</v>
      </c>
      <c r="Y345" s="67" t="s">
        <v>12</v>
      </c>
    </row>
    <row r="346">
      <c r="A346" s="67" t="s">
        <v>60</v>
      </c>
      <c r="B346" s="66">
        <v>8104542.0</v>
      </c>
      <c r="C346" s="67" t="s">
        <v>1465</v>
      </c>
      <c r="D346" s="67" t="s">
        <v>107</v>
      </c>
      <c r="E346" s="67" t="s">
        <v>1466</v>
      </c>
      <c r="F346" s="66" t="s">
        <v>1467</v>
      </c>
      <c r="G346" s="66">
        <v>2070.0</v>
      </c>
      <c r="H346" s="66">
        <v>2.0000219E7</v>
      </c>
      <c r="I346" s="66">
        <v>0.0</v>
      </c>
      <c r="J346" s="66">
        <v>2.0</v>
      </c>
      <c r="K346" s="68"/>
      <c r="L346" s="68"/>
      <c r="M346" s="69" t="s">
        <v>1468</v>
      </c>
      <c r="N346" s="66">
        <v>235959.0</v>
      </c>
      <c r="O346" s="66">
        <v>2.0000219E7</v>
      </c>
      <c r="P346" s="68"/>
      <c r="Q346" s="66">
        <v>85.0</v>
      </c>
      <c r="R346" s="66">
        <v>2.0000219E7</v>
      </c>
      <c r="S346" s="70">
        <v>1.0</v>
      </c>
      <c r="T346" s="70">
        <v>1.0</v>
      </c>
      <c r="U346" s="67" t="s">
        <v>492</v>
      </c>
      <c r="V346" s="67" t="s">
        <v>493</v>
      </c>
      <c r="W346" s="67" t="s">
        <v>49</v>
      </c>
      <c r="X346" s="67" t="s">
        <v>494</v>
      </c>
      <c r="Y346" s="67" t="s">
        <v>18</v>
      </c>
    </row>
    <row r="347">
      <c r="A347" s="67" t="s">
        <v>60</v>
      </c>
      <c r="B347" s="66">
        <v>1.5923349E8</v>
      </c>
      <c r="C347" s="67" t="s">
        <v>1469</v>
      </c>
      <c r="D347" s="67" t="s">
        <v>107</v>
      </c>
      <c r="E347" s="67" t="s">
        <v>1470</v>
      </c>
      <c r="F347" s="66" t="s">
        <v>1471</v>
      </c>
      <c r="G347" s="66">
        <v>871.0</v>
      </c>
      <c r="H347" s="66">
        <v>2.0050414E7</v>
      </c>
      <c r="I347" s="66">
        <v>0.0</v>
      </c>
      <c r="J347" s="66">
        <v>1.0</v>
      </c>
      <c r="K347" s="68"/>
      <c r="L347" s="68"/>
      <c r="M347" s="69" t="s">
        <v>1472</v>
      </c>
      <c r="N347" s="66">
        <v>235959.0</v>
      </c>
      <c r="O347" s="66">
        <v>2.0050414E7</v>
      </c>
      <c r="P347" s="66"/>
      <c r="Q347" s="66">
        <v>34.0</v>
      </c>
      <c r="R347" s="66">
        <v>2.0050414E7</v>
      </c>
      <c r="S347" s="70">
        <v>1.0</v>
      </c>
      <c r="T347" s="70">
        <v>1.0</v>
      </c>
      <c r="U347" s="67" t="s">
        <v>492</v>
      </c>
      <c r="V347" s="67" t="s">
        <v>493</v>
      </c>
      <c r="W347" s="67" t="s">
        <v>49</v>
      </c>
      <c r="X347" s="67" t="s">
        <v>494</v>
      </c>
      <c r="Y347" s="67" t="s">
        <v>18</v>
      </c>
    </row>
    <row r="348">
      <c r="A348" s="67" t="s">
        <v>60</v>
      </c>
      <c r="B348" s="66">
        <v>1.70197972E8</v>
      </c>
      <c r="C348" s="67" t="s">
        <v>1473</v>
      </c>
      <c r="D348" s="67" t="s">
        <v>107</v>
      </c>
      <c r="E348" s="67" t="s">
        <v>1474</v>
      </c>
      <c r="F348" s="66" t="s">
        <v>1475</v>
      </c>
      <c r="G348" s="66">
        <v>2479.0</v>
      </c>
      <c r="H348" s="66">
        <v>2.0050917E7</v>
      </c>
      <c r="I348" s="66">
        <v>0.0</v>
      </c>
      <c r="J348" s="66">
        <v>2.0</v>
      </c>
      <c r="K348" s="68"/>
      <c r="L348" s="68"/>
      <c r="M348" s="69" t="s">
        <v>1476</v>
      </c>
      <c r="N348" s="66">
        <v>235959.0</v>
      </c>
      <c r="O348" s="66">
        <v>2.0050917E7</v>
      </c>
      <c r="P348" s="66"/>
      <c r="Q348" s="66">
        <v>123.0</v>
      </c>
      <c r="R348" s="66">
        <v>2.0050917E7</v>
      </c>
      <c r="S348" s="70">
        <v>1.0</v>
      </c>
      <c r="T348" s="70">
        <v>1.0</v>
      </c>
      <c r="U348" s="67" t="s">
        <v>492</v>
      </c>
      <c r="V348" s="67" t="s">
        <v>493</v>
      </c>
      <c r="W348" s="67" t="s">
        <v>49</v>
      </c>
      <c r="X348" s="67" t="s">
        <v>494</v>
      </c>
      <c r="Y348" s="67" t="s">
        <v>18</v>
      </c>
    </row>
    <row r="349">
      <c r="A349" s="67" t="s">
        <v>60</v>
      </c>
      <c r="B349" s="66">
        <v>5.7899872E7</v>
      </c>
      <c r="C349" s="67" t="s">
        <v>1477</v>
      </c>
      <c r="D349" s="67" t="s">
        <v>107</v>
      </c>
      <c r="E349" s="67" t="s">
        <v>1478</v>
      </c>
      <c r="F349" s="66" t="s">
        <v>1479</v>
      </c>
      <c r="G349" s="66">
        <v>2839.0</v>
      </c>
      <c r="H349" s="66">
        <v>2.001093E7</v>
      </c>
      <c r="I349" s="66">
        <v>0.0</v>
      </c>
      <c r="J349" s="66">
        <v>1.0</v>
      </c>
      <c r="K349" s="68"/>
      <c r="L349" s="68"/>
      <c r="M349" s="69" t="s">
        <v>1480</v>
      </c>
      <c r="N349" s="66">
        <v>235959.0</v>
      </c>
      <c r="O349" s="66">
        <v>2.001093E7</v>
      </c>
      <c r="P349" s="68"/>
      <c r="Q349" s="66">
        <v>99.0</v>
      </c>
      <c r="R349" s="66">
        <v>2.001093E7</v>
      </c>
      <c r="S349" s="70">
        <v>1.0</v>
      </c>
      <c r="T349" s="70">
        <v>1.0</v>
      </c>
      <c r="U349" s="67" t="s">
        <v>492</v>
      </c>
      <c r="V349" s="67" t="s">
        <v>493</v>
      </c>
      <c r="W349" s="67" t="s">
        <v>49</v>
      </c>
      <c r="X349" s="67" t="s">
        <v>494</v>
      </c>
      <c r="Y349" s="67" t="s">
        <v>18</v>
      </c>
    </row>
    <row r="350">
      <c r="A350" s="65" t="s">
        <v>66</v>
      </c>
      <c r="B350" s="66">
        <v>1.4320056E7</v>
      </c>
      <c r="C350" s="67" t="s">
        <v>1481</v>
      </c>
      <c r="D350" s="67" t="s">
        <v>107</v>
      </c>
      <c r="E350" s="67" t="s">
        <v>1482</v>
      </c>
      <c r="F350" s="66" t="s">
        <v>1483</v>
      </c>
      <c r="G350" s="66">
        <v>195.0</v>
      </c>
      <c r="H350" s="66">
        <v>2.0160118E7</v>
      </c>
      <c r="I350" s="66">
        <v>0.0</v>
      </c>
      <c r="J350" s="66">
        <v>2.0</v>
      </c>
      <c r="K350" s="68"/>
      <c r="L350" s="68"/>
      <c r="M350" s="66" t="s">
        <v>126</v>
      </c>
      <c r="N350" s="66">
        <v>235959.0</v>
      </c>
      <c r="O350" s="66">
        <v>2.0160118E7</v>
      </c>
      <c r="P350" s="68"/>
      <c r="Q350" s="66">
        <v>15.0</v>
      </c>
      <c r="R350" s="66">
        <v>2.0160118E7</v>
      </c>
      <c r="S350" s="70">
        <v>1.0</v>
      </c>
      <c r="T350" s="70">
        <v>1.0</v>
      </c>
      <c r="U350" s="67" t="s">
        <v>492</v>
      </c>
      <c r="V350" s="67" t="s">
        <v>493</v>
      </c>
      <c r="W350" s="67" t="s">
        <v>49</v>
      </c>
      <c r="X350" s="67" t="s">
        <v>494</v>
      </c>
      <c r="Y350" s="67" t="s">
        <v>18</v>
      </c>
    </row>
    <row r="351">
      <c r="A351" s="67" t="s">
        <v>60</v>
      </c>
      <c r="B351" s="66">
        <v>5360453.0</v>
      </c>
      <c r="C351" s="67" t="s">
        <v>1484</v>
      </c>
      <c r="D351" s="67" t="s">
        <v>107</v>
      </c>
      <c r="E351" s="67" t="s">
        <v>1485</v>
      </c>
      <c r="F351" s="66" t="s">
        <v>1486</v>
      </c>
      <c r="G351" s="66">
        <v>680.0</v>
      </c>
      <c r="H351" s="66">
        <v>2.0000115E7</v>
      </c>
      <c r="I351" s="66">
        <v>0.0</v>
      </c>
      <c r="J351" s="66">
        <v>2.0</v>
      </c>
      <c r="K351" s="68"/>
      <c r="L351" s="68"/>
      <c r="M351" s="69" t="s">
        <v>1487</v>
      </c>
      <c r="N351" s="66">
        <v>235959.0</v>
      </c>
      <c r="O351" s="66">
        <v>2.0000115E7</v>
      </c>
      <c r="P351" s="68"/>
      <c r="Q351" s="66">
        <v>36.0</v>
      </c>
      <c r="R351" s="66">
        <v>2.0000115E7</v>
      </c>
      <c r="S351" s="70">
        <v>1.0</v>
      </c>
      <c r="T351" s="70">
        <v>1.0</v>
      </c>
      <c r="U351" s="67" t="s">
        <v>492</v>
      </c>
      <c r="V351" s="67" t="s">
        <v>493</v>
      </c>
      <c r="W351" s="67" t="s">
        <v>49</v>
      </c>
      <c r="X351" s="67" t="s">
        <v>494</v>
      </c>
      <c r="Y351" s="67" t="s">
        <v>18</v>
      </c>
    </row>
    <row r="352">
      <c r="A352" s="65" t="s">
        <v>17</v>
      </c>
      <c r="B352" s="66">
        <v>3869922.0</v>
      </c>
      <c r="C352" s="67" t="s">
        <v>1488</v>
      </c>
      <c r="D352" s="67" t="s">
        <v>168</v>
      </c>
      <c r="E352" s="67" t="s">
        <v>1489</v>
      </c>
      <c r="F352" s="66" t="s">
        <v>1490</v>
      </c>
      <c r="G352" s="66">
        <v>3104.0</v>
      </c>
      <c r="H352" s="66">
        <v>2.0190903E7</v>
      </c>
      <c r="I352" s="66">
        <v>0.0</v>
      </c>
      <c r="J352" s="66">
        <v>59.0</v>
      </c>
      <c r="K352" s="68"/>
      <c r="L352" s="68"/>
      <c r="M352" s="69" t="s">
        <v>1491</v>
      </c>
      <c r="N352" s="66">
        <v>235959.0</v>
      </c>
      <c r="O352" s="66">
        <v>2.0190903E7</v>
      </c>
      <c r="P352" s="66" t="s">
        <v>683</v>
      </c>
      <c r="Q352" s="66">
        <v>179.0</v>
      </c>
      <c r="R352" s="66">
        <v>2.0190903E7</v>
      </c>
      <c r="S352" s="70">
        <v>1.0</v>
      </c>
      <c r="T352" s="70">
        <v>0.0</v>
      </c>
      <c r="U352" s="67" t="s">
        <v>492</v>
      </c>
      <c r="V352" s="67" t="s">
        <v>493</v>
      </c>
      <c r="W352" s="67" t="s">
        <v>49</v>
      </c>
      <c r="X352" s="67" t="s">
        <v>494</v>
      </c>
      <c r="Y352" s="67" t="s">
        <v>12</v>
      </c>
    </row>
    <row r="353">
      <c r="A353" s="65" t="s">
        <v>24</v>
      </c>
      <c r="B353" s="66">
        <v>4.1489515E7</v>
      </c>
      <c r="C353" s="67" t="s">
        <v>244</v>
      </c>
      <c r="D353" s="67" t="s">
        <v>168</v>
      </c>
      <c r="E353" s="67" t="s">
        <v>1492</v>
      </c>
      <c r="F353" s="66" t="s">
        <v>1493</v>
      </c>
      <c r="G353" s="66">
        <v>323.0</v>
      </c>
      <c r="H353" s="66">
        <v>2.0150916E7</v>
      </c>
      <c r="I353" s="66">
        <v>0.0</v>
      </c>
      <c r="J353" s="66">
        <v>5.0</v>
      </c>
      <c r="K353" s="68"/>
      <c r="L353" s="68"/>
      <c r="M353" s="66" t="s">
        <v>126</v>
      </c>
      <c r="N353" s="66">
        <v>235959.0</v>
      </c>
      <c r="O353" s="66">
        <v>2.0150916E7</v>
      </c>
      <c r="P353" s="68"/>
      <c r="Q353" s="66">
        <v>17.0</v>
      </c>
      <c r="R353" s="66">
        <v>2.0150916E7</v>
      </c>
      <c r="S353" s="70">
        <v>1.0</v>
      </c>
      <c r="T353" s="70">
        <v>0.0</v>
      </c>
      <c r="U353" s="67" t="s">
        <v>492</v>
      </c>
      <c r="V353" s="67" t="s">
        <v>493</v>
      </c>
      <c r="W353" s="67" t="s">
        <v>49</v>
      </c>
      <c r="X353" s="67" t="s">
        <v>494</v>
      </c>
      <c r="Y353" s="67" t="s">
        <v>12</v>
      </c>
    </row>
    <row r="354">
      <c r="A354" s="71" t="s">
        <v>73</v>
      </c>
      <c r="B354" s="66">
        <v>1.6294181E7</v>
      </c>
      <c r="C354" s="67" t="s">
        <v>244</v>
      </c>
      <c r="D354" s="67" t="s">
        <v>168</v>
      </c>
      <c r="E354" s="67" t="s">
        <v>1494</v>
      </c>
      <c r="F354" s="66" t="s">
        <v>1495</v>
      </c>
      <c r="G354" s="66">
        <v>425.0</v>
      </c>
      <c r="H354" s="66">
        <v>2.0150916E7</v>
      </c>
      <c r="I354" s="66">
        <v>0.0</v>
      </c>
      <c r="J354" s="66">
        <v>9.0</v>
      </c>
      <c r="K354" s="68"/>
      <c r="L354" s="68"/>
      <c r="M354" s="69" t="s">
        <v>1496</v>
      </c>
      <c r="N354" s="66">
        <v>235959.0</v>
      </c>
      <c r="O354" s="66">
        <v>2.0150916E7</v>
      </c>
      <c r="P354" s="66" t="s">
        <v>324</v>
      </c>
      <c r="Q354" s="66">
        <v>20.0</v>
      </c>
      <c r="R354" s="66">
        <v>2.0150916E7</v>
      </c>
      <c r="S354" s="70">
        <v>1.0</v>
      </c>
      <c r="T354" s="70">
        <v>0.0</v>
      </c>
      <c r="U354" s="67" t="s">
        <v>492</v>
      </c>
      <c r="V354" s="67" t="s">
        <v>493</v>
      </c>
      <c r="W354" s="67" t="s">
        <v>49</v>
      </c>
      <c r="X354" s="67" t="s">
        <v>494</v>
      </c>
      <c r="Y354" s="67" t="s">
        <v>12</v>
      </c>
    </row>
    <row r="355">
      <c r="A355" s="65" t="s">
        <v>79</v>
      </c>
      <c r="B355" s="66">
        <v>7.750039E7</v>
      </c>
      <c r="C355" s="67" t="s">
        <v>1497</v>
      </c>
      <c r="D355" s="67" t="s">
        <v>107</v>
      </c>
      <c r="E355" s="67" t="s">
        <v>1498</v>
      </c>
      <c r="F355" s="66" t="s">
        <v>1499</v>
      </c>
      <c r="G355" s="66">
        <v>348.0</v>
      </c>
      <c r="H355" s="66">
        <v>2.0140402E7</v>
      </c>
      <c r="I355" s="66">
        <v>0.0</v>
      </c>
      <c r="J355" s="66">
        <v>5.0</v>
      </c>
      <c r="K355" s="68"/>
      <c r="L355" s="68"/>
      <c r="M355" s="69" t="s">
        <v>1500</v>
      </c>
      <c r="N355" s="66">
        <v>235959.0</v>
      </c>
      <c r="O355" s="66">
        <v>2.0140402E7</v>
      </c>
      <c r="P355" s="66" t="s">
        <v>1501</v>
      </c>
      <c r="Q355" s="66">
        <v>16.0</v>
      </c>
      <c r="R355" s="66">
        <v>2.0140402E7</v>
      </c>
      <c r="S355" s="70">
        <v>1.0</v>
      </c>
      <c r="T355" s="70">
        <v>1.0</v>
      </c>
      <c r="U355" s="67" t="s">
        <v>492</v>
      </c>
      <c r="V355" s="67" t="s">
        <v>493</v>
      </c>
      <c r="W355" s="67" t="s">
        <v>49</v>
      </c>
      <c r="X355" s="67" t="s">
        <v>494</v>
      </c>
      <c r="Y355" s="67" t="s">
        <v>18</v>
      </c>
    </row>
    <row r="356">
      <c r="A356" s="65" t="s">
        <v>79</v>
      </c>
      <c r="B356" s="66">
        <v>9.1702408E7</v>
      </c>
      <c r="C356" s="67" t="s">
        <v>1502</v>
      </c>
      <c r="D356" s="67" t="s">
        <v>107</v>
      </c>
      <c r="E356" s="67" t="s">
        <v>1503</v>
      </c>
      <c r="F356" s="66" t="s">
        <v>1504</v>
      </c>
      <c r="G356" s="66">
        <v>327.0</v>
      </c>
      <c r="H356" s="66">
        <v>2.0150527E7</v>
      </c>
      <c r="I356" s="66">
        <v>0.0</v>
      </c>
      <c r="J356" s="66">
        <v>8.0</v>
      </c>
      <c r="K356" s="68"/>
      <c r="L356" s="68"/>
      <c r="M356" s="69" t="s">
        <v>1505</v>
      </c>
      <c r="N356" s="66">
        <v>235959.0</v>
      </c>
      <c r="O356" s="66">
        <v>2.0150527E7</v>
      </c>
      <c r="P356" s="66" t="s">
        <v>595</v>
      </c>
      <c r="Q356" s="66">
        <v>14.0</v>
      </c>
      <c r="R356" s="66">
        <v>2.0150527E7</v>
      </c>
      <c r="S356" s="70">
        <v>1.0</v>
      </c>
      <c r="T356" s="70">
        <v>1.0</v>
      </c>
      <c r="U356" s="67" t="s">
        <v>492</v>
      </c>
      <c r="V356" s="67" t="s">
        <v>493</v>
      </c>
      <c r="W356" s="67" t="s">
        <v>49</v>
      </c>
      <c r="X356" s="67" t="s">
        <v>494</v>
      </c>
      <c r="Y356" s="67" t="s">
        <v>18</v>
      </c>
    </row>
    <row r="357">
      <c r="A357" s="71" t="s">
        <v>24</v>
      </c>
      <c r="B357" s="66">
        <v>5097721.0</v>
      </c>
      <c r="C357" s="67" t="s">
        <v>1506</v>
      </c>
      <c r="D357" s="67" t="s">
        <v>107</v>
      </c>
      <c r="E357" s="67" t="s">
        <v>1507</v>
      </c>
      <c r="F357" s="66" t="s">
        <v>1508</v>
      </c>
      <c r="G357" s="66">
        <v>6023.0</v>
      </c>
      <c r="H357" s="66">
        <v>2.0090216E7</v>
      </c>
      <c r="I357" s="66">
        <v>0.0</v>
      </c>
      <c r="J357" s="66">
        <v>16.0</v>
      </c>
      <c r="K357" s="68"/>
      <c r="L357" s="68"/>
      <c r="M357" s="66" t="s">
        <v>126</v>
      </c>
      <c r="N357" s="66">
        <v>235959.0</v>
      </c>
      <c r="O357" s="66">
        <v>2.0090216E7</v>
      </c>
      <c r="P357" s="66"/>
      <c r="Q357" s="66">
        <v>448.0</v>
      </c>
      <c r="R357" s="66">
        <v>2.0090216E7</v>
      </c>
      <c r="S357" s="70">
        <v>1.0</v>
      </c>
      <c r="T357" s="70">
        <v>1.0</v>
      </c>
      <c r="U357" s="67" t="s">
        <v>492</v>
      </c>
      <c r="V357" s="67" t="s">
        <v>493</v>
      </c>
      <c r="W357" s="67" t="s">
        <v>49</v>
      </c>
      <c r="X357" s="67" t="s">
        <v>494</v>
      </c>
      <c r="Y357" s="67" t="s">
        <v>18</v>
      </c>
    </row>
    <row r="358">
      <c r="A358" s="67" t="s">
        <v>40</v>
      </c>
      <c r="B358" s="66">
        <v>1.2576868E7</v>
      </c>
      <c r="C358" s="67" t="s">
        <v>1509</v>
      </c>
      <c r="D358" s="67" t="s">
        <v>107</v>
      </c>
      <c r="E358" s="67" t="s">
        <v>1510</v>
      </c>
      <c r="F358" s="66" t="s">
        <v>1511</v>
      </c>
      <c r="G358" s="66">
        <v>158.0</v>
      </c>
      <c r="H358" s="66">
        <v>2.0191125E7</v>
      </c>
      <c r="I358" s="66">
        <v>0.0</v>
      </c>
      <c r="J358" s="66">
        <v>4.0</v>
      </c>
      <c r="K358" s="68"/>
      <c r="L358" s="68"/>
      <c r="M358" s="69" t="s">
        <v>1512</v>
      </c>
      <c r="N358" s="66">
        <v>235959.0</v>
      </c>
      <c r="O358" s="66">
        <v>2.0191125E7</v>
      </c>
      <c r="P358" s="66" t="s">
        <v>1513</v>
      </c>
      <c r="Q358" s="66">
        <v>8.0</v>
      </c>
      <c r="R358" s="66">
        <v>2.0191125E7</v>
      </c>
      <c r="S358" s="70">
        <v>1.0</v>
      </c>
      <c r="T358" s="70">
        <v>1.0</v>
      </c>
      <c r="U358" s="67" t="s">
        <v>492</v>
      </c>
      <c r="V358" s="67" t="s">
        <v>493</v>
      </c>
      <c r="W358" s="67" t="s">
        <v>49</v>
      </c>
      <c r="X358" s="67" t="s">
        <v>494</v>
      </c>
      <c r="Y358" s="67" t="s">
        <v>18</v>
      </c>
    </row>
    <row r="359">
      <c r="A359" s="65" t="s">
        <v>60</v>
      </c>
      <c r="B359" s="66">
        <v>1.36213644E8</v>
      </c>
      <c r="C359" s="67" t="s">
        <v>1514</v>
      </c>
      <c r="D359" s="67" t="s">
        <v>107</v>
      </c>
      <c r="E359" s="67" t="s">
        <v>1515</v>
      </c>
      <c r="F359" s="66" t="s">
        <v>1516</v>
      </c>
      <c r="G359" s="66">
        <v>510.0</v>
      </c>
      <c r="H359" s="66">
        <v>2.0040615E7</v>
      </c>
      <c r="I359" s="66">
        <v>0.0</v>
      </c>
      <c r="J359" s="66">
        <v>1.0</v>
      </c>
      <c r="K359" s="68"/>
      <c r="L359" s="68"/>
      <c r="M359" s="69" t="s">
        <v>1517</v>
      </c>
      <c r="N359" s="66">
        <v>235959.0</v>
      </c>
      <c r="O359" s="66">
        <v>2.0040615E7</v>
      </c>
      <c r="P359" s="68"/>
      <c r="Q359" s="66">
        <v>31.0</v>
      </c>
      <c r="R359" s="66">
        <v>2.0040615E7</v>
      </c>
      <c r="S359" s="70">
        <v>1.0</v>
      </c>
      <c r="T359" s="70">
        <v>1.0</v>
      </c>
      <c r="U359" s="67" t="s">
        <v>492</v>
      </c>
      <c r="V359" s="67" t="s">
        <v>493</v>
      </c>
      <c r="W359" s="67" t="s">
        <v>49</v>
      </c>
      <c r="X359" s="67" t="s">
        <v>494</v>
      </c>
      <c r="Y359" s="67" t="s">
        <v>18</v>
      </c>
    </row>
    <row r="360">
      <c r="A360" s="65" t="s">
        <v>56</v>
      </c>
      <c r="B360" s="66">
        <v>6892668.0</v>
      </c>
      <c r="C360" s="67" t="s">
        <v>1518</v>
      </c>
      <c r="D360" s="67" t="s">
        <v>168</v>
      </c>
      <c r="E360" s="67" t="s">
        <v>1519</v>
      </c>
      <c r="F360" s="66" t="s">
        <v>1520</v>
      </c>
      <c r="G360" s="66">
        <v>1790.0</v>
      </c>
      <c r="H360" s="66">
        <v>2.0191017E7</v>
      </c>
      <c r="I360" s="66">
        <v>0.0</v>
      </c>
      <c r="J360" s="66">
        <v>31.0</v>
      </c>
      <c r="K360" s="68"/>
      <c r="L360" s="68"/>
      <c r="M360" s="69" t="s">
        <v>1521</v>
      </c>
      <c r="N360" s="66">
        <v>235959.0</v>
      </c>
      <c r="O360" s="66">
        <v>2.0191017E7</v>
      </c>
      <c r="P360" s="66" t="s">
        <v>153</v>
      </c>
      <c r="Q360" s="66">
        <v>79.0</v>
      </c>
      <c r="R360" s="66">
        <v>2.0191017E7</v>
      </c>
      <c r="S360" s="70">
        <v>1.0</v>
      </c>
      <c r="T360" s="70">
        <v>0.0</v>
      </c>
      <c r="U360" s="67" t="s">
        <v>492</v>
      </c>
      <c r="V360" s="67" t="s">
        <v>493</v>
      </c>
      <c r="W360" s="67" t="s">
        <v>49</v>
      </c>
      <c r="X360" s="67" t="s">
        <v>494</v>
      </c>
      <c r="Y360" s="67" t="s">
        <v>12</v>
      </c>
    </row>
    <row r="361">
      <c r="A361" s="67" t="s">
        <v>60</v>
      </c>
      <c r="B361" s="66">
        <v>1.40979421E8</v>
      </c>
      <c r="C361" s="67" t="s">
        <v>1522</v>
      </c>
      <c r="D361" s="67" t="s">
        <v>107</v>
      </c>
      <c r="E361" s="67" t="s">
        <v>1523</v>
      </c>
      <c r="F361" s="66" t="s">
        <v>1524</v>
      </c>
      <c r="G361" s="66">
        <v>278.0</v>
      </c>
      <c r="H361" s="66">
        <v>2.0040821E7</v>
      </c>
      <c r="I361" s="66">
        <v>0.0</v>
      </c>
      <c r="J361" s="66">
        <v>1.0</v>
      </c>
      <c r="K361" s="68"/>
      <c r="L361" s="68"/>
      <c r="M361" s="69" t="s">
        <v>1525</v>
      </c>
      <c r="N361" s="66">
        <v>235959.0</v>
      </c>
      <c r="O361" s="66">
        <v>2.0040821E7</v>
      </c>
      <c r="P361" s="68"/>
      <c r="Q361" s="66">
        <v>23.0</v>
      </c>
      <c r="R361" s="66">
        <v>2.0040821E7</v>
      </c>
      <c r="S361" s="70">
        <v>1.0</v>
      </c>
      <c r="T361" s="70">
        <v>1.0</v>
      </c>
      <c r="U361" s="67" t="s">
        <v>492</v>
      </c>
      <c r="V361" s="67" t="s">
        <v>493</v>
      </c>
      <c r="W361" s="67" t="s">
        <v>49</v>
      </c>
      <c r="X361" s="67" t="s">
        <v>494</v>
      </c>
      <c r="Y361" s="67" t="s">
        <v>18</v>
      </c>
    </row>
    <row r="362">
      <c r="A362" s="71" t="s">
        <v>59</v>
      </c>
      <c r="B362" s="66">
        <v>1.712314E8</v>
      </c>
      <c r="C362" s="67" t="s">
        <v>1526</v>
      </c>
      <c r="D362" s="67" t="s">
        <v>107</v>
      </c>
      <c r="E362" s="67" t="s">
        <v>249</v>
      </c>
      <c r="F362" s="66" t="s">
        <v>250</v>
      </c>
      <c r="G362" s="66">
        <v>157.0</v>
      </c>
      <c r="H362" s="66">
        <v>2.0160829E7</v>
      </c>
      <c r="I362" s="66">
        <v>0.0</v>
      </c>
      <c r="J362" s="66">
        <v>3.0</v>
      </c>
      <c r="K362" s="68"/>
      <c r="L362" s="68"/>
      <c r="M362" s="69" t="s">
        <v>1527</v>
      </c>
      <c r="N362" s="66">
        <v>235959.0</v>
      </c>
      <c r="O362" s="66">
        <v>2.0160829E7</v>
      </c>
      <c r="P362" s="68"/>
      <c r="Q362" s="66">
        <v>8.0</v>
      </c>
      <c r="R362" s="66">
        <v>2.0160829E7</v>
      </c>
      <c r="S362" s="70">
        <v>1.0</v>
      </c>
      <c r="T362" s="70">
        <v>1.0</v>
      </c>
      <c r="U362" s="67" t="s">
        <v>492</v>
      </c>
      <c r="V362" s="67" t="s">
        <v>493</v>
      </c>
      <c r="W362" s="67" t="s">
        <v>49</v>
      </c>
      <c r="X362" s="67" t="s">
        <v>494</v>
      </c>
      <c r="Y362" s="67" t="s">
        <v>18</v>
      </c>
    </row>
    <row r="363">
      <c r="A363" s="71" t="s">
        <v>24</v>
      </c>
      <c r="B363" s="66">
        <v>5.4949948E7</v>
      </c>
      <c r="C363" s="67" t="s">
        <v>1528</v>
      </c>
      <c r="D363" s="67" t="s">
        <v>107</v>
      </c>
      <c r="E363" s="67" t="s">
        <v>1529</v>
      </c>
      <c r="F363" s="66" t="s">
        <v>1530</v>
      </c>
      <c r="G363" s="66">
        <v>844.0</v>
      </c>
      <c r="H363" s="66">
        <v>2.0180609E7</v>
      </c>
      <c r="I363" s="66">
        <v>0.0</v>
      </c>
      <c r="J363" s="66">
        <v>11.0</v>
      </c>
      <c r="K363" s="68"/>
      <c r="L363" s="68"/>
      <c r="M363" s="69" t="s">
        <v>1531</v>
      </c>
      <c r="N363" s="66">
        <v>235959.0</v>
      </c>
      <c r="O363" s="66">
        <v>2.0180609E7</v>
      </c>
      <c r="P363" s="66" t="s">
        <v>660</v>
      </c>
      <c r="Q363" s="66">
        <v>47.0</v>
      </c>
      <c r="R363" s="66">
        <v>2.0180609E7</v>
      </c>
      <c r="S363" s="70">
        <v>1.0</v>
      </c>
      <c r="T363" s="70">
        <v>1.0</v>
      </c>
      <c r="U363" s="67" t="s">
        <v>492</v>
      </c>
      <c r="V363" s="67" t="s">
        <v>493</v>
      </c>
      <c r="W363" s="67" t="s">
        <v>49</v>
      </c>
      <c r="X363" s="67" t="s">
        <v>494</v>
      </c>
      <c r="Y363" s="67" t="s">
        <v>18</v>
      </c>
    </row>
    <row r="364">
      <c r="A364" s="65" t="s">
        <v>60</v>
      </c>
      <c r="B364" s="66">
        <v>1.0851991E7</v>
      </c>
      <c r="C364" s="67" t="s">
        <v>1532</v>
      </c>
      <c r="D364" s="67" t="s">
        <v>107</v>
      </c>
      <c r="E364" s="67" t="s">
        <v>1533</v>
      </c>
      <c r="F364" s="66" t="s">
        <v>1534</v>
      </c>
      <c r="G364" s="66">
        <v>347.0</v>
      </c>
      <c r="H364" s="66">
        <v>2.0000318E7</v>
      </c>
      <c r="I364" s="66">
        <v>0.0</v>
      </c>
      <c r="J364" s="66">
        <v>2.0</v>
      </c>
      <c r="K364" s="68"/>
      <c r="L364" s="68"/>
      <c r="M364" s="69" t="s">
        <v>1535</v>
      </c>
      <c r="N364" s="66">
        <v>235959.0</v>
      </c>
      <c r="O364" s="66">
        <v>2.0000318E7</v>
      </c>
      <c r="P364" s="68"/>
      <c r="Q364" s="66">
        <v>17.0</v>
      </c>
      <c r="R364" s="66">
        <v>2.0000318E7</v>
      </c>
      <c r="S364" s="70">
        <v>1.0</v>
      </c>
      <c r="T364" s="70">
        <v>1.0</v>
      </c>
      <c r="U364" s="67" t="s">
        <v>492</v>
      </c>
      <c r="V364" s="67" t="s">
        <v>493</v>
      </c>
      <c r="W364" s="67" t="s">
        <v>49</v>
      </c>
      <c r="X364" s="67" t="s">
        <v>494</v>
      </c>
      <c r="Y364" s="67" t="s">
        <v>18</v>
      </c>
    </row>
    <row r="365">
      <c r="A365" s="67" t="s">
        <v>60</v>
      </c>
      <c r="B365" s="66">
        <v>2.12087714E8</v>
      </c>
      <c r="C365" s="67" t="s">
        <v>1536</v>
      </c>
      <c r="D365" s="67" t="s">
        <v>107</v>
      </c>
      <c r="E365" s="67" t="s">
        <v>1537</v>
      </c>
      <c r="F365" s="66" t="s">
        <v>1538</v>
      </c>
      <c r="G365" s="66">
        <v>751.0</v>
      </c>
      <c r="H365" s="66">
        <v>2.0070327E7</v>
      </c>
      <c r="I365" s="66">
        <v>0.0</v>
      </c>
      <c r="J365" s="66">
        <v>2.0</v>
      </c>
      <c r="K365" s="68"/>
      <c r="L365" s="68"/>
      <c r="M365" s="69" t="s">
        <v>1539</v>
      </c>
      <c r="N365" s="66">
        <v>235959.0</v>
      </c>
      <c r="O365" s="66">
        <v>2.0070327E7</v>
      </c>
      <c r="P365" s="68"/>
      <c r="Q365" s="66">
        <v>41.0</v>
      </c>
      <c r="R365" s="66">
        <v>2.0070327E7</v>
      </c>
      <c r="S365" s="70">
        <v>1.0</v>
      </c>
      <c r="T365" s="70">
        <v>1.0</v>
      </c>
      <c r="U365" s="67" t="s">
        <v>492</v>
      </c>
      <c r="V365" s="67" t="s">
        <v>493</v>
      </c>
      <c r="W365" s="67" t="s">
        <v>49</v>
      </c>
      <c r="X365" s="67" t="s">
        <v>494</v>
      </c>
      <c r="Y365" s="67" t="s">
        <v>18</v>
      </c>
    </row>
    <row r="366">
      <c r="A366" s="65" t="s">
        <v>24</v>
      </c>
      <c r="B366" s="66">
        <v>3.4331619E7</v>
      </c>
      <c r="C366" s="67" t="s">
        <v>252</v>
      </c>
      <c r="D366" s="67" t="s">
        <v>107</v>
      </c>
      <c r="E366" s="67" t="s">
        <v>253</v>
      </c>
      <c r="F366" s="66" t="s">
        <v>1540</v>
      </c>
      <c r="G366" s="66">
        <v>337.0</v>
      </c>
      <c r="H366" s="66">
        <v>2.0140709E7</v>
      </c>
      <c r="I366" s="66">
        <v>0.0</v>
      </c>
      <c r="J366" s="66">
        <v>7.0</v>
      </c>
      <c r="K366" s="68"/>
      <c r="L366" s="68"/>
      <c r="M366" s="69" t="s">
        <v>1541</v>
      </c>
      <c r="N366" s="66">
        <v>235959.0</v>
      </c>
      <c r="O366" s="66">
        <v>2.0140709E7</v>
      </c>
      <c r="P366" s="66" t="s">
        <v>131</v>
      </c>
      <c r="Q366" s="66">
        <v>29.0</v>
      </c>
      <c r="R366" s="66">
        <v>2.0140709E7</v>
      </c>
      <c r="S366" s="70">
        <v>1.0</v>
      </c>
      <c r="T366" s="70">
        <v>1.0</v>
      </c>
      <c r="U366" s="67" t="s">
        <v>492</v>
      </c>
      <c r="V366" s="67" t="s">
        <v>493</v>
      </c>
      <c r="W366" s="67" t="s">
        <v>49</v>
      </c>
      <c r="X366" s="67" t="s">
        <v>494</v>
      </c>
      <c r="Y366" s="67" t="s">
        <v>18</v>
      </c>
    </row>
    <row r="367">
      <c r="A367" s="71" t="s">
        <v>24</v>
      </c>
      <c r="B367" s="66">
        <v>5.9875546E7</v>
      </c>
      <c r="C367" s="67" t="s">
        <v>256</v>
      </c>
      <c r="D367" s="67" t="s">
        <v>107</v>
      </c>
      <c r="E367" s="67" t="s">
        <v>257</v>
      </c>
      <c r="F367" s="66" t="s">
        <v>1542</v>
      </c>
      <c r="G367" s="66">
        <v>250.0</v>
      </c>
      <c r="H367" s="66">
        <v>2.0181211E7</v>
      </c>
      <c r="I367" s="66">
        <v>0.0</v>
      </c>
      <c r="J367" s="66">
        <v>7.0</v>
      </c>
      <c r="K367" s="68"/>
      <c r="L367" s="68"/>
      <c r="M367" s="69" t="s">
        <v>1543</v>
      </c>
      <c r="N367" s="66">
        <v>235959.0</v>
      </c>
      <c r="O367" s="66">
        <v>2.0181211E7</v>
      </c>
      <c r="P367" s="66" t="s">
        <v>1309</v>
      </c>
      <c r="Q367" s="66">
        <v>17.0</v>
      </c>
      <c r="R367" s="66">
        <v>2.0181211E7</v>
      </c>
      <c r="S367" s="70">
        <v>1.0</v>
      </c>
      <c r="T367" s="70">
        <v>1.0</v>
      </c>
      <c r="U367" s="67" t="s">
        <v>492</v>
      </c>
      <c r="V367" s="67" t="s">
        <v>493</v>
      </c>
      <c r="W367" s="67" t="s">
        <v>49</v>
      </c>
      <c r="X367" s="67" t="s">
        <v>494</v>
      </c>
      <c r="Y367" s="67" t="s">
        <v>18</v>
      </c>
    </row>
    <row r="368">
      <c r="A368" s="65" t="s">
        <v>79</v>
      </c>
      <c r="B368" s="66">
        <v>8.7965578E7</v>
      </c>
      <c r="C368" s="67" t="s">
        <v>1544</v>
      </c>
      <c r="D368" s="67" t="s">
        <v>107</v>
      </c>
      <c r="E368" s="67" t="s">
        <v>1545</v>
      </c>
      <c r="F368" s="66" t="s">
        <v>1546</v>
      </c>
      <c r="G368" s="66">
        <v>346.0</v>
      </c>
      <c r="H368" s="66">
        <v>2.0150127E7</v>
      </c>
      <c r="I368" s="66">
        <v>0.0</v>
      </c>
      <c r="J368" s="66">
        <v>3.0</v>
      </c>
      <c r="K368" s="68"/>
      <c r="L368" s="68"/>
      <c r="M368" s="69" t="s">
        <v>1547</v>
      </c>
      <c r="N368" s="66">
        <v>235959.0</v>
      </c>
      <c r="O368" s="66">
        <v>2.0150127E7</v>
      </c>
      <c r="P368" s="66" t="s">
        <v>1548</v>
      </c>
      <c r="Q368" s="66">
        <v>19.0</v>
      </c>
      <c r="R368" s="66">
        <v>2.0150127E7</v>
      </c>
      <c r="S368" s="70">
        <v>1.0</v>
      </c>
      <c r="T368" s="70">
        <v>1.0</v>
      </c>
      <c r="U368" s="67" t="s">
        <v>492</v>
      </c>
      <c r="V368" s="67" t="s">
        <v>493</v>
      </c>
      <c r="W368" s="67" t="s">
        <v>49</v>
      </c>
      <c r="X368" s="67" t="s">
        <v>494</v>
      </c>
      <c r="Y368" s="67" t="s">
        <v>18</v>
      </c>
    </row>
    <row r="369">
      <c r="A369" s="71" t="s">
        <v>24</v>
      </c>
      <c r="B369" s="66">
        <v>2.721272E7</v>
      </c>
      <c r="C369" s="67" t="s">
        <v>260</v>
      </c>
      <c r="D369" s="67" t="s">
        <v>107</v>
      </c>
      <c r="E369" s="67" t="s">
        <v>261</v>
      </c>
      <c r="F369" s="66" t="s">
        <v>1549</v>
      </c>
      <c r="G369" s="66">
        <v>398.0</v>
      </c>
      <c r="H369" s="66">
        <v>2.0130519E7</v>
      </c>
      <c r="I369" s="66">
        <v>0.0</v>
      </c>
      <c r="J369" s="66">
        <v>8.0</v>
      </c>
      <c r="K369" s="68"/>
      <c r="L369" s="68"/>
      <c r="M369" s="69" t="s">
        <v>1550</v>
      </c>
      <c r="N369" s="66">
        <v>235959.0</v>
      </c>
      <c r="O369" s="66">
        <v>2.0130519E7</v>
      </c>
      <c r="P369" s="66" t="s">
        <v>131</v>
      </c>
      <c r="Q369" s="66">
        <v>27.0</v>
      </c>
      <c r="R369" s="66">
        <v>2.0130519E7</v>
      </c>
      <c r="S369" s="70">
        <v>1.0</v>
      </c>
      <c r="T369" s="70">
        <v>1.0</v>
      </c>
      <c r="U369" s="67" t="s">
        <v>492</v>
      </c>
      <c r="V369" s="67" t="s">
        <v>493</v>
      </c>
      <c r="W369" s="67" t="s">
        <v>49</v>
      </c>
      <c r="X369" s="67" t="s">
        <v>494</v>
      </c>
      <c r="Y369" s="67" t="s">
        <v>18</v>
      </c>
    </row>
    <row r="370">
      <c r="A370" s="65" t="s">
        <v>33</v>
      </c>
      <c r="B370" s="66">
        <v>1625285.0</v>
      </c>
      <c r="C370" s="67" t="s">
        <v>1551</v>
      </c>
      <c r="D370" s="67" t="s">
        <v>107</v>
      </c>
      <c r="E370" s="67" t="s">
        <v>1552</v>
      </c>
      <c r="F370" s="66" t="s">
        <v>1553</v>
      </c>
      <c r="G370" s="66">
        <v>948.0</v>
      </c>
      <c r="H370" s="66">
        <v>2.0171126E7</v>
      </c>
      <c r="I370" s="66">
        <v>0.0</v>
      </c>
      <c r="J370" s="66">
        <v>15.0</v>
      </c>
      <c r="K370" s="68"/>
      <c r="L370" s="68"/>
      <c r="M370" s="69" t="s">
        <v>1554</v>
      </c>
      <c r="N370" s="66">
        <v>235959.0</v>
      </c>
      <c r="O370" s="66">
        <v>2.0171126E7</v>
      </c>
      <c r="P370" s="66" t="s">
        <v>870</v>
      </c>
      <c r="Q370" s="66">
        <v>45.0</v>
      </c>
      <c r="R370" s="66">
        <v>2.0171126E7</v>
      </c>
      <c r="S370" s="70">
        <v>1.0</v>
      </c>
      <c r="T370" s="70">
        <v>1.0</v>
      </c>
      <c r="U370" s="67" t="s">
        <v>492</v>
      </c>
      <c r="V370" s="67" t="s">
        <v>493</v>
      </c>
      <c r="W370" s="67" t="s">
        <v>49</v>
      </c>
      <c r="X370" s="67" t="s">
        <v>494</v>
      </c>
      <c r="Y370" s="67" t="s">
        <v>18</v>
      </c>
    </row>
    <row r="371">
      <c r="A371" s="65" t="s">
        <v>79</v>
      </c>
      <c r="B371" s="66">
        <v>9.6494487E7</v>
      </c>
      <c r="C371" s="67" t="s">
        <v>1555</v>
      </c>
      <c r="D371" s="67" t="s">
        <v>107</v>
      </c>
      <c r="E371" s="67" t="s">
        <v>1556</v>
      </c>
      <c r="F371" s="66" t="s">
        <v>1557</v>
      </c>
      <c r="G371" s="66">
        <v>423.0</v>
      </c>
      <c r="H371" s="66">
        <v>2.0151014E7</v>
      </c>
      <c r="I371" s="66">
        <v>0.0</v>
      </c>
      <c r="J371" s="66">
        <v>10.0</v>
      </c>
      <c r="K371" s="68"/>
      <c r="L371" s="68"/>
      <c r="M371" s="69" t="s">
        <v>1558</v>
      </c>
      <c r="N371" s="66">
        <v>235959.0</v>
      </c>
      <c r="O371" s="66">
        <v>2.0151014E7</v>
      </c>
      <c r="P371" s="66" t="s">
        <v>1010</v>
      </c>
      <c r="Q371" s="66">
        <v>19.0</v>
      </c>
      <c r="R371" s="66">
        <v>2.0151014E7</v>
      </c>
      <c r="S371" s="70">
        <v>1.0</v>
      </c>
      <c r="T371" s="70">
        <v>1.0</v>
      </c>
      <c r="U371" s="67" t="s">
        <v>492</v>
      </c>
      <c r="V371" s="67" t="s">
        <v>493</v>
      </c>
      <c r="W371" s="67" t="s">
        <v>49</v>
      </c>
      <c r="X371" s="67" t="s">
        <v>494</v>
      </c>
      <c r="Y371" s="67" t="s">
        <v>18</v>
      </c>
    </row>
    <row r="372">
      <c r="A372" s="65" t="s">
        <v>60</v>
      </c>
      <c r="B372" s="66">
        <v>3.41290805E8</v>
      </c>
      <c r="C372" s="67" t="s">
        <v>1559</v>
      </c>
      <c r="D372" s="67" t="s">
        <v>107</v>
      </c>
      <c r="E372" s="67" t="s">
        <v>1560</v>
      </c>
      <c r="F372" s="66" t="s">
        <v>1561</v>
      </c>
      <c r="G372" s="66">
        <v>727.0</v>
      </c>
      <c r="H372" s="66">
        <v>2.0130515E7</v>
      </c>
      <c r="I372" s="66">
        <v>0.0</v>
      </c>
      <c r="J372" s="66">
        <v>1.0</v>
      </c>
      <c r="K372" s="68"/>
      <c r="L372" s="68"/>
      <c r="M372" s="69" t="s">
        <v>1562</v>
      </c>
      <c r="N372" s="66">
        <v>235959.0</v>
      </c>
      <c r="O372" s="66">
        <v>2.0130515E7</v>
      </c>
      <c r="P372" s="68"/>
      <c r="Q372" s="66">
        <v>40.0</v>
      </c>
      <c r="R372" s="66">
        <v>2.0130515E7</v>
      </c>
      <c r="S372" s="70">
        <v>1.0</v>
      </c>
      <c r="T372" s="70">
        <v>1.0</v>
      </c>
      <c r="U372" s="67" t="s">
        <v>492</v>
      </c>
      <c r="V372" s="67" t="s">
        <v>493</v>
      </c>
      <c r="W372" s="67" t="s">
        <v>49</v>
      </c>
      <c r="X372" s="67" t="s">
        <v>494</v>
      </c>
      <c r="Y372" s="67" t="s">
        <v>18</v>
      </c>
    </row>
    <row r="373">
      <c r="A373" s="65" t="s">
        <v>17</v>
      </c>
      <c r="B373" s="66">
        <v>3564819.0</v>
      </c>
      <c r="C373" s="67" t="s">
        <v>1563</v>
      </c>
      <c r="D373" s="67" t="s">
        <v>168</v>
      </c>
      <c r="E373" s="67" t="s">
        <v>1564</v>
      </c>
      <c r="F373" s="66" t="s">
        <v>1565</v>
      </c>
      <c r="G373" s="66">
        <v>977.0</v>
      </c>
      <c r="H373" s="66">
        <v>2.0190122E7</v>
      </c>
      <c r="I373" s="66">
        <v>0.0</v>
      </c>
      <c r="J373" s="66">
        <v>16.0</v>
      </c>
      <c r="K373" s="68"/>
      <c r="L373" s="68"/>
      <c r="M373" s="69" t="s">
        <v>1566</v>
      </c>
      <c r="N373" s="66">
        <v>235959.0</v>
      </c>
      <c r="O373" s="66">
        <v>2.0190122E7</v>
      </c>
      <c r="P373" s="66" t="s">
        <v>1567</v>
      </c>
      <c r="Q373" s="66">
        <v>46.0</v>
      </c>
      <c r="R373" s="66">
        <v>2.0190122E7</v>
      </c>
      <c r="S373" s="70">
        <v>1.0</v>
      </c>
      <c r="T373" s="70">
        <v>0.0</v>
      </c>
      <c r="U373" s="67" t="s">
        <v>492</v>
      </c>
      <c r="V373" s="67" t="s">
        <v>493</v>
      </c>
      <c r="W373" s="67" t="s">
        <v>49</v>
      </c>
      <c r="X373" s="67" t="s">
        <v>494</v>
      </c>
      <c r="Y373" s="67" t="s">
        <v>12</v>
      </c>
    </row>
    <row r="374">
      <c r="A374" s="67" t="s">
        <v>60</v>
      </c>
      <c r="B374" s="66">
        <v>1.75841109E8</v>
      </c>
      <c r="C374" s="67" t="s">
        <v>1568</v>
      </c>
      <c r="D374" s="67" t="s">
        <v>107</v>
      </c>
      <c r="E374" s="67" t="s">
        <v>1569</v>
      </c>
      <c r="F374" s="66" t="s">
        <v>1570</v>
      </c>
      <c r="G374" s="66">
        <v>860.0</v>
      </c>
      <c r="H374" s="66">
        <v>2.0051129E7</v>
      </c>
      <c r="I374" s="66">
        <v>0.0</v>
      </c>
      <c r="J374" s="66">
        <v>1.0</v>
      </c>
      <c r="K374" s="68"/>
      <c r="L374" s="68"/>
      <c r="M374" s="69" t="s">
        <v>1571</v>
      </c>
      <c r="N374" s="66">
        <v>235959.0</v>
      </c>
      <c r="O374" s="66">
        <v>2.0051129E7</v>
      </c>
      <c r="P374" s="68"/>
      <c r="Q374" s="66">
        <v>54.0</v>
      </c>
      <c r="R374" s="66">
        <v>2.0051129E7</v>
      </c>
      <c r="S374" s="70">
        <v>1.0</v>
      </c>
      <c r="T374" s="70">
        <v>1.0</v>
      </c>
      <c r="U374" s="67" t="s">
        <v>492</v>
      </c>
      <c r="V374" s="67" t="s">
        <v>493</v>
      </c>
      <c r="W374" s="67" t="s">
        <v>49</v>
      </c>
      <c r="X374" s="67" t="s">
        <v>494</v>
      </c>
      <c r="Y374" s="67" t="s">
        <v>18</v>
      </c>
    </row>
    <row r="375">
      <c r="A375" s="65" t="s">
        <v>66</v>
      </c>
      <c r="B375" s="66">
        <v>2450911.0</v>
      </c>
      <c r="C375" s="67" t="s">
        <v>1572</v>
      </c>
      <c r="D375" s="67" t="s">
        <v>107</v>
      </c>
      <c r="E375" s="67" t="s">
        <v>1573</v>
      </c>
      <c r="F375" s="66" t="s">
        <v>1574</v>
      </c>
      <c r="G375" s="66">
        <v>330.0</v>
      </c>
      <c r="H375" s="66">
        <v>2.0060615E7</v>
      </c>
      <c r="I375" s="66">
        <v>0.0</v>
      </c>
      <c r="J375" s="66">
        <v>7.0</v>
      </c>
      <c r="K375" s="68"/>
      <c r="L375" s="68"/>
      <c r="M375" s="66" t="s">
        <v>126</v>
      </c>
      <c r="N375" s="66">
        <v>235959.0</v>
      </c>
      <c r="O375" s="66">
        <v>2.0060615E7</v>
      </c>
      <c r="P375" s="68"/>
      <c r="Q375" s="66">
        <v>17.0</v>
      </c>
      <c r="R375" s="66">
        <v>2.0060615E7</v>
      </c>
      <c r="S375" s="70">
        <v>1.0</v>
      </c>
      <c r="T375" s="70">
        <v>1.0</v>
      </c>
      <c r="U375" s="67" t="s">
        <v>492</v>
      </c>
      <c r="V375" s="67" t="s">
        <v>493</v>
      </c>
      <c r="W375" s="67" t="s">
        <v>49</v>
      </c>
      <c r="X375" s="67" t="s">
        <v>494</v>
      </c>
      <c r="Y375" s="67" t="s">
        <v>18</v>
      </c>
    </row>
    <row r="376">
      <c r="A376" s="65" t="s">
        <v>78</v>
      </c>
      <c r="B376" s="66">
        <v>4134191.0</v>
      </c>
      <c r="C376" s="67" t="s">
        <v>1575</v>
      </c>
      <c r="D376" s="67" t="s">
        <v>107</v>
      </c>
      <c r="E376" s="67" t="s">
        <v>1576</v>
      </c>
      <c r="F376" s="66" t="s">
        <v>1577</v>
      </c>
      <c r="G376" s="66">
        <v>482.0</v>
      </c>
      <c r="H376" s="66">
        <v>2.0130111E7</v>
      </c>
      <c r="I376" s="66">
        <v>0.0</v>
      </c>
      <c r="J376" s="66">
        <v>10.0</v>
      </c>
      <c r="K376" s="68"/>
      <c r="L376" s="68"/>
      <c r="M376" s="69" t="s">
        <v>1578</v>
      </c>
      <c r="N376" s="66">
        <v>235959.0</v>
      </c>
      <c r="O376" s="66">
        <v>2.0130111E7</v>
      </c>
      <c r="P376" s="68"/>
      <c r="Q376" s="66">
        <v>36.0</v>
      </c>
      <c r="R376" s="66">
        <v>2.0130111E7</v>
      </c>
      <c r="S376" s="70">
        <v>1.0</v>
      </c>
      <c r="T376" s="70">
        <v>1.0</v>
      </c>
      <c r="U376" s="67" t="s">
        <v>492</v>
      </c>
      <c r="V376" s="67" t="s">
        <v>493</v>
      </c>
      <c r="W376" s="67" t="s">
        <v>49</v>
      </c>
      <c r="X376" s="67" t="s">
        <v>494</v>
      </c>
      <c r="Y376" s="67" t="s">
        <v>18</v>
      </c>
    </row>
    <row r="377">
      <c r="A377" s="67" t="s">
        <v>60</v>
      </c>
      <c r="B377" s="66">
        <v>2.20223168E8</v>
      </c>
      <c r="C377" s="67" t="s">
        <v>1579</v>
      </c>
      <c r="D377" s="67" t="s">
        <v>168</v>
      </c>
      <c r="E377" s="67" t="s">
        <v>1580</v>
      </c>
      <c r="F377" s="66" t="s">
        <v>1581</v>
      </c>
      <c r="G377" s="66">
        <v>225.0</v>
      </c>
      <c r="H377" s="66">
        <v>2.0070723E7</v>
      </c>
      <c r="I377" s="66">
        <v>0.0</v>
      </c>
      <c r="J377" s="66">
        <v>1.0</v>
      </c>
      <c r="K377" s="68"/>
      <c r="L377" s="68"/>
      <c r="M377" s="69" t="s">
        <v>1582</v>
      </c>
      <c r="N377" s="66">
        <v>235959.0</v>
      </c>
      <c r="O377" s="66">
        <v>2.0070723E7</v>
      </c>
      <c r="P377" s="68"/>
      <c r="Q377" s="66">
        <v>7.0</v>
      </c>
      <c r="R377" s="66">
        <v>2.0070723E7</v>
      </c>
      <c r="S377" s="70">
        <v>1.0</v>
      </c>
      <c r="T377" s="70">
        <v>0.0</v>
      </c>
      <c r="U377" s="67" t="s">
        <v>492</v>
      </c>
      <c r="V377" s="67" t="s">
        <v>493</v>
      </c>
      <c r="W377" s="67" t="s">
        <v>49</v>
      </c>
      <c r="X377" s="67" t="s">
        <v>494</v>
      </c>
      <c r="Y377" s="67" t="s">
        <v>12</v>
      </c>
    </row>
    <row r="378">
      <c r="A378" s="67" t="s">
        <v>60</v>
      </c>
      <c r="B378" s="66">
        <v>2.7723893E7</v>
      </c>
      <c r="C378" s="67" t="s">
        <v>1583</v>
      </c>
      <c r="D378" s="67" t="s">
        <v>107</v>
      </c>
      <c r="E378" s="67" t="s">
        <v>1584</v>
      </c>
      <c r="F378" s="66" t="s">
        <v>1585</v>
      </c>
      <c r="G378" s="66">
        <v>1133.0</v>
      </c>
      <c r="H378" s="66">
        <v>2.0000916E7</v>
      </c>
      <c r="I378" s="66">
        <v>0.0</v>
      </c>
      <c r="J378" s="66">
        <v>1.0</v>
      </c>
      <c r="K378" s="68"/>
      <c r="L378" s="68"/>
      <c r="M378" s="69" t="s">
        <v>1586</v>
      </c>
      <c r="N378" s="66">
        <v>235959.0</v>
      </c>
      <c r="O378" s="66">
        <v>2.0000916E7</v>
      </c>
      <c r="P378" s="68"/>
      <c r="Q378" s="66">
        <v>53.0</v>
      </c>
      <c r="R378" s="66">
        <v>2.0000916E7</v>
      </c>
      <c r="S378" s="70">
        <v>1.0</v>
      </c>
      <c r="T378" s="70">
        <v>1.0</v>
      </c>
      <c r="U378" s="67" t="s">
        <v>492</v>
      </c>
      <c r="V378" s="67" t="s">
        <v>493</v>
      </c>
      <c r="W378" s="67" t="s">
        <v>49</v>
      </c>
      <c r="X378" s="67" t="s">
        <v>494</v>
      </c>
      <c r="Y378" s="67" t="s">
        <v>18</v>
      </c>
    </row>
    <row r="379">
      <c r="A379" s="65" t="s">
        <v>69</v>
      </c>
      <c r="B379" s="66">
        <v>3429822.0</v>
      </c>
      <c r="C379" s="67" t="s">
        <v>1587</v>
      </c>
      <c r="D379" s="67" t="s">
        <v>107</v>
      </c>
      <c r="E379" s="67" t="s">
        <v>1588</v>
      </c>
      <c r="F379" s="66" t="s">
        <v>1589</v>
      </c>
      <c r="G379" s="66">
        <v>512.0</v>
      </c>
      <c r="H379" s="66">
        <v>2.0160928E7</v>
      </c>
      <c r="I379" s="66">
        <v>0.0</v>
      </c>
      <c r="J379" s="66">
        <v>10.0</v>
      </c>
      <c r="K379" s="68"/>
      <c r="L379" s="68"/>
      <c r="M379" s="69" t="s">
        <v>1590</v>
      </c>
      <c r="N379" s="66">
        <v>235959.0</v>
      </c>
      <c r="O379" s="66">
        <v>2.0160928E7</v>
      </c>
      <c r="P379" s="66" t="s">
        <v>1591</v>
      </c>
      <c r="Q379" s="66">
        <v>42.0</v>
      </c>
      <c r="R379" s="66">
        <v>2.0160928E7</v>
      </c>
      <c r="S379" s="70">
        <v>1.0</v>
      </c>
      <c r="T379" s="70">
        <v>1.0</v>
      </c>
      <c r="U379" s="67" t="s">
        <v>492</v>
      </c>
      <c r="V379" s="67" t="s">
        <v>493</v>
      </c>
      <c r="W379" s="67" t="s">
        <v>49</v>
      </c>
      <c r="X379" s="67" t="s">
        <v>494</v>
      </c>
      <c r="Y379" s="67" t="s">
        <v>18</v>
      </c>
    </row>
    <row r="380">
      <c r="A380" s="71" t="s">
        <v>59</v>
      </c>
      <c r="B380" s="66">
        <v>6.350515E7</v>
      </c>
      <c r="C380" s="67" t="s">
        <v>264</v>
      </c>
      <c r="D380" s="67" t="s">
        <v>107</v>
      </c>
      <c r="E380" s="67" t="s">
        <v>265</v>
      </c>
      <c r="F380" s="66" t="s">
        <v>1592</v>
      </c>
      <c r="G380" s="66">
        <v>350.0</v>
      </c>
      <c r="H380" s="66">
        <v>2.0060427E7</v>
      </c>
      <c r="I380" s="66">
        <v>0.0</v>
      </c>
      <c r="J380" s="66">
        <v>1.0</v>
      </c>
      <c r="K380" s="68"/>
      <c r="L380" s="68"/>
      <c r="M380" s="69" t="s">
        <v>1593</v>
      </c>
      <c r="N380" s="66">
        <v>235959.0</v>
      </c>
      <c r="O380" s="66">
        <v>2.0060427E7</v>
      </c>
      <c r="P380" s="68"/>
      <c r="Q380" s="66">
        <v>19.0</v>
      </c>
      <c r="R380" s="66">
        <v>2.0060427E7</v>
      </c>
      <c r="S380" s="70">
        <v>1.0</v>
      </c>
      <c r="T380" s="70">
        <v>1.0</v>
      </c>
      <c r="U380" s="67" t="s">
        <v>492</v>
      </c>
      <c r="V380" s="67" t="s">
        <v>493</v>
      </c>
      <c r="W380" s="67" t="s">
        <v>49</v>
      </c>
      <c r="X380" s="67" t="s">
        <v>494</v>
      </c>
      <c r="Y380" s="67" t="s">
        <v>18</v>
      </c>
    </row>
    <row r="381">
      <c r="A381" s="65" t="s">
        <v>24</v>
      </c>
      <c r="B381" s="66">
        <v>1.6940531E7</v>
      </c>
      <c r="C381" s="67" t="s">
        <v>268</v>
      </c>
      <c r="D381" s="67" t="s">
        <v>168</v>
      </c>
      <c r="E381" s="67" t="s">
        <v>269</v>
      </c>
      <c r="F381" s="66" t="s">
        <v>1594</v>
      </c>
      <c r="G381" s="66">
        <v>821.0</v>
      </c>
      <c r="H381" s="66">
        <v>2.0110801E7</v>
      </c>
      <c r="I381" s="66">
        <v>0.0</v>
      </c>
      <c r="J381" s="66">
        <v>21.0</v>
      </c>
      <c r="K381" s="68"/>
      <c r="L381" s="68"/>
      <c r="M381" s="69" t="s">
        <v>1595</v>
      </c>
      <c r="N381" s="66">
        <v>235959.0</v>
      </c>
      <c r="O381" s="66">
        <v>2.0110801E7</v>
      </c>
      <c r="P381" s="66" t="s">
        <v>303</v>
      </c>
      <c r="Q381" s="66">
        <v>51.0</v>
      </c>
      <c r="R381" s="66">
        <v>2.0110801E7</v>
      </c>
      <c r="S381" s="70">
        <v>1.0</v>
      </c>
      <c r="T381" s="70">
        <v>0.0</v>
      </c>
      <c r="U381" s="67" t="s">
        <v>492</v>
      </c>
      <c r="V381" s="67" t="s">
        <v>493</v>
      </c>
      <c r="W381" s="67" t="s">
        <v>49</v>
      </c>
      <c r="X381" s="67" t="s">
        <v>494</v>
      </c>
      <c r="Y381" s="67" t="s">
        <v>12</v>
      </c>
    </row>
    <row r="382">
      <c r="A382" s="67" t="s">
        <v>60</v>
      </c>
      <c r="B382" s="66">
        <v>1.12793364E8</v>
      </c>
      <c r="C382" s="67" t="s">
        <v>1596</v>
      </c>
      <c r="D382" s="67" t="s">
        <v>107</v>
      </c>
      <c r="E382" s="67" t="s">
        <v>1597</v>
      </c>
      <c r="F382" s="66" t="s">
        <v>1598</v>
      </c>
      <c r="G382" s="66">
        <v>539.0</v>
      </c>
      <c r="H382" s="66">
        <v>2.0030815E7</v>
      </c>
      <c r="I382" s="66">
        <v>0.0</v>
      </c>
      <c r="J382" s="66">
        <v>1.0</v>
      </c>
      <c r="K382" s="68"/>
      <c r="L382" s="68"/>
      <c r="M382" s="69" t="s">
        <v>1599</v>
      </c>
      <c r="N382" s="66">
        <v>235959.0</v>
      </c>
      <c r="O382" s="66">
        <v>2.0030815E7</v>
      </c>
      <c r="P382" s="68"/>
      <c r="Q382" s="66">
        <v>18.0</v>
      </c>
      <c r="R382" s="66">
        <v>2.0030815E7</v>
      </c>
      <c r="S382" s="70">
        <v>1.0</v>
      </c>
      <c r="T382" s="70">
        <v>1.0</v>
      </c>
      <c r="U382" s="67" t="s">
        <v>492</v>
      </c>
      <c r="V382" s="67" t="s">
        <v>493</v>
      </c>
      <c r="W382" s="67" t="s">
        <v>49</v>
      </c>
      <c r="X382" s="67" t="s">
        <v>494</v>
      </c>
      <c r="Y382" s="67" t="s">
        <v>18</v>
      </c>
    </row>
    <row r="383">
      <c r="A383" s="65" t="s">
        <v>79</v>
      </c>
      <c r="B383" s="66">
        <v>1176703.0</v>
      </c>
      <c r="C383" s="67" t="s">
        <v>1600</v>
      </c>
      <c r="D383" s="67" t="s">
        <v>107</v>
      </c>
      <c r="E383" s="67" t="s">
        <v>1601</v>
      </c>
      <c r="F383" s="66" t="s">
        <v>1602</v>
      </c>
      <c r="G383" s="66">
        <v>88.0</v>
      </c>
      <c r="H383" s="66">
        <v>2.0040817E7</v>
      </c>
      <c r="I383" s="66">
        <v>0.0</v>
      </c>
      <c r="J383" s="66">
        <v>1.0</v>
      </c>
      <c r="K383" s="68"/>
      <c r="L383" s="68"/>
      <c r="M383" s="69" t="s">
        <v>1603</v>
      </c>
      <c r="N383" s="66">
        <v>235959.0</v>
      </c>
      <c r="O383" s="66">
        <v>2.0040817E7</v>
      </c>
      <c r="P383" s="68"/>
      <c r="Q383" s="66">
        <v>6.0</v>
      </c>
      <c r="R383" s="66">
        <v>2.0040817E7</v>
      </c>
      <c r="S383" s="70">
        <v>1.0</v>
      </c>
      <c r="T383" s="70">
        <v>1.0</v>
      </c>
      <c r="U383" s="67" t="s">
        <v>492</v>
      </c>
      <c r="V383" s="67" t="s">
        <v>493</v>
      </c>
      <c r="W383" s="67" t="s">
        <v>49</v>
      </c>
      <c r="X383" s="67" t="s">
        <v>494</v>
      </c>
      <c r="Y383" s="67" t="s">
        <v>18</v>
      </c>
    </row>
    <row r="384">
      <c r="A384" s="67" t="s">
        <v>60</v>
      </c>
      <c r="B384" s="66">
        <v>2.96948124E8</v>
      </c>
      <c r="C384" s="67" t="s">
        <v>1604</v>
      </c>
      <c r="D384" s="67" t="s">
        <v>107</v>
      </c>
      <c r="E384" s="67" t="s">
        <v>1605</v>
      </c>
      <c r="F384" s="66" t="s">
        <v>1606</v>
      </c>
      <c r="G384" s="66">
        <v>2425.0</v>
      </c>
      <c r="H384" s="66">
        <v>2.0101219E7</v>
      </c>
      <c r="I384" s="66">
        <v>0.0</v>
      </c>
      <c r="J384" s="66">
        <v>1.0</v>
      </c>
      <c r="K384" s="68"/>
      <c r="L384" s="68"/>
      <c r="M384" s="69" t="s">
        <v>1607</v>
      </c>
      <c r="N384" s="66">
        <v>235959.0</v>
      </c>
      <c r="O384" s="66">
        <v>2.0101219E7</v>
      </c>
      <c r="P384" s="66"/>
      <c r="Q384" s="66">
        <v>113.0</v>
      </c>
      <c r="R384" s="66">
        <v>2.0101219E7</v>
      </c>
      <c r="S384" s="70">
        <v>1.0</v>
      </c>
      <c r="T384" s="70">
        <v>1.0</v>
      </c>
      <c r="U384" s="67" t="s">
        <v>492</v>
      </c>
      <c r="V384" s="67" t="s">
        <v>493</v>
      </c>
      <c r="W384" s="67" t="s">
        <v>49</v>
      </c>
      <c r="X384" s="67" t="s">
        <v>494</v>
      </c>
      <c r="Y384" s="67" t="s">
        <v>18</v>
      </c>
    </row>
    <row r="385">
      <c r="A385" s="65" t="s">
        <v>56</v>
      </c>
      <c r="B385" s="66">
        <v>3696386.0</v>
      </c>
      <c r="C385" s="67" t="s">
        <v>1608</v>
      </c>
      <c r="D385" s="67" t="s">
        <v>168</v>
      </c>
      <c r="E385" s="67" t="s">
        <v>1609</v>
      </c>
      <c r="F385" s="66" t="s">
        <v>1610</v>
      </c>
      <c r="G385" s="66">
        <v>1234.0</v>
      </c>
      <c r="H385" s="66">
        <v>2.0180226E7</v>
      </c>
      <c r="I385" s="66">
        <v>0.0</v>
      </c>
      <c r="J385" s="66">
        <v>11.0</v>
      </c>
      <c r="K385" s="68"/>
      <c r="L385" s="68"/>
      <c r="M385" s="69" t="s">
        <v>1611</v>
      </c>
      <c r="N385" s="66">
        <v>235959.0</v>
      </c>
      <c r="O385" s="66">
        <v>2.0180226E7</v>
      </c>
      <c r="P385" s="66" t="s">
        <v>540</v>
      </c>
      <c r="Q385" s="66">
        <v>58.0</v>
      </c>
      <c r="R385" s="66">
        <v>2.0180226E7</v>
      </c>
      <c r="S385" s="70">
        <v>1.0</v>
      </c>
      <c r="T385" s="70">
        <v>0.0</v>
      </c>
      <c r="U385" s="67" t="s">
        <v>492</v>
      </c>
      <c r="V385" s="67" t="s">
        <v>493</v>
      </c>
      <c r="W385" s="67" t="s">
        <v>49</v>
      </c>
      <c r="X385" s="67" t="s">
        <v>494</v>
      </c>
      <c r="Y385" s="67" t="s">
        <v>12</v>
      </c>
    </row>
    <row r="386">
      <c r="A386" s="67" t="s">
        <v>60</v>
      </c>
      <c r="B386" s="66">
        <v>2.22044511E8</v>
      </c>
      <c r="C386" s="67" t="s">
        <v>1612</v>
      </c>
      <c r="D386" s="67" t="s">
        <v>107</v>
      </c>
      <c r="E386" s="67" t="s">
        <v>1613</v>
      </c>
      <c r="F386" s="66" t="s">
        <v>1614</v>
      </c>
      <c r="G386" s="66">
        <v>203.0</v>
      </c>
      <c r="H386" s="66">
        <v>2.0070822E7</v>
      </c>
      <c r="I386" s="66">
        <v>0.0</v>
      </c>
      <c r="J386" s="66">
        <v>1.0</v>
      </c>
      <c r="K386" s="68"/>
      <c r="L386" s="68"/>
      <c r="M386" s="69" t="s">
        <v>1615</v>
      </c>
      <c r="N386" s="66">
        <v>235959.0</v>
      </c>
      <c r="O386" s="66">
        <v>2.0070822E7</v>
      </c>
      <c r="P386" s="66"/>
      <c r="Q386" s="66">
        <v>10.0</v>
      </c>
      <c r="R386" s="66">
        <v>2.0070822E7</v>
      </c>
      <c r="S386" s="70">
        <v>1.0</v>
      </c>
      <c r="T386" s="70">
        <v>1.0</v>
      </c>
      <c r="U386" s="67" t="s">
        <v>492</v>
      </c>
      <c r="V386" s="67" t="s">
        <v>493</v>
      </c>
      <c r="W386" s="67" t="s">
        <v>49</v>
      </c>
      <c r="X386" s="67" t="s">
        <v>494</v>
      </c>
      <c r="Y386" s="67" t="s">
        <v>18</v>
      </c>
    </row>
    <row r="387">
      <c r="A387" s="65" t="s">
        <v>60</v>
      </c>
      <c r="B387" s="66">
        <v>3.53933351E8</v>
      </c>
      <c r="C387" s="67" t="s">
        <v>272</v>
      </c>
      <c r="D387" s="67" t="s">
        <v>107</v>
      </c>
      <c r="E387" s="67" t="s">
        <v>1616</v>
      </c>
      <c r="F387" s="66" t="s">
        <v>1617</v>
      </c>
      <c r="G387" s="66">
        <v>739.0</v>
      </c>
      <c r="H387" s="66">
        <v>2.0140205E7</v>
      </c>
      <c r="I387" s="66">
        <v>0.0</v>
      </c>
      <c r="J387" s="66">
        <v>1.0</v>
      </c>
      <c r="K387" s="68"/>
      <c r="L387" s="68"/>
      <c r="M387" s="69" t="s">
        <v>1618</v>
      </c>
      <c r="N387" s="66">
        <v>235959.0</v>
      </c>
      <c r="O387" s="66">
        <v>2.0140205E7</v>
      </c>
      <c r="P387" s="68"/>
      <c r="Q387" s="66">
        <v>50.0</v>
      </c>
      <c r="R387" s="66">
        <v>2.0140205E7</v>
      </c>
      <c r="S387" s="70">
        <v>1.0</v>
      </c>
      <c r="T387" s="70">
        <v>1.0</v>
      </c>
      <c r="U387" s="67" t="s">
        <v>492</v>
      </c>
      <c r="V387" s="67" t="s">
        <v>493</v>
      </c>
      <c r="W387" s="67" t="s">
        <v>49</v>
      </c>
      <c r="X387" s="67" t="s">
        <v>494</v>
      </c>
      <c r="Y387" s="67" t="s">
        <v>18</v>
      </c>
    </row>
    <row r="388">
      <c r="A388" s="65" t="s">
        <v>60</v>
      </c>
      <c r="B388" s="66">
        <v>3.59595676E8</v>
      </c>
      <c r="C388" s="67" t="s">
        <v>1619</v>
      </c>
      <c r="D388" s="67" t="s">
        <v>107</v>
      </c>
      <c r="E388" s="67" t="s">
        <v>1620</v>
      </c>
      <c r="F388" s="66" t="s">
        <v>1621</v>
      </c>
      <c r="G388" s="66">
        <v>939.0</v>
      </c>
      <c r="H388" s="66">
        <v>2.0140611E7</v>
      </c>
      <c r="I388" s="66">
        <v>0.0</v>
      </c>
      <c r="J388" s="66">
        <v>2.0</v>
      </c>
      <c r="K388" s="68"/>
      <c r="L388" s="68"/>
      <c r="M388" s="69" t="s">
        <v>1622</v>
      </c>
      <c r="N388" s="66">
        <v>235959.0</v>
      </c>
      <c r="O388" s="66">
        <v>2.0140611E7</v>
      </c>
      <c r="P388" s="68"/>
      <c r="Q388" s="66">
        <v>50.0</v>
      </c>
      <c r="R388" s="66">
        <v>2.0140611E7</v>
      </c>
      <c r="S388" s="70">
        <v>1.0</v>
      </c>
      <c r="T388" s="70">
        <v>1.0</v>
      </c>
      <c r="U388" s="67" t="s">
        <v>492</v>
      </c>
      <c r="V388" s="67" t="s">
        <v>493</v>
      </c>
      <c r="W388" s="67" t="s">
        <v>49</v>
      </c>
      <c r="X388" s="67" t="s">
        <v>494</v>
      </c>
      <c r="Y388" s="67" t="s">
        <v>18</v>
      </c>
    </row>
    <row r="389">
      <c r="A389" s="67" t="s">
        <v>60</v>
      </c>
      <c r="B389" s="66">
        <v>4.09899053E8</v>
      </c>
      <c r="C389" s="67" t="s">
        <v>1623</v>
      </c>
      <c r="D389" s="67" t="s">
        <v>107</v>
      </c>
      <c r="E389" s="67" t="s">
        <v>1624</v>
      </c>
      <c r="F389" s="66" t="s">
        <v>1625</v>
      </c>
      <c r="G389" s="66">
        <v>802.0</v>
      </c>
      <c r="H389" s="66">
        <v>2.0170329E7</v>
      </c>
      <c r="I389" s="66">
        <v>0.0</v>
      </c>
      <c r="J389" s="66">
        <v>2.0</v>
      </c>
      <c r="K389" s="68"/>
      <c r="L389" s="68"/>
      <c r="M389" s="69" t="s">
        <v>1626</v>
      </c>
      <c r="N389" s="66">
        <v>235959.0</v>
      </c>
      <c r="O389" s="66">
        <v>2.0170329E7</v>
      </c>
      <c r="P389" s="68"/>
      <c r="Q389" s="66">
        <v>50.0</v>
      </c>
      <c r="R389" s="66">
        <v>2.0170329E7</v>
      </c>
      <c r="S389" s="70">
        <v>1.0</v>
      </c>
      <c r="T389" s="70">
        <v>1.0</v>
      </c>
      <c r="U389" s="67" t="s">
        <v>492</v>
      </c>
      <c r="V389" s="67" t="s">
        <v>493</v>
      </c>
      <c r="W389" s="67" t="s">
        <v>49</v>
      </c>
      <c r="X389" s="67" t="s">
        <v>494</v>
      </c>
      <c r="Y389" s="67" t="s">
        <v>18</v>
      </c>
    </row>
    <row r="390">
      <c r="A390" s="65" t="s">
        <v>40</v>
      </c>
      <c r="B390" s="66">
        <v>1691901.0</v>
      </c>
      <c r="C390" s="67" t="s">
        <v>276</v>
      </c>
      <c r="D390" s="67" t="s">
        <v>107</v>
      </c>
      <c r="E390" s="67" t="s">
        <v>277</v>
      </c>
      <c r="F390" s="66" t="s">
        <v>1627</v>
      </c>
      <c r="G390" s="66">
        <v>655.0</v>
      </c>
      <c r="H390" s="66">
        <v>2.0180417E7</v>
      </c>
      <c r="I390" s="66">
        <v>0.0</v>
      </c>
      <c r="J390" s="66">
        <v>14.0</v>
      </c>
      <c r="K390" s="68"/>
      <c r="L390" s="68"/>
      <c r="M390" s="69" t="s">
        <v>1628</v>
      </c>
      <c r="N390" s="66">
        <v>235959.0</v>
      </c>
      <c r="O390" s="66">
        <v>2.0180417E7</v>
      </c>
      <c r="P390" s="66" t="s">
        <v>280</v>
      </c>
      <c r="Q390" s="66">
        <v>30.0</v>
      </c>
      <c r="R390" s="66">
        <v>2.0180417E7</v>
      </c>
      <c r="S390" s="70">
        <v>1.0</v>
      </c>
      <c r="T390" s="70">
        <v>1.0</v>
      </c>
      <c r="U390" s="67" t="s">
        <v>492</v>
      </c>
      <c r="V390" s="67" t="s">
        <v>493</v>
      </c>
      <c r="W390" s="67" t="s">
        <v>49</v>
      </c>
      <c r="X390" s="67" t="s">
        <v>494</v>
      </c>
      <c r="Y390" s="67" t="s">
        <v>18</v>
      </c>
    </row>
    <row r="391">
      <c r="A391" s="67" t="s">
        <v>60</v>
      </c>
      <c r="B391" s="66">
        <v>2.74915502E8</v>
      </c>
      <c r="C391" s="67" t="s">
        <v>281</v>
      </c>
      <c r="D391" s="67" t="s">
        <v>168</v>
      </c>
      <c r="E391" s="67" t="s">
        <v>282</v>
      </c>
      <c r="F391" s="66" t="s">
        <v>1629</v>
      </c>
      <c r="G391" s="66">
        <v>605.0</v>
      </c>
      <c r="H391" s="66">
        <v>2.009103E7</v>
      </c>
      <c r="I391" s="66">
        <v>0.0</v>
      </c>
      <c r="J391" s="66">
        <v>1.0</v>
      </c>
      <c r="K391" s="68"/>
      <c r="L391" s="68"/>
      <c r="M391" s="69" t="s">
        <v>1630</v>
      </c>
      <c r="N391" s="66">
        <v>235959.0</v>
      </c>
      <c r="O391" s="66">
        <v>2.009103E7</v>
      </c>
      <c r="P391" s="68"/>
      <c r="Q391" s="66">
        <v>37.0</v>
      </c>
      <c r="R391" s="66">
        <v>2.009103E7</v>
      </c>
      <c r="S391" s="70">
        <v>1.0</v>
      </c>
      <c r="T391" s="70">
        <v>0.0</v>
      </c>
      <c r="U391" s="67" t="s">
        <v>492</v>
      </c>
      <c r="V391" s="67" t="s">
        <v>493</v>
      </c>
      <c r="W391" s="67" t="s">
        <v>49</v>
      </c>
      <c r="X391" s="67" t="s">
        <v>494</v>
      </c>
      <c r="Y391" s="67" t="s">
        <v>12</v>
      </c>
    </row>
    <row r="392">
      <c r="A392" s="65" t="s">
        <v>59</v>
      </c>
      <c r="B392" s="66">
        <v>2.4192359E7</v>
      </c>
      <c r="C392" s="67" t="s">
        <v>1631</v>
      </c>
      <c r="D392" s="67" t="s">
        <v>107</v>
      </c>
      <c r="E392" s="67" t="s">
        <v>1632</v>
      </c>
      <c r="F392" s="66" t="s">
        <v>1633</v>
      </c>
      <c r="G392" s="66">
        <v>279.0</v>
      </c>
      <c r="H392" s="66">
        <v>2.0010307E7</v>
      </c>
      <c r="I392" s="66">
        <v>0.0</v>
      </c>
      <c r="J392" s="66">
        <v>1.0</v>
      </c>
      <c r="K392" s="68"/>
      <c r="L392" s="68"/>
      <c r="M392" s="69" t="s">
        <v>1634</v>
      </c>
      <c r="N392" s="66">
        <v>235959.0</v>
      </c>
      <c r="O392" s="66">
        <v>2.0010307E7</v>
      </c>
      <c r="P392" s="68"/>
      <c r="Q392" s="66">
        <v>13.0</v>
      </c>
      <c r="R392" s="66">
        <v>2.0010307E7</v>
      </c>
      <c r="S392" s="70">
        <v>1.0</v>
      </c>
      <c r="T392" s="70">
        <v>1.0</v>
      </c>
      <c r="U392" s="67" t="s">
        <v>492</v>
      </c>
      <c r="V392" s="67" t="s">
        <v>493</v>
      </c>
      <c r="W392" s="67" t="s">
        <v>49</v>
      </c>
      <c r="X392" s="67" t="s">
        <v>494</v>
      </c>
      <c r="Y392" s="67" t="s">
        <v>18</v>
      </c>
    </row>
    <row r="393">
      <c r="A393" s="71" t="s">
        <v>59</v>
      </c>
      <c r="B393" s="66">
        <v>9.2993784E7</v>
      </c>
      <c r="C393" s="67" t="s">
        <v>285</v>
      </c>
      <c r="D393" s="67" t="s">
        <v>107</v>
      </c>
      <c r="E393" s="67" t="s">
        <v>1635</v>
      </c>
      <c r="F393" s="66" t="s">
        <v>1636</v>
      </c>
      <c r="G393" s="66">
        <v>394.0</v>
      </c>
      <c r="H393" s="66">
        <v>2.0091116E7</v>
      </c>
      <c r="I393" s="66">
        <v>0.0</v>
      </c>
      <c r="J393" s="66">
        <v>1.0</v>
      </c>
      <c r="K393" s="68"/>
      <c r="L393" s="68"/>
      <c r="M393" s="69" t="s">
        <v>1637</v>
      </c>
      <c r="N393" s="66">
        <v>235959.0</v>
      </c>
      <c r="O393" s="66">
        <v>2.0091116E7</v>
      </c>
      <c r="P393" s="68"/>
      <c r="Q393" s="66">
        <v>19.0</v>
      </c>
      <c r="R393" s="66">
        <v>2.0091116E7</v>
      </c>
      <c r="S393" s="70">
        <v>1.0</v>
      </c>
      <c r="T393" s="70">
        <v>1.0</v>
      </c>
      <c r="U393" s="67" t="s">
        <v>492</v>
      </c>
      <c r="V393" s="67" t="s">
        <v>493</v>
      </c>
      <c r="W393" s="67" t="s">
        <v>49</v>
      </c>
      <c r="X393" s="67" t="s">
        <v>494</v>
      </c>
      <c r="Y393" s="67" t="s">
        <v>18</v>
      </c>
    </row>
    <row r="394">
      <c r="A394" s="65" t="s">
        <v>79</v>
      </c>
      <c r="B394" s="66">
        <v>6.6566773E7</v>
      </c>
      <c r="C394" s="67" t="s">
        <v>1638</v>
      </c>
      <c r="D394" s="67" t="s">
        <v>107</v>
      </c>
      <c r="E394" s="67" t="s">
        <v>1639</v>
      </c>
      <c r="F394" s="66" t="s">
        <v>1640</v>
      </c>
      <c r="G394" s="66">
        <v>652.0</v>
      </c>
      <c r="H394" s="66">
        <v>2.0130406E7</v>
      </c>
      <c r="I394" s="66">
        <v>0.0</v>
      </c>
      <c r="J394" s="66">
        <v>15.0</v>
      </c>
      <c r="K394" s="68"/>
      <c r="L394" s="68"/>
      <c r="M394" s="69" t="s">
        <v>1641</v>
      </c>
      <c r="N394" s="66">
        <v>235959.0</v>
      </c>
      <c r="O394" s="66">
        <v>2.0130406E7</v>
      </c>
      <c r="P394" s="68"/>
      <c r="Q394" s="66">
        <v>43.0</v>
      </c>
      <c r="R394" s="66">
        <v>2.0130406E7</v>
      </c>
      <c r="S394" s="70">
        <v>1.0</v>
      </c>
      <c r="T394" s="70">
        <v>1.0</v>
      </c>
      <c r="U394" s="67" t="s">
        <v>492</v>
      </c>
      <c r="V394" s="67" t="s">
        <v>493</v>
      </c>
      <c r="W394" s="67" t="s">
        <v>49</v>
      </c>
      <c r="X394" s="67" t="s">
        <v>494</v>
      </c>
      <c r="Y394" s="67" t="s">
        <v>18</v>
      </c>
    </row>
    <row r="395">
      <c r="A395" s="67" t="s">
        <v>60</v>
      </c>
      <c r="B395" s="66">
        <v>3.06128464E8</v>
      </c>
      <c r="C395" s="67" t="s">
        <v>1642</v>
      </c>
      <c r="D395" s="67" t="s">
        <v>107</v>
      </c>
      <c r="E395" s="67" t="s">
        <v>1643</v>
      </c>
      <c r="F395" s="66" t="s">
        <v>1644</v>
      </c>
      <c r="G395" s="66">
        <v>296.0</v>
      </c>
      <c r="H395" s="66">
        <v>2.0110628E7</v>
      </c>
      <c r="I395" s="66">
        <v>0.0</v>
      </c>
      <c r="J395" s="66">
        <v>1.0</v>
      </c>
      <c r="K395" s="68"/>
      <c r="L395" s="68"/>
      <c r="M395" s="69" t="s">
        <v>1645</v>
      </c>
      <c r="N395" s="66">
        <v>235959.0</v>
      </c>
      <c r="O395" s="66">
        <v>2.0110628E7</v>
      </c>
      <c r="P395" s="66"/>
      <c r="Q395" s="66">
        <v>16.0</v>
      </c>
      <c r="R395" s="66">
        <v>2.0110628E7</v>
      </c>
      <c r="S395" s="70">
        <v>1.0</v>
      </c>
      <c r="T395" s="70">
        <v>1.0</v>
      </c>
      <c r="U395" s="67" t="s">
        <v>492</v>
      </c>
      <c r="V395" s="67" t="s">
        <v>493</v>
      </c>
      <c r="W395" s="67" t="s">
        <v>49</v>
      </c>
      <c r="X395" s="67" t="s">
        <v>494</v>
      </c>
      <c r="Y395" s="67" t="s">
        <v>18</v>
      </c>
    </row>
    <row r="396">
      <c r="A396" s="71" t="s">
        <v>24</v>
      </c>
      <c r="B396" s="66">
        <v>3598007.0</v>
      </c>
      <c r="C396" s="67" t="s">
        <v>1646</v>
      </c>
      <c r="D396" s="67" t="s">
        <v>107</v>
      </c>
      <c r="E396" s="67" t="s">
        <v>1647</v>
      </c>
      <c r="F396" s="66" t="s">
        <v>1648</v>
      </c>
      <c r="G396" s="66">
        <v>421.0</v>
      </c>
      <c r="H396" s="66">
        <v>2.0081003E7</v>
      </c>
      <c r="I396" s="66">
        <v>0.0</v>
      </c>
      <c r="J396" s="66">
        <v>8.0</v>
      </c>
      <c r="K396" s="68"/>
      <c r="L396" s="68"/>
      <c r="M396" s="69" t="s">
        <v>1649</v>
      </c>
      <c r="N396" s="66">
        <v>235959.0</v>
      </c>
      <c r="O396" s="66">
        <v>2.0081003E7</v>
      </c>
      <c r="P396" s="66" t="s">
        <v>1650</v>
      </c>
      <c r="Q396" s="66">
        <v>32.0</v>
      </c>
      <c r="R396" s="66">
        <v>2.0081003E7</v>
      </c>
      <c r="S396" s="70">
        <v>1.0</v>
      </c>
      <c r="T396" s="70">
        <v>1.0</v>
      </c>
      <c r="U396" s="67" t="s">
        <v>492</v>
      </c>
      <c r="V396" s="67" t="s">
        <v>493</v>
      </c>
      <c r="W396" s="67" t="s">
        <v>49</v>
      </c>
      <c r="X396" s="67" t="s">
        <v>494</v>
      </c>
      <c r="Y396" s="67" t="s">
        <v>18</v>
      </c>
    </row>
    <row r="397">
      <c r="A397" s="67" t="s">
        <v>79</v>
      </c>
      <c r="B397" s="66">
        <v>1.20566929E8</v>
      </c>
      <c r="C397" s="67" t="s">
        <v>1651</v>
      </c>
      <c r="D397" s="67" t="s">
        <v>168</v>
      </c>
      <c r="E397" s="67" t="s">
        <v>1652</v>
      </c>
      <c r="F397" s="66" t="s">
        <v>1653</v>
      </c>
      <c r="G397" s="66">
        <v>602.0</v>
      </c>
      <c r="H397" s="66">
        <v>2.0170906E7</v>
      </c>
      <c r="I397" s="66">
        <v>0.0</v>
      </c>
      <c r="J397" s="66">
        <v>8.0</v>
      </c>
      <c r="K397" s="68"/>
      <c r="L397" s="68"/>
      <c r="M397" s="69" t="s">
        <v>1654</v>
      </c>
      <c r="N397" s="66">
        <v>235959.0</v>
      </c>
      <c r="O397" s="66">
        <v>2.0170906E7</v>
      </c>
      <c r="P397" s="66" t="s">
        <v>1655</v>
      </c>
      <c r="Q397" s="66">
        <v>22.0</v>
      </c>
      <c r="R397" s="66">
        <v>2.0170906E7</v>
      </c>
      <c r="S397" s="70">
        <v>1.0</v>
      </c>
      <c r="T397" s="70">
        <v>0.0</v>
      </c>
      <c r="U397" s="67" t="s">
        <v>492</v>
      </c>
      <c r="V397" s="67" t="s">
        <v>493</v>
      </c>
      <c r="W397" s="67" t="s">
        <v>49</v>
      </c>
      <c r="X397" s="67" t="s">
        <v>494</v>
      </c>
      <c r="Y397" s="67" t="s">
        <v>12</v>
      </c>
    </row>
    <row r="398">
      <c r="A398" s="65" t="s">
        <v>60</v>
      </c>
      <c r="B398" s="66">
        <v>3.34777531E8</v>
      </c>
      <c r="C398" s="67" t="s">
        <v>1656</v>
      </c>
      <c r="D398" s="67" t="s">
        <v>107</v>
      </c>
      <c r="E398" s="67" t="s">
        <v>1657</v>
      </c>
      <c r="F398" s="66" t="s">
        <v>1658</v>
      </c>
      <c r="G398" s="66">
        <v>764.0</v>
      </c>
      <c r="H398" s="66">
        <v>2.0130121E7</v>
      </c>
      <c r="I398" s="66">
        <v>0.0</v>
      </c>
      <c r="J398" s="66">
        <v>2.0</v>
      </c>
      <c r="K398" s="68"/>
      <c r="L398" s="68"/>
      <c r="M398" s="69" t="s">
        <v>1659</v>
      </c>
      <c r="N398" s="66">
        <v>235959.0</v>
      </c>
      <c r="O398" s="66">
        <v>2.0130121E7</v>
      </c>
      <c r="P398" s="68"/>
      <c r="Q398" s="66">
        <v>51.0</v>
      </c>
      <c r="R398" s="66">
        <v>2.0130121E7</v>
      </c>
      <c r="S398" s="70">
        <v>1.0</v>
      </c>
      <c r="T398" s="70">
        <v>1.0</v>
      </c>
      <c r="U398" s="67" t="s">
        <v>492</v>
      </c>
      <c r="V398" s="67" t="s">
        <v>493</v>
      </c>
      <c r="W398" s="67" t="s">
        <v>49</v>
      </c>
      <c r="X398" s="67" t="s">
        <v>494</v>
      </c>
      <c r="Y398" s="67" t="s">
        <v>18</v>
      </c>
    </row>
    <row r="399">
      <c r="A399" s="65" t="s">
        <v>79</v>
      </c>
      <c r="B399" s="66">
        <v>1.13789478E8</v>
      </c>
      <c r="C399" s="67" t="s">
        <v>1660</v>
      </c>
      <c r="D399" s="67" t="s">
        <v>107</v>
      </c>
      <c r="E399" s="67" t="s">
        <v>1661</v>
      </c>
      <c r="F399" s="66" t="s">
        <v>1662</v>
      </c>
      <c r="G399" s="66">
        <v>592.0</v>
      </c>
      <c r="H399" s="66">
        <v>2.0170329E7</v>
      </c>
      <c r="I399" s="66">
        <v>0.0</v>
      </c>
      <c r="J399" s="66">
        <v>7.0</v>
      </c>
      <c r="K399" s="68"/>
      <c r="L399" s="68"/>
      <c r="M399" s="69" t="s">
        <v>1663</v>
      </c>
      <c r="N399" s="66">
        <v>235959.0</v>
      </c>
      <c r="O399" s="66">
        <v>2.0170329E7</v>
      </c>
      <c r="P399" s="66" t="s">
        <v>1664</v>
      </c>
      <c r="Q399" s="66">
        <v>37.0</v>
      </c>
      <c r="R399" s="66">
        <v>2.0170329E7</v>
      </c>
      <c r="S399" s="70">
        <v>1.0</v>
      </c>
      <c r="T399" s="70">
        <v>1.0</v>
      </c>
      <c r="U399" s="67" t="s">
        <v>492</v>
      </c>
      <c r="V399" s="67" t="s">
        <v>493</v>
      </c>
      <c r="W399" s="67" t="s">
        <v>49</v>
      </c>
      <c r="X399" s="67" t="s">
        <v>494</v>
      </c>
      <c r="Y399" s="67" t="s">
        <v>18</v>
      </c>
    </row>
    <row r="400">
      <c r="A400" s="65" t="s">
        <v>79</v>
      </c>
      <c r="B400" s="66">
        <v>4.5109208E7</v>
      </c>
      <c r="C400" s="67" t="s">
        <v>1665</v>
      </c>
      <c r="D400" s="67" t="s">
        <v>107</v>
      </c>
      <c r="E400" s="67" t="s">
        <v>1666</v>
      </c>
      <c r="F400" s="66" t="s">
        <v>1667</v>
      </c>
      <c r="G400" s="66">
        <v>744.0</v>
      </c>
      <c r="H400" s="66">
        <v>2.0110113E7</v>
      </c>
      <c r="I400" s="66">
        <v>0.0</v>
      </c>
      <c r="J400" s="66">
        <v>14.0</v>
      </c>
      <c r="K400" s="68"/>
      <c r="L400" s="68"/>
      <c r="M400" s="69" t="s">
        <v>1668</v>
      </c>
      <c r="N400" s="66">
        <v>235959.0</v>
      </c>
      <c r="O400" s="66">
        <v>2.0110113E7</v>
      </c>
      <c r="P400" s="68"/>
      <c r="Q400" s="66">
        <v>39.0</v>
      </c>
      <c r="R400" s="66">
        <v>2.0110113E7</v>
      </c>
      <c r="S400" s="70">
        <v>1.0</v>
      </c>
      <c r="T400" s="70">
        <v>1.0</v>
      </c>
      <c r="U400" s="67" t="s">
        <v>492</v>
      </c>
      <c r="V400" s="67" t="s">
        <v>493</v>
      </c>
      <c r="W400" s="67" t="s">
        <v>49</v>
      </c>
      <c r="X400" s="67" t="s">
        <v>494</v>
      </c>
      <c r="Y400" s="67" t="s">
        <v>18</v>
      </c>
    </row>
    <row r="401">
      <c r="A401" s="67" t="s">
        <v>79</v>
      </c>
      <c r="B401" s="66">
        <v>5.8328966E7</v>
      </c>
      <c r="C401" s="67" t="s">
        <v>1669</v>
      </c>
      <c r="D401" s="67" t="s">
        <v>168</v>
      </c>
      <c r="E401" s="67" t="s">
        <v>1670</v>
      </c>
      <c r="F401" s="66" t="s">
        <v>1671</v>
      </c>
      <c r="G401" s="66">
        <v>247.0</v>
      </c>
      <c r="H401" s="66">
        <v>2.0120606E7</v>
      </c>
      <c r="I401" s="66">
        <v>0.0</v>
      </c>
      <c r="J401" s="66">
        <v>4.0</v>
      </c>
      <c r="K401" s="68"/>
      <c r="L401" s="68"/>
      <c r="M401" s="69" t="s">
        <v>1672</v>
      </c>
      <c r="N401" s="66">
        <v>235959.0</v>
      </c>
      <c r="O401" s="66">
        <v>2.0120606E7</v>
      </c>
      <c r="P401" s="66" t="s">
        <v>1673</v>
      </c>
      <c r="Q401" s="66">
        <v>19.0</v>
      </c>
      <c r="R401" s="66">
        <v>2.0120606E7</v>
      </c>
      <c r="S401" s="70">
        <v>1.0</v>
      </c>
      <c r="T401" s="70">
        <v>0.0</v>
      </c>
      <c r="U401" s="67" t="s">
        <v>492</v>
      </c>
      <c r="V401" s="67" t="s">
        <v>493</v>
      </c>
      <c r="W401" s="67" t="s">
        <v>49</v>
      </c>
      <c r="X401" s="67" t="s">
        <v>494</v>
      </c>
      <c r="Y401" s="67" t="s">
        <v>12</v>
      </c>
    </row>
    <row r="402">
      <c r="A402" s="65" t="s">
        <v>78</v>
      </c>
      <c r="B402" s="66">
        <v>1126872.0</v>
      </c>
      <c r="C402" s="67" t="s">
        <v>1674</v>
      </c>
      <c r="D402" s="67" t="s">
        <v>107</v>
      </c>
      <c r="E402" s="67" t="s">
        <v>1675</v>
      </c>
      <c r="F402" s="66" t="s">
        <v>1676</v>
      </c>
      <c r="G402" s="66">
        <v>335.0</v>
      </c>
      <c r="H402" s="66">
        <v>2.0020709E7</v>
      </c>
      <c r="I402" s="66">
        <v>0.0</v>
      </c>
      <c r="J402" s="66">
        <v>12.0</v>
      </c>
      <c r="K402" s="68"/>
      <c r="L402" s="68"/>
      <c r="M402" s="69" t="s">
        <v>1677</v>
      </c>
      <c r="N402" s="66">
        <v>235959.0</v>
      </c>
      <c r="O402" s="66">
        <v>2.0020709E7</v>
      </c>
      <c r="P402" s="66" t="s">
        <v>1678</v>
      </c>
      <c r="Q402" s="66">
        <v>25.0</v>
      </c>
      <c r="R402" s="66">
        <v>2.0020709E7</v>
      </c>
      <c r="S402" s="70">
        <v>1.0</v>
      </c>
      <c r="T402" s="70">
        <v>1.0</v>
      </c>
      <c r="U402" s="67" t="s">
        <v>492</v>
      </c>
      <c r="V402" s="67" t="s">
        <v>493</v>
      </c>
      <c r="W402" s="67" t="s">
        <v>49</v>
      </c>
      <c r="X402" s="67" t="s">
        <v>494</v>
      </c>
      <c r="Y402" s="67" t="s">
        <v>18</v>
      </c>
    </row>
    <row r="403">
      <c r="A403" s="65" t="s">
        <v>79</v>
      </c>
      <c r="B403" s="66">
        <v>8.6444815E7</v>
      </c>
      <c r="C403" s="67" t="s">
        <v>1679</v>
      </c>
      <c r="D403" s="67" t="s">
        <v>107</v>
      </c>
      <c r="E403" s="67" t="s">
        <v>1680</v>
      </c>
      <c r="F403" s="66" t="s">
        <v>1681</v>
      </c>
      <c r="G403" s="66">
        <v>576.0</v>
      </c>
      <c r="H403" s="66">
        <v>2.0141211E7</v>
      </c>
      <c r="I403" s="66">
        <v>0.0</v>
      </c>
      <c r="J403" s="66">
        <v>5.0</v>
      </c>
      <c r="K403" s="68"/>
      <c r="L403" s="68"/>
      <c r="M403" s="69" t="s">
        <v>1682</v>
      </c>
      <c r="N403" s="66">
        <v>235959.0</v>
      </c>
      <c r="O403" s="66">
        <v>2.0141211E7</v>
      </c>
      <c r="P403" s="66" t="s">
        <v>1683</v>
      </c>
      <c r="Q403" s="66">
        <v>29.0</v>
      </c>
      <c r="R403" s="66">
        <v>2.0141211E7</v>
      </c>
      <c r="S403" s="70">
        <v>1.0</v>
      </c>
      <c r="T403" s="70">
        <v>1.0</v>
      </c>
      <c r="U403" s="67" t="s">
        <v>492</v>
      </c>
      <c r="V403" s="67" t="s">
        <v>493</v>
      </c>
      <c r="W403" s="67" t="s">
        <v>49</v>
      </c>
      <c r="X403" s="67" t="s">
        <v>494</v>
      </c>
      <c r="Y403" s="67" t="s">
        <v>18</v>
      </c>
    </row>
    <row r="404">
      <c r="A404" s="65" t="s">
        <v>60</v>
      </c>
      <c r="B404" s="66">
        <v>2.53286186E8</v>
      </c>
      <c r="C404" s="67" t="s">
        <v>1684</v>
      </c>
      <c r="D404" s="67" t="s">
        <v>107</v>
      </c>
      <c r="E404" s="67" t="s">
        <v>1685</v>
      </c>
      <c r="F404" s="66" t="s">
        <v>1686</v>
      </c>
      <c r="G404" s="66">
        <v>580.0</v>
      </c>
      <c r="H404" s="66">
        <v>2.0081009E7</v>
      </c>
      <c r="I404" s="66">
        <v>0.0</v>
      </c>
      <c r="J404" s="66">
        <v>1.0</v>
      </c>
      <c r="K404" s="68"/>
      <c r="L404" s="68"/>
      <c r="M404" s="69" t="s">
        <v>1687</v>
      </c>
      <c r="N404" s="66">
        <v>235959.0</v>
      </c>
      <c r="O404" s="66">
        <v>2.0081009E7</v>
      </c>
      <c r="P404" s="68"/>
      <c r="Q404" s="66">
        <v>38.0</v>
      </c>
      <c r="R404" s="66">
        <v>2.0081009E7</v>
      </c>
      <c r="S404" s="70">
        <v>1.0</v>
      </c>
      <c r="T404" s="70">
        <v>1.0</v>
      </c>
      <c r="U404" s="67" t="s">
        <v>492</v>
      </c>
      <c r="V404" s="67" t="s">
        <v>493</v>
      </c>
      <c r="W404" s="67" t="s">
        <v>49</v>
      </c>
      <c r="X404" s="67" t="s">
        <v>494</v>
      </c>
      <c r="Y404" s="67" t="s">
        <v>18</v>
      </c>
    </row>
    <row r="405">
      <c r="A405" s="67" t="s">
        <v>60</v>
      </c>
      <c r="B405" s="66">
        <v>3.29122057E8</v>
      </c>
      <c r="C405" s="67" t="s">
        <v>1688</v>
      </c>
      <c r="D405" s="67" t="s">
        <v>107</v>
      </c>
      <c r="E405" s="67" t="s">
        <v>1689</v>
      </c>
      <c r="F405" s="66" t="s">
        <v>1690</v>
      </c>
      <c r="G405" s="66">
        <v>617.0</v>
      </c>
      <c r="H405" s="66">
        <v>2.0121012E7</v>
      </c>
      <c r="I405" s="66">
        <v>0.0</v>
      </c>
      <c r="J405" s="66">
        <v>1.0</v>
      </c>
      <c r="K405" s="68"/>
      <c r="L405" s="68"/>
      <c r="M405" s="69" t="s">
        <v>1691</v>
      </c>
      <c r="N405" s="66">
        <v>235959.0</v>
      </c>
      <c r="O405" s="66">
        <v>2.0121012E7</v>
      </c>
      <c r="P405" s="68"/>
      <c r="Q405" s="66">
        <v>42.0</v>
      </c>
      <c r="R405" s="66">
        <v>2.0121012E7</v>
      </c>
      <c r="S405" s="70">
        <v>1.0</v>
      </c>
      <c r="T405" s="70">
        <v>1.0</v>
      </c>
      <c r="U405" s="67" t="s">
        <v>492</v>
      </c>
      <c r="V405" s="67" t="s">
        <v>493</v>
      </c>
      <c r="W405" s="67" t="s">
        <v>49</v>
      </c>
      <c r="X405" s="67" t="s">
        <v>494</v>
      </c>
      <c r="Y405" s="67" t="s">
        <v>18</v>
      </c>
    </row>
    <row r="406">
      <c r="A406" s="71" t="s">
        <v>24</v>
      </c>
      <c r="B406" s="66">
        <v>3.4173192E7</v>
      </c>
      <c r="C406" s="67" t="s">
        <v>1692</v>
      </c>
      <c r="D406" s="67" t="s">
        <v>107</v>
      </c>
      <c r="E406" s="67" t="s">
        <v>1693</v>
      </c>
      <c r="F406" s="66" t="s">
        <v>1694</v>
      </c>
      <c r="G406" s="66">
        <v>592.0</v>
      </c>
      <c r="H406" s="66">
        <v>2.0140726E7</v>
      </c>
      <c r="I406" s="66">
        <v>0.0</v>
      </c>
      <c r="J406" s="66">
        <v>1.0</v>
      </c>
      <c r="K406" s="68"/>
      <c r="L406" s="68"/>
      <c r="M406" s="66" t="s">
        <v>126</v>
      </c>
      <c r="N406" s="66">
        <v>235959.0</v>
      </c>
      <c r="O406" s="66">
        <v>2.0140726E7</v>
      </c>
      <c r="P406" s="66"/>
      <c r="Q406" s="66">
        <v>42.0</v>
      </c>
      <c r="R406" s="66">
        <v>2.0140726E7</v>
      </c>
      <c r="S406" s="70">
        <v>1.0</v>
      </c>
      <c r="T406" s="70">
        <v>1.0</v>
      </c>
      <c r="U406" s="67" t="s">
        <v>492</v>
      </c>
      <c r="V406" s="67" t="s">
        <v>493</v>
      </c>
      <c r="W406" s="67" t="s">
        <v>49</v>
      </c>
      <c r="X406" s="67" t="s">
        <v>494</v>
      </c>
      <c r="Y406" s="67" t="s">
        <v>18</v>
      </c>
    </row>
    <row r="407">
      <c r="A407" s="67" t="s">
        <v>60</v>
      </c>
      <c r="B407" s="66">
        <v>1.18470285E8</v>
      </c>
      <c r="C407" s="67" t="s">
        <v>1695</v>
      </c>
      <c r="D407" s="67" t="s">
        <v>107</v>
      </c>
      <c r="E407" s="67" t="s">
        <v>1696</v>
      </c>
      <c r="F407" s="66" t="s">
        <v>1697</v>
      </c>
      <c r="G407" s="66">
        <v>569.0</v>
      </c>
      <c r="H407" s="66">
        <v>2.0031122E7</v>
      </c>
      <c r="I407" s="66">
        <v>0.0</v>
      </c>
      <c r="J407" s="66">
        <v>1.0</v>
      </c>
      <c r="K407" s="68"/>
      <c r="L407" s="68"/>
      <c r="M407" s="69" t="s">
        <v>1698</v>
      </c>
      <c r="N407" s="66">
        <v>235959.0</v>
      </c>
      <c r="O407" s="66">
        <v>2.0031122E7</v>
      </c>
      <c r="P407" s="68"/>
      <c r="Q407" s="66">
        <v>23.0</v>
      </c>
      <c r="R407" s="66">
        <v>2.0031122E7</v>
      </c>
      <c r="S407" s="70">
        <v>1.0</v>
      </c>
      <c r="T407" s="70">
        <v>1.0</v>
      </c>
      <c r="U407" s="67" t="s">
        <v>492</v>
      </c>
      <c r="V407" s="67" t="s">
        <v>493</v>
      </c>
      <c r="W407" s="67" t="s">
        <v>49</v>
      </c>
      <c r="X407" s="67" t="s">
        <v>494</v>
      </c>
      <c r="Y407" s="67" t="s">
        <v>18</v>
      </c>
    </row>
    <row r="408">
      <c r="A408" s="65" t="s">
        <v>60</v>
      </c>
      <c r="B408" s="66">
        <v>8.7484535E7</v>
      </c>
      <c r="C408" s="67" t="s">
        <v>1699</v>
      </c>
      <c r="D408" s="67" t="s">
        <v>168</v>
      </c>
      <c r="E408" s="67" t="s">
        <v>1700</v>
      </c>
      <c r="F408" s="66" t="s">
        <v>1701</v>
      </c>
      <c r="G408" s="66">
        <v>598.0</v>
      </c>
      <c r="H408" s="66">
        <v>2.0020922E7</v>
      </c>
      <c r="I408" s="66">
        <v>0.0</v>
      </c>
      <c r="J408" s="66">
        <v>1.0</v>
      </c>
      <c r="K408" s="68"/>
      <c r="L408" s="68"/>
      <c r="M408" s="69" t="s">
        <v>1702</v>
      </c>
      <c r="N408" s="66">
        <v>235959.0</v>
      </c>
      <c r="O408" s="66">
        <v>2.0020922E7</v>
      </c>
      <c r="P408" s="68"/>
      <c r="Q408" s="66">
        <v>44.0</v>
      </c>
      <c r="R408" s="66">
        <v>2.0020922E7</v>
      </c>
      <c r="S408" s="70">
        <v>1.0</v>
      </c>
      <c r="T408" s="70">
        <v>0.0</v>
      </c>
      <c r="U408" s="67" t="s">
        <v>492</v>
      </c>
      <c r="V408" s="67" t="s">
        <v>493</v>
      </c>
      <c r="W408" s="67" t="s">
        <v>49</v>
      </c>
      <c r="X408" s="67" t="s">
        <v>494</v>
      </c>
      <c r="Y408" s="67" t="s">
        <v>12</v>
      </c>
    </row>
    <row r="409">
      <c r="A409" s="67" t="s">
        <v>60</v>
      </c>
      <c r="B409" s="66">
        <v>1.28415185E8</v>
      </c>
      <c r="C409" s="67" t="s">
        <v>1703</v>
      </c>
      <c r="D409" s="67" t="s">
        <v>168</v>
      </c>
      <c r="E409" s="67" t="s">
        <v>1704</v>
      </c>
      <c r="F409" s="66" t="s">
        <v>1705</v>
      </c>
      <c r="G409" s="66">
        <v>782.0</v>
      </c>
      <c r="H409" s="66">
        <v>2.0040327E7</v>
      </c>
      <c r="I409" s="66">
        <v>0.0</v>
      </c>
      <c r="J409" s="66">
        <v>2.0</v>
      </c>
      <c r="K409" s="68"/>
      <c r="L409" s="68"/>
      <c r="M409" s="69" t="s">
        <v>1706</v>
      </c>
      <c r="N409" s="66">
        <v>235959.0</v>
      </c>
      <c r="O409" s="66">
        <v>2.0040327E7</v>
      </c>
      <c r="P409" s="68"/>
      <c r="Q409" s="66">
        <v>43.0</v>
      </c>
      <c r="R409" s="66">
        <v>2.0040327E7</v>
      </c>
      <c r="S409" s="70">
        <v>1.0</v>
      </c>
      <c r="T409" s="70">
        <v>0.0</v>
      </c>
      <c r="U409" s="67" t="s">
        <v>492</v>
      </c>
      <c r="V409" s="67" t="s">
        <v>493</v>
      </c>
      <c r="W409" s="67" t="s">
        <v>49</v>
      </c>
      <c r="X409" s="67" t="s">
        <v>494</v>
      </c>
      <c r="Y409" s="67" t="s">
        <v>12</v>
      </c>
    </row>
    <row r="410">
      <c r="A410" s="65" t="s">
        <v>79</v>
      </c>
      <c r="B410" s="66">
        <v>7.5233826E7</v>
      </c>
      <c r="C410" s="67" t="s">
        <v>1707</v>
      </c>
      <c r="D410" s="67" t="s">
        <v>107</v>
      </c>
      <c r="E410" s="67" t="s">
        <v>1708</v>
      </c>
      <c r="F410" s="66" t="s">
        <v>1709</v>
      </c>
      <c r="G410" s="66">
        <v>1848.0</v>
      </c>
      <c r="H410" s="66">
        <v>2.0140102E7</v>
      </c>
      <c r="I410" s="66">
        <v>0.0</v>
      </c>
      <c r="J410" s="66">
        <v>13.0</v>
      </c>
      <c r="K410" s="68"/>
      <c r="L410" s="68"/>
      <c r="M410" s="69" t="s">
        <v>1710</v>
      </c>
      <c r="N410" s="66">
        <v>235959.0</v>
      </c>
      <c r="O410" s="66">
        <v>2.0140102E7</v>
      </c>
      <c r="P410" s="68"/>
      <c r="Q410" s="66">
        <v>79.0</v>
      </c>
      <c r="R410" s="66">
        <v>2.0140102E7</v>
      </c>
      <c r="S410" s="70">
        <v>1.0</v>
      </c>
      <c r="T410" s="70">
        <v>1.0</v>
      </c>
      <c r="U410" s="67" t="s">
        <v>492</v>
      </c>
      <c r="V410" s="67" t="s">
        <v>493</v>
      </c>
      <c r="W410" s="67" t="s">
        <v>49</v>
      </c>
      <c r="X410" s="67" t="s">
        <v>494</v>
      </c>
      <c r="Y410" s="67" t="s">
        <v>18</v>
      </c>
    </row>
    <row r="411">
      <c r="A411" s="67" t="s">
        <v>60</v>
      </c>
      <c r="B411" s="66">
        <v>2.4283178E8</v>
      </c>
      <c r="C411" s="67" t="s">
        <v>1711</v>
      </c>
      <c r="D411" s="67" t="s">
        <v>168</v>
      </c>
      <c r="E411" s="67" t="s">
        <v>1712</v>
      </c>
      <c r="F411" s="66" t="s">
        <v>1713</v>
      </c>
      <c r="G411" s="66">
        <v>333.0</v>
      </c>
      <c r="H411" s="66">
        <v>2.0080509E7</v>
      </c>
      <c r="I411" s="66">
        <v>0.0</v>
      </c>
      <c r="J411" s="66">
        <v>1.0</v>
      </c>
      <c r="K411" s="68"/>
      <c r="L411" s="68"/>
      <c r="M411" s="69" t="s">
        <v>1714</v>
      </c>
      <c r="N411" s="66">
        <v>235959.0</v>
      </c>
      <c r="O411" s="66">
        <v>2.0080509E7</v>
      </c>
      <c r="P411" s="68"/>
      <c r="Q411" s="66">
        <v>19.0</v>
      </c>
      <c r="R411" s="66">
        <v>2.0080509E7</v>
      </c>
      <c r="S411" s="70">
        <v>1.0</v>
      </c>
      <c r="T411" s="70">
        <v>0.0</v>
      </c>
      <c r="U411" s="67" t="s">
        <v>492</v>
      </c>
      <c r="V411" s="67" t="s">
        <v>493</v>
      </c>
      <c r="W411" s="67" t="s">
        <v>49</v>
      </c>
      <c r="X411" s="67" t="s">
        <v>494</v>
      </c>
      <c r="Y411" s="67" t="s">
        <v>12</v>
      </c>
    </row>
    <row r="412">
      <c r="A412" s="65" t="s">
        <v>79</v>
      </c>
      <c r="B412" s="66">
        <v>8.6831143E7</v>
      </c>
      <c r="C412" s="67" t="s">
        <v>1715</v>
      </c>
      <c r="D412" s="67" t="s">
        <v>107</v>
      </c>
      <c r="E412" s="67" t="s">
        <v>1716</v>
      </c>
      <c r="F412" s="66" t="s">
        <v>1717</v>
      </c>
      <c r="G412" s="66">
        <v>354.0</v>
      </c>
      <c r="H412" s="66">
        <v>2.0141222E7</v>
      </c>
      <c r="I412" s="66">
        <v>0.0</v>
      </c>
      <c r="J412" s="66">
        <v>7.0</v>
      </c>
      <c r="K412" s="68"/>
      <c r="L412" s="68"/>
      <c r="M412" s="69" t="s">
        <v>1718</v>
      </c>
      <c r="N412" s="66">
        <v>235959.0</v>
      </c>
      <c r="O412" s="66">
        <v>2.0141222E7</v>
      </c>
      <c r="P412" s="66" t="s">
        <v>1719</v>
      </c>
      <c r="Q412" s="66">
        <v>27.0</v>
      </c>
      <c r="R412" s="66">
        <v>2.0141222E7</v>
      </c>
      <c r="S412" s="70">
        <v>1.0</v>
      </c>
      <c r="T412" s="70">
        <v>1.0</v>
      </c>
      <c r="U412" s="67" t="s">
        <v>492</v>
      </c>
      <c r="V412" s="67" t="s">
        <v>493</v>
      </c>
      <c r="W412" s="67" t="s">
        <v>49</v>
      </c>
      <c r="X412" s="67" t="s">
        <v>494</v>
      </c>
      <c r="Y412" s="67" t="s">
        <v>18</v>
      </c>
    </row>
    <row r="413">
      <c r="A413" s="67" t="s">
        <v>60</v>
      </c>
      <c r="B413" s="66">
        <v>2.57670477E8</v>
      </c>
      <c r="C413" s="67" t="s">
        <v>1720</v>
      </c>
      <c r="D413" s="67" t="s">
        <v>107</v>
      </c>
      <c r="E413" s="67" t="s">
        <v>1721</v>
      </c>
      <c r="F413" s="66" t="s">
        <v>1722</v>
      </c>
      <c r="G413" s="66">
        <v>622.0</v>
      </c>
      <c r="H413" s="66">
        <v>2.0081231E7</v>
      </c>
      <c r="I413" s="66">
        <v>0.0</v>
      </c>
      <c r="J413" s="66">
        <v>1.0</v>
      </c>
      <c r="K413" s="68"/>
      <c r="L413" s="68"/>
      <c r="M413" s="69" t="s">
        <v>1723</v>
      </c>
      <c r="N413" s="66">
        <v>235959.0</v>
      </c>
      <c r="O413" s="66">
        <v>2.0081231E7</v>
      </c>
      <c r="P413" s="68"/>
      <c r="Q413" s="66">
        <v>43.0</v>
      </c>
      <c r="R413" s="66">
        <v>2.0081231E7</v>
      </c>
      <c r="S413" s="70">
        <v>1.0</v>
      </c>
      <c r="T413" s="70">
        <v>1.0</v>
      </c>
      <c r="U413" s="67" t="s">
        <v>492</v>
      </c>
      <c r="V413" s="67" t="s">
        <v>493</v>
      </c>
      <c r="W413" s="67" t="s">
        <v>49</v>
      </c>
      <c r="X413" s="67" t="s">
        <v>494</v>
      </c>
      <c r="Y413" s="67" t="s">
        <v>18</v>
      </c>
    </row>
    <row r="414">
      <c r="A414" s="71" t="s">
        <v>24</v>
      </c>
      <c r="B414" s="66">
        <v>4.407019E7</v>
      </c>
      <c r="C414" s="67" t="s">
        <v>1724</v>
      </c>
      <c r="D414" s="67" t="s">
        <v>107</v>
      </c>
      <c r="E414" s="67" t="s">
        <v>1725</v>
      </c>
      <c r="F414" s="66" t="s">
        <v>1726</v>
      </c>
      <c r="G414" s="66">
        <v>722.0</v>
      </c>
      <c r="H414" s="66">
        <v>2.0160228E7</v>
      </c>
      <c r="I414" s="66">
        <v>0.0</v>
      </c>
      <c r="J414" s="66">
        <v>3.0</v>
      </c>
      <c r="K414" s="68"/>
      <c r="L414" s="68"/>
      <c r="M414" s="66" t="s">
        <v>126</v>
      </c>
      <c r="N414" s="66">
        <v>235959.0</v>
      </c>
      <c r="O414" s="66">
        <v>2.0160228E7</v>
      </c>
      <c r="P414" s="66"/>
      <c r="Q414" s="66">
        <v>42.0</v>
      </c>
      <c r="R414" s="66">
        <v>2.0160228E7</v>
      </c>
      <c r="S414" s="70">
        <v>1.0</v>
      </c>
      <c r="T414" s="70">
        <v>1.0</v>
      </c>
      <c r="U414" s="67" t="s">
        <v>492</v>
      </c>
      <c r="V414" s="67" t="s">
        <v>493</v>
      </c>
      <c r="W414" s="67" t="s">
        <v>49</v>
      </c>
      <c r="X414" s="67" t="s">
        <v>494</v>
      </c>
      <c r="Y414" s="67" t="s">
        <v>18</v>
      </c>
    </row>
    <row r="415">
      <c r="A415" s="65" t="s">
        <v>35</v>
      </c>
      <c r="B415" s="66">
        <v>201781.0</v>
      </c>
      <c r="C415" s="67" t="s">
        <v>1727</v>
      </c>
      <c r="D415" s="67" t="s">
        <v>168</v>
      </c>
      <c r="E415" s="67" t="s">
        <v>1728</v>
      </c>
      <c r="F415" s="66" t="s">
        <v>1729</v>
      </c>
      <c r="G415" s="66">
        <v>266.0</v>
      </c>
      <c r="H415" s="66">
        <v>2.0180427E7</v>
      </c>
      <c r="I415" s="66">
        <v>0.0</v>
      </c>
      <c r="J415" s="66">
        <v>5.0</v>
      </c>
      <c r="K415" s="68"/>
      <c r="L415" s="68"/>
      <c r="M415" s="69" t="s">
        <v>1730</v>
      </c>
      <c r="N415" s="66">
        <v>235959.0</v>
      </c>
      <c r="O415" s="66">
        <v>2.0180427E7</v>
      </c>
      <c r="P415" s="66" t="s">
        <v>1731</v>
      </c>
      <c r="Q415" s="66">
        <v>15.0</v>
      </c>
      <c r="R415" s="66">
        <v>2.0180427E7</v>
      </c>
      <c r="S415" s="70">
        <v>1.0</v>
      </c>
      <c r="T415" s="70">
        <v>0.0</v>
      </c>
      <c r="U415" s="67" t="s">
        <v>492</v>
      </c>
      <c r="V415" s="67" t="s">
        <v>493</v>
      </c>
      <c r="W415" s="67" t="s">
        <v>49</v>
      </c>
      <c r="X415" s="67" t="s">
        <v>494</v>
      </c>
      <c r="Y415" s="67" t="s">
        <v>12</v>
      </c>
    </row>
    <row r="416">
      <c r="A416" s="67" t="s">
        <v>60</v>
      </c>
      <c r="B416" s="66">
        <v>4.42665519E8</v>
      </c>
      <c r="C416" s="67" t="s">
        <v>1732</v>
      </c>
      <c r="D416" s="67" t="s">
        <v>168</v>
      </c>
      <c r="E416" s="67" t="s">
        <v>1733</v>
      </c>
      <c r="F416" s="66" t="s">
        <v>1734</v>
      </c>
      <c r="G416" s="66">
        <v>945.0</v>
      </c>
      <c r="H416" s="66">
        <v>2.019022E7</v>
      </c>
      <c r="I416" s="66">
        <v>0.0</v>
      </c>
      <c r="J416" s="66">
        <v>32.0</v>
      </c>
      <c r="K416" s="68"/>
      <c r="L416" s="68"/>
      <c r="M416" s="66" t="s">
        <v>126</v>
      </c>
      <c r="N416" s="66">
        <v>235959.0</v>
      </c>
      <c r="O416" s="66">
        <v>2.019022E7</v>
      </c>
      <c r="P416" s="68"/>
      <c r="Q416" s="66">
        <v>72.0</v>
      </c>
      <c r="R416" s="66">
        <v>2.019022E7</v>
      </c>
      <c r="S416" s="70">
        <v>1.0</v>
      </c>
      <c r="T416" s="70">
        <v>0.0</v>
      </c>
      <c r="U416" s="67" t="s">
        <v>492</v>
      </c>
      <c r="V416" s="67" t="s">
        <v>493</v>
      </c>
      <c r="W416" s="67" t="s">
        <v>49</v>
      </c>
      <c r="X416" s="67" t="s">
        <v>494</v>
      </c>
      <c r="Y416" s="67" t="s">
        <v>12</v>
      </c>
    </row>
    <row r="417">
      <c r="A417" s="65" t="s">
        <v>60</v>
      </c>
      <c r="B417" s="66">
        <v>3.11994877E8</v>
      </c>
      <c r="C417" s="67" t="s">
        <v>1735</v>
      </c>
      <c r="D417" s="67" t="s">
        <v>107</v>
      </c>
      <c r="E417" s="67" t="s">
        <v>1736</v>
      </c>
      <c r="F417" s="66" t="s">
        <v>1737</v>
      </c>
      <c r="G417" s="66">
        <v>1047.0</v>
      </c>
      <c r="H417" s="66">
        <v>2.011103E7</v>
      </c>
      <c r="I417" s="66">
        <v>0.0</v>
      </c>
      <c r="J417" s="66">
        <v>1.0</v>
      </c>
      <c r="K417" s="68"/>
      <c r="L417" s="68"/>
      <c r="M417" s="69" t="s">
        <v>1738</v>
      </c>
      <c r="N417" s="66">
        <v>235959.0</v>
      </c>
      <c r="O417" s="66">
        <v>2.011103E7</v>
      </c>
      <c r="P417" s="66"/>
      <c r="Q417" s="66">
        <v>61.0</v>
      </c>
      <c r="R417" s="66">
        <v>2.011103E7</v>
      </c>
      <c r="S417" s="70">
        <v>1.0</v>
      </c>
      <c r="T417" s="70">
        <v>1.0</v>
      </c>
      <c r="U417" s="67" t="s">
        <v>492</v>
      </c>
      <c r="V417" s="67" t="s">
        <v>493</v>
      </c>
      <c r="W417" s="67" t="s">
        <v>49</v>
      </c>
      <c r="X417" s="67" t="s">
        <v>494</v>
      </c>
      <c r="Y417" s="67" t="s">
        <v>18</v>
      </c>
    </row>
    <row r="418">
      <c r="A418" s="67" t="s">
        <v>60</v>
      </c>
      <c r="B418" s="66">
        <v>1.85331592E8</v>
      </c>
      <c r="C418" s="67" t="s">
        <v>1739</v>
      </c>
      <c r="D418" s="67" t="s">
        <v>107</v>
      </c>
      <c r="E418" s="67" t="s">
        <v>1740</v>
      </c>
      <c r="F418" s="66" t="s">
        <v>1741</v>
      </c>
      <c r="G418" s="66">
        <v>574.0</v>
      </c>
      <c r="H418" s="66">
        <v>2.0060306E7</v>
      </c>
      <c r="I418" s="66">
        <v>0.0</v>
      </c>
      <c r="J418" s="66">
        <v>2.0</v>
      </c>
      <c r="K418" s="68"/>
      <c r="L418" s="68"/>
      <c r="M418" s="69" t="s">
        <v>1742</v>
      </c>
      <c r="N418" s="66">
        <v>235959.0</v>
      </c>
      <c r="O418" s="66">
        <v>2.0060306E7</v>
      </c>
      <c r="P418" s="66"/>
      <c r="Q418" s="66">
        <v>32.0</v>
      </c>
      <c r="R418" s="66">
        <v>2.0060306E7</v>
      </c>
      <c r="S418" s="70">
        <v>1.0</v>
      </c>
      <c r="T418" s="70">
        <v>1.0</v>
      </c>
      <c r="U418" s="67" t="s">
        <v>492</v>
      </c>
      <c r="V418" s="67" t="s">
        <v>493</v>
      </c>
      <c r="W418" s="67" t="s">
        <v>49</v>
      </c>
      <c r="X418" s="67" t="s">
        <v>494</v>
      </c>
      <c r="Y418" s="67" t="s">
        <v>18</v>
      </c>
    </row>
    <row r="419">
      <c r="A419" s="65" t="s">
        <v>60</v>
      </c>
      <c r="B419" s="66">
        <v>8.0698241E7</v>
      </c>
      <c r="C419" s="67" t="s">
        <v>1743</v>
      </c>
      <c r="D419" s="67" t="s">
        <v>107</v>
      </c>
      <c r="E419" s="67" t="s">
        <v>1744</v>
      </c>
      <c r="F419" s="66" t="s">
        <v>1745</v>
      </c>
      <c r="G419" s="66">
        <v>711.0</v>
      </c>
      <c r="H419" s="66">
        <v>2.0020622E7</v>
      </c>
      <c r="I419" s="66">
        <v>0.0</v>
      </c>
      <c r="J419" s="66">
        <v>1.0</v>
      </c>
      <c r="K419" s="68"/>
      <c r="L419" s="68"/>
      <c r="M419" s="69" t="s">
        <v>1746</v>
      </c>
      <c r="N419" s="66">
        <v>235959.0</v>
      </c>
      <c r="O419" s="66">
        <v>2.0020622E7</v>
      </c>
      <c r="P419" s="68"/>
      <c r="Q419" s="66">
        <v>37.0</v>
      </c>
      <c r="R419" s="66">
        <v>2.0020622E7</v>
      </c>
      <c r="S419" s="70">
        <v>1.0</v>
      </c>
      <c r="T419" s="70">
        <v>1.0</v>
      </c>
      <c r="U419" s="67" t="s">
        <v>492</v>
      </c>
      <c r="V419" s="67" t="s">
        <v>493</v>
      </c>
      <c r="W419" s="67" t="s">
        <v>49</v>
      </c>
      <c r="X419" s="67" t="s">
        <v>494</v>
      </c>
      <c r="Y419" s="67" t="s">
        <v>18</v>
      </c>
    </row>
    <row r="420">
      <c r="A420" s="65" t="s">
        <v>60</v>
      </c>
      <c r="B420" s="66">
        <v>887542.0</v>
      </c>
      <c r="C420" s="67" t="s">
        <v>1747</v>
      </c>
      <c r="D420" s="67" t="s">
        <v>107</v>
      </c>
      <c r="E420" s="67" t="s">
        <v>1748</v>
      </c>
      <c r="F420" s="66" t="s">
        <v>1749</v>
      </c>
      <c r="G420" s="66">
        <v>1170.0</v>
      </c>
      <c r="H420" s="66">
        <v>1.9991114E7</v>
      </c>
      <c r="I420" s="66">
        <v>0.0</v>
      </c>
      <c r="J420" s="66">
        <v>1.0</v>
      </c>
      <c r="K420" s="68"/>
      <c r="L420" s="68"/>
      <c r="M420" s="69" t="s">
        <v>1750</v>
      </c>
      <c r="N420" s="66">
        <v>235959.0</v>
      </c>
      <c r="O420" s="66">
        <v>1.9991114E7</v>
      </c>
      <c r="P420" s="68"/>
      <c r="Q420" s="66">
        <v>65.0</v>
      </c>
      <c r="R420" s="66">
        <v>1.9991114E7</v>
      </c>
      <c r="S420" s="70">
        <v>1.0</v>
      </c>
      <c r="T420" s="70">
        <v>1.0</v>
      </c>
      <c r="U420" s="67" t="s">
        <v>492</v>
      </c>
      <c r="V420" s="67" t="s">
        <v>493</v>
      </c>
      <c r="W420" s="67" t="s">
        <v>49</v>
      </c>
      <c r="X420" s="67" t="s">
        <v>494</v>
      </c>
      <c r="Y420" s="67" t="s">
        <v>18</v>
      </c>
    </row>
    <row r="421">
      <c r="A421" s="65" t="s">
        <v>53</v>
      </c>
      <c r="B421" s="66">
        <v>547555.0</v>
      </c>
      <c r="C421" s="67" t="s">
        <v>289</v>
      </c>
      <c r="D421" s="67" t="s">
        <v>107</v>
      </c>
      <c r="E421" s="67" t="s">
        <v>290</v>
      </c>
      <c r="F421" s="66" t="s">
        <v>291</v>
      </c>
      <c r="G421" s="66">
        <v>362.0</v>
      </c>
      <c r="H421" s="66">
        <v>2.0171021E7</v>
      </c>
      <c r="I421" s="66">
        <v>0.0</v>
      </c>
      <c r="J421" s="66">
        <v>6.0</v>
      </c>
      <c r="K421" s="68"/>
      <c r="L421" s="68"/>
      <c r="M421" s="69" t="s">
        <v>1751</v>
      </c>
      <c r="N421" s="66">
        <v>235959.0</v>
      </c>
      <c r="O421" s="66">
        <v>2.0171021E7</v>
      </c>
      <c r="P421" s="66" t="s">
        <v>1752</v>
      </c>
      <c r="Q421" s="66">
        <v>21.0</v>
      </c>
      <c r="R421" s="66">
        <v>2.0171021E7</v>
      </c>
      <c r="S421" s="70">
        <v>1.0</v>
      </c>
      <c r="T421" s="70">
        <v>1.0</v>
      </c>
      <c r="U421" s="67" t="s">
        <v>492</v>
      </c>
      <c r="V421" s="67" t="s">
        <v>493</v>
      </c>
      <c r="W421" s="67" t="s">
        <v>49</v>
      </c>
      <c r="X421" s="67" t="s">
        <v>494</v>
      </c>
      <c r="Y421" s="67" t="s">
        <v>18</v>
      </c>
    </row>
    <row r="422">
      <c r="A422" s="65" t="s">
        <v>60</v>
      </c>
      <c r="B422" s="66">
        <v>3.3799131E8</v>
      </c>
      <c r="C422" s="67" t="s">
        <v>1753</v>
      </c>
      <c r="D422" s="67" t="s">
        <v>107</v>
      </c>
      <c r="E422" s="67" t="s">
        <v>1754</v>
      </c>
      <c r="F422" s="66" t="s">
        <v>1755</v>
      </c>
      <c r="G422" s="66">
        <v>932.0</v>
      </c>
      <c r="H422" s="66">
        <v>2.0130306E7</v>
      </c>
      <c r="I422" s="66">
        <v>0.0</v>
      </c>
      <c r="J422" s="66">
        <v>1.0</v>
      </c>
      <c r="K422" s="68"/>
      <c r="L422" s="68"/>
      <c r="M422" s="69" t="s">
        <v>1756</v>
      </c>
      <c r="N422" s="66">
        <v>235959.0</v>
      </c>
      <c r="O422" s="66">
        <v>2.0130306E7</v>
      </c>
      <c r="P422" s="68"/>
      <c r="Q422" s="66">
        <v>36.0</v>
      </c>
      <c r="R422" s="66">
        <v>2.0130306E7</v>
      </c>
      <c r="S422" s="70">
        <v>1.0</v>
      </c>
      <c r="T422" s="70">
        <v>1.0</v>
      </c>
      <c r="U422" s="67" t="s">
        <v>492</v>
      </c>
      <c r="V422" s="67" t="s">
        <v>493</v>
      </c>
      <c r="W422" s="67" t="s">
        <v>50</v>
      </c>
      <c r="X422" s="67" t="s">
        <v>494</v>
      </c>
      <c r="Y422" s="67" t="s">
        <v>20</v>
      </c>
    </row>
    <row r="423">
      <c r="A423" s="67" t="s">
        <v>60</v>
      </c>
      <c r="B423" s="66">
        <v>2.65871704E8</v>
      </c>
      <c r="C423" s="67" t="s">
        <v>1757</v>
      </c>
      <c r="D423" s="67" t="s">
        <v>107</v>
      </c>
      <c r="E423" s="67" t="s">
        <v>1758</v>
      </c>
      <c r="F423" s="66" t="s">
        <v>1759</v>
      </c>
      <c r="G423" s="66">
        <v>199.0</v>
      </c>
      <c r="H423" s="66">
        <v>2.0090513E7</v>
      </c>
      <c r="I423" s="66">
        <v>0.0</v>
      </c>
      <c r="J423" s="66">
        <v>1.0</v>
      </c>
      <c r="K423" s="68"/>
      <c r="L423" s="68"/>
      <c r="M423" s="69" t="s">
        <v>1760</v>
      </c>
      <c r="N423" s="66">
        <v>235959.0</v>
      </c>
      <c r="O423" s="66">
        <v>2.0090513E7</v>
      </c>
      <c r="P423" s="68"/>
      <c r="Q423" s="66">
        <v>14.0</v>
      </c>
      <c r="R423" s="66">
        <v>2.0090513E7</v>
      </c>
      <c r="S423" s="70">
        <v>1.0</v>
      </c>
      <c r="T423" s="70">
        <v>1.0</v>
      </c>
      <c r="U423" s="67" t="s">
        <v>492</v>
      </c>
      <c r="V423" s="67" t="s">
        <v>493</v>
      </c>
      <c r="W423" s="67" t="s">
        <v>49</v>
      </c>
      <c r="X423" s="67" t="s">
        <v>494</v>
      </c>
      <c r="Y423" s="67" t="s">
        <v>18</v>
      </c>
    </row>
    <row r="424">
      <c r="A424" s="67" t="s">
        <v>60</v>
      </c>
      <c r="B424" s="66">
        <v>4.10226686E8</v>
      </c>
      <c r="C424" s="67" t="s">
        <v>1761</v>
      </c>
      <c r="D424" s="67" t="s">
        <v>107</v>
      </c>
      <c r="E424" s="67" t="s">
        <v>1762</v>
      </c>
      <c r="F424" s="66" t="s">
        <v>1763</v>
      </c>
      <c r="G424" s="66">
        <v>919.0</v>
      </c>
      <c r="H424" s="66">
        <v>2.0170301E7</v>
      </c>
      <c r="I424" s="66">
        <v>0.0</v>
      </c>
      <c r="J424" s="66">
        <v>1.0</v>
      </c>
      <c r="K424" s="68"/>
      <c r="L424" s="68"/>
      <c r="M424" s="69" t="s">
        <v>1764</v>
      </c>
      <c r="N424" s="66">
        <v>235959.0</v>
      </c>
      <c r="O424" s="66">
        <v>2.0170301E7</v>
      </c>
      <c r="P424" s="68"/>
      <c r="Q424" s="66">
        <v>48.0</v>
      </c>
      <c r="R424" s="66">
        <v>2.0170301E7</v>
      </c>
      <c r="S424" s="70">
        <v>1.0</v>
      </c>
      <c r="T424" s="70">
        <v>1.0</v>
      </c>
      <c r="U424" s="67" t="s">
        <v>492</v>
      </c>
      <c r="V424" s="67" t="s">
        <v>493</v>
      </c>
      <c r="W424" s="67" t="s">
        <v>49</v>
      </c>
      <c r="X424" s="67" t="s">
        <v>494</v>
      </c>
      <c r="Y424" s="67" t="s">
        <v>18</v>
      </c>
    </row>
    <row r="425">
      <c r="A425" s="67" t="s">
        <v>60</v>
      </c>
      <c r="B425" s="66">
        <v>1.26394926E8</v>
      </c>
      <c r="C425" s="67" t="s">
        <v>1765</v>
      </c>
      <c r="D425" s="67" t="s">
        <v>107</v>
      </c>
      <c r="E425" s="67" t="s">
        <v>1766</v>
      </c>
      <c r="F425" s="66" t="s">
        <v>1767</v>
      </c>
      <c r="G425" s="66">
        <v>893.0</v>
      </c>
      <c r="H425" s="66">
        <v>2.0040225E7</v>
      </c>
      <c r="I425" s="66">
        <v>0.0</v>
      </c>
      <c r="J425" s="66">
        <v>1.0</v>
      </c>
      <c r="K425" s="68"/>
      <c r="L425" s="68"/>
      <c r="M425" s="69" t="s">
        <v>1768</v>
      </c>
      <c r="N425" s="66">
        <v>235959.0</v>
      </c>
      <c r="O425" s="66">
        <v>2.0040225E7</v>
      </c>
      <c r="P425" s="66"/>
      <c r="Q425" s="66">
        <v>26.0</v>
      </c>
      <c r="R425" s="66">
        <v>2.0040225E7</v>
      </c>
      <c r="S425" s="70">
        <v>1.0</v>
      </c>
      <c r="T425" s="70">
        <v>1.0</v>
      </c>
      <c r="U425" s="67" t="s">
        <v>492</v>
      </c>
      <c r="V425" s="67" t="s">
        <v>493</v>
      </c>
      <c r="W425" s="67" t="s">
        <v>49</v>
      </c>
      <c r="X425" s="67" t="s">
        <v>494</v>
      </c>
      <c r="Y425" s="67" t="s">
        <v>18</v>
      </c>
    </row>
    <row r="426">
      <c r="A426" s="67" t="s">
        <v>60</v>
      </c>
      <c r="B426" s="66">
        <v>3.99699211E8</v>
      </c>
      <c r="C426" s="67" t="s">
        <v>1769</v>
      </c>
      <c r="D426" s="67" t="s">
        <v>107</v>
      </c>
      <c r="E426" s="67" t="s">
        <v>1770</v>
      </c>
      <c r="F426" s="66" t="s">
        <v>1771</v>
      </c>
      <c r="G426" s="66">
        <v>371.0</v>
      </c>
      <c r="H426" s="66">
        <v>2.0160901E7</v>
      </c>
      <c r="I426" s="66">
        <v>0.0</v>
      </c>
      <c r="J426" s="66">
        <v>1.0</v>
      </c>
      <c r="K426" s="68"/>
      <c r="L426" s="68"/>
      <c r="M426" s="69" t="s">
        <v>1772</v>
      </c>
      <c r="N426" s="66">
        <v>235959.0</v>
      </c>
      <c r="O426" s="66">
        <v>2.0160901E7</v>
      </c>
      <c r="P426" s="68"/>
      <c r="Q426" s="66">
        <v>20.0</v>
      </c>
      <c r="R426" s="66">
        <v>2.0160901E7</v>
      </c>
      <c r="S426" s="70">
        <v>1.0</v>
      </c>
      <c r="T426" s="70">
        <v>1.0</v>
      </c>
      <c r="U426" s="67" t="s">
        <v>492</v>
      </c>
      <c r="V426" s="67" t="s">
        <v>493</v>
      </c>
      <c r="W426" s="67" t="s">
        <v>49</v>
      </c>
      <c r="X426" s="67" t="s">
        <v>494</v>
      </c>
      <c r="Y426" s="67" t="s">
        <v>18</v>
      </c>
    </row>
    <row r="427">
      <c r="A427" s="67" t="s">
        <v>60</v>
      </c>
      <c r="B427" s="66">
        <v>1.88151621E8</v>
      </c>
      <c r="C427" s="67" t="s">
        <v>1773</v>
      </c>
      <c r="D427" s="67" t="s">
        <v>168</v>
      </c>
      <c r="E427" s="67" t="s">
        <v>1774</v>
      </c>
      <c r="F427" s="66" t="s">
        <v>1775</v>
      </c>
      <c r="G427" s="66">
        <v>789.0</v>
      </c>
      <c r="H427" s="66">
        <v>2.0060522E7</v>
      </c>
      <c r="I427" s="66">
        <v>0.0</v>
      </c>
      <c r="J427" s="66">
        <v>2.0</v>
      </c>
      <c r="K427" s="68"/>
      <c r="L427" s="68"/>
      <c r="M427" s="69" t="s">
        <v>1776</v>
      </c>
      <c r="N427" s="66">
        <v>235959.0</v>
      </c>
      <c r="O427" s="66">
        <v>2.0060522E7</v>
      </c>
      <c r="P427" s="68"/>
      <c r="Q427" s="66">
        <v>40.0</v>
      </c>
      <c r="R427" s="66">
        <v>2.0060522E7</v>
      </c>
      <c r="S427" s="70">
        <v>1.0</v>
      </c>
      <c r="T427" s="70">
        <v>0.0</v>
      </c>
      <c r="U427" s="67" t="s">
        <v>492</v>
      </c>
      <c r="V427" s="67" t="s">
        <v>493</v>
      </c>
      <c r="W427" s="67" t="s">
        <v>49</v>
      </c>
      <c r="X427" s="67" t="s">
        <v>494</v>
      </c>
      <c r="Y427" s="67" t="s">
        <v>12</v>
      </c>
    </row>
    <row r="428">
      <c r="A428" s="67" t="s">
        <v>63</v>
      </c>
      <c r="B428" s="66">
        <v>8632656.0</v>
      </c>
      <c r="C428" s="67" t="s">
        <v>1777</v>
      </c>
      <c r="D428" s="67" t="s">
        <v>107</v>
      </c>
      <c r="E428" s="67" t="s">
        <v>1778</v>
      </c>
      <c r="F428" s="66" t="s">
        <v>1779</v>
      </c>
      <c r="G428" s="66">
        <v>354.0</v>
      </c>
      <c r="H428" s="66">
        <v>2.012041E7</v>
      </c>
      <c r="I428" s="66">
        <v>0.0</v>
      </c>
      <c r="J428" s="66">
        <v>12.0</v>
      </c>
      <c r="K428" s="68"/>
      <c r="L428" s="68"/>
      <c r="M428" s="69" t="s">
        <v>1780</v>
      </c>
      <c r="N428" s="66">
        <v>235959.0</v>
      </c>
      <c r="O428" s="66">
        <v>2.012041E7</v>
      </c>
      <c r="P428" s="68"/>
      <c r="Q428" s="66">
        <v>17.0</v>
      </c>
      <c r="R428" s="66">
        <v>2.012041E7</v>
      </c>
      <c r="S428" s="70">
        <v>1.0</v>
      </c>
      <c r="T428" s="70">
        <v>1.0</v>
      </c>
      <c r="U428" s="67" t="s">
        <v>492</v>
      </c>
      <c r="V428" s="67" t="s">
        <v>493</v>
      </c>
      <c r="W428" s="67" t="s">
        <v>49</v>
      </c>
      <c r="X428" s="67" t="s">
        <v>494</v>
      </c>
      <c r="Y428" s="67" t="s">
        <v>18</v>
      </c>
    </row>
    <row r="429">
      <c r="A429" s="67" t="s">
        <v>62</v>
      </c>
      <c r="B429" s="66">
        <v>1.5782394E7</v>
      </c>
      <c r="C429" s="67" t="s">
        <v>1781</v>
      </c>
      <c r="D429" s="67" t="s">
        <v>107</v>
      </c>
      <c r="E429" s="67" t="s">
        <v>1782</v>
      </c>
      <c r="F429" s="66" t="s">
        <v>1783</v>
      </c>
      <c r="G429" s="66">
        <v>369.0</v>
      </c>
      <c r="H429" s="66">
        <v>2.012041E7</v>
      </c>
      <c r="I429" s="66">
        <v>0.0</v>
      </c>
      <c r="J429" s="66">
        <v>9.0</v>
      </c>
      <c r="K429" s="68"/>
      <c r="L429" s="68"/>
      <c r="M429" s="66" t="s">
        <v>126</v>
      </c>
      <c r="N429" s="66">
        <v>235959.0</v>
      </c>
      <c r="O429" s="66">
        <v>2.012041E7</v>
      </c>
      <c r="P429" s="68"/>
      <c r="Q429" s="66">
        <v>17.0</v>
      </c>
      <c r="R429" s="66">
        <v>2.012041E7</v>
      </c>
      <c r="S429" s="70">
        <v>1.0</v>
      </c>
      <c r="T429" s="70">
        <v>1.0</v>
      </c>
      <c r="U429" s="67" t="s">
        <v>492</v>
      </c>
      <c r="V429" s="67" t="s">
        <v>493</v>
      </c>
      <c r="W429" s="67" t="s">
        <v>49</v>
      </c>
      <c r="X429" s="67" t="s">
        <v>494</v>
      </c>
      <c r="Y429" s="67" t="s">
        <v>18</v>
      </c>
    </row>
    <row r="430">
      <c r="A430" s="65" t="s">
        <v>30</v>
      </c>
      <c r="B430" s="66">
        <v>9714235.0</v>
      </c>
      <c r="C430" s="67" t="s">
        <v>1784</v>
      </c>
      <c r="D430" s="67" t="s">
        <v>107</v>
      </c>
      <c r="E430" s="67" t="s">
        <v>1785</v>
      </c>
      <c r="F430" s="66" t="s">
        <v>1786</v>
      </c>
      <c r="G430" s="66">
        <v>885.0</v>
      </c>
      <c r="H430" s="66">
        <v>2.0150609E7</v>
      </c>
      <c r="I430" s="66">
        <v>0.0</v>
      </c>
      <c r="J430" s="66">
        <v>24.0</v>
      </c>
      <c r="K430" s="68"/>
      <c r="L430" s="68"/>
      <c r="M430" s="69" t="s">
        <v>1787</v>
      </c>
      <c r="N430" s="66">
        <v>235959.0</v>
      </c>
      <c r="O430" s="66">
        <v>2.0150609E7</v>
      </c>
      <c r="P430" s="68"/>
      <c r="Q430" s="66">
        <v>39.0</v>
      </c>
      <c r="R430" s="66">
        <v>2.0150609E7</v>
      </c>
      <c r="S430" s="70">
        <v>1.0</v>
      </c>
      <c r="T430" s="70">
        <v>1.0</v>
      </c>
      <c r="U430" s="67" t="s">
        <v>492</v>
      </c>
      <c r="V430" s="67" t="s">
        <v>493</v>
      </c>
      <c r="W430" s="67" t="s">
        <v>49</v>
      </c>
      <c r="X430" s="67" t="s">
        <v>494</v>
      </c>
      <c r="Y430" s="67" t="s">
        <v>18</v>
      </c>
    </row>
    <row r="431">
      <c r="A431" s="67" t="s">
        <v>60</v>
      </c>
      <c r="B431" s="66">
        <v>2.5992983E7</v>
      </c>
      <c r="C431" s="67" t="s">
        <v>1788</v>
      </c>
      <c r="D431" s="67" t="s">
        <v>107</v>
      </c>
      <c r="E431" s="67" t="s">
        <v>1789</v>
      </c>
      <c r="F431" s="66" t="s">
        <v>1790</v>
      </c>
      <c r="G431" s="66">
        <v>775.0</v>
      </c>
      <c r="H431" s="66">
        <v>2.0000901E7</v>
      </c>
      <c r="I431" s="66">
        <v>0.0</v>
      </c>
      <c r="J431" s="66">
        <v>1.0</v>
      </c>
      <c r="K431" s="68"/>
      <c r="L431" s="68"/>
      <c r="M431" s="69" t="s">
        <v>1791</v>
      </c>
      <c r="N431" s="66">
        <v>235959.0</v>
      </c>
      <c r="O431" s="66">
        <v>2.0000901E7</v>
      </c>
      <c r="P431" s="68"/>
      <c r="Q431" s="66">
        <v>43.0</v>
      </c>
      <c r="R431" s="66">
        <v>2.0000901E7</v>
      </c>
      <c r="S431" s="70">
        <v>1.0</v>
      </c>
      <c r="T431" s="70">
        <v>1.0</v>
      </c>
      <c r="U431" s="67" t="s">
        <v>492</v>
      </c>
      <c r="V431" s="67" t="s">
        <v>493</v>
      </c>
      <c r="W431" s="67" t="s">
        <v>49</v>
      </c>
      <c r="X431" s="67" t="s">
        <v>494</v>
      </c>
      <c r="Y431" s="67" t="s">
        <v>18</v>
      </c>
    </row>
    <row r="432">
      <c r="A432" s="65" t="s">
        <v>53</v>
      </c>
      <c r="B432" s="66">
        <v>374286.0</v>
      </c>
      <c r="C432" s="67" t="s">
        <v>294</v>
      </c>
      <c r="D432" s="67" t="s">
        <v>168</v>
      </c>
      <c r="E432" s="67" t="s">
        <v>295</v>
      </c>
      <c r="F432" s="66" t="s">
        <v>296</v>
      </c>
      <c r="G432" s="66">
        <v>351.0</v>
      </c>
      <c r="H432" s="66">
        <v>2.0170405E7</v>
      </c>
      <c r="I432" s="66">
        <v>0.0</v>
      </c>
      <c r="J432" s="66">
        <v>6.0</v>
      </c>
      <c r="K432" s="68"/>
      <c r="L432" s="68"/>
      <c r="M432" s="69" t="s">
        <v>1792</v>
      </c>
      <c r="N432" s="66">
        <v>235959.0</v>
      </c>
      <c r="O432" s="66">
        <v>2.0170405E7</v>
      </c>
      <c r="P432" s="66" t="s">
        <v>1793</v>
      </c>
      <c r="Q432" s="66">
        <v>26.0</v>
      </c>
      <c r="R432" s="66">
        <v>2.0170405E7</v>
      </c>
      <c r="S432" s="70">
        <v>1.0</v>
      </c>
      <c r="T432" s="70">
        <v>0.0</v>
      </c>
      <c r="U432" s="67" t="s">
        <v>492</v>
      </c>
      <c r="V432" s="67" t="s">
        <v>493</v>
      </c>
      <c r="W432" s="67" t="s">
        <v>49</v>
      </c>
      <c r="X432" s="67" t="s">
        <v>494</v>
      </c>
      <c r="Y432" s="67" t="s">
        <v>12</v>
      </c>
    </row>
    <row r="433">
      <c r="A433" s="65" t="s">
        <v>60</v>
      </c>
      <c r="B433" s="66">
        <v>7.6740409E7</v>
      </c>
      <c r="C433" s="67" t="s">
        <v>1794</v>
      </c>
      <c r="D433" s="67" t="s">
        <v>168</v>
      </c>
      <c r="E433" s="67" t="s">
        <v>1795</v>
      </c>
      <c r="F433" s="66" t="s">
        <v>1796</v>
      </c>
      <c r="G433" s="66">
        <v>860.0</v>
      </c>
      <c r="H433" s="66">
        <v>2.002053E7</v>
      </c>
      <c r="I433" s="66">
        <v>0.0</v>
      </c>
      <c r="J433" s="66">
        <v>1.0</v>
      </c>
      <c r="K433" s="68"/>
      <c r="L433" s="68"/>
      <c r="M433" s="69" t="s">
        <v>1797</v>
      </c>
      <c r="N433" s="66">
        <v>235959.0</v>
      </c>
      <c r="O433" s="66">
        <v>2.002053E7</v>
      </c>
      <c r="P433" s="68"/>
      <c r="Q433" s="66">
        <v>40.0</v>
      </c>
      <c r="R433" s="66">
        <v>2.002053E7</v>
      </c>
      <c r="S433" s="70">
        <v>1.0</v>
      </c>
      <c r="T433" s="70">
        <v>0.0</v>
      </c>
      <c r="U433" s="67" t="s">
        <v>492</v>
      </c>
      <c r="V433" s="67" t="s">
        <v>493</v>
      </c>
      <c r="W433" s="67" t="s">
        <v>49</v>
      </c>
      <c r="X433" s="67" t="s">
        <v>494</v>
      </c>
      <c r="Y433" s="67" t="s">
        <v>12</v>
      </c>
    </row>
    <row r="434">
      <c r="A434" s="67" t="s">
        <v>60</v>
      </c>
      <c r="B434" s="66">
        <v>7.6998299E7</v>
      </c>
      <c r="C434" s="67" t="s">
        <v>1798</v>
      </c>
      <c r="D434" s="67" t="s">
        <v>107</v>
      </c>
      <c r="E434" s="67" t="s">
        <v>1799</v>
      </c>
      <c r="F434" s="66" t="s">
        <v>1800</v>
      </c>
      <c r="G434" s="66">
        <v>494.0</v>
      </c>
      <c r="H434" s="66">
        <v>2.0020507E7</v>
      </c>
      <c r="I434" s="66">
        <v>0.0</v>
      </c>
      <c r="J434" s="66">
        <v>1.0</v>
      </c>
      <c r="K434" s="68"/>
      <c r="L434" s="68"/>
      <c r="M434" s="69" t="s">
        <v>1801</v>
      </c>
      <c r="N434" s="66">
        <v>235959.0</v>
      </c>
      <c r="O434" s="66">
        <v>2.0020507E7</v>
      </c>
      <c r="P434" s="68"/>
      <c r="Q434" s="66">
        <v>19.0</v>
      </c>
      <c r="R434" s="66">
        <v>2.0020507E7</v>
      </c>
      <c r="S434" s="70">
        <v>1.0</v>
      </c>
      <c r="T434" s="70">
        <v>1.0</v>
      </c>
      <c r="U434" s="67" t="s">
        <v>492</v>
      </c>
      <c r="V434" s="67" t="s">
        <v>493</v>
      </c>
      <c r="W434" s="67" t="s">
        <v>49</v>
      </c>
      <c r="X434" s="67" t="s">
        <v>494</v>
      </c>
      <c r="Y434" s="67" t="s">
        <v>18</v>
      </c>
    </row>
    <row r="435">
      <c r="A435" s="65" t="s">
        <v>79</v>
      </c>
      <c r="B435" s="66">
        <v>6.2498638E7</v>
      </c>
      <c r="C435" s="67" t="s">
        <v>1802</v>
      </c>
      <c r="D435" s="67" t="s">
        <v>107</v>
      </c>
      <c r="E435" s="67" t="s">
        <v>1803</v>
      </c>
      <c r="F435" s="66" t="s">
        <v>1804</v>
      </c>
      <c r="G435" s="66">
        <v>705.0</v>
      </c>
      <c r="H435" s="66">
        <v>2.0121115E7</v>
      </c>
      <c r="I435" s="66">
        <v>0.0</v>
      </c>
      <c r="J435" s="66">
        <v>7.0</v>
      </c>
      <c r="K435" s="68"/>
      <c r="L435" s="68"/>
      <c r="M435" s="69" t="s">
        <v>1805</v>
      </c>
      <c r="N435" s="66">
        <v>235959.0</v>
      </c>
      <c r="O435" s="66">
        <v>2.0121115E7</v>
      </c>
      <c r="P435" s="68"/>
      <c r="Q435" s="66">
        <v>32.0</v>
      </c>
      <c r="R435" s="66">
        <v>2.0121115E7</v>
      </c>
      <c r="S435" s="70">
        <v>1.0</v>
      </c>
      <c r="T435" s="70">
        <v>1.0</v>
      </c>
      <c r="U435" s="67" t="s">
        <v>492</v>
      </c>
      <c r="V435" s="67" t="s">
        <v>493</v>
      </c>
      <c r="W435" s="67" t="s">
        <v>49</v>
      </c>
      <c r="X435" s="67" t="s">
        <v>494</v>
      </c>
      <c r="Y435" s="67" t="s">
        <v>18</v>
      </c>
    </row>
    <row r="436">
      <c r="A436" s="65" t="s">
        <v>60</v>
      </c>
      <c r="B436" s="66">
        <v>4327636.0</v>
      </c>
      <c r="C436" s="67" t="s">
        <v>1806</v>
      </c>
      <c r="D436" s="67" t="s">
        <v>168</v>
      </c>
      <c r="E436" s="67" t="s">
        <v>1807</v>
      </c>
      <c r="F436" s="66" t="s">
        <v>1808</v>
      </c>
      <c r="G436" s="66">
        <v>1120.0</v>
      </c>
      <c r="H436" s="66">
        <v>1.9991231E7</v>
      </c>
      <c r="I436" s="66">
        <v>0.0</v>
      </c>
      <c r="J436" s="66">
        <v>1.0</v>
      </c>
      <c r="K436" s="68"/>
      <c r="L436" s="68"/>
      <c r="M436" s="69" t="s">
        <v>1809</v>
      </c>
      <c r="N436" s="66">
        <v>235959.0</v>
      </c>
      <c r="O436" s="66">
        <v>1.9991231E7</v>
      </c>
      <c r="P436" s="68"/>
      <c r="Q436" s="66">
        <v>50.0</v>
      </c>
      <c r="R436" s="66">
        <v>1.9991231E7</v>
      </c>
      <c r="S436" s="70">
        <v>1.0</v>
      </c>
      <c r="T436" s="70">
        <v>0.0</v>
      </c>
      <c r="U436" s="67" t="s">
        <v>492</v>
      </c>
      <c r="V436" s="67" t="s">
        <v>493</v>
      </c>
      <c r="W436" s="67" t="s">
        <v>49</v>
      </c>
      <c r="X436" s="67" t="s">
        <v>494</v>
      </c>
      <c r="Y436" s="67" t="s">
        <v>12</v>
      </c>
    </row>
    <row r="437">
      <c r="A437" s="67" t="s">
        <v>63</v>
      </c>
      <c r="B437" s="66">
        <v>1.6302233E7</v>
      </c>
      <c r="C437" s="67" t="s">
        <v>1810</v>
      </c>
      <c r="D437" s="67" t="s">
        <v>107</v>
      </c>
      <c r="E437" s="67" t="s">
        <v>1811</v>
      </c>
      <c r="F437" s="66" t="s">
        <v>1812</v>
      </c>
      <c r="G437" s="66">
        <v>225.0</v>
      </c>
      <c r="H437" s="66">
        <v>2.0130924E7</v>
      </c>
      <c r="I437" s="66">
        <v>0.0</v>
      </c>
      <c r="J437" s="66">
        <v>6.0</v>
      </c>
      <c r="K437" s="68"/>
      <c r="L437" s="68"/>
      <c r="M437" s="69" t="s">
        <v>1813</v>
      </c>
      <c r="N437" s="66">
        <v>235959.0</v>
      </c>
      <c r="O437" s="66">
        <v>2.0130924E7</v>
      </c>
      <c r="P437" s="68"/>
      <c r="Q437" s="66">
        <v>13.0</v>
      </c>
      <c r="R437" s="66">
        <v>2.0130924E7</v>
      </c>
      <c r="S437" s="70">
        <v>1.0</v>
      </c>
      <c r="T437" s="70">
        <v>1.0</v>
      </c>
      <c r="U437" s="67" t="s">
        <v>492</v>
      </c>
      <c r="V437" s="67" t="s">
        <v>493</v>
      </c>
      <c r="W437" s="67" t="s">
        <v>49</v>
      </c>
      <c r="X437" s="67" t="s">
        <v>494</v>
      </c>
      <c r="Y437" s="67" t="s">
        <v>18</v>
      </c>
    </row>
    <row r="438">
      <c r="A438" s="67" t="s">
        <v>60</v>
      </c>
      <c r="B438" s="66">
        <v>2.41662344E8</v>
      </c>
      <c r="C438" s="67" t="s">
        <v>1814</v>
      </c>
      <c r="D438" s="67" t="s">
        <v>107</v>
      </c>
      <c r="E438" s="67" t="s">
        <v>1815</v>
      </c>
      <c r="F438" s="66" t="s">
        <v>1816</v>
      </c>
      <c r="G438" s="66">
        <v>566.0</v>
      </c>
      <c r="H438" s="66">
        <v>2.0080506E7</v>
      </c>
      <c r="I438" s="66">
        <v>0.0</v>
      </c>
      <c r="J438" s="66">
        <v>2.0</v>
      </c>
      <c r="K438" s="68"/>
      <c r="L438" s="68"/>
      <c r="M438" s="69" t="s">
        <v>1817</v>
      </c>
      <c r="N438" s="66">
        <v>235959.0</v>
      </c>
      <c r="O438" s="66">
        <v>2.0080506E7</v>
      </c>
      <c r="P438" s="66"/>
      <c r="Q438" s="66">
        <v>40.0</v>
      </c>
      <c r="R438" s="66">
        <v>2.0080506E7</v>
      </c>
      <c r="S438" s="70">
        <v>1.0</v>
      </c>
      <c r="T438" s="70">
        <v>1.0</v>
      </c>
      <c r="U438" s="67" t="s">
        <v>492</v>
      </c>
      <c r="V438" s="67" t="s">
        <v>493</v>
      </c>
      <c r="W438" s="67" t="s">
        <v>49</v>
      </c>
      <c r="X438" s="67" t="s">
        <v>494</v>
      </c>
      <c r="Y438" s="67" t="s">
        <v>18</v>
      </c>
    </row>
    <row r="439">
      <c r="A439" s="67" t="s">
        <v>60</v>
      </c>
      <c r="B439" s="66">
        <v>4.33024456E8</v>
      </c>
      <c r="C439" s="67" t="s">
        <v>1818</v>
      </c>
      <c r="D439" s="67" t="s">
        <v>107</v>
      </c>
      <c r="E439" s="67" t="s">
        <v>1819</v>
      </c>
      <c r="F439" s="66" t="s">
        <v>1820</v>
      </c>
      <c r="G439" s="66">
        <v>215.0</v>
      </c>
      <c r="H439" s="66">
        <v>2.0180723E7</v>
      </c>
      <c r="I439" s="66">
        <v>0.0</v>
      </c>
      <c r="J439" s="66">
        <v>2.0</v>
      </c>
      <c r="K439" s="68"/>
      <c r="L439" s="68"/>
      <c r="M439" s="69" t="s">
        <v>1821</v>
      </c>
      <c r="N439" s="66">
        <v>235959.0</v>
      </c>
      <c r="O439" s="66">
        <v>2.0180723E7</v>
      </c>
      <c r="P439" s="68"/>
      <c r="Q439" s="66">
        <v>9.0</v>
      </c>
      <c r="R439" s="66">
        <v>2.0180723E7</v>
      </c>
      <c r="S439" s="70">
        <v>1.0</v>
      </c>
      <c r="T439" s="70">
        <v>1.0</v>
      </c>
      <c r="U439" s="67" t="s">
        <v>492</v>
      </c>
      <c r="V439" s="67" t="s">
        <v>493</v>
      </c>
      <c r="W439" s="67" t="s">
        <v>49</v>
      </c>
      <c r="X439" s="67" t="s">
        <v>494</v>
      </c>
      <c r="Y439" s="67" t="s">
        <v>18</v>
      </c>
    </row>
    <row r="440">
      <c r="A440" s="67" t="s">
        <v>79</v>
      </c>
      <c r="B440" s="66">
        <v>5.8932242E7</v>
      </c>
      <c r="C440" s="67" t="s">
        <v>1822</v>
      </c>
      <c r="D440" s="67" t="s">
        <v>168</v>
      </c>
      <c r="E440" s="67" t="s">
        <v>1823</v>
      </c>
      <c r="F440" s="66" t="s">
        <v>1824</v>
      </c>
      <c r="G440" s="66">
        <v>303.0</v>
      </c>
      <c r="H440" s="66">
        <v>2.0120623E7</v>
      </c>
      <c r="I440" s="66">
        <v>0.0</v>
      </c>
      <c r="J440" s="66">
        <v>8.0</v>
      </c>
      <c r="K440" s="68"/>
      <c r="L440" s="68"/>
      <c r="M440" s="69" t="s">
        <v>1825</v>
      </c>
      <c r="N440" s="66">
        <v>235959.0</v>
      </c>
      <c r="O440" s="66">
        <v>2.0120623E7</v>
      </c>
      <c r="P440" s="68"/>
      <c r="Q440" s="66">
        <v>20.0</v>
      </c>
      <c r="R440" s="66">
        <v>2.0120623E7</v>
      </c>
      <c r="S440" s="70">
        <v>1.0</v>
      </c>
      <c r="T440" s="70">
        <v>0.0</v>
      </c>
      <c r="U440" s="67" t="s">
        <v>492</v>
      </c>
      <c r="V440" s="67" t="s">
        <v>493</v>
      </c>
      <c r="W440" s="67" t="s">
        <v>49</v>
      </c>
      <c r="X440" s="67" t="s">
        <v>494</v>
      </c>
      <c r="Y440" s="67" t="s">
        <v>12</v>
      </c>
    </row>
    <row r="441">
      <c r="A441" s="67" t="s">
        <v>60</v>
      </c>
      <c r="B441" s="66">
        <v>1778185.0</v>
      </c>
      <c r="C441" s="67" t="s">
        <v>1826</v>
      </c>
      <c r="D441" s="67" t="s">
        <v>107</v>
      </c>
      <c r="E441" s="67" t="s">
        <v>1827</v>
      </c>
      <c r="F441" s="66" t="s">
        <v>1828</v>
      </c>
      <c r="G441" s="66">
        <v>1232.0</v>
      </c>
      <c r="H441" s="66">
        <v>1.999113E7</v>
      </c>
      <c r="I441" s="66">
        <v>0.0</v>
      </c>
      <c r="J441" s="66">
        <v>1.0</v>
      </c>
      <c r="K441" s="68"/>
      <c r="L441" s="68"/>
      <c r="M441" s="69" t="s">
        <v>1829</v>
      </c>
      <c r="N441" s="66">
        <v>235959.0</v>
      </c>
      <c r="O441" s="66">
        <v>1.999113E7</v>
      </c>
      <c r="P441" s="68"/>
      <c r="Q441" s="66">
        <v>61.0</v>
      </c>
      <c r="R441" s="66">
        <v>1.999113E7</v>
      </c>
      <c r="S441" s="70">
        <v>1.0</v>
      </c>
      <c r="T441" s="70">
        <v>1.0</v>
      </c>
      <c r="U441" s="67" t="s">
        <v>492</v>
      </c>
      <c r="V441" s="67" t="s">
        <v>493</v>
      </c>
      <c r="W441" s="67" t="s">
        <v>49</v>
      </c>
      <c r="X441" s="67" t="s">
        <v>494</v>
      </c>
      <c r="Y441" s="67" t="s">
        <v>18</v>
      </c>
    </row>
    <row r="442">
      <c r="A442" s="67" t="s">
        <v>60</v>
      </c>
      <c r="B442" s="66">
        <v>3.6176928E8</v>
      </c>
      <c r="C442" s="67" t="s">
        <v>1830</v>
      </c>
      <c r="D442" s="67" t="s">
        <v>107</v>
      </c>
      <c r="E442" s="67" t="s">
        <v>1831</v>
      </c>
      <c r="F442" s="66" t="s">
        <v>1832</v>
      </c>
      <c r="G442" s="66">
        <v>495.0</v>
      </c>
      <c r="H442" s="66">
        <v>2.014071E7</v>
      </c>
      <c r="I442" s="66">
        <v>0.0</v>
      </c>
      <c r="J442" s="66">
        <v>2.0</v>
      </c>
      <c r="K442" s="68"/>
      <c r="L442" s="68"/>
      <c r="M442" s="69" t="s">
        <v>1833</v>
      </c>
      <c r="N442" s="66">
        <v>235959.0</v>
      </c>
      <c r="O442" s="66">
        <v>2.014071E7</v>
      </c>
      <c r="P442" s="68"/>
      <c r="Q442" s="66">
        <v>25.0</v>
      </c>
      <c r="R442" s="66">
        <v>2.014071E7</v>
      </c>
      <c r="S442" s="70">
        <v>1.0</v>
      </c>
      <c r="T442" s="70">
        <v>1.0</v>
      </c>
      <c r="U442" s="67" t="s">
        <v>492</v>
      </c>
      <c r="V442" s="67" t="s">
        <v>493</v>
      </c>
      <c r="W442" s="67" t="s">
        <v>49</v>
      </c>
      <c r="X442" s="67" t="s">
        <v>494</v>
      </c>
      <c r="Y442" s="67" t="s">
        <v>18</v>
      </c>
    </row>
    <row r="443">
      <c r="A443" s="65" t="s">
        <v>79</v>
      </c>
      <c r="B443" s="66">
        <v>1.15712059E8</v>
      </c>
      <c r="C443" s="67" t="s">
        <v>1834</v>
      </c>
      <c r="D443" s="67" t="s">
        <v>107</v>
      </c>
      <c r="E443" s="67" t="s">
        <v>1835</v>
      </c>
      <c r="F443" s="66" t="s">
        <v>1836</v>
      </c>
      <c r="G443" s="66">
        <v>1516.0</v>
      </c>
      <c r="H443" s="66">
        <v>2.0170509E7</v>
      </c>
      <c r="I443" s="66">
        <v>0.0</v>
      </c>
      <c r="J443" s="66">
        <v>15.0</v>
      </c>
      <c r="K443" s="68"/>
      <c r="L443" s="68"/>
      <c r="M443" s="69" t="s">
        <v>1837</v>
      </c>
      <c r="N443" s="66">
        <v>235959.0</v>
      </c>
      <c r="O443" s="66">
        <v>2.0170509E7</v>
      </c>
      <c r="P443" s="66" t="s">
        <v>1838</v>
      </c>
      <c r="Q443" s="66">
        <v>63.0</v>
      </c>
      <c r="R443" s="66">
        <v>2.0170509E7</v>
      </c>
      <c r="S443" s="70">
        <v>1.0</v>
      </c>
      <c r="T443" s="70">
        <v>1.0</v>
      </c>
      <c r="U443" s="67" t="s">
        <v>492</v>
      </c>
      <c r="V443" s="67" t="s">
        <v>493</v>
      </c>
      <c r="W443" s="67" t="s">
        <v>49</v>
      </c>
      <c r="X443" s="67" t="s">
        <v>494</v>
      </c>
      <c r="Y443" s="67" t="s">
        <v>18</v>
      </c>
    </row>
    <row r="444">
      <c r="A444" s="71" t="s">
        <v>59</v>
      </c>
      <c r="B444" s="66">
        <v>3.7869938E7</v>
      </c>
      <c r="C444" s="67" t="s">
        <v>304</v>
      </c>
      <c r="D444" s="67" t="s">
        <v>107</v>
      </c>
      <c r="E444" s="67" t="s">
        <v>305</v>
      </c>
      <c r="F444" s="66" t="s">
        <v>306</v>
      </c>
      <c r="G444" s="66">
        <v>463.0</v>
      </c>
      <c r="H444" s="66">
        <v>2.0020912E7</v>
      </c>
      <c r="I444" s="66">
        <v>0.0</v>
      </c>
      <c r="J444" s="66">
        <v>1.0</v>
      </c>
      <c r="K444" s="68"/>
      <c r="L444" s="68"/>
      <c r="M444" s="69" t="s">
        <v>1839</v>
      </c>
      <c r="N444" s="66">
        <v>235959.0</v>
      </c>
      <c r="O444" s="66">
        <v>2.0020912E7</v>
      </c>
      <c r="P444" s="68"/>
      <c r="Q444" s="66">
        <v>24.0</v>
      </c>
      <c r="R444" s="66">
        <v>2.0020912E7</v>
      </c>
      <c r="S444" s="70">
        <v>1.0</v>
      </c>
      <c r="T444" s="70">
        <v>1.0</v>
      </c>
      <c r="U444" s="67" t="s">
        <v>492</v>
      </c>
      <c r="V444" s="67" t="s">
        <v>493</v>
      </c>
      <c r="W444" s="67" t="s">
        <v>49</v>
      </c>
      <c r="X444" s="67" t="s">
        <v>494</v>
      </c>
      <c r="Y444" s="67" t="s">
        <v>18</v>
      </c>
    </row>
    <row r="445">
      <c r="A445" s="67" t="s">
        <v>60</v>
      </c>
      <c r="B445" s="66">
        <v>2.69621942E8</v>
      </c>
      <c r="C445" s="67" t="s">
        <v>1840</v>
      </c>
      <c r="D445" s="67" t="s">
        <v>168</v>
      </c>
      <c r="E445" s="67" t="s">
        <v>1841</v>
      </c>
      <c r="F445" s="66" t="s">
        <v>1842</v>
      </c>
      <c r="G445" s="66">
        <v>1090.0</v>
      </c>
      <c r="H445" s="66">
        <v>2.0090705E7</v>
      </c>
      <c r="I445" s="66">
        <v>0.0</v>
      </c>
      <c r="J445" s="66">
        <v>1.0</v>
      </c>
      <c r="K445" s="68"/>
      <c r="L445" s="68"/>
      <c r="M445" s="69" t="s">
        <v>1843</v>
      </c>
      <c r="N445" s="66">
        <v>235959.0</v>
      </c>
      <c r="O445" s="66">
        <v>2.0090705E7</v>
      </c>
      <c r="P445" s="68"/>
      <c r="Q445" s="66">
        <v>67.0</v>
      </c>
      <c r="R445" s="66">
        <v>2.0090705E7</v>
      </c>
      <c r="S445" s="70">
        <v>1.0</v>
      </c>
      <c r="T445" s="70">
        <v>0.0</v>
      </c>
      <c r="U445" s="67" t="s">
        <v>492</v>
      </c>
      <c r="V445" s="67" t="s">
        <v>493</v>
      </c>
      <c r="W445" s="67" t="s">
        <v>49</v>
      </c>
      <c r="X445" s="67" t="s">
        <v>494</v>
      </c>
      <c r="Y445" s="67" t="s">
        <v>12</v>
      </c>
    </row>
    <row r="446">
      <c r="A446" s="67" t="s">
        <v>60</v>
      </c>
      <c r="B446" s="66">
        <v>3.8748232E7</v>
      </c>
      <c r="C446" s="67" t="s">
        <v>1844</v>
      </c>
      <c r="D446" s="67" t="s">
        <v>107</v>
      </c>
      <c r="E446" s="67" t="s">
        <v>1845</v>
      </c>
      <c r="F446" s="66" t="s">
        <v>1846</v>
      </c>
      <c r="G446" s="66">
        <v>951.0</v>
      </c>
      <c r="H446" s="66">
        <v>2.001012E7</v>
      </c>
      <c r="I446" s="66">
        <v>0.0</v>
      </c>
      <c r="J446" s="66">
        <v>1.0</v>
      </c>
      <c r="K446" s="68"/>
      <c r="L446" s="68"/>
      <c r="M446" s="69" t="s">
        <v>1847</v>
      </c>
      <c r="N446" s="66">
        <v>235959.0</v>
      </c>
      <c r="O446" s="66">
        <v>2.001012E7</v>
      </c>
      <c r="P446" s="68"/>
      <c r="Q446" s="66">
        <v>67.0</v>
      </c>
      <c r="R446" s="66">
        <v>2.001012E7</v>
      </c>
      <c r="S446" s="70">
        <v>1.0</v>
      </c>
      <c r="T446" s="70">
        <v>1.0</v>
      </c>
      <c r="U446" s="67" t="s">
        <v>492</v>
      </c>
      <c r="V446" s="67" t="s">
        <v>493</v>
      </c>
      <c r="W446" s="67" t="s">
        <v>49</v>
      </c>
      <c r="X446" s="67" t="s">
        <v>494</v>
      </c>
      <c r="Y446" s="67" t="s">
        <v>18</v>
      </c>
    </row>
    <row r="447">
      <c r="A447" s="65" t="s">
        <v>60</v>
      </c>
      <c r="B447" s="66">
        <v>2.92136893E8</v>
      </c>
      <c r="C447" s="67" t="s">
        <v>1848</v>
      </c>
      <c r="D447" s="67" t="s">
        <v>107</v>
      </c>
      <c r="E447" s="67" t="s">
        <v>1849</v>
      </c>
      <c r="F447" s="66" t="s">
        <v>1850</v>
      </c>
      <c r="G447" s="66">
        <v>1496.0</v>
      </c>
      <c r="H447" s="66">
        <v>2.0100904E7</v>
      </c>
      <c r="I447" s="66">
        <v>0.0</v>
      </c>
      <c r="J447" s="66">
        <v>1.0</v>
      </c>
      <c r="K447" s="68"/>
      <c r="L447" s="68"/>
      <c r="M447" s="69" t="s">
        <v>1851</v>
      </c>
      <c r="N447" s="66">
        <v>235959.0</v>
      </c>
      <c r="O447" s="66">
        <v>2.0100904E7</v>
      </c>
      <c r="P447" s="68"/>
      <c r="Q447" s="66">
        <v>73.0</v>
      </c>
      <c r="R447" s="66">
        <v>2.0100904E7</v>
      </c>
      <c r="S447" s="70">
        <v>1.0</v>
      </c>
      <c r="T447" s="70">
        <v>1.0</v>
      </c>
      <c r="U447" s="67" t="s">
        <v>492</v>
      </c>
      <c r="V447" s="67" t="s">
        <v>493</v>
      </c>
      <c r="W447" s="67" t="s">
        <v>49</v>
      </c>
      <c r="X447" s="67" t="s">
        <v>494</v>
      </c>
      <c r="Y447" s="67" t="s">
        <v>18</v>
      </c>
    </row>
    <row r="448">
      <c r="A448" s="67" t="s">
        <v>69</v>
      </c>
      <c r="B448" s="66">
        <v>1.0000964E7</v>
      </c>
      <c r="C448" s="67" t="s">
        <v>1852</v>
      </c>
      <c r="D448" s="67" t="s">
        <v>168</v>
      </c>
      <c r="E448" s="67" t="s">
        <v>1853</v>
      </c>
      <c r="F448" s="66" t="s">
        <v>1854</v>
      </c>
      <c r="G448" s="66">
        <v>1464.0</v>
      </c>
      <c r="H448" s="66">
        <v>2.0190407E7</v>
      </c>
      <c r="I448" s="66">
        <v>0.0</v>
      </c>
      <c r="J448" s="66">
        <v>9.0</v>
      </c>
      <c r="K448" s="68"/>
      <c r="L448" s="68"/>
      <c r="M448" s="69" t="s">
        <v>1855</v>
      </c>
      <c r="N448" s="66">
        <v>235959.0</v>
      </c>
      <c r="O448" s="66">
        <v>2.0190407E7</v>
      </c>
      <c r="P448" s="66" t="s">
        <v>1856</v>
      </c>
      <c r="Q448" s="66">
        <v>79.0</v>
      </c>
      <c r="R448" s="66">
        <v>2.0190407E7</v>
      </c>
      <c r="S448" s="70">
        <v>1.0</v>
      </c>
      <c r="T448" s="70">
        <v>0.0</v>
      </c>
      <c r="U448" s="67" t="s">
        <v>492</v>
      </c>
      <c r="V448" s="67" t="s">
        <v>493</v>
      </c>
      <c r="W448" s="67" t="s">
        <v>49</v>
      </c>
      <c r="X448" s="67" t="s">
        <v>494</v>
      </c>
      <c r="Y448" s="67" t="s">
        <v>12</v>
      </c>
    </row>
    <row r="449">
      <c r="A449" s="67" t="s">
        <v>60</v>
      </c>
      <c r="B449" s="66">
        <v>2.8150277E7</v>
      </c>
      <c r="C449" s="67" t="s">
        <v>1857</v>
      </c>
      <c r="D449" s="67" t="s">
        <v>107</v>
      </c>
      <c r="E449" s="67" t="s">
        <v>1858</v>
      </c>
      <c r="F449" s="66" t="s">
        <v>1859</v>
      </c>
      <c r="G449" s="66">
        <v>604.0</v>
      </c>
      <c r="H449" s="66">
        <v>2.0000905E7</v>
      </c>
      <c r="I449" s="66">
        <v>0.0</v>
      </c>
      <c r="J449" s="66">
        <v>1.0</v>
      </c>
      <c r="K449" s="68"/>
      <c r="L449" s="68"/>
      <c r="M449" s="69" t="s">
        <v>1860</v>
      </c>
      <c r="N449" s="66">
        <v>235959.0</v>
      </c>
      <c r="O449" s="66">
        <v>2.0000905E7</v>
      </c>
      <c r="P449" s="68"/>
      <c r="Q449" s="66">
        <v>31.0</v>
      </c>
      <c r="R449" s="66">
        <v>2.0000905E7</v>
      </c>
      <c r="S449" s="70">
        <v>1.0</v>
      </c>
      <c r="T449" s="70">
        <v>1.0</v>
      </c>
      <c r="U449" s="67" t="s">
        <v>492</v>
      </c>
      <c r="V449" s="67" t="s">
        <v>493</v>
      </c>
      <c r="W449" s="67" t="s">
        <v>49</v>
      </c>
      <c r="X449" s="67" t="s">
        <v>494</v>
      </c>
      <c r="Y449" s="67" t="s">
        <v>18</v>
      </c>
    </row>
    <row r="450">
      <c r="A450" s="65" t="s">
        <v>78</v>
      </c>
      <c r="B450" s="66">
        <v>4543170.0</v>
      </c>
      <c r="C450" s="67" t="s">
        <v>1861</v>
      </c>
      <c r="D450" s="67" t="s">
        <v>107</v>
      </c>
      <c r="E450" s="67" t="s">
        <v>1862</v>
      </c>
      <c r="F450" s="66" t="s">
        <v>1863</v>
      </c>
      <c r="G450" s="66">
        <v>925.0</v>
      </c>
      <c r="H450" s="66">
        <v>2.0141027E7</v>
      </c>
      <c r="I450" s="66">
        <v>0.0</v>
      </c>
      <c r="J450" s="66">
        <v>14.0</v>
      </c>
      <c r="K450" s="68"/>
      <c r="L450" s="68"/>
      <c r="M450" s="69" t="s">
        <v>1864</v>
      </c>
      <c r="N450" s="66">
        <v>235959.0</v>
      </c>
      <c r="O450" s="66">
        <v>2.0141027E7</v>
      </c>
      <c r="P450" s="66" t="s">
        <v>1220</v>
      </c>
      <c r="Q450" s="66">
        <v>67.0</v>
      </c>
      <c r="R450" s="66">
        <v>2.0141027E7</v>
      </c>
      <c r="S450" s="70">
        <v>1.0</v>
      </c>
      <c r="T450" s="70">
        <v>1.0</v>
      </c>
      <c r="U450" s="67" t="s">
        <v>492</v>
      </c>
      <c r="V450" s="67" t="s">
        <v>493</v>
      </c>
      <c r="W450" s="67" t="s">
        <v>49</v>
      </c>
      <c r="X450" s="67" t="s">
        <v>494</v>
      </c>
      <c r="Y450" s="67" t="s">
        <v>18</v>
      </c>
    </row>
    <row r="451">
      <c r="A451" s="65" t="s">
        <v>78</v>
      </c>
      <c r="B451" s="66">
        <v>4959126.0</v>
      </c>
      <c r="C451" s="67" t="s">
        <v>1865</v>
      </c>
      <c r="D451" s="67" t="s">
        <v>107</v>
      </c>
      <c r="E451" s="67" t="s">
        <v>1866</v>
      </c>
      <c r="F451" s="66" t="s">
        <v>1867</v>
      </c>
      <c r="G451" s="66">
        <v>332.0</v>
      </c>
      <c r="H451" s="66">
        <v>2.0161209E7</v>
      </c>
      <c r="I451" s="66">
        <v>0.0</v>
      </c>
      <c r="J451" s="66">
        <v>4.0</v>
      </c>
      <c r="K451" s="68"/>
      <c r="L451" s="68"/>
      <c r="M451" s="69" t="s">
        <v>1868</v>
      </c>
      <c r="N451" s="66">
        <v>235959.0</v>
      </c>
      <c r="O451" s="66">
        <v>2.0161209E7</v>
      </c>
      <c r="P451" s="66" t="s">
        <v>1869</v>
      </c>
      <c r="Q451" s="66">
        <v>11.0</v>
      </c>
      <c r="R451" s="66">
        <v>2.0161209E7</v>
      </c>
      <c r="S451" s="70">
        <v>1.0</v>
      </c>
      <c r="T451" s="70">
        <v>1.0</v>
      </c>
      <c r="U451" s="67" t="s">
        <v>492</v>
      </c>
      <c r="V451" s="67" t="s">
        <v>493</v>
      </c>
      <c r="W451" s="67" t="s">
        <v>49</v>
      </c>
      <c r="X451" s="67" t="s">
        <v>494</v>
      </c>
      <c r="Y451" s="67" t="s">
        <v>18</v>
      </c>
    </row>
    <row r="452">
      <c r="A452" s="65" t="s">
        <v>73</v>
      </c>
      <c r="B452" s="66">
        <v>1.4808241E7</v>
      </c>
      <c r="C452" s="67" t="s">
        <v>1870</v>
      </c>
      <c r="D452" s="67" t="s">
        <v>107</v>
      </c>
      <c r="E452" s="67" t="s">
        <v>1871</v>
      </c>
      <c r="F452" s="66" t="s">
        <v>1872</v>
      </c>
      <c r="G452" s="66">
        <v>349.0</v>
      </c>
      <c r="H452" s="66">
        <v>2.0141117E7</v>
      </c>
      <c r="I452" s="66">
        <v>0.0</v>
      </c>
      <c r="J452" s="66">
        <v>9.0</v>
      </c>
      <c r="K452" s="68"/>
      <c r="L452" s="68"/>
      <c r="M452" s="69" t="s">
        <v>1873</v>
      </c>
      <c r="N452" s="66">
        <v>235959.0</v>
      </c>
      <c r="O452" s="66">
        <v>2.0141117E7</v>
      </c>
      <c r="P452" s="66" t="s">
        <v>324</v>
      </c>
      <c r="Q452" s="66">
        <v>14.0</v>
      </c>
      <c r="R452" s="66">
        <v>2.0141117E7</v>
      </c>
      <c r="S452" s="70">
        <v>1.0</v>
      </c>
      <c r="T452" s="70">
        <v>1.0</v>
      </c>
      <c r="U452" s="67" t="s">
        <v>492</v>
      </c>
      <c r="V452" s="67" t="s">
        <v>493</v>
      </c>
      <c r="W452" s="67" t="s">
        <v>49</v>
      </c>
      <c r="X452" s="67" t="s">
        <v>494</v>
      </c>
      <c r="Y452" s="67" t="s">
        <v>18</v>
      </c>
    </row>
    <row r="453">
      <c r="A453" s="65" t="s">
        <v>60</v>
      </c>
      <c r="B453" s="66">
        <v>3.09855821E8</v>
      </c>
      <c r="C453" s="67" t="s">
        <v>1874</v>
      </c>
      <c r="D453" s="67" t="s">
        <v>107</v>
      </c>
      <c r="E453" s="67" t="s">
        <v>1875</v>
      </c>
      <c r="F453" s="66" t="s">
        <v>1876</v>
      </c>
      <c r="G453" s="66">
        <v>724.0</v>
      </c>
      <c r="H453" s="66">
        <v>2.0110913E7</v>
      </c>
      <c r="I453" s="66">
        <v>0.0</v>
      </c>
      <c r="J453" s="66">
        <v>1.0</v>
      </c>
      <c r="K453" s="68"/>
      <c r="L453" s="68"/>
      <c r="M453" s="69" t="s">
        <v>1877</v>
      </c>
      <c r="N453" s="66">
        <v>235959.0</v>
      </c>
      <c r="O453" s="66">
        <v>2.0110913E7</v>
      </c>
      <c r="P453" s="68"/>
      <c r="Q453" s="66">
        <v>45.0</v>
      </c>
      <c r="R453" s="66">
        <v>2.0110913E7</v>
      </c>
      <c r="S453" s="70">
        <v>1.0</v>
      </c>
      <c r="T453" s="70">
        <v>1.0</v>
      </c>
      <c r="U453" s="67" t="s">
        <v>492</v>
      </c>
      <c r="V453" s="67" t="s">
        <v>493</v>
      </c>
      <c r="W453" s="67" t="s">
        <v>49</v>
      </c>
      <c r="X453" s="67" t="s">
        <v>494</v>
      </c>
      <c r="Y453" s="67" t="s">
        <v>20</v>
      </c>
    </row>
    <row r="454">
      <c r="A454" s="65" t="s">
        <v>59</v>
      </c>
      <c r="B454" s="66">
        <v>8.2438842E7</v>
      </c>
      <c r="C454" s="67" t="s">
        <v>1878</v>
      </c>
      <c r="D454" s="67" t="s">
        <v>107</v>
      </c>
      <c r="E454" s="67" t="s">
        <v>1879</v>
      </c>
      <c r="F454" s="66" t="s">
        <v>1880</v>
      </c>
      <c r="G454" s="66">
        <v>230.0</v>
      </c>
      <c r="H454" s="66">
        <v>2.0080912E7</v>
      </c>
      <c r="I454" s="66">
        <v>0.0</v>
      </c>
      <c r="J454" s="66">
        <v>1.0</v>
      </c>
      <c r="K454" s="68"/>
      <c r="L454" s="68"/>
      <c r="M454" s="69" t="s">
        <v>1881</v>
      </c>
      <c r="N454" s="66">
        <v>235959.0</v>
      </c>
      <c r="O454" s="66">
        <v>2.0080912E7</v>
      </c>
      <c r="P454" s="68"/>
      <c r="Q454" s="66">
        <v>16.0</v>
      </c>
      <c r="R454" s="66">
        <v>2.0080912E7</v>
      </c>
      <c r="S454" s="70">
        <v>1.0</v>
      </c>
      <c r="T454" s="70">
        <v>1.0</v>
      </c>
      <c r="U454" s="67" t="s">
        <v>492</v>
      </c>
      <c r="V454" s="67" t="s">
        <v>493</v>
      </c>
      <c r="W454" s="67" t="s">
        <v>49</v>
      </c>
      <c r="X454" s="67" t="s">
        <v>494</v>
      </c>
      <c r="Y454" s="67" t="s">
        <v>20</v>
      </c>
    </row>
    <row r="455">
      <c r="A455" s="65" t="s">
        <v>60</v>
      </c>
      <c r="B455" s="66">
        <v>1.5669858E8</v>
      </c>
      <c r="C455" s="67" t="s">
        <v>1882</v>
      </c>
      <c r="D455" s="67" t="s">
        <v>107</v>
      </c>
      <c r="E455" s="67" t="s">
        <v>1883</v>
      </c>
      <c r="F455" s="66" t="s">
        <v>1884</v>
      </c>
      <c r="G455" s="66">
        <v>344.0</v>
      </c>
      <c r="H455" s="66">
        <v>2.0050306E7</v>
      </c>
      <c r="I455" s="66">
        <v>0.0</v>
      </c>
      <c r="J455" s="66">
        <v>1.0</v>
      </c>
      <c r="K455" s="68"/>
      <c r="L455" s="68"/>
      <c r="M455" s="69" t="s">
        <v>1885</v>
      </c>
      <c r="N455" s="66">
        <v>235959.0</v>
      </c>
      <c r="O455" s="66">
        <v>2.0050306E7</v>
      </c>
      <c r="P455" s="68"/>
      <c r="Q455" s="66">
        <v>17.0</v>
      </c>
      <c r="R455" s="66">
        <v>2.0050306E7</v>
      </c>
      <c r="S455" s="70">
        <v>1.0</v>
      </c>
      <c r="T455" s="70">
        <v>1.0</v>
      </c>
      <c r="U455" s="67" t="s">
        <v>492</v>
      </c>
      <c r="V455" s="67" t="s">
        <v>493</v>
      </c>
      <c r="W455" s="67" t="s">
        <v>49</v>
      </c>
      <c r="X455" s="67" t="s">
        <v>494</v>
      </c>
      <c r="Y455" s="67" t="s">
        <v>20</v>
      </c>
    </row>
    <row r="456">
      <c r="A456" s="67" t="s">
        <v>60</v>
      </c>
      <c r="B456" s="66">
        <v>2.98096338E8</v>
      </c>
      <c r="C456" s="67" t="s">
        <v>1886</v>
      </c>
      <c r="D456" s="67" t="s">
        <v>107</v>
      </c>
      <c r="E456" s="67" t="s">
        <v>1887</v>
      </c>
      <c r="F456" s="66" t="s">
        <v>1888</v>
      </c>
      <c r="G456" s="66">
        <v>678.0</v>
      </c>
      <c r="H456" s="66">
        <v>2.0110119E7</v>
      </c>
      <c r="I456" s="66">
        <v>0.0</v>
      </c>
      <c r="J456" s="66">
        <v>1.0</v>
      </c>
      <c r="K456" s="68"/>
      <c r="L456" s="68"/>
      <c r="M456" s="69" t="s">
        <v>1889</v>
      </c>
      <c r="N456" s="66">
        <v>235959.0</v>
      </c>
      <c r="O456" s="66">
        <v>2.0110119E7</v>
      </c>
      <c r="P456" s="66"/>
      <c r="Q456" s="66">
        <v>36.0</v>
      </c>
      <c r="R456" s="66">
        <v>2.0110119E7</v>
      </c>
      <c r="S456" s="70">
        <v>1.0</v>
      </c>
      <c r="T456" s="70">
        <v>1.0</v>
      </c>
      <c r="U456" s="67" t="s">
        <v>492</v>
      </c>
      <c r="V456" s="67" t="s">
        <v>493</v>
      </c>
      <c r="W456" s="67" t="s">
        <v>49</v>
      </c>
      <c r="X456" s="67" t="s">
        <v>494</v>
      </c>
      <c r="Y456" s="67" t="s">
        <v>18</v>
      </c>
    </row>
    <row r="457">
      <c r="A457" s="65" t="s">
        <v>17</v>
      </c>
      <c r="B457" s="66">
        <v>357076.0</v>
      </c>
      <c r="C457" s="67" t="s">
        <v>1890</v>
      </c>
      <c r="D457" s="67" t="s">
        <v>107</v>
      </c>
      <c r="E457" s="67" t="s">
        <v>1891</v>
      </c>
      <c r="F457" s="66" t="s">
        <v>1892</v>
      </c>
      <c r="G457" s="66">
        <v>861.0</v>
      </c>
      <c r="H457" s="66">
        <v>2.0141103E7</v>
      </c>
      <c r="I457" s="66">
        <v>0.0</v>
      </c>
      <c r="J457" s="66">
        <v>11.0</v>
      </c>
      <c r="K457" s="68"/>
      <c r="L457" s="68"/>
      <c r="M457" s="69" t="s">
        <v>1893</v>
      </c>
      <c r="N457" s="66">
        <v>235959.0</v>
      </c>
      <c r="O457" s="66">
        <v>2.0141103E7</v>
      </c>
      <c r="P457" s="66" t="s">
        <v>1894</v>
      </c>
      <c r="Q457" s="66">
        <v>45.0</v>
      </c>
      <c r="R457" s="66">
        <v>2.0141103E7</v>
      </c>
      <c r="S457" s="70">
        <v>1.0</v>
      </c>
      <c r="T457" s="70">
        <v>1.0</v>
      </c>
      <c r="U457" s="67" t="s">
        <v>492</v>
      </c>
      <c r="V457" s="67" t="s">
        <v>493</v>
      </c>
      <c r="W457" s="67" t="s">
        <v>49</v>
      </c>
      <c r="X457" s="67" t="s">
        <v>494</v>
      </c>
      <c r="Y457" s="67" t="s">
        <v>18</v>
      </c>
    </row>
    <row r="458">
      <c r="A458" s="71" t="s">
        <v>24</v>
      </c>
      <c r="B458" s="66">
        <v>6622657.0</v>
      </c>
      <c r="C458" s="67" t="s">
        <v>1895</v>
      </c>
      <c r="D458" s="67" t="s">
        <v>107</v>
      </c>
      <c r="E458" s="67" t="s">
        <v>1896</v>
      </c>
      <c r="F458" s="66" t="s">
        <v>1897</v>
      </c>
      <c r="G458" s="66">
        <v>135.0</v>
      </c>
      <c r="H458" s="66">
        <v>2.0090614E7</v>
      </c>
      <c r="I458" s="66">
        <v>0.0</v>
      </c>
      <c r="J458" s="66">
        <v>1.0</v>
      </c>
      <c r="K458" s="68"/>
      <c r="L458" s="68"/>
      <c r="M458" s="69" t="s">
        <v>1898</v>
      </c>
      <c r="N458" s="66">
        <v>235959.0</v>
      </c>
      <c r="O458" s="66">
        <v>2.0090614E7</v>
      </c>
      <c r="P458" s="66" t="s">
        <v>303</v>
      </c>
      <c r="Q458" s="66">
        <v>8.0</v>
      </c>
      <c r="R458" s="66">
        <v>2.0090614E7</v>
      </c>
      <c r="S458" s="70">
        <v>1.0</v>
      </c>
      <c r="T458" s="70">
        <v>1.0</v>
      </c>
      <c r="U458" s="67" t="s">
        <v>492</v>
      </c>
      <c r="V458" s="67" t="s">
        <v>493</v>
      </c>
      <c r="W458" s="67" t="s">
        <v>49</v>
      </c>
      <c r="X458" s="67" t="s">
        <v>494</v>
      </c>
      <c r="Y458" s="67" t="s">
        <v>18</v>
      </c>
    </row>
    <row r="459">
      <c r="A459" s="65" t="s">
        <v>60</v>
      </c>
      <c r="B459" s="66">
        <v>1.80228816E8</v>
      </c>
      <c r="C459" s="67" t="s">
        <v>1899</v>
      </c>
      <c r="D459" s="67" t="s">
        <v>107</v>
      </c>
      <c r="E459" s="67" t="s">
        <v>1900</v>
      </c>
      <c r="F459" s="66" t="s">
        <v>1901</v>
      </c>
      <c r="G459" s="66">
        <v>915.0</v>
      </c>
      <c r="H459" s="66">
        <v>2.0060114E7</v>
      </c>
      <c r="I459" s="66">
        <v>0.0</v>
      </c>
      <c r="J459" s="66">
        <v>1.0</v>
      </c>
      <c r="K459" s="68"/>
      <c r="L459" s="68"/>
      <c r="M459" s="69" t="s">
        <v>1902</v>
      </c>
      <c r="N459" s="66">
        <v>235959.0</v>
      </c>
      <c r="O459" s="66">
        <v>2.0060114E7</v>
      </c>
      <c r="P459" s="66"/>
      <c r="Q459" s="66">
        <v>37.0</v>
      </c>
      <c r="R459" s="66">
        <v>2.0060114E7</v>
      </c>
      <c r="S459" s="70">
        <v>1.0</v>
      </c>
      <c r="T459" s="70">
        <v>1.0</v>
      </c>
      <c r="U459" s="67" t="s">
        <v>492</v>
      </c>
      <c r="V459" s="67" t="s">
        <v>493</v>
      </c>
      <c r="W459" s="67" t="s">
        <v>49</v>
      </c>
      <c r="X459" s="67" t="s">
        <v>494</v>
      </c>
      <c r="Y459" s="67" t="s">
        <v>18</v>
      </c>
    </row>
    <row r="460">
      <c r="A460" s="65" t="s">
        <v>60</v>
      </c>
      <c r="B460" s="66">
        <v>2.18761347E8</v>
      </c>
      <c r="C460" s="67" t="s">
        <v>1903</v>
      </c>
      <c r="D460" s="67" t="s">
        <v>107</v>
      </c>
      <c r="E460" s="67" t="s">
        <v>1904</v>
      </c>
      <c r="F460" s="66" t="s">
        <v>1905</v>
      </c>
      <c r="G460" s="66">
        <v>2484.0</v>
      </c>
      <c r="H460" s="66">
        <v>2.0070603E7</v>
      </c>
      <c r="I460" s="66">
        <v>0.0</v>
      </c>
      <c r="J460" s="66">
        <v>1.0</v>
      </c>
      <c r="K460" s="68"/>
      <c r="L460" s="68"/>
      <c r="M460" s="69" t="s">
        <v>1906</v>
      </c>
      <c r="N460" s="66">
        <v>235959.0</v>
      </c>
      <c r="O460" s="66">
        <v>2.0070603E7</v>
      </c>
      <c r="P460" s="66"/>
      <c r="Q460" s="66">
        <v>97.0</v>
      </c>
      <c r="R460" s="66">
        <v>2.0070603E7</v>
      </c>
      <c r="S460" s="70">
        <v>1.0</v>
      </c>
      <c r="T460" s="70">
        <v>1.0</v>
      </c>
      <c r="U460" s="67" t="s">
        <v>492</v>
      </c>
      <c r="V460" s="67" t="s">
        <v>493</v>
      </c>
      <c r="W460" s="67" t="s">
        <v>49</v>
      </c>
      <c r="X460" s="67" t="s">
        <v>494</v>
      </c>
      <c r="Y460" s="67" t="s">
        <v>18</v>
      </c>
    </row>
    <row r="461">
      <c r="A461" s="67" t="s">
        <v>40</v>
      </c>
      <c r="B461" s="66">
        <v>7710057.0</v>
      </c>
      <c r="C461" s="67" t="s">
        <v>308</v>
      </c>
      <c r="D461" s="67" t="s">
        <v>107</v>
      </c>
      <c r="E461" s="67" t="s">
        <v>309</v>
      </c>
      <c r="F461" s="66" t="s">
        <v>1907</v>
      </c>
      <c r="G461" s="66">
        <v>504.0</v>
      </c>
      <c r="H461" s="66">
        <v>2.0190128E7</v>
      </c>
      <c r="I461" s="66">
        <v>0.0</v>
      </c>
      <c r="J461" s="66">
        <v>10.0</v>
      </c>
      <c r="K461" s="68"/>
      <c r="L461" s="68"/>
      <c r="M461" s="69" t="s">
        <v>1908</v>
      </c>
      <c r="N461" s="66">
        <v>235959.0</v>
      </c>
      <c r="O461" s="66">
        <v>2.0190128E7</v>
      </c>
      <c r="P461" s="66" t="s">
        <v>181</v>
      </c>
      <c r="Q461" s="66">
        <v>29.0</v>
      </c>
      <c r="R461" s="66">
        <v>2.0190128E7</v>
      </c>
      <c r="S461" s="70">
        <v>1.0</v>
      </c>
      <c r="T461" s="70">
        <v>1.0</v>
      </c>
      <c r="U461" s="67" t="s">
        <v>492</v>
      </c>
      <c r="V461" s="67" t="s">
        <v>493</v>
      </c>
      <c r="W461" s="67" t="s">
        <v>49</v>
      </c>
      <c r="X461" s="67" t="s">
        <v>494</v>
      </c>
      <c r="Y461" s="67" t="s">
        <v>18</v>
      </c>
    </row>
    <row r="462">
      <c r="A462" s="65" t="s">
        <v>73</v>
      </c>
      <c r="B462" s="66">
        <v>9718068.0</v>
      </c>
      <c r="C462" s="67" t="s">
        <v>1909</v>
      </c>
      <c r="D462" s="67" t="s">
        <v>107</v>
      </c>
      <c r="E462" s="67" t="s">
        <v>1910</v>
      </c>
      <c r="F462" s="66" t="s">
        <v>1911</v>
      </c>
      <c r="G462" s="66">
        <v>216.0</v>
      </c>
      <c r="H462" s="66">
        <v>2.0120501E7</v>
      </c>
      <c r="I462" s="66">
        <v>0.0</v>
      </c>
      <c r="J462" s="66">
        <v>5.0</v>
      </c>
      <c r="K462" s="68"/>
      <c r="L462" s="68"/>
      <c r="M462" s="69" t="s">
        <v>1912</v>
      </c>
      <c r="N462" s="66">
        <v>235959.0</v>
      </c>
      <c r="O462" s="66">
        <v>2.0120501E7</v>
      </c>
      <c r="P462" s="66" t="s">
        <v>324</v>
      </c>
      <c r="Q462" s="66">
        <v>11.0</v>
      </c>
      <c r="R462" s="66">
        <v>2.0120501E7</v>
      </c>
      <c r="S462" s="70">
        <v>1.0</v>
      </c>
      <c r="T462" s="70">
        <v>1.0</v>
      </c>
      <c r="U462" s="67" t="s">
        <v>492</v>
      </c>
      <c r="V462" s="67" t="s">
        <v>493</v>
      </c>
      <c r="W462" s="67" t="s">
        <v>49</v>
      </c>
      <c r="X462" s="67" t="s">
        <v>494</v>
      </c>
      <c r="Y462" s="67" t="s">
        <v>18</v>
      </c>
    </row>
    <row r="463">
      <c r="A463" s="65" t="s">
        <v>60</v>
      </c>
      <c r="B463" s="66">
        <v>1.81899219E8</v>
      </c>
      <c r="C463" s="67" t="s">
        <v>1913</v>
      </c>
      <c r="D463" s="67" t="s">
        <v>107</v>
      </c>
      <c r="E463" s="67" t="s">
        <v>1914</v>
      </c>
      <c r="F463" s="66" t="s">
        <v>1915</v>
      </c>
      <c r="G463" s="66">
        <v>647.0</v>
      </c>
      <c r="H463" s="66">
        <v>2.0060207E7</v>
      </c>
      <c r="I463" s="66">
        <v>0.0</v>
      </c>
      <c r="J463" s="66">
        <v>1.0</v>
      </c>
      <c r="K463" s="68"/>
      <c r="L463" s="68"/>
      <c r="M463" s="69" t="s">
        <v>1916</v>
      </c>
      <c r="N463" s="66">
        <v>235959.0</v>
      </c>
      <c r="O463" s="66">
        <v>2.0060207E7</v>
      </c>
      <c r="P463" s="66"/>
      <c r="Q463" s="66">
        <v>22.0</v>
      </c>
      <c r="R463" s="66">
        <v>2.0060207E7</v>
      </c>
      <c r="S463" s="70">
        <v>1.0</v>
      </c>
      <c r="T463" s="70">
        <v>1.0</v>
      </c>
      <c r="U463" s="67" t="s">
        <v>492</v>
      </c>
      <c r="V463" s="67" t="s">
        <v>493</v>
      </c>
      <c r="W463" s="67" t="s">
        <v>49</v>
      </c>
      <c r="X463" s="67" t="s">
        <v>494</v>
      </c>
      <c r="Y463" s="67" t="s">
        <v>18</v>
      </c>
    </row>
    <row r="464">
      <c r="A464" s="67" t="s">
        <v>60</v>
      </c>
      <c r="B464" s="66">
        <v>4.1368541E8</v>
      </c>
      <c r="C464" s="67" t="s">
        <v>1917</v>
      </c>
      <c r="D464" s="67" t="s">
        <v>107</v>
      </c>
      <c r="E464" s="67" t="s">
        <v>1918</v>
      </c>
      <c r="F464" s="66" t="s">
        <v>1919</v>
      </c>
      <c r="G464" s="66">
        <v>632.0</v>
      </c>
      <c r="H464" s="66">
        <v>2.0170612E7</v>
      </c>
      <c r="I464" s="66">
        <v>0.0</v>
      </c>
      <c r="J464" s="66">
        <v>2.0</v>
      </c>
      <c r="K464" s="68"/>
      <c r="L464" s="68"/>
      <c r="M464" s="69" t="s">
        <v>1920</v>
      </c>
      <c r="N464" s="66">
        <v>235959.0</v>
      </c>
      <c r="O464" s="66">
        <v>2.0170612E7</v>
      </c>
      <c r="P464" s="68"/>
      <c r="Q464" s="66">
        <v>37.0</v>
      </c>
      <c r="R464" s="66">
        <v>2.0170612E7</v>
      </c>
      <c r="S464" s="70">
        <v>1.0</v>
      </c>
      <c r="T464" s="70">
        <v>1.0</v>
      </c>
      <c r="U464" s="67" t="s">
        <v>492</v>
      </c>
      <c r="V464" s="67" t="s">
        <v>493</v>
      </c>
      <c r="W464" s="67" t="s">
        <v>49</v>
      </c>
      <c r="X464" s="67" t="s">
        <v>494</v>
      </c>
      <c r="Y464" s="67" t="s">
        <v>18</v>
      </c>
    </row>
    <row r="465">
      <c r="A465" s="65" t="s">
        <v>60</v>
      </c>
      <c r="B465" s="66">
        <v>2.79901266E8</v>
      </c>
      <c r="C465" s="67" t="s">
        <v>1921</v>
      </c>
      <c r="D465" s="67" t="s">
        <v>107</v>
      </c>
      <c r="E465" s="67" t="s">
        <v>1922</v>
      </c>
      <c r="F465" s="66" t="s">
        <v>1923</v>
      </c>
      <c r="G465" s="66">
        <v>146.0</v>
      </c>
      <c r="H465" s="66">
        <v>2.0100108E7</v>
      </c>
      <c r="I465" s="66">
        <v>0.0</v>
      </c>
      <c r="J465" s="66">
        <v>1.0</v>
      </c>
      <c r="K465" s="68"/>
      <c r="L465" s="68"/>
      <c r="M465" s="69" t="s">
        <v>1924</v>
      </c>
      <c r="N465" s="66">
        <v>235959.0</v>
      </c>
      <c r="O465" s="66">
        <v>2.0100108E7</v>
      </c>
      <c r="P465" s="66"/>
      <c r="Q465" s="66">
        <v>7.0</v>
      </c>
      <c r="R465" s="66">
        <v>2.0100108E7</v>
      </c>
      <c r="S465" s="70">
        <v>1.0</v>
      </c>
      <c r="T465" s="70">
        <v>1.0</v>
      </c>
      <c r="U465" s="67" t="s">
        <v>492</v>
      </c>
      <c r="V465" s="67" t="s">
        <v>493</v>
      </c>
      <c r="W465" s="67" t="s">
        <v>49</v>
      </c>
      <c r="X465" s="67" t="s">
        <v>494</v>
      </c>
      <c r="Y465" s="67" t="s">
        <v>18</v>
      </c>
    </row>
    <row r="466">
      <c r="A466" s="65" t="s">
        <v>60</v>
      </c>
      <c r="B466" s="66">
        <v>3.44486689E8</v>
      </c>
      <c r="C466" s="67" t="s">
        <v>1925</v>
      </c>
      <c r="D466" s="67" t="s">
        <v>107</v>
      </c>
      <c r="E466" s="67" t="s">
        <v>1926</v>
      </c>
      <c r="F466" s="66" t="s">
        <v>1927</v>
      </c>
      <c r="G466" s="66">
        <v>945.0</v>
      </c>
      <c r="H466" s="66">
        <v>2.0130816E7</v>
      </c>
      <c r="I466" s="66">
        <v>0.0</v>
      </c>
      <c r="J466" s="66">
        <v>1.0</v>
      </c>
      <c r="K466" s="68"/>
      <c r="L466" s="68"/>
      <c r="M466" s="69" t="s">
        <v>1928</v>
      </c>
      <c r="N466" s="66">
        <v>235959.0</v>
      </c>
      <c r="O466" s="66">
        <v>2.0130816E7</v>
      </c>
      <c r="P466" s="68"/>
      <c r="Q466" s="66">
        <v>39.0</v>
      </c>
      <c r="R466" s="66">
        <v>2.0130816E7</v>
      </c>
      <c r="S466" s="70">
        <v>1.0</v>
      </c>
      <c r="T466" s="70">
        <v>1.0</v>
      </c>
      <c r="U466" s="67" t="s">
        <v>492</v>
      </c>
      <c r="V466" s="67" t="s">
        <v>493</v>
      </c>
      <c r="W466" s="67" t="s">
        <v>49</v>
      </c>
      <c r="X466" s="67" t="s">
        <v>494</v>
      </c>
      <c r="Y466" s="67" t="s">
        <v>18</v>
      </c>
    </row>
    <row r="467">
      <c r="A467" s="67" t="s">
        <v>60</v>
      </c>
      <c r="B467" s="66">
        <v>3.04679991E8</v>
      </c>
      <c r="C467" s="67" t="s">
        <v>1929</v>
      </c>
      <c r="D467" s="67" t="s">
        <v>107</v>
      </c>
      <c r="E467" s="67" t="s">
        <v>1930</v>
      </c>
      <c r="F467" s="66" t="s">
        <v>1931</v>
      </c>
      <c r="G467" s="66">
        <v>1026.0</v>
      </c>
      <c r="H467" s="66">
        <v>2.0110526E7</v>
      </c>
      <c r="I467" s="66">
        <v>0.0</v>
      </c>
      <c r="J467" s="66">
        <v>1.0</v>
      </c>
      <c r="K467" s="68"/>
      <c r="L467" s="68"/>
      <c r="M467" s="69" t="s">
        <v>1932</v>
      </c>
      <c r="N467" s="66">
        <v>235959.0</v>
      </c>
      <c r="O467" s="66">
        <v>2.0110526E7</v>
      </c>
      <c r="P467" s="66"/>
      <c r="Q467" s="66">
        <v>53.0</v>
      </c>
      <c r="R467" s="66">
        <v>2.0110526E7</v>
      </c>
      <c r="S467" s="70">
        <v>1.0</v>
      </c>
      <c r="T467" s="70">
        <v>1.0</v>
      </c>
      <c r="U467" s="67" t="s">
        <v>492</v>
      </c>
      <c r="V467" s="67" t="s">
        <v>493</v>
      </c>
      <c r="W467" s="67" t="s">
        <v>49</v>
      </c>
      <c r="X467" s="67" t="s">
        <v>494</v>
      </c>
      <c r="Y467" s="67" t="s">
        <v>18</v>
      </c>
    </row>
    <row r="468">
      <c r="A468" s="65" t="s">
        <v>73</v>
      </c>
      <c r="B468" s="66">
        <v>1.9535001E7</v>
      </c>
      <c r="C468" s="67" t="s">
        <v>1933</v>
      </c>
      <c r="D468" s="67" t="s">
        <v>107</v>
      </c>
      <c r="E468" s="67" t="s">
        <v>1934</v>
      </c>
      <c r="F468" s="66" t="s">
        <v>1935</v>
      </c>
      <c r="G468" s="66">
        <v>439.0</v>
      </c>
      <c r="H468" s="66">
        <v>2.0170427E7</v>
      </c>
      <c r="I468" s="66">
        <v>0.0</v>
      </c>
      <c r="J468" s="66">
        <v>12.0</v>
      </c>
      <c r="K468" s="68"/>
      <c r="L468" s="68"/>
      <c r="M468" s="69" t="s">
        <v>1936</v>
      </c>
      <c r="N468" s="66">
        <v>235959.0</v>
      </c>
      <c r="O468" s="66">
        <v>2.0170427E7</v>
      </c>
      <c r="P468" s="66" t="s">
        <v>1937</v>
      </c>
      <c r="Q468" s="66">
        <v>21.0</v>
      </c>
      <c r="R468" s="66">
        <v>2.0170427E7</v>
      </c>
      <c r="S468" s="70">
        <v>1.0</v>
      </c>
      <c r="T468" s="70">
        <v>1.0</v>
      </c>
      <c r="U468" s="67" t="s">
        <v>492</v>
      </c>
      <c r="V468" s="67" t="s">
        <v>493</v>
      </c>
      <c r="W468" s="67" t="s">
        <v>49</v>
      </c>
      <c r="X468" s="67" t="s">
        <v>494</v>
      </c>
      <c r="Y468" s="67" t="s">
        <v>18</v>
      </c>
    </row>
    <row r="469">
      <c r="A469" s="67" t="s">
        <v>60</v>
      </c>
      <c r="B469" s="66">
        <v>3.20379556E8</v>
      </c>
      <c r="C469" s="67" t="s">
        <v>1938</v>
      </c>
      <c r="D469" s="67" t="s">
        <v>107</v>
      </c>
      <c r="E469" s="67" t="s">
        <v>1939</v>
      </c>
      <c r="F469" s="66" t="s">
        <v>1940</v>
      </c>
      <c r="G469" s="66">
        <v>762.0</v>
      </c>
      <c r="H469" s="66">
        <v>2.0120324E7</v>
      </c>
      <c r="I469" s="66">
        <v>0.0</v>
      </c>
      <c r="J469" s="66">
        <v>2.0</v>
      </c>
      <c r="K469" s="68"/>
      <c r="L469" s="68"/>
      <c r="M469" s="69" t="s">
        <v>1941</v>
      </c>
      <c r="N469" s="66">
        <v>235959.0</v>
      </c>
      <c r="O469" s="66">
        <v>2.0120324E7</v>
      </c>
      <c r="P469" s="66"/>
      <c r="Q469" s="66">
        <v>51.0</v>
      </c>
      <c r="R469" s="66">
        <v>2.0120324E7</v>
      </c>
      <c r="S469" s="70">
        <v>1.0</v>
      </c>
      <c r="T469" s="70">
        <v>1.0</v>
      </c>
      <c r="U469" s="67" t="s">
        <v>492</v>
      </c>
      <c r="V469" s="67" t="s">
        <v>493</v>
      </c>
      <c r="W469" s="67" t="s">
        <v>49</v>
      </c>
      <c r="X469" s="67" t="s">
        <v>494</v>
      </c>
      <c r="Y469" s="67" t="s">
        <v>18</v>
      </c>
    </row>
    <row r="470">
      <c r="A470" s="65" t="s">
        <v>60</v>
      </c>
      <c r="B470" s="66">
        <v>3.0640601E8</v>
      </c>
      <c r="C470" s="67" t="s">
        <v>1942</v>
      </c>
      <c r="D470" s="67" t="s">
        <v>107</v>
      </c>
      <c r="E470" s="67" t="s">
        <v>1943</v>
      </c>
      <c r="F470" s="66" t="s">
        <v>1944</v>
      </c>
      <c r="G470" s="66">
        <v>674.0</v>
      </c>
      <c r="H470" s="66">
        <v>2.0110608E7</v>
      </c>
      <c r="I470" s="66">
        <v>0.0</v>
      </c>
      <c r="J470" s="66">
        <v>1.0</v>
      </c>
      <c r="K470" s="68"/>
      <c r="L470" s="68"/>
      <c r="M470" s="69" t="s">
        <v>1945</v>
      </c>
      <c r="N470" s="66">
        <v>235959.0</v>
      </c>
      <c r="O470" s="66">
        <v>2.0110608E7</v>
      </c>
      <c r="P470" s="66"/>
      <c r="Q470" s="66">
        <v>37.0</v>
      </c>
      <c r="R470" s="66">
        <v>2.0110608E7</v>
      </c>
      <c r="S470" s="70">
        <v>1.0</v>
      </c>
      <c r="T470" s="70">
        <v>1.0</v>
      </c>
      <c r="U470" s="67" t="s">
        <v>492</v>
      </c>
      <c r="V470" s="67" t="s">
        <v>493</v>
      </c>
      <c r="W470" s="67" t="s">
        <v>49</v>
      </c>
      <c r="X470" s="67" t="s">
        <v>494</v>
      </c>
      <c r="Y470" s="67" t="s">
        <v>18</v>
      </c>
    </row>
    <row r="471">
      <c r="A471" s="65" t="s">
        <v>79</v>
      </c>
      <c r="B471" s="66">
        <v>7.207255E7</v>
      </c>
      <c r="C471" s="67" t="s">
        <v>1946</v>
      </c>
      <c r="D471" s="67" t="s">
        <v>107</v>
      </c>
      <c r="E471" s="67" t="s">
        <v>1947</v>
      </c>
      <c r="F471" s="66" t="s">
        <v>1948</v>
      </c>
      <c r="G471" s="66">
        <v>633.0</v>
      </c>
      <c r="H471" s="66">
        <v>2.0131015E7</v>
      </c>
      <c r="I471" s="66">
        <v>0.0</v>
      </c>
      <c r="J471" s="66">
        <v>9.0</v>
      </c>
      <c r="K471" s="68"/>
      <c r="L471" s="68"/>
      <c r="M471" s="69" t="s">
        <v>1949</v>
      </c>
      <c r="N471" s="66">
        <v>235959.0</v>
      </c>
      <c r="O471" s="66">
        <v>2.0131015E7</v>
      </c>
      <c r="P471" s="68"/>
      <c r="Q471" s="66">
        <v>37.0</v>
      </c>
      <c r="R471" s="66">
        <v>2.0131015E7</v>
      </c>
      <c r="S471" s="70">
        <v>1.0</v>
      </c>
      <c r="T471" s="70">
        <v>1.0</v>
      </c>
      <c r="U471" s="67" t="s">
        <v>492</v>
      </c>
      <c r="V471" s="67" t="s">
        <v>493</v>
      </c>
      <c r="W471" s="67" t="s">
        <v>49</v>
      </c>
      <c r="X471" s="67" t="s">
        <v>494</v>
      </c>
      <c r="Y471" s="67" t="s">
        <v>18</v>
      </c>
    </row>
    <row r="472">
      <c r="A472" s="65" t="s">
        <v>24</v>
      </c>
      <c r="B472" s="66">
        <v>1332101.0</v>
      </c>
      <c r="C472" s="67" t="s">
        <v>1950</v>
      </c>
      <c r="D472" s="67" t="s">
        <v>107</v>
      </c>
      <c r="E472" s="67" t="s">
        <v>1951</v>
      </c>
      <c r="F472" s="66" t="s">
        <v>1952</v>
      </c>
      <c r="G472" s="66">
        <v>1563.0</v>
      </c>
      <c r="H472" s="66">
        <v>2.0080224E7</v>
      </c>
      <c r="I472" s="66">
        <v>0.0</v>
      </c>
      <c r="J472" s="66">
        <v>7.0</v>
      </c>
      <c r="K472" s="68"/>
      <c r="L472" s="68"/>
      <c r="M472" s="69" t="s">
        <v>1953</v>
      </c>
      <c r="N472" s="66">
        <v>235959.0</v>
      </c>
      <c r="O472" s="66">
        <v>2.0080224E7</v>
      </c>
      <c r="P472" s="66" t="s">
        <v>569</v>
      </c>
      <c r="Q472" s="66">
        <v>52.0</v>
      </c>
      <c r="R472" s="66">
        <v>2.0080224E7</v>
      </c>
      <c r="S472" s="70">
        <v>1.0</v>
      </c>
      <c r="T472" s="70">
        <v>1.0</v>
      </c>
      <c r="U472" s="67" t="s">
        <v>492</v>
      </c>
      <c r="V472" s="67" t="s">
        <v>493</v>
      </c>
      <c r="W472" s="67" t="s">
        <v>49</v>
      </c>
      <c r="X472" s="67" t="s">
        <v>494</v>
      </c>
      <c r="Y472" s="67" t="s">
        <v>18</v>
      </c>
    </row>
    <row r="473">
      <c r="A473" s="67" t="s">
        <v>63</v>
      </c>
      <c r="B473" s="66">
        <v>1.7977995E7</v>
      </c>
      <c r="C473" s="67" t="s">
        <v>1954</v>
      </c>
      <c r="D473" s="67" t="s">
        <v>107</v>
      </c>
      <c r="E473" s="67" t="s">
        <v>1955</v>
      </c>
      <c r="F473" s="66" t="s">
        <v>1956</v>
      </c>
      <c r="G473" s="66">
        <v>160.0</v>
      </c>
      <c r="H473" s="66">
        <v>2.0131201E7</v>
      </c>
      <c r="I473" s="66">
        <v>0.0</v>
      </c>
      <c r="J473" s="66">
        <v>3.0</v>
      </c>
      <c r="K473" s="68"/>
      <c r="L473" s="68"/>
      <c r="M473" s="69" t="s">
        <v>1957</v>
      </c>
      <c r="N473" s="66">
        <v>235959.0</v>
      </c>
      <c r="O473" s="66">
        <v>2.0131201E7</v>
      </c>
      <c r="P473" s="68"/>
      <c r="Q473" s="66">
        <v>8.0</v>
      </c>
      <c r="R473" s="66">
        <v>2.0131201E7</v>
      </c>
      <c r="S473" s="70">
        <v>1.0</v>
      </c>
      <c r="T473" s="70">
        <v>1.0</v>
      </c>
      <c r="U473" s="67" t="s">
        <v>492</v>
      </c>
      <c r="V473" s="67" t="s">
        <v>493</v>
      </c>
      <c r="W473" s="67" t="s">
        <v>49</v>
      </c>
      <c r="X473" s="67" t="s">
        <v>494</v>
      </c>
      <c r="Y473" s="67" t="s">
        <v>18</v>
      </c>
    </row>
    <row r="474">
      <c r="A474" s="65" t="s">
        <v>43</v>
      </c>
      <c r="B474" s="66">
        <v>2362315.0</v>
      </c>
      <c r="C474" s="67" t="s">
        <v>320</v>
      </c>
      <c r="D474" s="67" t="s">
        <v>168</v>
      </c>
      <c r="E474" s="67" t="s">
        <v>321</v>
      </c>
      <c r="F474" s="66" t="s">
        <v>322</v>
      </c>
      <c r="G474" s="66">
        <v>1535.0</v>
      </c>
      <c r="H474" s="66">
        <v>2.0160804E7</v>
      </c>
      <c r="I474" s="66">
        <v>0.0</v>
      </c>
      <c r="J474" s="66">
        <v>16.0</v>
      </c>
      <c r="K474" s="68"/>
      <c r="L474" s="68"/>
      <c r="M474" s="69" t="s">
        <v>1958</v>
      </c>
      <c r="N474" s="66">
        <v>235959.0</v>
      </c>
      <c r="O474" s="66">
        <v>2.0160804E7</v>
      </c>
      <c r="P474" s="66" t="s">
        <v>324</v>
      </c>
      <c r="Q474" s="66">
        <v>108.0</v>
      </c>
      <c r="R474" s="66">
        <v>2.0160804E7</v>
      </c>
      <c r="S474" s="70">
        <v>1.0</v>
      </c>
      <c r="T474" s="70">
        <v>0.0</v>
      </c>
      <c r="U474" s="67" t="s">
        <v>492</v>
      </c>
      <c r="V474" s="67" t="s">
        <v>493</v>
      </c>
      <c r="W474" s="67" t="s">
        <v>49</v>
      </c>
      <c r="X474" s="67" t="s">
        <v>494</v>
      </c>
      <c r="Y474" s="67" t="s">
        <v>12</v>
      </c>
    </row>
    <row r="475">
      <c r="A475" s="65" t="s">
        <v>60</v>
      </c>
      <c r="B475" s="66">
        <v>3.57412835E8</v>
      </c>
      <c r="C475" s="67" t="s">
        <v>1959</v>
      </c>
      <c r="D475" s="67" t="s">
        <v>107</v>
      </c>
      <c r="E475" s="67" t="s">
        <v>1960</v>
      </c>
      <c r="F475" s="66" t="s">
        <v>1961</v>
      </c>
      <c r="G475" s="66">
        <v>422.0</v>
      </c>
      <c r="H475" s="66">
        <v>2.0140407E7</v>
      </c>
      <c r="I475" s="66">
        <v>0.0</v>
      </c>
      <c r="J475" s="66">
        <v>2.0</v>
      </c>
      <c r="K475" s="68"/>
      <c r="L475" s="68"/>
      <c r="M475" s="69" t="s">
        <v>1962</v>
      </c>
      <c r="N475" s="66">
        <v>235959.0</v>
      </c>
      <c r="O475" s="66">
        <v>2.0140407E7</v>
      </c>
      <c r="P475" s="68"/>
      <c r="Q475" s="66">
        <v>19.0</v>
      </c>
      <c r="R475" s="66">
        <v>2.0140407E7</v>
      </c>
      <c r="S475" s="70">
        <v>1.0</v>
      </c>
      <c r="T475" s="70">
        <v>1.0</v>
      </c>
      <c r="U475" s="67" t="s">
        <v>492</v>
      </c>
      <c r="V475" s="67" t="s">
        <v>493</v>
      </c>
      <c r="W475" s="67" t="s">
        <v>49</v>
      </c>
      <c r="X475" s="67" t="s">
        <v>494</v>
      </c>
      <c r="Y475" s="67" t="s">
        <v>18</v>
      </c>
    </row>
    <row r="476">
      <c r="A476" s="65" t="s">
        <v>76</v>
      </c>
      <c r="B476" s="66">
        <v>6216148.0</v>
      </c>
      <c r="C476" s="67" t="s">
        <v>1963</v>
      </c>
      <c r="D476" s="67" t="s">
        <v>107</v>
      </c>
      <c r="E476" s="67" t="s">
        <v>1964</v>
      </c>
      <c r="F476" s="66" t="s">
        <v>1965</v>
      </c>
      <c r="G476" s="66">
        <v>483.0</v>
      </c>
      <c r="H476" s="66">
        <v>2.0081211E7</v>
      </c>
      <c r="I476" s="66">
        <v>0.0</v>
      </c>
      <c r="J476" s="66">
        <v>2.0</v>
      </c>
      <c r="K476" s="68"/>
      <c r="L476" s="68"/>
      <c r="M476" s="69" t="s">
        <v>1966</v>
      </c>
      <c r="N476" s="66">
        <v>235959.0</v>
      </c>
      <c r="O476" s="66">
        <v>2.0081211E7</v>
      </c>
      <c r="P476" s="68"/>
      <c r="Q476" s="66">
        <v>24.0</v>
      </c>
      <c r="R476" s="66">
        <v>2.0081211E7</v>
      </c>
      <c r="S476" s="70">
        <v>1.0</v>
      </c>
      <c r="T476" s="70">
        <v>1.0</v>
      </c>
      <c r="U476" s="67" t="s">
        <v>492</v>
      </c>
      <c r="V476" s="67" t="s">
        <v>493</v>
      </c>
      <c r="W476" s="67" t="s">
        <v>49</v>
      </c>
      <c r="X476" s="67" t="s">
        <v>494</v>
      </c>
      <c r="Y476" s="67" t="s">
        <v>18</v>
      </c>
    </row>
    <row r="477">
      <c r="A477" s="65" t="s">
        <v>24</v>
      </c>
      <c r="B477" s="66">
        <v>881585.0</v>
      </c>
      <c r="C477" s="67" t="s">
        <v>325</v>
      </c>
      <c r="D477" s="67" t="s">
        <v>107</v>
      </c>
      <c r="E477" s="67" t="s">
        <v>326</v>
      </c>
      <c r="F477" s="66" t="s">
        <v>1967</v>
      </c>
      <c r="G477" s="66">
        <v>86.0</v>
      </c>
      <c r="H477" s="66">
        <v>2.0071117E7</v>
      </c>
      <c r="I477" s="66">
        <v>0.0</v>
      </c>
      <c r="J477" s="66">
        <v>4.0</v>
      </c>
      <c r="K477" s="68"/>
      <c r="L477" s="68"/>
      <c r="M477" s="69" t="s">
        <v>1968</v>
      </c>
      <c r="N477" s="66">
        <v>235959.0</v>
      </c>
      <c r="O477" s="66">
        <v>2.0071117E7</v>
      </c>
      <c r="P477" s="66" t="s">
        <v>131</v>
      </c>
      <c r="Q477" s="66">
        <v>8.0</v>
      </c>
      <c r="R477" s="66">
        <v>2.0071117E7</v>
      </c>
      <c r="S477" s="70">
        <v>1.0</v>
      </c>
      <c r="T477" s="70">
        <v>1.0</v>
      </c>
      <c r="U477" s="67" t="s">
        <v>492</v>
      </c>
      <c r="V477" s="67" t="s">
        <v>493</v>
      </c>
      <c r="W477" s="67" t="s">
        <v>49</v>
      </c>
      <c r="X477" s="67" t="s">
        <v>494</v>
      </c>
      <c r="Y477" s="67" t="s">
        <v>18</v>
      </c>
    </row>
    <row r="478">
      <c r="A478" s="71" t="s">
        <v>56</v>
      </c>
      <c r="B478" s="66">
        <v>1895461.0</v>
      </c>
      <c r="C478" s="67" t="s">
        <v>1969</v>
      </c>
      <c r="D478" s="67" t="s">
        <v>107</v>
      </c>
      <c r="E478" s="67" t="s">
        <v>1970</v>
      </c>
      <c r="F478" s="66" t="s">
        <v>1971</v>
      </c>
      <c r="G478" s="66">
        <v>1678.0</v>
      </c>
      <c r="H478" s="66">
        <v>2.0170325E7</v>
      </c>
      <c r="I478" s="66">
        <v>0.0</v>
      </c>
      <c r="J478" s="66">
        <v>24.0</v>
      </c>
      <c r="K478" s="68"/>
      <c r="L478" s="68"/>
      <c r="M478" s="69" t="s">
        <v>1972</v>
      </c>
      <c r="N478" s="66">
        <v>235959.0</v>
      </c>
      <c r="O478" s="66">
        <v>2.0170325E7</v>
      </c>
      <c r="P478" s="66" t="s">
        <v>153</v>
      </c>
      <c r="Q478" s="66">
        <v>108.0</v>
      </c>
      <c r="R478" s="66">
        <v>2.0170325E7</v>
      </c>
      <c r="S478" s="70">
        <v>1.0</v>
      </c>
      <c r="T478" s="70">
        <v>1.0</v>
      </c>
      <c r="U478" s="67" t="s">
        <v>492</v>
      </c>
      <c r="V478" s="67" t="s">
        <v>493</v>
      </c>
      <c r="W478" s="67" t="s">
        <v>49</v>
      </c>
      <c r="X478" s="67" t="s">
        <v>494</v>
      </c>
      <c r="Y478" s="67" t="s">
        <v>18</v>
      </c>
    </row>
    <row r="479">
      <c r="A479" s="65" t="s">
        <v>79</v>
      </c>
      <c r="B479" s="66">
        <v>1.12065929E8</v>
      </c>
      <c r="C479" s="67" t="s">
        <v>1973</v>
      </c>
      <c r="D479" s="67" t="s">
        <v>107</v>
      </c>
      <c r="E479" s="67" t="s">
        <v>1974</v>
      </c>
      <c r="F479" s="66" t="s">
        <v>1975</v>
      </c>
      <c r="G479" s="66">
        <v>484.0</v>
      </c>
      <c r="H479" s="66">
        <v>2.0170111E7</v>
      </c>
      <c r="I479" s="66">
        <v>0.0</v>
      </c>
      <c r="J479" s="66">
        <v>8.0</v>
      </c>
      <c r="K479" s="68"/>
      <c r="L479" s="68"/>
      <c r="M479" s="69" t="s">
        <v>1976</v>
      </c>
      <c r="N479" s="66">
        <v>235959.0</v>
      </c>
      <c r="O479" s="66">
        <v>2.0170111E7</v>
      </c>
      <c r="P479" s="66" t="s">
        <v>1010</v>
      </c>
      <c r="Q479" s="66">
        <v>22.0</v>
      </c>
      <c r="R479" s="66">
        <v>2.0170111E7</v>
      </c>
      <c r="S479" s="70">
        <v>1.0</v>
      </c>
      <c r="T479" s="70">
        <v>1.0</v>
      </c>
      <c r="U479" s="67" t="s">
        <v>492</v>
      </c>
      <c r="V479" s="67" t="s">
        <v>493</v>
      </c>
      <c r="W479" s="67" t="s">
        <v>49</v>
      </c>
      <c r="X479" s="67" t="s">
        <v>494</v>
      </c>
      <c r="Y479" s="67" t="s">
        <v>18</v>
      </c>
    </row>
    <row r="480">
      <c r="A480" s="67" t="s">
        <v>60</v>
      </c>
      <c r="B480" s="66">
        <v>2.5752718E8</v>
      </c>
      <c r="C480" s="67" t="s">
        <v>1977</v>
      </c>
      <c r="D480" s="67" t="s">
        <v>107</v>
      </c>
      <c r="E480" s="67" t="s">
        <v>1978</v>
      </c>
      <c r="F480" s="66" t="s">
        <v>1979</v>
      </c>
      <c r="G480" s="66">
        <v>169.0</v>
      </c>
      <c r="H480" s="66">
        <v>2.008122E7</v>
      </c>
      <c r="I480" s="66">
        <v>0.0</v>
      </c>
      <c r="J480" s="66">
        <v>1.0</v>
      </c>
      <c r="K480" s="68"/>
      <c r="L480" s="68"/>
      <c r="M480" s="69" t="s">
        <v>1980</v>
      </c>
      <c r="N480" s="66">
        <v>235959.0</v>
      </c>
      <c r="O480" s="66">
        <v>2.008122E7</v>
      </c>
      <c r="P480" s="68"/>
      <c r="Q480" s="66">
        <v>14.0</v>
      </c>
      <c r="R480" s="66">
        <v>2.008122E7</v>
      </c>
      <c r="S480" s="70">
        <v>1.0</v>
      </c>
      <c r="T480" s="70">
        <v>1.0</v>
      </c>
      <c r="U480" s="67" t="s">
        <v>492</v>
      </c>
      <c r="V480" s="67" t="s">
        <v>493</v>
      </c>
      <c r="W480" s="67" t="s">
        <v>49</v>
      </c>
      <c r="X480" s="67" t="s">
        <v>494</v>
      </c>
      <c r="Y480" s="67" t="s">
        <v>18</v>
      </c>
    </row>
    <row r="481">
      <c r="A481" s="67" t="s">
        <v>60</v>
      </c>
      <c r="B481" s="66">
        <v>2.42773483E8</v>
      </c>
      <c r="C481" s="67" t="s">
        <v>1981</v>
      </c>
      <c r="D481" s="67" t="s">
        <v>107</v>
      </c>
      <c r="E481" s="67" t="s">
        <v>1982</v>
      </c>
      <c r="F481" s="66" t="s">
        <v>1983</v>
      </c>
      <c r="G481" s="66">
        <v>541.0</v>
      </c>
      <c r="H481" s="66">
        <v>2.0080502E7</v>
      </c>
      <c r="I481" s="66">
        <v>0.0</v>
      </c>
      <c r="J481" s="66">
        <v>2.0</v>
      </c>
      <c r="K481" s="68"/>
      <c r="L481" s="68"/>
      <c r="M481" s="69" t="s">
        <v>1984</v>
      </c>
      <c r="N481" s="66">
        <v>235959.0</v>
      </c>
      <c r="O481" s="66">
        <v>2.0080502E7</v>
      </c>
      <c r="P481" s="66"/>
      <c r="Q481" s="66">
        <v>26.0</v>
      </c>
      <c r="R481" s="66">
        <v>2.0080502E7</v>
      </c>
      <c r="S481" s="70">
        <v>1.0</v>
      </c>
      <c r="T481" s="70">
        <v>1.0</v>
      </c>
      <c r="U481" s="67" t="s">
        <v>492</v>
      </c>
      <c r="V481" s="67" t="s">
        <v>493</v>
      </c>
      <c r="W481" s="67" t="s">
        <v>49</v>
      </c>
      <c r="X481" s="67" t="s">
        <v>494</v>
      </c>
      <c r="Y481" s="67" t="s">
        <v>18</v>
      </c>
    </row>
    <row r="482">
      <c r="A482" s="67" t="s">
        <v>60</v>
      </c>
      <c r="B482" s="66">
        <v>1.2547177E8</v>
      </c>
      <c r="C482" s="67" t="s">
        <v>1985</v>
      </c>
      <c r="D482" s="67" t="s">
        <v>107</v>
      </c>
      <c r="E482" s="67" t="s">
        <v>1986</v>
      </c>
      <c r="F482" s="66" t="s">
        <v>1987</v>
      </c>
      <c r="G482" s="66">
        <v>353.0</v>
      </c>
      <c r="H482" s="66">
        <v>2.0040105E7</v>
      </c>
      <c r="I482" s="66">
        <v>0.0</v>
      </c>
      <c r="J482" s="66">
        <v>1.0</v>
      </c>
      <c r="K482" s="68"/>
      <c r="L482" s="68"/>
      <c r="M482" s="69" t="s">
        <v>1988</v>
      </c>
      <c r="N482" s="66">
        <v>235959.0</v>
      </c>
      <c r="O482" s="66">
        <v>2.0040105E7</v>
      </c>
      <c r="P482" s="66"/>
      <c r="Q482" s="66">
        <v>17.0</v>
      </c>
      <c r="R482" s="66">
        <v>2.0040105E7</v>
      </c>
      <c r="S482" s="70">
        <v>1.0</v>
      </c>
      <c r="T482" s="70">
        <v>1.0</v>
      </c>
      <c r="U482" s="67" t="s">
        <v>492</v>
      </c>
      <c r="V482" s="67" t="s">
        <v>493</v>
      </c>
      <c r="W482" s="67" t="s">
        <v>49</v>
      </c>
      <c r="X482" s="67" t="s">
        <v>494</v>
      </c>
      <c r="Y482" s="67" t="s">
        <v>18</v>
      </c>
    </row>
    <row r="483">
      <c r="A483" s="65" t="s">
        <v>59</v>
      </c>
      <c r="B483" s="66">
        <v>1.17433039E8</v>
      </c>
      <c r="C483" s="67" t="s">
        <v>1989</v>
      </c>
      <c r="D483" s="67" t="s">
        <v>107</v>
      </c>
      <c r="E483" s="67" t="s">
        <v>1990</v>
      </c>
      <c r="F483" s="66" t="s">
        <v>1991</v>
      </c>
      <c r="G483" s="66">
        <v>576.0</v>
      </c>
      <c r="H483" s="66">
        <v>2.0120531E7</v>
      </c>
      <c r="I483" s="66">
        <v>0.0</v>
      </c>
      <c r="J483" s="66">
        <v>2.0</v>
      </c>
      <c r="K483" s="68"/>
      <c r="L483" s="68"/>
      <c r="M483" s="66" t="s">
        <v>126</v>
      </c>
      <c r="N483" s="66">
        <v>235959.0</v>
      </c>
      <c r="O483" s="66">
        <v>2.0120531E7</v>
      </c>
      <c r="P483" s="68"/>
      <c r="Q483" s="66">
        <v>27.0</v>
      </c>
      <c r="R483" s="66">
        <v>2.0120531E7</v>
      </c>
      <c r="S483" s="70">
        <v>1.0</v>
      </c>
      <c r="T483" s="70">
        <v>1.0</v>
      </c>
      <c r="U483" s="67" t="s">
        <v>492</v>
      </c>
      <c r="V483" s="67" t="s">
        <v>493</v>
      </c>
      <c r="W483" s="67" t="s">
        <v>49</v>
      </c>
      <c r="X483" s="67" t="s">
        <v>494</v>
      </c>
      <c r="Y483" s="67" t="s">
        <v>18</v>
      </c>
    </row>
    <row r="484">
      <c r="A484" s="67" t="s">
        <v>60</v>
      </c>
      <c r="B484" s="66">
        <v>2.65274456E8</v>
      </c>
      <c r="C484" s="67" t="s">
        <v>1992</v>
      </c>
      <c r="D484" s="67" t="s">
        <v>107</v>
      </c>
      <c r="E484" s="67" t="s">
        <v>330</v>
      </c>
      <c r="F484" s="66" t="s">
        <v>1993</v>
      </c>
      <c r="G484" s="66">
        <v>307.0</v>
      </c>
      <c r="H484" s="66">
        <v>2.0090428E7</v>
      </c>
      <c r="I484" s="66">
        <v>0.0</v>
      </c>
      <c r="J484" s="66">
        <v>1.0</v>
      </c>
      <c r="K484" s="68"/>
      <c r="L484" s="68"/>
      <c r="M484" s="69" t="s">
        <v>1994</v>
      </c>
      <c r="N484" s="66">
        <v>235959.0</v>
      </c>
      <c r="O484" s="66">
        <v>2.0090428E7</v>
      </c>
      <c r="P484" s="68"/>
      <c r="Q484" s="66">
        <v>19.0</v>
      </c>
      <c r="R484" s="66">
        <v>2.0090428E7</v>
      </c>
      <c r="S484" s="70">
        <v>1.0</v>
      </c>
      <c r="T484" s="70">
        <v>1.0</v>
      </c>
      <c r="U484" s="67" t="s">
        <v>492</v>
      </c>
      <c r="V484" s="67" t="s">
        <v>493</v>
      </c>
      <c r="W484" s="67" t="s">
        <v>49</v>
      </c>
      <c r="X484" s="67" t="s">
        <v>494</v>
      </c>
      <c r="Y484" s="67" t="s">
        <v>18</v>
      </c>
    </row>
    <row r="485">
      <c r="A485" s="65" t="s">
        <v>79</v>
      </c>
      <c r="B485" s="66">
        <v>2.69551E7</v>
      </c>
      <c r="C485" s="67" t="s">
        <v>1995</v>
      </c>
      <c r="D485" s="67" t="s">
        <v>107</v>
      </c>
      <c r="E485" s="67" t="s">
        <v>1996</v>
      </c>
      <c r="F485" s="66" t="s">
        <v>1997</v>
      </c>
      <c r="G485" s="66">
        <v>287.0</v>
      </c>
      <c r="H485" s="66">
        <v>2.0081124E7</v>
      </c>
      <c r="I485" s="66">
        <v>0.0</v>
      </c>
      <c r="J485" s="66">
        <v>7.0</v>
      </c>
      <c r="K485" s="68"/>
      <c r="L485" s="68"/>
      <c r="M485" s="69" t="s">
        <v>1998</v>
      </c>
      <c r="N485" s="66">
        <v>235959.0</v>
      </c>
      <c r="O485" s="66">
        <v>2.0081124E7</v>
      </c>
      <c r="P485" s="68"/>
      <c r="Q485" s="66">
        <v>15.0</v>
      </c>
      <c r="R485" s="66">
        <v>2.0081124E7</v>
      </c>
      <c r="S485" s="70">
        <v>1.0</v>
      </c>
      <c r="T485" s="70">
        <v>1.0</v>
      </c>
      <c r="U485" s="67" t="s">
        <v>492</v>
      </c>
      <c r="V485" s="67" t="s">
        <v>493</v>
      </c>
      <c r="W485" s="67" t="s">
        <v>49</v>
      </c>
      <c r="X485" s="67" t="s">
        <v>494</v>
      </c>
      <c r="Y485" s="67" t="s">
        <v>18</v>
      </c>
    </row>
    <row r="486">
      <c r="A486" s="65" t="s">
        <v>46</v>
      </c>
      <c r="B486" s="66">
        <v>1425216.0</v>
      </c>
      <c r="C486" s="67" t="s">
        <v>1999</v>
      </c>
      <c r="D486" s="67" t="s">
        <v>107</v>
      </c>
      <c r="E486" s="67" t="s">
        <v>2000</v>
      </c>
      <c r="F486" s="66" t="s">
        <v>2001</v>
      </c>
      <c r="G486" s="66">
        <v>848.0</v>
      </c>
      <c r="H486" s="66">
        <v>2.0160619E7</v>
      </c>
      <c r="I486" s="66">
        <v>0.0</v>
      </c>
      <c r="J486" s="66">
        <v>21.0</v>
      </c>
      <c r="K486" s="68"/>
      <c r="L486" s="68"/>
      <c r="M486" s="69" t="s">
        <v>2002</v>
      </c>
      <c r="N486" s="66">
        <v>235959.0</v>
      </c>
      <c r="O486" s="66">
        <v>2.0160619E7</v>
      </c>
      <c r="P486" s="66" t="s">
        <v>2003</v>
      </c>
      <c r="Q486" s="66">
        <v>54.0</v>
      </c>
      <c r="R486" s="66">
        <v>2.0160619E7</v>
      </c>
      <c r="S486" s="70">
        <v>1.0</v>
      </c>
      <c r="T486" s="70">
        <v>1.0</v>
      </c>
      <c r="U486" s="67" t="s">
        <v>492</v>
      </c>
      <c r="V486" s="67" t="s">
        <v>493</v>
      </c>
      <c r="W486" s="67" t="s">
        <v>49</v>
      </c>
      <c r="X486" s="67" t="s">
        <v>494</v>
      </c>
      <c r="Y486" s="67" t="s">
        <v>18</v>
      </c>
    </row>
    <row r="487">
      <c r="A487" s="65" t="s">
        <v>24</v>
      </c>
      <c r="B487" s="66">
        <v>2.2483066E7</v>
      </c>
      <c r="C487" s="67" t="s">
        <v>2004</v>
      </c>
      <c r="D487" s="67" t="s">
        <v>107</v>
      </c>
      <c r="E487" s="67" t="s">
        <v>2005</v>
      </c>
      <c r="F487" s="66" t="s">
        <v>2006</v>
      </c>
      <c r="G487" s="66">
        <v>347.0</v>
      </c>
      <c r="H487" s="66">
        <v>2.0120821E7</v>
      </c>
      <c r="I487" s="66">
        <v>0.0</v>
      </c>
      <c r="J487" s="66">
        <v>5.0</v>
      </c>
      <c r="K487" s="68"/>
      <c r="L487" s="68"/>
      <c r="M487" s="69" t="s">
        <v>2007</v>
      </c>
      <c r="N487" s="66">
        <v>235959.0</v>
      </c>
      <c r="O487" s="66">
        <v>2.0120821E7</v>
      </c>
      <c r="P487" s="66" t="s">
        <v>2008</v>
      </c>
      <c r="Q487" s="66">
        <v>21.0</v>
      </c>
      <c r="R487" s="66">
        <v>2.0120821E7</v>
      </c>
      <c r="S487" s="70">
        <v>1.0</v>
      </c>
      <c r="T487" s="70">
        <v>1.0</v>
      </c>
      <c r="U487" s="67" t="s">
        <v>492</v>
      </c>
      <c r="V487" s="67" t="s">
        <v>493</v>
      </c>
      <c r="W487" s="67" t="s">
        <v>49</v>
      </c>
      <c r="X487" s="67" t="s">
        <v>494</v>
      </c>
      <c r="Y487" s="67" t="s">
        <v>18</v>
      </c>
    </row>
    <row r="488">
      <c r="A488" s="65" t="s">
        <v>73</v>
      </c>
      <c r="B488" s="66">
        <v>3741487.0</v>
      </c>
      <c r="C488" s="67" t="s">
        <v>2009</v>
      </c>
      <c r="D488" s="67" t="s">
        <v>107</v>
      </c>
      <c r="E488" s="67" t="s">
        <v>2010</v>
      </c>
      <c r="F488" s="66" t="s">
        <v>2011</v>
      </c>
      <c r="G488" s="66">
        <v>97.0</v>
      </c>
      <c r="H488" s="66">
        <v>2.0080528E7</v>
      </c>
      <c r="I488" s="66">
        <v>0.0</v>
      </c>
      <c r="J488" s="66">
        <v>3.0</v>
      </c>
      <c r="K488" s="68"/>
      <c r="L488" s="68"/>
      <c r="M488" s="69" t="s">
        <v>2012</v>
      </c>
      <c r="N488" s="66">
        <v>235959.0</v>
      </c>
      <c r="O488" s="66">
        <v>2.0080528E7</v>
      </c>
      <c r="P488" s="66" t="s">
        <v>324</v>
      </c>
      <c r="Q488" s="66">
        <v>6.0</v>
      </c>
      <c r="R488" s="66">
        <v>2.0080528E7</v>
      </c>
      <c r="S488" s="70">
        <v>1.0</v>
      </c>
      <c r="T488" s="70">
        <v>1.0</v>
      </c>
      <c r="U488" s="67" t="s">
        <v>492</v>
      </c>
      <c r="V488" s="67" t="s">
        <v>493</v>
      </c>
      <c r="W488" s="67" t="s">
        <v>49</v>
      </c>
      <c r="X488" s="67" t="s">
        <v>494</v>
      </c>
      <c r="Y488" s="67" t="s">
        <v>18</v>
      </c>
    </row>
    <row r="489">
      <c r="A489" s="65" t="s">
        <v>59</v>
      </c>
      <c r="B489" s="66">
        <v>1.8194435E7</v>
      </c>
      <c r="C489" s="67" t="s">
        <v>333</v>
      </c>
      <c r="D489" s="67" t="s">
        <v>107</v>
      </c>
      <c r="E489" s="67" t="s">
        <v>334</v>
      </c>
      <c r="F489" s="66" t="s">
        <v>335</v>
      </c>
      <c r="G489" s="66">
        <v>762.0</v>
      </c>
      <c r="H489" s="66">
        <v>2.0000809E7</v>
      </c>
      <c r="I489" s="66">
        <v>0.0</v>
      </c>
      <c r="J489" s="66">
        <v>1.0</v>
      </c>
      <c r="K489" s="68"/>
      <c r="L489" s="68"/>
      <c r="M489" s="69" t="s">
        <v>2013</v>
      </c>
      <c r="N489" s="66">
        <v>235959.0</v>
      </c>
      <c r="O489" s="66">
        <v>2.0000809E7</v>
      </c>
      <c r="P489" s="68"/>
      <c r="Q489" s="66">
        <v>35.0</v>
      </c>
      <c r="R489" s="66">
        <v>2.0000809E7</v>
      </c>
      <c r="S489" s="70">
        <v>1.0</v>
      </c>
      <c r="T489" s="70">
        <v>1.0</v>
      </c>
      <c r="U489" s="67" t="s">
        <v>492</v>
      </c>
      <c r="V489" s="67" t="s">
        <v>493</v>
      </c>
      <c r="W489" s="67" t="s">
        <v>49</v>
      </c>
      <c r="X489" s="67" t="s">
        <v>494</v>
      </c>
      <c r="Y489" s="67" t="s">
        <v>18</v>
      </c>
    </row>
    <row r="490">
      <c r="A490" s="71" t="s">
        <v>59</v>
      </c>
      <c r="B490" s="66">
        <v>1.70726727E8</v>
      </c>
      <c r="C490" s="67" t="s">
        <v>2014</v>
      </c>
      <c r="D490" s="67" t="s">
        <v>107</v>
      </c>
      <c r="E490" s="67" t="s">
        <v>2015</v>
      </c>
      <c r="F490" s="66" t="s">
        <v>2016</v>
      </c>
      <c r="G490" s="66">
        <v>391.0</v>
      </c>
      <c r="H490" s="66">
        <v>2.0160715E7</v>
      </c>
      <c r="I490" s="66">
        <v>0.0</v>
      </c>
      <c r="J490" s="66">
        <v>7.0</v>
      </c>
      <c r="K490" s="68"/>
      <c r="L490" s="68"/>
      <c r="M490" s="69" t="s">
        <v>2017</v>
      </c>
      <c r="N490" s="66">
        <v>235959.0</v>
      </c>
      <c r="O490" s="66">
        <v>2.0160715E7</v>
      </c>
      <c r="P490" s="68"/>
      <c r="Q490" s="66">
        <v>17.0</v>
      </c>
      <c r="R490" s="66">
        <v>2.0160715E7</v>
      </c>
      <c r="S490" s="70">
        <v>1.0</v>
      </c>
      <c r="T490" s="70">
        <v>1.0</v>
      </c>
      <c r="U490" s="67" t="s">
        <v>492</v>
      </c>
      <c r="V490" s="67" t="s">
        <v>493</v>
      </c>
      <c r="W490" s="67" t="s">
        <v>49</v>
      </c>
      <c r="X490" s="67" t="s">
        <v>494</v>
      </c>
      <c r="Y490" s="67" t="s">
        <v>18</v>
      </c>
    </row>
    <row r="491">
      <c r="A491" s="67" t="s">
        <v>60</v>
      </c>
      <c r="B491" s="66">
        <v>4.22244792E8</v>
      </c>
      <c r="C491" s="67" t="s">
        <v>2018</v>
      </c>
      <c r="D491" s="67" t="s">
        <v>168</v>
      </c>
      <c r="E491" s="67" t="s">
        <v>2019</v>
      </c>
      <c r="F491" s="66" t="s">
        <v>2020</v>
      </c>
      <c r="G491" s="66">
        <v>414.0</v>
      </c>
      <c r="H491" s="66">
        <v>2.0171211E7</v>
      </c>
      <c r="I491" s="66">
        <v>0.0</v>
      </c>
      <c r="J491" s="66">
        <v>1.0</v>
      </c>
      <c r="K491" s="68"/>
      <c r="L491" s="68"/>
      <c r="M491" s="69" t="s">
        <v>2021</v>
      </c>
      <c r="N491" s="66">
        <v>235959.0</v>
      </c>
      <c r="O491" s="66">
        <v>2.0171211E7</v>
      </c>
      <c r="P491" s="68"/>
      <c r="Q491" s="66">
        <v>26.0</v>
      </c>
      <c r="R491" s="66">
        <v>2.0171211E7</v>
      </c>
      <c r="S491" s="70">
        <v>1.0</v>
      </c>
      <c r="T491" s="70">
        <v>0.0</v>
      </c>
      <c r="U491" s="67" t="s">
        <v>492</v>
      </c>
      <c r="V491" s="67" t="s">
        <v>493</v>
      </c>
      <c r="W491" s="67" t="s">
        <v>49</v>
      </c>
      <c r="X491" s="67" t="s">
        <v>494</v>
      </c>
      <c r="Y491" s="67" t="s">
        <v>12</v>
      </c>
    </row>
    <row r="492">
      <c r="A492" s="67" t="s">
        <v>60</v>
      </c>
      <c r="B492" s="66">
        <v>1.2926616E8</v>
      </c>
      <c r="C492" s="67" t="s">
        <v>2022</v>
      </c>
      <c r="D492" s="67" t="s">
        <v>107</v>
      </c>
      <c r="E492" s="67" t="s">
        <v>2023</v>
      </c>
      <c r="F492" s="66" t="s">
        <v>2024</v>
      </c>
      <c r="G492" s="66">
        <v>840.0</v>
      </c>
      <c r="H492" s="66">
        <v>2.0040309E7</v>
      </c>
      <c r="I492" s="66">
        <v>0.0</v>
      </c>
      <c r="J492" s="66">
        <v>2.0</v>
      </c>
      <c r="K492" s="68"/>
      <c r="L492" s="68"/>
      <c r="M492" s="69" t="s">
        <v>2025</v>
      </c>
      <c r="N492" s="66">
        <v>235959.0</v>
      </c>
      <c r="O492" s="66">
        <v>2.0040309E7</v>
      </c>
      <c r="P492" s="68"/>
      <c r="Q492" s="66">
        <v>40.0</v>
      </c>
      <c r="R492" s="66">
        <v>2.0040309E7</v>
      </c>
      <c r="S492" s="70">
        <v>1.0</v>
      </c>
      <c r="T492" s="70">
        <v>1.0</v>
      </c>
      <c r="U492" s="67" t="s">
        <v>492</v>
      </c>
      <c r="V492" s="67" t="s">
        <v>493</v>
      </c>
      <c r="W492" s="67" t="s">
        <v>49</v>
      </c>
      <c r="X492" s="67" t="s">
        <v>494</v>
      </c>
      <c r="Y492" s="67" t="s">
        <v>18</v>
      </c>
    </row>
    <row r="493">
      <c r="A493" s="67" t="s">
        <v>60</v>
      </c>
      <c r="B493" s="66">
        <v>1.82851037E8</v>
      </c>
      <c r="C493" s="67" t="s">
        <v>2026</v>
      </c>
      <c r="D493" s="67" t="s">
        <v>168</v>
      </c>
      <c r="E493" s="67" t="s">
        <v>2027</v>
      </c>
      <c r="F493" s="66" t="s">
        <v>2028</v>
      </c>
      <c r="G493" s="66">
        <v>191.0</v>
      </c>
      <c r="H493" s="66">
        <v>2.0060207E7</v>
      </c>
      <c r="I493" s="66">
        <v>0.0</v>
      </c>
      <c r="J493" s="66">
        <v>1.0</v>
      </c>
      <c r="K493" s="68"/>
      <c r="L493" s="68"/>
      <c r="M493" s="69" t="s">
        <v>2029</v>
      </c>
      <c r="N493" s="66">
        <v>235959.0</v>
      </c>
      <c r="O493" s="66">
        <v>2.0060207E7</v>
      </c>
      <c r="P493" s="68"/>
      <c r="Q493" s="66">
        <v>11.0</v>
      </c>
      <c r="R493" s="66">
        <v>2.0060207E7</v>
      </c>
      <c r="S493" s="70">
        <v>1.0</v>
      </c>
      <c r="T493" s="70">
        <v>0.0</v>
      </c>
      <c r="U493" s="67" t="s">
        <v>492</v>
      </c>
      <c r="V493" s="67" t="s">
        <v>493</v>
      </c>
      <c r="W493" s="67" t="s">
        <v>49</v>
      </c>
      <c r="X493" s="67" t="s">
        <v>494</v>
      </c>
      <c r="Y493" s="67" t="s">
        <v>12</v>
      </c>
    </row>
    <row r="494">
      <c r="A494" s="67" t="s">
        <v>79</v>
      </c>
      <c r="B494" s="66">
        <v>3.5258314E7</v>
      </c>
      <c r="C494" s="67" t="s">
        <v>2030</v>
      </c>
      <c r="D494" s="67" t="s">
        <v>168</v>
      </c>
      <c r="E494" s="67" t="s">
        <v>2031</v>
      </c>
      <c r="F494" s="66" t="s">
        <v>2032</v>
      </c>
      <c r="G494" s="66">
        <v>461.0</v>
      </c>
      <c r="H494" s="66">
        <v>2.0091211E7</v>
      </c>
      <c r="I494" s="66">
        <v>0.0</v>
      </c>
      <c r="J494" s="66">
        <v>10.0</v>
      </c>
      <c r="K494" s="68"/>
      <c r="L494" s="68"/>
      <c r="M494" s="69" t="s">
        <v>2033</v>
      </c>
      <c r="N494" s="66">
        <v>235959.0</v>
      </c>
      <c r="O494" s="66">
        <v>2.0091211E7</v>
      </c>
      <c r="P494" s="68"/>
      <c r="Q494" s="66">
        <v>27.0</v>
      </c>
      <c r="R494" s="66">
        <v>2.0091211E7</v>
      </c>
      <c r="S494" s="70">
        <v>1.0</v>
      </c>
      <c r="T494" s="70">
        <v>0.0</v>
      </c>
      <c r="U494" s="67" t="s">
        <v>492</v>
      </c>
      <c r="V494" s="67" t="s">
        <v>493</v>
      </c>
      <c r="W494" s="67" t="s">
        <v>49</v>
      </c>
      <c r="X494" s="67" t="s">
        <v>494</v>
      </c>
      <c r="Y494" s="67" t="s">
        <v>12</v>
      </c>
    </row>
    <row r="495">
      <c r="A495" s="67" t="s">
        <v>63</v>
      </c>
      <c r="B495" s="66">
        <v>4.7638754E7</v>
      </c>
      <c r="C495" s="67" t="s">
        <v>2034</v>
      </c>
      <c r="D495" s="67" t="s">
        <v>107</v>
      </c>
      <c r="E495" s="67" t="s">
        <v>2035</v>
      </c>
      <c r="F495" s="66" t="s">
        <v>2036</v>
      </c>
      <c r="G495" s="66">
        <v>1029.0</v>
      </c>
      <c r="H495" s="66">
        <v>2.0180602E7</v>
      </c>
      <c r="I495" s="66">
        <v>0.0</v>
      </c>
      <c r="J495" s="66">
        <v>10.0</v>
      </c>
      <c r="K495" s="68"/>
      <c r="L495" s="68"/>
      <c r="M495" s="69" t="s">
        <v>2037</v>
      </c>
      <c r="N495" s="66">
        <v>235959.0</v>
      </c>
      <c r="O495" s="66">
        <v>2.0180602E7</v>
      </c>
      <c r="P495" s="66" t="s">
        <v>2038</v>
      </c>
      <c r="Q495" s="66">
        <v>41.0</v>
      </c>
      <c r="R495" s="66">
        <v>2.0180602E7</v>
      </c>
      <c r="S495" s="70">
        <v>1.0</v>
      </c>
      <c r="T495" s="70">
        <v>1.0</v>
      </c>
      <c r="U495" s="67" t="s">
        <v>492</v>
      </c>
      <c r="V495" s="67" t="s">
        <v>493</v>
      </c>
      <c r="W495" s="67" t="s">
        <v>49</v>
      </c>
      <c r="X495" s="67" t="s">
        <v>494</v>
      </c>
      <c r="Y495" s="67" t="s">
        <v>18</v>
      </c>
    </row>
    <row r="496">
      <c r="A496" s="65" t="s">
        <v>24</v>
      </c>
      <c r="B496" s="66">
        <v>6.1725078E7</v>
      </c>
      <c r="C496" s="67" t="s">
        <v>337</v>
      </c>
      <c r="D496" s="67" t="s">
        <v>107</v>
      </c>
      <c r="E496" s="67" t="s">
        <v>338</v>
      </c>
      <c r="F496" s="66" t="s">
        <v>2039</v>
      </c>
      <c r="G496" s="66">
        <v>416.0</v>
      </c>
      <c r="H496" s="66">
        <v>2.0190215E7</v>
      </c>
      <c r="I496" s="66">
        <v>0.0</v>
      </c>
      <c r="J496" s="66">
        <v>9.0</v>
      </c>
      <c r="K496" s="68"/>
      <c r="L496" s="68"/>
      <c r="M496" s="69" t="s">
        <v>2040</v>
      </c>
      <c r="N496" s="66">
        <v>235959.0</v>
      </c>
      <c r="O496" s="66">
        <v>2.0190215E7</v>
      </c>
      <c r="P496" s="66" t="s">
        <v>1309</v>
      </c>
      <c r="Q496" s="66">
        <v>25.0</v>
      </c>
      <c r="R496" s="66">
        <v>2.0190215E7</v>
      </c>
      <c r="S496" s="70">
        <v>1.0</v>
      </c>
      <c r="T496" s="70">
        <v>1.0</v>
      </c>
      <c r="U496" s="67" t="s">
        <v>492</v>
      </c>
      <c r="V496" s="67" t="s">
        <v>493</v>
      </c>
      <c r="W496" s="67" t="s">
        <v>49</v>
      </c>
      <c r="X496" s="67" t="s">
        <v>494</v>
      </c>
      <c r="Y496" s="67" t="s">
        <v>18</v>
      </c>
    </row>
    <row r="497">
      <c r="A497" s="67" t="s">
        <v>60</v>
      </c>
      <c r="B497" s="66">
        <v>4.50617035E8</v>
      </c>
      <c r="C497" s="67" t="s">
        <v>2041</v>
      </c>
      <c r="D497" s="67" t="s">
        <v>168</v>
      </c>
      <c r="E497" s="67" t="s">
        <v>2042</v>
      </c>
      <c r="F497" s="66" t="s">
        <v>2043</v>
      </c>
      <c r="G497" s="66">
        <v>757.0</v>
      </c>
      <c r="H497" s="66">
        <v>2.0190907E7</v>
      </c>
      <c r="I497" s="66">
        <v>0.0</v>
      </c>
      <c r="J497" s="66">
        <v>17.0</v>
      </c>
      <c r="K497" s="68"/>
      <c r="L497" s="68"/>
      <c r="M497" s="66" t="s">
        <v>126</v>
      </c>
      <c r="N497" s="66">
        <v>235959.0</v>
      </c>
      <c r="O497" s="66">
        <v>2.0190907E7</v>
      </c>
      <c r="P497" s="68"/>
      <c r="Q497" s="66">
        <v>48.0</v>
      </c>
      <c r="R497" s="66">
        <v>2.0190907E7</v>
      </c>
      <c r="S497" s="70">
        <v>1.0</v>
      </c>
      <c r="T497" s="70">
        <v>0.0</v>
      </c>
      <c r="U497" s="67" t="s">
        <v>492</v>
      </c>
      <c r="V497" s="67" t="s">
        <v>493</v>
      </c>
      <c r="W497" s="67" t="s">
        <v>49</v>
      </c>
      <c r="X497" s="67" t="s">
        <v>494</v>
      </c>
      <c r="Y497" s="67" t="s">
        <v>12</v>
      </c>
    </row>
    <row r="498">
      <c r="A498" s="67" t="s">
        <v>60</v>
      </c>
      <c r="B498" s="66">
        <v>1.16959153E8</v>
      </c>
      <c r="C498" s="67" t="s">
        <v>2044</v>
      </c>
      <c r="D498" s="67" t="s">
        <v>107</v>
      </c>
      <c r="E498" s="67" t="s">
        <v>2045</v>
      </c>
      <c r="F498" s="66" t="s">
        <v>2046</v>
      </c>
      <c r="G498" s="66">
        <v>573.0</v>
      </c>
      <c r="H498" s="66">
        <v>2.0031006E7</v>
      </c>
      <c r="I498" s="66">
        <v>0.0</v>
      </c>
      <c r="J498" s="66">
        <v>1.0</v>
      </c>
      <c r="K498" s="68"/>
      <c r="L498" s="68"/>
      <c r="M498" s="69" t="s">
        <v>2047</v>
      </c>
      <c r="N498" s="66">
        <v>235959.0</v>
      </c>
      <c r="O498" s="66">
        <v>2.0031006E7</v>
      </c>
      <c r="P498" s="68"/>
      <c r="Q498" s="66">
        <v>30.0</v>
      </c>
      <c r="R498" s="66">
        <v>2.0031006E7</v>
      </c>
      <c r="S498" s="70">
        <v>1.0</v>
      </c>
      <c r="T498" s="70">
        <v>1.0</v>
      </c>
      <c r="U498" s="67" t="s">
        <v>492</v>
      </c>
      <c r="V498" s="67" t="s">
        <v>493</v>
      </c>
      <c r="W498" s="67" t="s">
        <v>49</v>
      </c>
      <c r="X498" s="67" t="s">
        <v>494</v>
      </c>
      <c r="Y498" s="67" t="s">
        <v>18</v>
      </c>
    </row>
    <row r="499">
      <c r="A499" s="65" t="s">
        <v>67</v>
      </c>
      <c r="B499" s="66">
        <v>6295392.0</v>
      </c>
      <c r="C499" s="67" t="s">
        <v>2048</v>
      </c>
      <c r="D499" s="67" t="s">
        <v>107</v>
      </c>
      <c r="E499" s="67" t="s">
        <v>2049</v>
      </c>
      <c r="F499" s="66" t="s">
        <v>2050</v>
      </c>
      <c r="G499" s="66">
        <v>320.0</v>
      </c>
      <c r="H499" s="66">
        <v>2.0100711E7</v>
      </c>
      <c r="I499" s="66">
        <v>0.0</v>
      </c>
      <c r="J499" s="66">
        <v>9.0</v>
      </c>
      <c r="K499" s="68"/>
      <c r="L499" s="68"/>
      <c r="M499" s="66" t="s">
        <v>126</v>
      </c>
      <c r="N499" s="66">
        <v>235959.0</v>
      </c>
      <c r="O499" s="66">
        <v>2.0100711E7</v>
      </c>
      <c r="P499" s="68"/>
      <c r="Q499" s="66">
        <v>18.0</v>
      </c>
      <c r="R499" s="66">
        <v>2.0100711E7</v>
      </c>
      <c r="S499" s="70">
        <v>1.0</v>
      </c>
      <c r="T499" s="70">
        <v>1.0</v>
      </c>
      <c r="U499" s="67" t="s">
        <v>492</v>
      </c>
      <c r="V499" s="67" t="s">
        <v>493</v>
      </c>
      <c r="W499" s="67" t="s">
        <v>49</v>
      </c>
      <c r="X499" s="67" t="s">
        <v>494</v>
      </c>
      <c r="Y499" s="67" t="s">
        <v>18</v>
      </c>
    </row>
    <row r="500">
      <c r="A500" s="67" t="s">
        <v>60</v>
      </c>
      <c r="B500" s="66">
        <v>4.6400935E7</v>
      </c>
      <c r="C500" s="67" t="s">
        <v>2051</v>
      </c>
      <c r="D500" s="67" t="s">
        <v>107</v>
      </c>
      <c r="E500" s="67" t="s">
        <v>2052</v>
      </c>
      <c r="F500" s="66" t="s">
        <v>2053</v>
      </c>
      <c r="G500" s="66">
        <v>628.0</v>
      </c>
      <c r="H500" s="66">
        <v>2.0010424E7</v>
      </c>
      <c r="I500" s="66">
        <v>0.0</v>
      </c>
      <c r="J500" s="66">
        <v>2.0</v>
      </c>
      <c r="K500" s="68"/>
      <c r="L500" s="68"/>
      <c r="M500" s="69" t="s">
        <v>2054</v>
      </c>
      <c r="N500" s="66">
        <v>235959.0</v>
      </c>
      <c r="O500" s="66">
        <v>2.0010424E7</v>
      </c>
      <c r="P500" s="68"/>
      <c r="Q500" s="66">
        <v>81.0</v>
      </c>
      <c r="R500" s="66">
        <v>2.0010424E7</v>
      </c>
      <c r="S500" s="70">
        <v>1.0</v>
      </c>
      <c r="T500" s="70">
        <v>1.0</v>
      </c>
      <c r="U500" s="67" t="s">
        <v>492</v>
      </c>
      <c r="V500" s="67" t="s">
        <v>493</v>
      </c>
      <c r="W500" s="67" t="s">
        <v>49</v>
      </c>
      <c r="X500" s="67" t="s">
        <v>494</v>
      </c>
      <c r="Y500" s="67" t="s">
        <v>18</v>
      </c>
    </row>
    <row r="501">
      <c r="A501" s="71" t="s">
        <v>59</v>
      </c>
      <c r="B501" s="66">
        <v>3291926.0</v>
      </c>
      <c r="C501" s="67" t="s">
        <v>2055</v>
      </c>
      <c r="D501" s="67" t="s">
        <v>107</v>
      </c>
      <c r="E501" s="67" t="s">
        <v>2056</v>
      </c>
      <c r="F501" s="66" t="s">
        <v>2057</v>
      </c>
      <c r="G501" s="66">
        <v>338.0</v>
      </c>
      <c r="H501" s="66">
        <v>1.9980929E7</v>
      </c>
      <c r="I501" s="66">
        <v>0.0</v>
      </c>
      <c r="J501" s="66">
        <v>4.0</v>
      </c>
      <c r="K501" s="68"/>
      <c r="L501" s="68"/>
      <c r="M501" s="69" t="s">
        <v>2058</v>
      </c>
      <c r="N501" s="66">
        <v>235959.0</v>
      </c>
      <c r="O501" s="66">
        <v>1.9980929E7</v>
      </c>
      <c r="P501" s="68"/>
      <c r="Q501" s="66">
        <v>14.0</v>
      </c>
      <c r="R501" s="66">
        <v>1.9980929E7</v>
      </c>
      <c r="S501" s="70">
        <v>1.0</v>
      </c>
      <c r="T501" s="70">
        <v>1.0</v>
      </c>
      <c r="U501" s="67" t="s">
        <v>492</v>
      </c>
      <c r="V501" s="67" t="s">
        <v>493</v>
      </c>
      <c r="W501" s="67" t="s">
        <v>49</v>
      </c>
      <c r="X501" s="67" t="s">
        <v>494</v>
      </c>
      <c r="Y501" s="67" t="s">
        <v>18</v>
      </c>
    </row>
    <row r="502">
      <c r="A502" s="67" t="s">
        <v>79</v>
      </c>
      <c r="B502" s="66">
        <v>1.00786687E8</v>
      </c>
      <c r="C502" s="67" t="s">
        <v>2059</v>
      </c>
      <c r="D502" s="67" t="s">
        <v>168</v>
      </c>
      <c r="E502" s="67" t="s">
        <v>2060</v>
      </c>
      <c r="F502" s="66" t="s">
        <v>2061</v>
      </c>
      <c r="G502" s="66">
        <v>456.0</v>
      </c>
      <c r="H502" s="66">
        <v>2.0160203E7</v>
      </c>
      <c r="I502" s="66">
        <v>0.0</v>
      </c>
      <c r="J502" s="66">
        <v>10.0</v>
      </c>
      <c r="K502" s="68"/>
      <c r="L502" s="68"/>
      <c r="M502" s="69" t="s">
        <v>2062</v>
      </c>
      <c r="N502" s="66">
        <v>235959.0</v>
      </c>
      <c r="O502" s="66">
        <v>2.0160203E7</v>
      </c>
      <c r="P502" s="66" t="s">
        <v>1010</v>
      </c>
      <c r="Q502" s="66">
        <v>27.0</v>
      </c>
      <c r="R502" s="66">
        <v>2.0160203E7</v>
      </c>
      <c r="S502" s="70">
        <v>1.0</v>
      </c>
      <c r="T502" s="70">
        <v>0.0</v>
      </c>
      <c r="U502" s="67" t="s">
        <v>492</v>
      </c>
      <c r="V502" s="67" t="s">
        <v>493</v>
      </c>
      <c r="W502" s="67" t="s">
        <v>49</v>
      </c>
      <c r="X502" s="67" t="s">
        <v>494</v>
      </c>
      <c r="Y502" s="67" t="s">
        <v>12</v>
      </c>
    </row>
    <row r="503">
      <c r="A503" s="65" t="s">
        <v>60</v>
      </c>
      <c r="B503" s="66">
        <v>3.46465185E8</v>
      </c>
      <c r="C503" s="67" t="s">
        <v>2063</v>
      </c>
      <c r="D503" s="67" t="s">
        <v>107</v>
      </c>
      <c r="E503" s="67" t="s">
        <v>2064</v>
      </c>
      <c r="F503" s="66" t="s">
        <v>2065</v>
      </c>
      <c r="G503" s="66">
        <v>833.0</v>
      </c>
      <c r="H503" s="66">
        <v>2.0130908E7</v>
      </c>
      <c r="I503" s="66">
        <v>0.0</v>
      </c>
      <c r="J503" s="66">
        <v>1.0</v>
      </c>
      <c r="K503" s="68"/>
      <c r="L503" s="68"/>
      <c r="M503" s="69" t="s">
        <v>2066</v>
      </c>
      <c r="N503" s="66">
        <v>235959.0</v>
      </c>
      <c r="O503" s="66">
        <v>2.0130908E7</v>
      </c>
      <c r="P503" s="68"/>
      <c r="Q503" s="66">
        <v>40.0</v>
      </c>
      <c r="R503" s="66">
        <v>2.0130908E7</v>
      </c>
      <c r="S503" s="70">
        <v>1.0</v>
      </c>
      <c r="T503" s="70">
        <v>1.0</v>
      </c>
      <c r="U503" s="67" t="s">
        <v>492</v>
      </c>
      <c r="V503" s="67" t="s">
        <v>493</v>
      </c>
      <c r="W503" s="67" t="s">
        <v>49</v>
      </c>
      <c r="X503" s="67" t="s">
        <v>494</v>
      </c>
      <c r="Y503" s="67" t="s">
        <v>18</v>
      </c>
    </row>
    <row r="504">
      <c r="A504" s="67" t="s">
        <v>79</v>
      </c>
      <c r="B504" s="66">
        <v>187875.0</v>
      </c>
      <c r="C504" s="67" t="s">
        <v>2067</v>
      </c>
      <c r="D504" s="67" t="s">
        <v>168</v>
      </c>
      <c r="E504" s="67" t="s">
        <v>2068</v>
      </c>
      <c r="F504" s="66" t="s">
        <v>2069</v>
      </c>
      <c r="G504" s="66">
        <v>730.0</v>
      </c>
      <c r="H504" s="66">
        <v>2.0040626E7</v>
      </c>
      <c r="I504" s="66">
        <v>0.0</v>
      </c>
      <c r="J504" s="66">
        <v>8.0</v>
      </c>
      <c r="K504" s="68"/>
      <c r="L504" s="68"/>
      <c r="M504" s="69" t="s">
        <v>2070</v>
      </c>
      <c r="N504" s="66">
        <v>235959.0</v>
      </c>
      <c r="O504" s="66">
        <v>2.0040626E7</v>
      </c>
      <c r="P504" s="68"/>
      <c r="Q504" s="66">
        <v>29.0</v>
      </c>
      <c r="R504" s="66">
        <v>2.0040626E7</v>
      </c>
      <c r="S504" s="70">
        <v>1.0</v>
      </c>
      <c r="T504" s="70">
        <v>0.0</v>
      </c>
      <c r="U504" s="67" t="s">
        <v>492</v>
      </c>
      <c r="V504" s="67" t="s">
        <v>493</v>
      </c>
      <c r="W504" s="67" t="s">
        <v>49</v>
      </c>
      <c r="X504" s="67" t="s">
        <v>494</v>
      </c>
      <c r="Y504" s="67" t="s">
        <v>12</v>
      </c>
    </row>
    <row r="505">
      <c r="A505" s="67" t="s">
        <v>60</v>
      </c>
      <c r="B505" s="66">
        <v>3.05142381E8</v>
      </c>
      <c r="C505" s="67" t="s">
        <v>2071</v>
      </c>
      <c r="D505" s="67" t="s">
        <v>107</v>
      </c>
      <c r="E505" s="67" t="s">
        <v>2072</v>
      </c>
      <c r="F505" s="66" t="s">
        <v>2073</v>
      </c>
      <c r="G505" s="66">
        <v>733.0</v>
      </c>
      <c r="H505" s="66">
        <v>2.0110618E7</v>
      </c>
      <c r="I505" s="66">
        <v>0.0</v>
      </c>
      <c r="J505" s="66">
        <v>1.0</v>
      </c>
      <c r="K505" s="68"/>
      <c r="L505" s="68"/>
      <c r="M505" s="69" t="s">
        <v>2074</v>
      </c>
      <c r="N505" s="66">
        <v>235959.0</v>
      </c>
      <c r="O505" s="66">
        <v>2.0110618E7</v>
      </c>
      <c r="P505" s="66"/>
      <c r="Q505" s="66">
        <v>38.0</v>
      </c>
      <c r="R505" s="66">
        <v>2.0110618E7</v>
      </c>
      <c r="S505" s="70">
        <v>1.0</v>
      </c>
      <c r="T505" s="70">
        <v>1.0</v>
      </c>
      <c r="U505" s="67" t="s">
        <v>492</v>
      </c>
      <c r="V505" s="67" t="s">
        <v>493</v>
      </c>
      <c r="W505" s="67" t="s">
        <v>49</v>
      </c>
      <c r="X505" s="67" t="s">
        <v>494</v>
      </c>
      <c r="Y505" s="67" t="s">
        <v>18</v>
      </c>
    </row>
    <row r="506">
      <c r="A506" s="67" t="s">
        <v>60</v>
      </c>
      <c r="B506" s="66">
        <v>3.62112811E8</v>
      </c>
      <c r="C506" s="67" t="s">
        <v>2075</v>
      </c>
      <c r="D506" s="67" t="s">
        <v>107</v>
      </c>
      <c r="E506" s="67" t="s">
        <v>2076</v>
      </c>
      <c r="F506" s="66" t="s">
        <v>2077</v>
      </c>
      <c r="G506" s="66">
        <v>1141.0</v>
      </c>
      <c r="H506" s="66">
        <v>2.0140709E7</v>
      </c>
      <c r="I506" s="66">
        <v>0.0</v>
      </c>
      <c r="J506" s="66">
        <v>2.0</v>
      </c>
      <c r="K506" s="68"/>
      <c r="L506" s="68"/>
      <c r="M506" s="69" t="s">
        <v>2078</v>
      </c>
      <c r="N506" s="66">
        <v>235959.0</v>
      </c>
      <c r="O506" s="66">
        <v>2.0140709E7</v>
      </c>
      <c r="P506" s="68"/>
      <c r="Q506" s="66">
        <v>57.0</v>
      </c>
      <c r="R506" s="66">
        <v>2.0140709E7</v>
      </c>
      <c r="S506" s="70">
        <v>1.0</v>
      </c>
      <c r="T506" s="70">
        <v>1.0</v>
      </c>
      <c r="U506" s="67" t="s">
        <v>492</v>
      </c>
      <c r="V506" s="67" t="s">
        <v>493</v>
      </c>
      <c r="W506" s="67" t="s">
        <v>49</v>
      </c>
      <c r="X506" s="67" t="s">
        <v>494</v>
      </c>
      <c r="Y506" s="67" t="s">
        <v>18</v>
      </c>
    </row>
    <row r="507">
      <c r="A507" s="65" t="s">
        <v>69</v>
      </c>
      <c r="B507" s="66">
        <v>7665211.0</v>
      </c>
      <c r="C507" s="67" t="s">
        <v>343</v>
      </c>
      <c r="D507" s="67" t="s">
        <v>107</v>
      </c>
      <c r="E507" s="67" t="s">
        <v>2079</v>
      </c>
      <c r="F507" s="66" t="s">
        <v>2080</v>
      </c>
      <c r="G507" s="66">
        <v>817.0</v>
      </c>
      <c r="H507" s="66">
        <v>2.0180416E7</v>
      </c>
      <c r="I507" s="66">
        <v>0.0</v>
      </c>
      <c r="J507" s="66">
        <v>16.0</v>
      </c>
      <c r="K507" s="68"/>
      <c r="L507" s="68"/>
      <c r="M507" s="69" t="s">
        <v>2081</v>
      </c>
      <c r="N507" s="66">
        <v>235959.0</v>
      </c>
      <c r="O507" s="66">
        <v>2.0180416E7</v>
      </c>
      <c r="P507" s="66" t="s">
        <v>1029</v>
      </c>
      <c r="Q507" s="66">
        <v>46.0</v>
      </c>
      <c r="R507" s="66">
        <v>2.0180416E7</v>
      </c>
      <c r="S507" s="70">
        <v>1.0</v>
      </c>
      <c r="T507" s="70">
        <v>1.0</v>
      </c>
      <c r="U507" s="67" t="s">
        <v>492</v>
      </c>
      <c r="V507" s="67" t="s">
        <v>493</v>
      </c>
      <c r="W507" s="67" t="s">
        <v>49</v>
      </c>
      <c r="X507" s="67" t="s">
        <v>494</v>
      </c>
      <c r="Y507" s="67" t="s">
        <v>18</v>
      </c>
    </row>
    <row r="508">
      <c r="A508" s="71" t="s">
        <v>59</v>
      </c>
      <c r="B508" s="66">
        <v>8.7626946E7</v>
      </c>
      <c r="C508" s="67" t="s">
        <v>348</v>
      </c>
      <c r="D508" s="67" t="s">
        <v>107</v>
      </c>
      <c r="E508" s="67" t="s">
        <v>349</v>
      </c>
      <c r="F508" s="66" t="s">
        <v>2082</v>
      </c>
      <c r="G508" s="66">
        <v>256.0</v>
      </c>
      <c r="H508" s="66">
        <v>2.0090327E7</v>
      </c>
      <c r="I508" s="66">
        <v>0.0</v>
      </c>
      <c r="J508" s="66">
        <v>1.0</v>
      </c>
      <c r="K508" s="68"/>
      <c r="L508" s="68"/>
      <c r="M508" s="69" t="s">
        <v>2083</v>
      </c>
      <c r="N508" s="66">
        <v>235959.0</v>
      </c>
      <c r="O508" s="66">
        <v>2.0090327E7</v>
      </c>
      <c r="P508" s="68"/>
      <c r="Q508" s="66">
        <v>13.0</v>
      </c>
      <c r="R508" s="66">
        <v>2.0090327E7</v>
      </c>
      <c r="S508" s="70">
        <v>1.0</v>
      </c>
      <c r="T508" s="70">
        <v>1.0</v>
      </c>
      <c r="U508" s="67" t="s">
        <v>492</v>
      </c>
      <c r="V508" s="67" t="s">
        <v>493</v>
      </c>
      <c r="W508" s="67" t="s">
        <v>49</v>
      </c>
      <c r="X508" s="67" t="s">
        <v>494</v>
      </c>
      <c r="Y508" s="67" t="s">
        <v>18</v>
      </c>
    </row>
    <row r="509">
      <c r="A509" s="71" t="s">
        <v>13</v>
      </c>
      <c r="B509" s="66">
        <v>461317.0</v>
      </c>
      <c r="C509" s="67" t="s">
        <v>2084</v>
      </c>
      <c r="D509" s="67" t="s">
        <v>107</v>
      </c>
      <c r="E509" s="67" t="s">
        <v>2085</v>
      </c>
      <c r="F509" s="66" t="s">
        <v>2086</v>
      </c>
      <c r="G509" s="66">
        <v>685.0</v>
      </c>
      <c r="H509" s="66">
        <v>2.0000308E7</v>
      </c>
      <c r="I509" s="66">
        <v>0.0</v>
      </c>
      <c r="J509" s="66">
        <v>6.0</v>
      </c>
      <c r="K509" s="68"/>
      <c r="L509" s="68"/>
      <c r="M509" s="69" t="s">
        <v>2087</v>
      </c>
      <c r="N509" s="66">
        <v>235959.0</v>
      </c>
      <c r="O509" s="66">
        <v>2.0000308E7</v>
      </c>
      <c r="P509" s="66"/>
      <c r="Q509" s="66">
        <v>30.0</v>
      </c>
      <c r="R509" s="66">
        <v>2.0000308E7</v>
      </c>
      <c r="S509" s="70">
        <v>1.0</v>
      </c>
      <c r="T509" s="70">
        <v>1.0</v>
      </c>
      <c r="U509" s="67" t="s">
        <v>492</v>
      </c>
      <c r="V509" s="67" t="s">
        <v>493</v>
      </c>
      <c r="W509" s="67" t="s">
        <v>49</v>
      </c>
      <c r="X509" s="67" t="s">
        <v>494</v>
      </c>
      <c r="Y509" s="67" t="s">
        <v>18</v>
      </c>
    </row>
    <row r="510">
      <c r="A510" s="67" t="s">
        <v>60</v>
      </c>
      <c r="B510" s="66">
        <v>4.53999476E8</v>
      </c>
      <c r="C510" s="67" t="s">
        <v>2088</v>
      </c>
      <c r="D510" s="67" t="s">
        <v>107</v>
      </c>
      <c r="E510" s="67" t="s">
        <v>2089</v>
      </c>
      <c r="F510" s="66" t="s">
        <v>2090</v>
      </c>
      <c r="G510" s="66">
        <v>591.0</v>
      </c>
      <c r="H510" s="66">
        <v>2.0191106E7</v>
      </c>
      <c r="I510" s="66">
        <v>0.0</v>
      </c>
      <c r="J510" s="66">
        <v>7.0</v>
      </c>
      <c r="K510" s="68"/>
      <c r="L510" s="68"/>
      <c r="M510" s="66" t="s">
        <v>126</v>
      </c>
      <c r="N510" s="66">
        <v>235959.0</v>
      </c>
      <c r="O510" s="66">
        <v>2.0191106E7</v>
      </c>
      <c r="P510" s="68"/>
      <c r="Q510" s="66">
        <v>27.0</v>
      </c>
      <c r="R510" s="66">
        <v>2.0191106E7</v>
      </c>
      <c r="S510" s="70">
        <v>1.0</v>
      </c>
      <c r="T510" s="70">
        <v>1.0</v>
      </c>
      <c r="U510" s="67" t="s">
        <v>492</v>
      </c>
      <c r="V510" s="67" t="s">
        <v>493</v>
      </c>
      <c r="W510" s="67" t="s">
        <v>49</v>
      </c>
      <c r="X510" s="67" t="s">
        <v>494</v>
      </c>
      <c r="Y510" s="67" t="s">
        <v>18</v>
      </c>
    </row>
    <row r="511">
      <c r="A511" s="65" t="s">
        <v>76</v>
      </c>
      <c r="B511" s="66">
        <v>4145908.0</v>
      </c>
      <c r="C511" s="67" t="s">
        <v>2091</v>
      </c>
      <c r="D511" s="67" t="s">
        <v>107</v>
      </c>
      <c r="E511" s="67" t="s">
        <v>2092</v>
      </c>
      <c r="F511" s="66" t="s">
        <v>2093</v>
      </c>
      <c r="G511" s="66">
        <v>358.0</v>
      </c>
      <c r="H511" s="66">
        <v>2.0060526E7</v>
      </c>
      <c r="I511" s="66">
        <v>0.0</v>
      </c>
      <c r="J511" s="66">
        <v>5.0</v>
      </c>
      <c r="K511" s="68"/>
      <c r="L511" s="68"/>
      <c r="M511" s="69" t="s">
        <v>2094</v>
      </c>
      <c r="N511" s="66">
        <v>235959.0</v>
      </c>
      <c r="O511" s="66">
        <v>2.0060526E7</v>
      </c>
      <c r="P511" s="68"/>
      <c r="Q511" s="66">
        <v>27.0</v>
      </c>
      <c r="R511" s="66">
        <v>2.0060526E7</v>
      </c>
      <c r="S511" s="70">
        <v>1.0</v>
      </c>
      <c r="T511" s="70">
        <v>1.0</v>
      </c>
      <c r="U511" s="67" t="s">
        <v>492</v>
      </c>
      <c r="V511" s="67" t="s">
        <v>493</v>
      </c>
      <c r="W511" s="67" t="s">
        <v>49</v>
      </c>
      <c r="X511" s="67" t="s">
        <v>494</v>
      </c>
      <c r="Y511" s="67" t="s">
        <v>18</v>
      </c>
    </row>
    <row r="512">
      <c r="A512" s="65" t="s">
        <v>24</v>
      </c>
      <c r="B512" s="66">
        <v>5.7414913E7</v>
      </c>
      <c r="C512" s="67" t="s">
        <v>352</v>
      </c>
      <c r="D512" s="67" t="s">
        <v>107</v>
      </c>
      <c r="E512" s="67" t="s">
        <v>353</v>
      </c>
      <c r="F512" s="66" t="s">
        <v>2095</v>
      </c>
      <c r="G512" s="66">
        <v>442.0</v>
      </c>
      <c r="H512" s="66">
        <v>2.0180906E7</v>
      </c>
      <c r="I512" s="66">
        <v>0.0</v>
      </c>
      <c r="J512" s="66">
        <v>8.0</v>
      </c>
      <c r="K512" s="68"/>
      <c r="L512" s="68"/>
      <c r="M512" s="69" t="s">
        <v>2096</v>
      </c>
      <c r="N512" s="66">
        <v>235959.0</v>
      </c>
      <c r="O512" s="66">
        <v>2.0180906E7</v>
      </c>
      <c r="P512" s="66" t="s">
        <v>1309</v>
      </c>
      <c r="Q512" s="66">
        <v>30.0</v>
      </c>
      <c r="R512" s="66">
        <v>2.0180906E7</v>
      </c>
      <c r="S512" s="70">
        <v>1.0</v>
      </c>
      <c r="T512" s="70">
        <v>1.0</v>
      </c>
      <c r="U512" s="67" t="s">
        <v>492</v>
      </c>
      <c r="V512" s="67" t="s">
        <v>493</v>
      </c>
      <c r="W512" s="67" t="s">
        <v>49</v>
      </c>
      <c r="X512" s="67" t="s">
        <v>494</v>
      </c>
      <c r="Y512" s="67" t="s">
        <v>18</v>
      </c>
    </row>
    <row r="513">
      <c r="A513" s="67" t="s">
        <v>60</v>
      </c>
      <c r="B513" s="66">
        <v>4.06744255E8</v>
      </c>
      <c r="C513" s="67" t="s">
        <v>2097</v>
      </c>
      <c r="D513" s="67" t="s">
        <v>107</v>
      </c>
      <c r="E513" s="67" t="s">
        <v>2098</v>
      </c>
      <c r="F513" s="66" t="s">
        <v>2099</v>
      </c>
      <c r="G513" s="66">
        <v>1054.0</v>
      </c>
      <c r="H513" s="66">
        <v>2.0170107E7</v>
      </c>
      <c r="I513" s="66">
        <v>0.0</v>
      </c>
      <c r="J513" s="66">
        <v>1.0</v>
      </c>
      <c r="K513" s="68"/>
      <c r="L513" s="68"/>
      <c r="M513" s="69" t="s">
        <v>2100</v>
      </c>
      <c r="N513" s="66">
        <v>235959.0</v>
      </c>
      <c r="O513" s="66">
        <v>2.0170107E7</v>
      </c>
      <c r="P513" s="68"/>
      <c r="Q513" s="66">
        <v>51.0</v>
      </c>
      <c r="R513" s="66">
        <v>2.0170107E7</v>
      </c>
      <c r="S513" s="70">
        <v>1.0</v>
      </c>
      <c r="T513" s="70">
        <v>1.0</v>
      </c>
      <c r="U513" s="67" t="s">
        <v>492</v>
      </c>
      <c r="V513" s="67" t="s">
        <v>493</v>
      </c>
      <c r="W513" s="67" t="s">
        <v>49</v>
      </c>
      <c r="X513" s="67" t="s">
        <v>494</v>
      </c>
      <c r="Y513" s="67" t="s">
        <v>18</v>
      </c>
    </row>
    <row r="514">
      <c r="A514" s="67" t="s">
        <v>60</v>
      </c>
      <c r="B514" s="66">
        <v>3.83992775E8</v>
      </c>
      <c r="C514" s="67" t="s">
        <v>2101</v>
      </c>
      <c r="D514" s="67" t="s">
        <v>107</v>
      </c>
      <c r="E514" s="67" t="s">
        <v>2102</v>
      </c>
      <c r="F514" s="66" t="s">
        <v>2103</v>
      </c>
      <c r="G514" s="66">
        <v>934.0</v>
      </c>
      <c r="H514" s="66">
        <v>2.0151007E7</v>
      </c>
      <c r="I514" s="66">
        <v>0.0</v>
      </c>
      <c r="J514" s="66">
        <v>1.0</v>
      </c>
      <c r="K514" s="68"/>
      <c r="L514" s="68"/>
      <c r="M514" s="69" t="s">
        <v>2104</v>
      </c>
      <c r="N514" s="66">
        <v>235959.0</v>
      </c>
      <c r="O514" s="66">
        <v>2.0151007E7</v>
      </c>
      <c r="P514" s="68"/>
      <c r="Q514" s="66">
        <v>56.0</v>
      </c>
      <c r="R514" s="66">
        <v>2.0151007E7</v>
      </c>
      <c r="S514" s="70">
        <v>1.0</v>
      </c>
      <c r="T514" s="70">
        <v>1.0</v>
      </c>
      <c r="U514" s="67" t="s">
        <v>492</v>
      </c>
      <c r="V514" s="67" t="s">
        <v>493</v>
      </c>
      <c r="W514" s="67" t="s">
        <v>49</v>
      </c>
      <c r="X514" s="67" t="s">
        <v>494</v>
      </c>
      <c r="Y514" s="67" t="s">
        <v>18</v>
      </c>
    </row>
    <row r="515">
      <c r="A515" s="67" t="s">
        <v>60</v>
      </c>
      <c r="B515" s="66">
        <v>4.31060981E8</v>
      </c>
      <c r="C515" s="67" t="s">
        <v>2105</v>
      </c>
      <c r="D515" s="67" t="s">
        <v>168</v>
      </c>
      <c r="E515" s="67" t="s">
        <v>2106</v>
      </c>
      <c r="F515" s="66" t="s">
        <v>2107</v>
      </c>
      <c r="G515" s="66">
        <v>405.0</v>
      </c>
      <c r="H515" s="66">
        <v>2.0180615E7</v>
      </c>
      <c r="I515" s="66">
        <v>0.0</v>
      </c>
      <c r="J515" s="66">
        <v>1.0</v>
      </c>
      <c r="K515" s="68"/>
      <c r="L515" s="68"/>
      <c r="M515" s="69" t="s">
        <v>2108</v>
      </c>
      <c r="N515" s="66">
        <v>235959.0</v>
      </c>
      <c r="O515" s="66">
        <v>2.0180615E7</v>
      </c>
      <c r="P515" s="68"/>
      <c r="Q515" s="66">
        <v>26.0</v>
      </c>
      <c r="R515" s="66">
        <v>2.0180615E7</v>
      </c>
      <c r="S515" s="70">
        <v>1.0</v>
      </c>
      <c r="T515" s="70">
        <v>0.0</v>
      </c>
      <c r="U515" s="67" t="s">
        <v>492</v>
      </c>
      <c r="V515" s="67" t="s">
        <v>493</v>
      </c>
      <c r="W515" s="67" t="s">
        <v>49</v>
      </c>
      <c r="X515" s="67" t="s">
        <v>494</v>
      </c>
      <c r="Y515" s="67" t="s">
        <v>12</v>
      </c>
    </row>
    <row r="516">
      <c r="A516" s="67" t="s">
        <v>60</v>
      </c>
      <c r="B516" s="66">
        <v>4.16755803E8</v>
      </c>
      <c r="C516" s="67" t="s">
        <v>2109</v>
      </c>
      <c r="D516" s="67" t="s">
        <v>107</v>
      </c>
      <c r="E516" s="67" t="s">
        <v>2110</v>
      </c>
      <c r="F516" s="66" t="s">
        <v>2111</v>
      </c>
      <c r="G516" s="66">
        <v>986.0</v>
      </c>
      <c r="H516" s="66">
        <v>2.017083E7</v>
      </c>
      <c r="I516" s="66">
        <v>0.0</v>
      </c>
      <c r="J516" s="66">
        <v>1.0</v>
      </c>
      <c r="K516" s="68"/>
      <c r="L516" s="68"/>
      <c r="M516" s="69" t="s">
        <v>2112</v>
      </c>
      <c r="N516" s="66">
        <v>235959.0</v>
      </c>
      <c r="O516" s="66">
        <v>2.017083E7</v>
      </c>
      <c r="P516" s="68"/>
      <c r="Q516" s="66">
        <v>53.0</v>
      </c>
      <c r="R516" s="66">
        <v>2.017083E7</v>
      </c>
      <c r="S516" s="70">
        <v>1.0</v>
      </c>
      <c r="T516" s="70">
        <v>1.0</v>
      </c>
      <c r="U516" s="67" t="s">
        <v>492</v>
      </c>
      <c r="V516" s="67" t="s">
        <v>493</v>
      </c>
      <c r="W516" s="67" t="s">
        <v>49</v>
      </c>
      <c r="X516" s="67" t="s">
        <v>494</v>
      </c>
      <c r="Y516" s="67" t="s">
        <v>18</v>
      </c>
    </row>
    <row r="517">
      <c r="A517" s="67" t="s">
        <v>40</v>
      </c>
      <c r="B517" s="66">
        <v>1252379.0</v>
      </c>
      <c r="C517" s="67" t="s">
        <v>357</v>
      </c>
      <c r="D517" s="67" t="s">
        <v>107</v>
      </c>
      <c r="E517" s="67" t="s">
        <v>358</v>
      </c>
      <c r="F517" s="66" t="s">
        <v>359</v>
      </c>
      <c r="G517" s="66">
        <v>713.0</v>
      </c>
      <c r="H517" s="66">
        <v>2.0180308E7</v>
      </c>
      <c r="I517" s="66">
        <v>0.0</v>
      </c>
      <c r="J517" s="66">
        <v>14.0</v>
      </c>
      <c r="K517" s="68"/>
      <c r="L517" s="68"/>
      <c r="M517" s="69" t="s">
        <v>2113</v>
      </c>
      <c r="N517" s="66">
        <v>235959.0</v>
      </c>
      <c r="O517" s="66">
        <v>2.0180308E7</v>
      </c>
      <c r="P517" s="68"/>
      <c r="Q517" s="66">
        <v>31.0</v>
      </c>
      <c r="R517" s="66">
        <v>2.0180308E7</v>
      </c>
      <c r="S517" s="70">
        <v>1.0</v>
      </c>
      <c r="T517" s="70">
        <v>1.0</v>
      </c>
      <c r="U517" s="67" t="s">
        <v>492</v>
      </c>
      <c r="V517" s="67" t="s">
        <v>493</v>
      </c>
      <c r="W517" s="67" t="s">
        <v>49</v>
      </c>
      <c r="X517" s="67" t="s">
        <v>494</v>
      </c>
      <c r="Y517" s="67" t="s">
        <v>18</v>
      </c>
    </row>
    <row r="518">
      <c r="A518" s="65" t="s">
        <v>79</v>
      </c>
      <c r="B518" s="66">
        <v>1.13749709E8</v>
      </c>
      <c r="C518" s="67" t="s">
        <v>2114</v>
      </c>
      <c r="D518" s="67" t="s">
        <v>107</v>
      </c>
      <c r="E518" s="67" t="s">
        <v>2115</v>
      </c>
      <c r="F518" s="66" t="s">
        <v>2116</v>
      </c>
      <c r="G518" s="66">
        <v>484.0</v>
      </c>
      <c r="H518" s="66">
        <v>2.0170301E7</v>
      </c>
      <c r="I518" s="66">
        <v>0.0</v>
      </c>
      <c r="J518" s="66">
        <v>6.0</v>
      </c>
      <c r="K518" s="68"/>
      <c r="L518" s="68"/>
      <c r="M518" s="69" t="s">
        <v>2117</v>
      </c>
      <c r="N518" s="66">
        <v>235959.0</v>
      </c>
      <c r="O518" s="66">
        <v>2.0170301E7</v>
      </c>
      <c r="P518" s="66" t="s">
        <v>2118</v>
      </c>
      <c r="Q518" s="66">
        <v>29.0</v>
      </c>
      <c r="R518" s="66">
        <v>2.0170301E7</v>
      </c>
      <c r="S518" s="70">
        <v>1.0</v>
      </c>
      <c r="T518" s="70">
        <v>1.0</v>
      </c>
      <c r="U518" s="67" t="s">
        <v>492</v>
      </c>
      <c r="V518" s="67" t="s">
        <v>493</v>
      </c>
      <c r="W518" s="67" t="s">
        <v>49</v>
      </c>
      <c r="X518" s="67" t="s">
        <v>494</v>
      </c>
      <c r="Y518" s="67" t="s">
        <v>18</v>
      </c>
    </row>
    <row r="519">
      <c r="A519" s="67" t="s">
        <v>60</v>
      </c>
      <c r="B519" s="66">
        <v>2.63970348E8</v>
      </c>
      <c r="C519" s="67" t="s">
        <v>2119</v>
      </c>
      <c r="D519" s="67" t="s">
        <v>168</v>
      </c>
      <c r="E519" s="67" t="s">
        <v>2120</v>
      </c>
      <c r="F519" s="66" t="s">
        <v>2121</v>
      </c>
      <c r="G519" s="66">
        <v>506.0</v>
      </c>
      <c r="H519" s="66">
        <v>2.0090401E7</v>
      </c>
      <c r="I519" s="66">
        <v>0.0</v>
      </c>
      <c r="J519" s="66">
        <v>1.0</v>
      </c>
      <c r="K519" s="68"/>
      <c r="L519" s="68"/>
      <c r="M519" s="69" t="s">
        <v>2122</v>
      </c>
      <c r="N519" s="66">
        <v>235959.0</v>
      </c>
      <c r="O519" s="66">
        <v>2.0090401E7</v>
      </c>
      <c r="P519" s="68"/>
      <c r="Q519" s="66">
        <v>21.0</v>
      </c>
      <c r="R519" s="66">
        <v>2.0090401E7</v>
      </c>
      <c r="S519" s="70">
        <v>1.0</v>
      </c>
      <c r="T519" s="70">
        <v>0.0</v>
      </c>
      <c r="U519" s="67" t="s">
        <v>492</v>
      </c>
      <c r="V519" s="67" t="s">
        <v>493</v>
      </c>
      <c r="W519" s="67" t="s">
        <v>49</v>
      </c>
      <c r="X519" s="67" t="s">
        <v>494</v>
      </c>
      <c r="Y519" s="67" t="s">
        <v>12</v>
      </c>
    </row>
    <row r="520">
      <c r="A520" s="65" t="s">
        <v>24</v>
      </c>
      <c r="B520" s="66">
        <v>2.2235846E7</v>
      </c>
      <c r="C520" s="67" t="s">
        <v>2123</v>
      </c>
      <c r="D520" s="67" t="s">
        <v>107</v>
      </c>
      <c r="E520" s="67" t="s">
        <v>2124</v>
      </c>
      <c r="F520" s="66" t="s">
        <v>2125</v>
      </c>
      <c r="G520" s="66">
        <v>381.0</v>
      </c>
      <c r="H520" s="66">
        <v>2.0120827E7</v>
      </c>
      <c r="I520" s="66">
        <v>0.0</v>
      </c>
      <c r="J520" s="66">
        <v>6.0</v>
      </c>
      <c r="K520" s="68"/>
      <c r="L520" s="68"/>
      <c r="M520" s="69" t="s">
        <v>2126</v>
      </c>
      <c r="N520" s="66">
        <v>235959.0</v>
      </c>
      <c r="O520" s="66">
        <v>2.0120827E7</v>
      </c>
      <c r="P520" s="66" t="s">
        <v>365</v>
      </c>
      <c r="Q520" s="66">
        <v>27.0</v>
      </c>
      <c r="R520" s="66">
        <v>2.0120827E7</v>
      </c>
      <c r="S520" s="70">
        <v>1.0</v>
      </c>
      <c r="T520" s="70">
        <v>1.0</v>
      </c>
      <c r="U520" s="67" t="s">
        <v>492</v>
      </c>
      <c r="V520" s="67" t="s">
        <v>493</v>
      </c>
      <c r="W520" s="67" t="s">
        <v>49</v>
      </c>
      <c r="X520" s="67" t="s">
        <v>494</v>
      </c>
      <c r="Y520" s="67" t="s">
        <v>18</v>
      </c>
    </row>
    <row r="521">
      <c r="A521" s="65" t="s">
        <v>79</v>
      </c>
      <c r="B521" s="66">
        <v>2.7750967E7</v>
      </c>
      <c r="C521" s="67" t="s">
        <v>2127</v>
      </c>
      <c r="D521" s="67" t="s">
        <v>107</v>
      </c>
      <c r="E521" s="67" t="s">
        <v>2128</v>
      </c>
      <c r="F521" s="66" t="s">
        <v>2129</v>
      </c>
      <c r="G521" s="66">
        <v>661.0</v>
      </c>
      <c r="H521" s="66">
        <v>2.0081216E7</v>
      </c>
      <c r="I521" s="66">
        <v>0.0</v>
      </c>
      <c r="J521" s="66">
        <v>9.0</v>
      </c>
      <c r="K521" s="68"/>
      <c r="L521" s="68"/>
      <c r="M521" s="69" t="s">
        <v>2130</v>
      </c>
      <c r="N521" s="66">
        <v>235959.0</v>
      </c>
      <c r="O521" s="66">
        <v>2.0081216E7</v>
      </c>
      <c r="P521" s="66" t="s">
        <v>2131</v>
      </c>
      <c r="Q521" s="66">
        <v>34.0</v>
      </c>
      <c r="R521" s="66">
        <v>2.0081216E7</v>
      </c>
      <c r="S521" s="70">
        <v>1.0</v>
      </c>
      <c r="T521" s="70">
        <v>1.0</v>
      </c>
      <c r="U521" s="67" t="s">
        <v>492</v>
      </c>
      <c r="V521" s="67" t="s">
        <v>493</v>
      </c>
      <c r="W521" s="67" t="s">
        <v>49</v>
      </c>
      <c r="X521" s="67" t="s">
        <v>494</v>
      </c>
      <c r="Y521" s="67" t="s">
        <v>18</v>
      </c>
    </row>
    <row r="522">
      <c r="A522" s="65" t="s">
        <v>28</v>
      </c>
      <c r="B522" s="66">
        <v>4294406.0</v>
      </c>
      <c r="C522" s="67" t="s">
        <v>2132</v>
      </c>
      <c r="D522" s="67" t="s">
        <v>107</v>
      </c>
      <c r="E522" s="67" t="s">
        <v>2133</v>
      </c>
      <c r="F522" s="66" t="s">
        <v>2134</v>
      </c>
      <c r="G522" s="66">
        <v>378.0</v>
      </c>
      <c r="H522" s="66">
        <v>2.0160405E7</v>
      </c>
      <c r="I522" s="66">
        <v>0.0</v>
      </c>
      <c r="J522" s="66">
        <v>1.0</v>
      </c>
      <c r="K522" s="68"/>
      <c r="L522" s="68"/>
      <c r="M522" s="69" t="s">
        <v>2135</v>
      </c>
      <c r="N522" s="66">
        <v>235959.0</v>
      </c>
      <c r="O522" s="66">
        <v>2.0160405E7</v>
      </c>
      <c r="P522" s="68"/>
      <c r="Q522" s="66">
        <v>17.0</v>
      </c>
      <c r="R522" s="66">
        <v>2.0160405E7</v>
      </c>
      <c r="S522" s="70">
        <v>1.0</v>
      </c>
      <c r="T522" s="70">
        <v>1.0</v>
      </c>
      <c r="U522" s="67" t="s">
        <v>492</v>
      </c>
      <c r="V522" s="67" t="s">
        <v>493</v>
      </c>
      <c r="W522" s="67" t="s">
        <v>49</v>
      </c>
      <c r="X522" s="67" t="s">
        <v>494</v>
      </c>
      <c r="Y522" s="67" t="s">
        <v>18</v>
      </c>
    </row>
    <row r="523">
      <c r="A523" s="71" t="s">
        <v>24</v>
      </c>
      <c r="B523" s="66">
        <v>2.2913363E7</v>
      </c>
      <c r="C523" s="67" t="s">
        <v>361</v>
      </c>
      <c r="D523" s="67" t="s">
        <v>107</v>
      </c>
      <c r="E523" s="67" t="s">
        <v>362</v>
      </c>
      <c r="F523" s="66" t="s">
        <v>363</v>
      </c>
      <c r="G523" s="66">
        <v>619.0</v>
      </c>
      <c r="H523" s="66">
        <v>2.0121001E7</v>
      </c>
      <c r="I523" s="66">
        <v>0.0</v>
      </c>
      <c r="J523" s="66">
        <v>2.0</v>
      </c>
      <c r="K523" s="68"/>
      <c r="L523" s="68"/>
      <c r="M523" s="66" t="s">
        <v>126</v>
      </c>
      <c r="N523" s="66">
        <v>235959.0</v>
      </c>
      <c r="O523" s="66">
        <v>2.0121001E7</v>
      </c>
      <c r="P523" s="66"/>
      <c r="Q523" s="66">
        <v>49.0</v>
      </c>
      <c r="R523" s="66">
        <v>2.0121001E7</v>
      </c>
      <c r="S523" s="70">
        <v>1.0</v>
      </c>
      <c r="T523" s="70">
        <v>1.0</v>
      </c>
      <c r="U523" s="67" t="s">
        <v>492</v>
      </c>
      <c r="V523" s="67" t="s">
        <v>493</v>
      </c>
      <c r="W523" s="67" t="s">
        <v>49</v>
      </c>
      <c r="X523" s="67" t="s">
        <v>494</v>
      </c>
      <c r="Y523" s="67" t="s">
        <v>18</v>
      </c>
    </row>
    <row r="524">
      <c r="A524" s="67" t="s">
        <v>60</v>
      </c>
      <c r="B524" s="66">
        <v>1.66306165E8</v>
      </c>
      <c r="C524" s="67" t="s">
        <v>2136</v>
      </c>
      <c r="D524" s="67" t="s">
        <v>107</v>
      </c>
      <c r="E524" s="67" t="s">
        <v>2137</v>
      </c>
      <c r="F524" s="66" t="s">
        <v>2138</v>
      </c>
      <c r="G524" s="66">
        <v>7445.0</v>
      </c>
      <c r="H524" s="66">
        <v>2.0050702E7</v>
      </c>
      <c r="I524" s="66">
        <v>0.0</v>
      </c>
      <c r="J524" s="66">
        <v>1.0</v>
      </c>
      <c r="K524" s="68"/>
      <c r="L524" s="68"/>
      <c r="M524" s="69" t="s">
        <v>2139</v>
      </c>
      <c r="N524" s="66">
        <v>235959.0</v>
      </c>
      <c r="O524" s="66">
        <v>2.0050702E7</v>
      </c>
      <c r="P524" s="66"/>
      <c r="Q524" s="66">
        <v>335.0</v>
      </c>
      <c r="R524" s="66">
        <v>2.0050702E7</v>
      </c>
      <c r="S524" s="70">
        <v>1.0</v>
      </c>
      <c r="T524" s="70">
        <v>1.0</v>
      </c>
      <c r="U524" s="67" t="s">
        <v>492</v>
      </c>
      <c r="V524" s="67" t="s">
        <v>493</v>
      </c>
      <c r="W524" s="67" t="s">
        <v>49</v>
      </c>
      <c r="X524" s="67" t="s">
        <v>494</v>
      </c>
      <c r="Y524" s="67" t="s">
        <v>18</v>
      </c>
    </row>
    <row r="525">
      <c r="A525" s="65" t="s">
        <v>79</v>
      </c>
      <c r="B525" s="66">
        <v>5.8081039E7</v>
      </c>
      <c r="C525" s="67" t="s">
        <v>2140</v>
      </c>
      <c r="D525" s="67" t="s">
        <v>107</v>
      </c>
      <c r="E525" s="67" t="s">
        <v>2141</v>
      </c>
      <c r="F525" s="66" t="s">
        <v>2142</v>
      </c>
      <c r="G525" s="66">
        <v>670.0</v>
      </c>
      <c r="H525" s="66">
        <v>2.0120512E7</v>
      </c>
      <c r="I525" s="66">
        <v>0.0</v>
      </c>
      <c r="J525" s="66">
        <v>14.0</v>
      </c>
      <c r="K525" s="68"/>
      <c r="L525" s="68"/>
      <c r="M525" s="69" t="s">
        <v>2143</v>
      </c>
      <c r="N525" s="66">
        <v>235959.0</v>
      </c>
      <c r="O525" s="66">
        <v>2.0120512E7</v>
      </c>
      <c r="P525" s="66" t="s">
        <v>2144</v>
      </c>
      <c r="Q525" s="66">
        <v>49.0</v>
      </c>
      <c r="R525" s="66">
        <v>2.0120512E7</v>
      </c>
      <c r="S525" s="70">
        <v>1.0</v>
      </c>
      <c r="T525" s="70">
        <v>1.0</v>
      </c>
      <c r="U525" s="67" t="s">
        <v>492</v>
      </c>
      <c r="V525" s="67" t="s">
        <v>493</v>
      </c>
      <c r="W525" s="67" t="s">
        <v>49</v>
      </c>
      <c r="X525" s="67" t="s">
        <v>494</v>
      </c>
      <c r="Y525" s="67" t="s">
        <v>18</v>
      </c>
    </row>
    <row r="526">
      <c r="A526" s="71" t="s">
        <v>59</v>
      </c>
      <c r="B526" s="66">
        <v>1.56685546E8</v>
      </c>
      <c r="C526" s="67" t="s">
        <v>2145</v>
      </c>
      <c r="D526" s="67" t="s">
        <v>107</v>
      </c>
      <c r="E526" s="67" t="s">
        <v>2146</v>
      </c>
      <c r="F526" s="66" t="s">
        <v>2147</v>
      </c>
      <c r="G526" s="66">
        <v>508.0</v>
      </c>
      <c r="H526" s="66">
        <v>2.0150827E7</v>
      </c>
      <c r="I526" s="66">
        <v>0.0</v>
      </c>
      <c r="J526" s="66">
        <v>1.0</v>
      </c>
      <c r="K526" s="68"/>
      <c r="L526" s="68"/>
      <c r="M526" s="69" t="s">
        <v>2148</v>
      </c>
      <c r="N526" s="66">
        <v>235959.0</v>
      </c>
      <c r="O526" s="66">
        <v>2.0150827E7</v>
      </c>
      <c r="P526" s="68"/>
      <c r="Q526" s="66">
        <v>23.0</v>
      </c>
      <c r="R526" s="66">
        <v>2.0150827E7</v>
      </c>
      <c r="S526" s="70">
        <v>1.0</v>
      </c>
      <c r="T526" s="70">
        <v>1.0</v>
      </c>
      <c r="U526" s="67" t="s">
        <v>492</v>
      </c>
      <c r="V526" s="67" t="s">
        <v>493</v>
      </c>
      <c r="W526" s="67" t="s">
        <v>49</v>
      </c>
      <c r="X526" s="67" t="s">
        <v>494</v>
      </c>
      <c r="Y526" s="67" t="s">
        <v>18</v>
      </c>
    </row>
    <row r="527">
      <c r="A527" s="67" t="s">
        <v>60</v>
      </c>
      <c r="B527" s="66">
        <v>7.8379971E7</v>
      </c>
      <c r="C527" s="67" t="s">
        <v>2149</v>
      </c>
      <c r="D527" s="67" t="s">
        <v>107</v>
      </c>
      <c r="E527" s="67" t="s">
        <v>2150</v>
      </c>
      <c r="F527" s="66" t="s">
        <v>2151</v>
      </c>
      <c r="G527" s="66">
        <v>837.0</v>
      </c>
      <c r="H527" s="66">
        <v>2.0020531E7</v>
      </c>
      <c r="I527" s="66">
        <v>0.0</v>
      </c>
      <c r="J527" s="66">
        <v>1.0</v>
      </c>
      <c r="K527" s="68"/>
      <c r="L527" s="68"/>
      <c r="M527" s="69" t="s">
        <v>2152</v>
      </c>
      <c r="N527" s="66">
        <v>235959.0</v>
      </c>
      <c r="O527" s="66">
        <v>2.0020531E7</v>
      </c>
      <c r="P527" s="68"/>
      <c r="Q527" s="66">
        <v>35.0</v>
      </c>
      <c r="R527" s="66">
        <v>2.0020531E7</v>
      </c>
      <c r="S527" s="70">
        <v>1.0</v>
      </c>
      <c r="T527" s="70">
        <v>1.0</v>
      </c>
      <c r="U527" s="67" t="s">
        <v>492</v>
      </c>
      <c r="V527" s="67" t="s">
        <v>493</v>
      </c>
      <c r="W527" s="67" t="s">
        <v>49</v>
      </c>
      <c r="X527" s="67" t="s">
        <v>494</v>
      </c>
      <c r="Y527" s="67" t="s">
        <v>18</v>
      </c>
    </row>
    <row r="528">
      <c r="A528" s="65" t="s">
        <v>79</v>
      </c>
      <c r="B528" s="66">
        <v>4.3829347E7</v>
      </c>
      <c r="C528" s="67" t="s">
        <v>2153</v>
      </c>
      <c r="D528" s="67" t="s">
        <v>107</v>
      </c>
      <c r="E528" s="67" t="s">
        <v>2154</v>
      </c>
      <c r="F528" s="66" t="s">
        <v>2155</v>
      </c>
      <c r="G528" s="66">
        <v>710.0</v>
      </c>
      <c r="H528" s="66">
        <v>2.0101231E7</v>
      </c>
      <c r="I528" s="66">
        <v>0.0</v>
      </c>
      <c r="J528" s="66">
        <v>13.0</v>
      </c>
      <c r="K528" s="68"/>
      <c r="L528" s="68"/>
      <c r="M528" s="69" t="s">
        <v>2156</v>
      </c>
      <c r="N528" s="66">
        <v>235959.0</v>
      </c>
      <c r="O528" s="66">
        <v>2.0101231E7</v>
      </c>
      <c r="P528" s="66" t="s">
        <v>2157</v>
      </c>
      <c r="Q528" s="66">
        <v>45.0</v>
      </c>
      <c r="R528" s="66">
        <v>2.0101231E7</v>
      </c>
      <c r="S528" s="70">
        <v>1.0</v>
      </c>
      <c r="T528" s="70">
        <v>1.0</v>
      </c>
      <c r="U528" s="67" t="s">
        <v>492</v>
      </c>
      <c r="V528" s="67" t="s">
        <v>493</v>
      </c>
      <c r="W528" s="67" t="s">
        <v>49</v>
      </c>
      <c r="X528" s="67" t="s">
        <v>494</v>
      </c>
      <c r="Y528" s="67" t="s">
        <v>18</v>
      </c>
    </row>
    <row r="529">
      <c r="A529" s="71" t="s">
        <v>13</v>
      </c>
      <c r="B529" s="66">
        <v>587086.0</v>
      </c>
      <c r="C529" s="67" t="s">
        <v>2158</v>
      </c>
      <c r="D529" s="67" t="s">
        <v>107</v>
      </c>
      <c r="E529" s="67" t="s">
        <v>2159</v>
      </c>
      <c r="F529" s="66" t="s">
        <v>2160</v>
      </c>
      <c r="G529" s="66">
        <v>235.0</v>
      </c>
      <c r="H529" s="66">
        <v>2.0001207E7</v>
      </c>
      <c r="I529" s="66">
        <v>0.0</v>
      </c>
      <c r="J529" s="66">
        <v>2.0</v>
      </c>
      <c r="K529" s="68"/>
      <c r="L529" s="68"/>
      <c r="M529" s="69" t="s">
        <v>2161</v>
      </c>
      <c r="N529" s="66">
        <v>235959.0</v>
      </c>
      <c r="O529" s="66">
        <v>2.0001207E7</v>
      </c>
      <c r="P529" s="66"/>
      <c r="Q529" s="66">
        <v>13.0</v>
      </c>
      <c r="R529" s="66">
        <v>2.0001207E7</v>
      </c>
      <c r="S529" s="70">
        <v>1.0</v>
      </c>
      <c r="T529" s="70">
        <v>1.0</v>
      </c>
      <c r="U529" s="67" t="s">
        <v>492</v>
      </c>
      <c r="V529" s="67" t="s">
        <v>493</v>
      </c>
      <c r="W529" s="67" t="s">
        <v>49</v>
      </c>
      <c r="X529" s="67" t="s">
        <v>494</v>
      </c>
      <c r="Y529" s="67" t="s">
        <v>18</v>
      </c>
    </row>
    <row r="530">
      <c r="A530" s="65" t="s">
        <v>40</v>
      </c>
      <c r="B530" s="66">
        <v>2404435.0</v>
      </c>
      <c r="C530" s="67" t="s">
        <v>374</v>
      </c>
      <c r="D530" s="67" t="s">
        <v>107</v>
      </c>
      <c r="E530" s="67" t="s">
        <v>375</v>
      </c>
      <c r="F530" s="66" t="s">
        <v>376</v>
      </c>
      <c r="G530" s="66">
        <v>525.0</v>
      </c>
      <c r="H530" s="66">
        <v>2.0180518E7</v>
      </c>
      <c r="I530" s="66">
        <v>0.0</v>
      </c>
      <c r="J530" s="66">
        <v>4.0</v>
      </c>
      <c r="K530" s="68"/>
      <c r="L530" s="68"/>
      <c r="M530" s="69" t="s">
        <v>2162</v>
      </c>
      <c r="N530" s="66">
        <v>235959.0</v>
      </c>
      <c r="O530" s="66">
        <v>2.0180518E7</v>
      </c>
      <c r="P530" s="68"/>
      <c r="Q530" s="66">
        <v>26.0</v>
      </c>
      <c r="R530" s="66">
        <v>2.0180518E7</v>
      </c>
      <c r="S530" s="70">
        <v>1.0</v>
      </c>
      <c r="T530" s="70">
        <v>1.0</v>
      </c>
      <c r="U530" s="67" t="s">
        <v>492</v>
      </c>
      <c r="V530" s="67" t="s">
        <v>493</v>
      </c>
      <c r="W530" s="67" t="s">
        <v>49</v>
      </c>
      <c r="X530" s="67" t="s">
        <v>494</v>
      </c>
      <c r="Y530" s="67" t="s">
        <v>18</v>
      </c>
    </row>
    <row r="531">
      <c r="A531" s="65" t="s">
        <v>40</v>
      </c>
      <c r="B531" s="66">
        <v>538780.0</v>
      </c>
      <c r="C531" s="67" t="s">
        <v>378</v>
      </c>
      <c r="D531" s="67" t="s">
        <v>107</v>
      </c>
      <c r="E531" s="67" t="s">
        <v>2163</v>
      </c>
      <c r="F531" s="66" t="s">
        <v>1034</v>
      </c>
      <c r="G531" s="66">
        <v>366.0</v>
      </c>
      <c r="H531" s="66">
        <v>2.0180227E7</v>
      </c>
      <c r="I531" s="66">
        <v>0.0</v>
      </c>
      <c r="J531" s="66">
        <v>8.0</v>
      </c>
      <c r="K531" s="68"/>
      <c r="L531" s="68"/>
      <c r="M531" s="69" t="s">
        <v>1035</v>
      </c>
      <c r="N531" s="66">
        <v>235959.0</v>
      </c>
      <c r="O531" s="66">
        <v>2.0180227E7</v>
      </c>
      <c r="P531" s="66" t="s">
        <v>181</v>
      </c>
      <c r="Q531" s="66">
        <v>22.0</v>
      </c>
      <c r="R531" s="66">
        <v>2.0180227E7</v>
      </c>
      <c r="S531" s="70">
        <v>1.0</v>
      </c>
      <c r="T531" s="70">
        <v>1.0</v>
      </c>
      <c r="U531" s="67" t="s">
        <v>492</v>
      </c>
      <c r="V531" s="67" t="s">
        <v>493</v>
      </c>
      <c r="W531" s="67" t="s">
        <v>49</v>
      </c>
      <c r="X531" s="67" t="s">
        <v>494</v>
      </c>
      <c r="Y531" s="67" t="s">
        <v>18</v>
      </c>
    </row>
    <row r="532">
      <c r="A532" s="67" t="s">
        <v>60</v>
      </c>
      <c r="B532" s="66">
        <v>1.78657361E8</v>
      </c>
      <c r="C532" s="67" t="s">
        <v>2164</v>
      </c>
      <c r="D532" s="67" t="s">
        <v>107</v>
      </c>
      <c r="E532" s="67" t="s">
        <v>2165</v>
      </c>
      <c r="F532" s="66" t="s">
        <v>2166</v>
      </c>
      <c r="G532" s="66">
        <v>639.0</v>
      </c>
      <c r="H532" s="66">
        <v>2.0060129E7</v>
      </c>
      <c r="I532" s="66">
        <v>0.0</v>
      </c>
      <c r="J532" s="66">
        <v>1.0</v>
      </c>
      <c r="K532" s="68"/>
      <c r="L532" s="68"/>
      <c r="M532" s="69" t="s">
        <v>2167</v>
      </c>
      <c r="N532" s="66">
        <v>235959.0</v>
      </c>
      <c r="O532" s="66">
        <v>2.0060129E7</v>
      </c>
      <c r="P532" s="66"/>
      <c r="Q532" s="66">
        <v>27.0</v>
      </c>
      <c r="R532" s="66">
        <v>2.0060129E7</v>
      </c>
      <c r="S532" s="70">
        <v>1.0</v>
      </c>
      <c r="T532" s="70">
        <v>1.0</v>
      </c>
      <c r="U532" s="67" t="s">
        <v>492</v>
      </c>
      <c r="V532" s="67" t="s">
        <v>493</v>
      </c>
      <c r="W532" s="67" t="s">
        <v>49</v>
      </c>
      <c r="X532" s="67" t="s">
        <v>494</v>
      </c>
      <c r="Y532" s="67" t="s">
        <v>18</v>
      </c>
    </row>
    <row r="533">
      <c r="A533" s="67" t="s">
        <v>79</v>
      </c>
      <c r="B533" s="66">
        <v>5.0182935E7</v>
      </c>
      <c r="C533" s="67" t="s">
        <v>2168</v>
      </c>
      <c r="D533" s="67" t="s">
        <v>168</v>
      </c>
      <c r="E533" s="67" t="s">
        <v>2169</v>
      </c>
      <c r="F533" s="66" t="s">
        <v>2170</v>
      </c>
      <c r="G533" s="66">
        <v>685.0</v>
      </c>
      <c r="H533" s="66">
        <v>2.0110813E7</v>
      </c>
      <c r="I533" s="66">
        <v>0.0</v>
      </c>
      <c r="J533" s="66">
        <v>8.0</v>
      </c>
      <c r="K533" s="68"/>
      <c r="L533" s="68"/>
      <c r="M533" s="69" t="s">
        <v>2171</v>
      </c>
      <c r="N533" s="66">
        <v>235959.0</v>
      </c>
      <c r="O533" s="66">
        <v>2.0110813E7</v>
      </c>
      <c r="P533" s="68"/>
      <c r="Q533" s="66">
        <v>46.0</v>
      </c>
      <c r="R533" s="66">
        <v>2.0110813E7</v>
      </c>
      <c r="S533" s="70">
        <v>1.0</v>
      </c>
      <c r="T533" s="70">
        <v>0.0</v>
      </c>
      <c r="U533" s="67" t="s">
        <v>492</v>
      </c>
      <c r="V533" s="67" t="s">
        <v>493</v>
      </c>
      <c r="W533" s="67" t="s">
        <v>49</v>
      </c>
      <c r="X533" s="67" t="s">
        <v>494</v>
      </c>
      <c r="Y533" s="67" t="s">
        <v>12</v>
      </c>
    </row>
    <row r="534">
      <c r="A534" s="65" t="s">
        <v>73</v>
      </c>
      <c r="B534" s="66">
        <v>2.0157982E7</v>
      </c>
      <c r="C534" s="67" t="s">
        <v>2172</v>
      </c>
      <c r="D534" s="67" t="s">
        <v>107</v>
      </c>
      <c r="E534" s="67" t="s">
        <v>2173</v>
      </c>
      <c r="F534" s="66" t="s">
        <v>2174</v>
      </c>
      <c r="G534" s="66">
        <v>689.0</v>
      </c>
      <c r="H534" s="66">
        <v>2.017072E7</v>
      </c>
      <c r="I534" s="66">
        <v>0.0</v>
      </c>
      <c r="J534" s="66">
        <v>20.0</v>
      </c>
      <c r="K534" s="68"/>
      <c r="L534" s="68"/>
      <c r="M534" s="69" t="s">
        <v>2175</v>
      </c>
      <c r="N534" s="66">
        <v>235959.0</v>
      </c>
      <c r="O534" s="66">
        <v>2.017072E7</v>
      </c>
      <c r="P534" s="66" t="s">
        <v>2176</v>
      </c>
      <c r="Q534" s="66">
        <v>43.0</v>
      </c>
      <c r="R534" s="66">
        <v>2.017072E7</v>
      </c>
      <c r="S534" s="70">
        <v>1.0</v>
      </c>
      <c r="T534" s="70">
        <v>1.0</v>
      </c>
      <c r="U534" s="67" t="s">
        <v>492</v>
      </c>
      <c r="V534" s="67" t="s">
        <v>493</v>
      </c>
      <c r="W534" s="67" t="s">
        <v>49</v>
      </c>
      <c r="X534" s="67" t="s">
        <v>494</v>
      </c>
      <c r="Y534" s="67" t="s">
        <v>18</v>
      </c>
    </row>
    <row r="535">
      <c r="A535" s="65" t="s">
        <v>15</v>
      </c>
      <c r="B535" s="66">
        <v>2199365.0</v>
      </c>
      <c r="C535" s="67" t="s">
        <v>2177</v>
      </c>
      <c r="D535" s="67" t="s">
        <v>107</v>
      </c>
      <c r="E535" s="67" t="s">
        <v>2178</v>
      </c>
      <c r="F535" s="66" t="s">
        <v>572</v>
      </c>
      <c r="G535" s="66">
        <v>803.0</v>
      </c>
      <c r="H535" s="66">
        <v>2.0191219E7</v>
      </c>
      <c r="I535" s="66">
        <v>0.0</v>
      </c>
      <c r="J535" s="66">
        <v>17.0</v>
      </c>
      <c r="K535" s="68"/>
      <c r="L535" s="68"/>
      <c r="M535" s="69" t="s">
        <v>573</v>
      </c>
      <c r="N535" s="66">
        <v>235959.0</v>
      </c>
      <c r="O535" s="66">
        <v>2.0191219E7</v>
      </c>
      <c r="P535" s="66"/>
      <c r="Q535" s="66">
        <v>49.0</v>
      </c>
      <c r="R535" s="66">
        <v>2.0191219E7</v>
      </c>
      <c r="S535" s="70">
        <v>1.0</v>
      </c>
      <c r="T535" s="70">
        <v>1.0</v>
      </c>
      <c r="U535" s="67" t="s">
        <v>492</v>
      </c>
      <c r="V535" s="67" t="s">
        <v>493</v>
      </c>
      <c r="W535" s="67" t="s">
        <v>49</v>
      </c>
      <c r="X535" s="67" t="s">
        <v>494</v>
      </c>
      <c r="Y535" s="67" t="s">
        <v>18</v>
      </c>
    </row>
    <row r="536">
      <c r="A536" s="65" t="s">
        <v>59</v>
      </c>
      <c r="B536" s="66">
        <v>7247.0</v>
      </c>
      <c r="C536" s="67" t="s">
        <v>2179</v>
      </c>
      <c r="D536" s="67" t="s">
        <v>107</v>
      </c>
      <c r="E536" s="67" t="s">
        <v>2180</v>
      </c>
      <c r="F536" s="66" t="s">
        <v>2181</v>
      </c>
      <c r="G536" s="66">
        <v>2281.0</v>
      </c>
      <c r="H536" s="66">
        <v>1.9980225E7</v>
      </c>
      <c r="I536" s="66">
        <v>0.0</v>
      </c>
      <c r="J536" s="66">
        <v>2.0</v>
      </c>
      <c r="K536" s="68"/>
      <c r="L536" s="68"/>
      <c r="M536" s="69" t="s">
        <v>2182</v>
      </c>
      <c r="N536" s="66">
        <v>235959.0</v>
      </c>
      <c r="O536" s="66">
        <v>1.9980225E7</v>
      </c>
      <c r="P536" s="68"/>
      <c r="Q536" s="66">
        <v>109.0</v>
      </c>
      <c r="R536" s="66">
        <v>1.9980225E7</v>
      </c>
      <c r="S536" s="70">
        <v>1.0</v>
      </c>
      <c r="T536" s="70">
        <v>1.0</v>
      </c>
      <c r="U536" s="67" t="s">
        <v>492</v>
      </c>
      <c r="V536" s="67" t="s">
        <v>493</v>
      </c>
      <c r="W536" s="67" t="s">
        <v>49</v>
      </c>
      <c r="X536" s="67" t="s">
        <v>494</v>
      </c>
      <c r="Y536" s="67" t="s">
        <v>18</v>
      </c>
    </row>
    <row r="537">
      <c r="A537" s="65" t="s">
        <v>30</v>
      </c>
      <c r="B537" s="66">
        <v>1.0538026E7</v>
      </c>
      <c r="C537" s="67" t="s">
        <v>2183</v>
      </c>
      <c r="D537" s="67" t="s">
        <v>168</v>
      </c>
      <c r="E537" s="67" t="s">
        <v>2184</v>
      </c>
      <c r="F537" s="66" t="s">
        <v>2185</v>
      </c>
      <c r="G537" s="66">
        <v>231.0</v>
      </c>
      <c r="H537" s="66">
        <v>2.0160106E7</v>
      </c>
      <c r="I537" s="66">
        <v>0.0</v>
      </c>
      <c r="J537" s="66">
        <v>5.0</v>
      </c>
      <c r="K537" s="68"/>
      <c r="L537" s="68"/>
      <c r="M537" s="69" t="s">
        <v>2186</v>
      </c>
      <c r="N537" s="66">
        <v>235959.0</v>
      </c>
      <c r="O537" s="66">
        <v>2.0160106E7</v>
      </c>
      <c r="P537" s="68"/>
      <c r="Q537" s="66">
        <v>11.0</v>
      </c>
      <c r="R537" s="66">
        <v>2.0160106E7</v>
      </c>
      <c r="S537" s="70">
        <v>1.0</v>
      </c>
      <c r="T537" s="70">
        <v>0.0</v>
      </c>
      <c r="U537" s="67" t="s">
        <v>492</v>
      </c>
      <c r="V537" s="67" t="s">
        <v>493</v>
      </c>
      <c r="W537" s="67" t="s">
        <v>49</v>
      </c>
      <c r="X537" s="67" t="s">
        <v>494</v>
      </c>
      <c r="Y537" s="67" t="s">
        <v>12</v>
      </c>
    </row>
    <row r="538">
      <c r="A538" s="65" t="s">
        <v>24</v>
      </c>
      <c r="B538" s="66">
        <v>2.5160001E7</v>
      </c>
      <c r="C538" s="67" t="s">
        <v>380</v>
      </c>
      <c r="D538" s="67" t="s">
        <v>168</v>
      </c>
      <c r="E538" s="67" t="s">
        <v>381</v>
      </c>
      <c r="F538" s="66" t="s">
        <v>2187</v>
      </c>
      <c r="G538" s="66">
        <v>321.0</v>
      </c>
      <c r="H538" s="66">
        <v>2.0130219E7</v>
      </c>
      <c r="I538" s="66">
        <v>0.0</v>
      </c>
      <c r="J538" s="66">
        <v>8.0</v>
      </c>
      <c r="K538" s="68"/>
      <c r="L538" s="68"/>
      <c r="M538" s="69" t="s">
        <v>2188</v>
      </c>
      <c r="N538" s="66">
        <v>235959.0</v>
      </c>
      <c r="O538" s="66">
        <v>2.0130219E7</v>
      </c>
      <c r="P538" s="66" t="s">
        <v>131</v>
      </c>
      <c r="Q538" s="66">
        <v>22.0</v>
      </c>
      <c r="R538" s="66">
        <v>2.0130219E7</v>
      </c>
      <c r="S538" s="70">
        <v>1.0</v>
      </c>
      <c r="T538" s="70">
        <v>0.0</v>
      </c>
      <c r="U538" s="67" t="s">
        <v>492</v>
      </c>
      <c r="V538" s="67" t="s">
        <v>493</v>
      </c>
      <c r="W538" s="67" t="s">
        <v>49</v>
      </c>
      <c r="X538" s="67" t="s">
        <v>494</v>
      </c>
      <c r="Y538" s="67" t="s">
        <v>12</v>
      </c>
    </row>
    <row r="539">
      <c r="A539" s="65" t="s">
        <v>60</v>
      </c>
      <c r="B539" s="66">
        <v>3.35060725E8</v>
      </c>
      <c r="C539" s="67" t="s">
        <v>2189</v>
      </c>
      <c r="D539" s="67" t="s">
        <v>107</v>
      </c>
      <c r="E539" s="67" t="s">
        <v>2190</v>
      </c>
      <c r="F539" s="66" t="s">
        <v>2191</v>
      </c>
      <c r="G539" s="66">
        <v>399.0</v>
      </c>
      <c r="H539" s="66">
        <v>2.0130105E7</v>
      </c>
      <c r="I539" s="66">
        <v>0.0</v>
      </c>
      <c r="J539" s="66">
        <v>1.0</v>
      </c>
      <c r="K539" s="68"/>
      <c r="L539" s="68"/>
      <c r="M539" s="69" t="s">
        <v>2192</v>
      </c>
      <c r="N539" s="66">
        <v>235959.0</v>
      </c>
      <c r="O539" s="66">
        <v>2.0130105E7</v>
      </c>
      <c r="P539" s="68"/>
      <c r="Q539" s="66">
        <v>26.0</v>
      </c>
      <c r="R539" s="66">
        <v>2.0130105E7</v>
      </c>
      <c r="S539" s="70">
        <v>1.0</v>
      </c>
      <c r="T539" s="70">
        <v>1.0</v>
      </c>
      <c r="U539" s="67" t="s">
        <v>492</v>
      </c>
      <c r="V539" s="67" t="s">
        <v>493</v>
      </c>
      <c r="W539" s="67" t="s">
        <v>49</v>
      </c>
      <c r="X539" s="67" t="s">
        <v>494</v>
      </c>
      <c r="Y539" s="67" t="s">
        <v>18</v>
      </c>
    </row>
    <row r="540">
      <c r="A540" s="67" t="s">
        <v>60</v>
      </c>
      <c r="B540" s="66">
        <v>6.6911488E7</v>
      </c>
      <c r="C540" s="67" t="s">
        <v>2193</v>
      </c>
      <c r="D540" s="67" t="s">
        <v>107</v>
      </c>
      <c r="E540" s="67" t="s">
        <v>2194</v>
      </c>
      <c r="F540" s="66" t="s">
        <v>2195</v>
      </c>
      <c r="G540" s="66">
        <v>499.0</v>
      </c>
      <c r="H540" s="66">
        <v>2.002013E7</v>
      </c>
      <c r="I540" s="66">
        <v>0.0</v>
      </c>
      <c r="J540" s="66">
        <v>1.0</v>
      </c>
      <c r="K540" s="68"/>
      <c r="L540" s="68"/>
      <c r="M540" s="69" t="s">
        <v>2196</v>
      </c>
      <c r="N540" s="66">
        <v>235959.0</v>
      </c>
      <c r="O540" s="66">
        <v>2.002013E7</v>
      </c>
      <c r="P540" s="68"/>
      <c r="Q540" s="66">
        <v>24.0</v>
      </c>
      <c r="R540" s="66">
        <v>2.002013E7</v>
      </c>
      <c r="S540" s="70">
        <v>1.0</v>
      </c>
      <c r="T540" s="70">
        <v>1.0</v>
      </c>
      <c r="U540" s="67" t="s">
        <v>492</v>
      </c>
      <c r="V540" s="67" t="s">
        <v>493</v>
      </c>
      <c r="W540" s="67" t="s">
        <v>49</v>
      </c>
      <c r="X540" s="67" t="s">
        <v>494</v>
      </c>
      <c r="Y540" s="67" t="s">
        <v>18</v>
      </c>
    </row>
    <row r="541">
      <c r="A541" s="65" t="s">
        <v>30</v>
      </c>
      <c r="B541" s="66">
        <v>9176296.0</v>
      </c>
      <c r="C541" s="67" t="s">
        <v>2197</v>
      </c>
      <c r="D541" s="67" t="s">
        <v>107</v>
      </c>
      <c r="E541" s="67" t="s">
        <v>2198</v>
      </c>
      <c r="F541" s="66" t="s">
        <v>2199</v>
      </c>
      <c r="G541" s="66">
        <v>431.0</v>
      </c>
      <c r="H541" s="66">
        <v>2.0141205E7</v>
      </c>
      <c r="I541" s="66">
        <v>0.0</v>
      </c>
      <c r="J541" s="66">
        <v>9.0</v>
      </c>
      <c r="K541" s="68"/>
      <c r="L541" s="68"/>
      <c r="M541" s="69" t="s">
        <v>2200</v>
      </c>
      <c r="N541" s="66">
        <v>235959.0</v>
      </c>
      <c r="O541" s="66">
        <v>2.0141205E7</v>
      </c>
      <c r="P541" s="68"/>
      <c r="Q541" s="66">
        <v>22.0</v>
      </c>
      <c r="R541" s="66">
        <v>2.0141205E7</v>
      </c>
      <c r="S541" s="70">
        <v>1.0</v>
      </c>
      <c r="T541" s="70">
        <v>1.0</v>
      </c>
      <c r="U541" s="67" t="s">
        <v>492</v>
      </c>
      <c r="V541" s="67" t="s">
        <v>493</v>
      </c>
      <c r="W541" s="67" t="s">
        <v>49</v>
      </c>
      <c r="X541" s="67" t="s">
        <v>494</v>
      </c>
      <c r="Y541" s="67" t="s">
        <v>18</v>
      </c>
    </row>
    <row r="542">
      <c r="A542" s="71" t="s">
        <v>59</v>
      </c>
      <c r="B542" s="66">
        <v>1.40398161E8</v>
      </c>
      <c r="C542" s="67" t="s">
        <v>384</v>
      </c>
      <c r="D542" s="67" t="s">
        <v>107</v>
      </c>
      <c r="E542" s="67" t="s">
        <v>385</v>
      </c>
      <c r="F542" s="66" t="s">
        <v>386</v>
      </c>
      <c r="G542" s="66">
        <v>450.0</v>
      </c>
      <c r="H542" s="66">
        <v>2.0140401E7</v>
      </c>
      <c r="I542" s="66">
        <v>0.0</v>
      </c>
      <c r="J542" s="66">
        <v>1.0</v>
      </c>
      <c r="K542" s="68"/>
      <c r="L542" s="68"/>
      <c r="M542" s="69" t="s">
        <v>2201</v>
      </c>
      <c r="N542" s="66">
        <v>235959.0</v>
      </c>
      <c r="O542" s="66">
        <v>2.0140401E7</v>
      </c>
      <c r="P542" s="68"/>
      <c r="Q542" s="66">
        <v>27.0</v>
      </c>
      <c r="R542" s="66">
        <v>2.0140401E7</v>
      </c>
      <c r="S542" s="70">
        <v>1.0</v>
      </c>
      <c r="T542" s="70">
        <v>1.0</v>
      </c>
      <c r="U542" s="67" t="s">
        <v>492</v>
      </c>
      <c r="V542" s="67" t="s">
        <v>493</v>
      </c>
      <c r="W542" s="67" t="s">
        <v>49</v>
      </c>
      <c r="X542" s="67" t="s">
        <v>494</v>
      </c>
      <c r="Y542" s="67" t="s">
        <v>18</v>
      </c>
    </row>
    <row r="543">
      <c r="A543" s="65" t="s">
        <v>73</v>
      </c>
      <c r="B543" s="66">
        <v>1435257.0</v>
      </c>
      <c r="C543" s="67" t="s">
        <v>2202</v>
      </c>
      <c r="D543" s="67" t="s">
        <v>107</v>
      </c>
      <c r="E543" s="67" t="s">
        <v>2203</v>
      </c>
      <c r="F543" s="66" t="s">
        <v>2204</v>
      </c>
      <c r="G543" s="66">
        <v>203.0</v>
      </c>
      <c r="H543" s="66">
        <v>2.0060607E7</v>
      </c>
      <c r="I543" s="66">
        <v>0.0</v>
      </c>
      <c r="J543" s="66">
        <v>3.0</v>
      </c>
      <c r="K543" s="68"/>
      <c r="L543" s="68"/>
      <c r="M543" s="69" t="s">
        <v>2205</v>
      </c>
      <c r="N543" s="66">
        <v>235959.0</v>
      </c>
      <c r="O543" s="66">
        <v>2.0060607E7</v>
      </c>
      <c r="P543" s="66" t="s">
        <v>324</v>
      </c>
      <c r="Q543" s="66">
        <v>8.0</v>
      </c>
      <c r="R543" s="66">
        <v>2.0060607E7</v>
      </c>
      <c r="S543" s="70">
        <v>1.0</v>
      </c>
      <c r="T543" s="70">
        <v>1.0</v>
      </c>
      <c r="U543" s="67" t="s">
        <v>492</v>
      </c>
      <c r="V543" s="67" t="s">
        <v>493</v>
      </c>
      <c r="W543" s="67" t="s">
        <v>49</v>
      </c>
      <c r="X543" s="67" t="s">
        <v>494</v>
      </c>
      <c r="Y543" s="67" t="s">
        <v>18</v>
      </c>
    </row>
    <row r="544">
      <c r="A544" s="67" t="s">
        <v>60</v>
      </c>
      <c r="B544" s="66">
        <v>3.4765378E7</v>
      </c>
      <c r="C544" s="67" t="s">
        <v>2206</v>
      </c>
      <c r="D544" s="67" t="s">
        <v>107</v>
      </c>
      <c r="E544" s="67" t="s">
        <v>2207</v>
      </c>
      <c r="F544" s="66" t="s">
        <v>2208</v>
      </c>
      <c r="G544" s="66">
        <v>782.0</v>
      </c>
      <c r="H544" s="66">
        <v>2.0001201E7</v>
      </c>
      <c r="I544" s="66">
        <v>0.0</v>
      </c>
      <c r="J544" s="66">
        <v>1.0</v>
      </c>
      <c r="K544" s="68"/>
      <c r="L544" s="68"/>
      <c r="M544" s="69" t="s">
        <v>2209</v>
      </c>
      <c r="N544" s="66">
        <v>235959.0</v>
      </c>
      <c r="O544" s="66">
        <v>2.0001201E7</v>
      </c>
      <c r="P544" s="68"/>
      <c r="Q544" s="66">
        <v>37.0</v>
      </c>
      <c r="R544" s="66">
        <v>2.0001201E7</v>
      </c>
      <c r="S544" s="70">
        <v>1.0</v>
      </c>
      <c r="T544" s="70">
        <v>1.0</v>
      </c>
      <c r="U544" s="67" t="s">
        <v>492</v>
      </c>
      <c r="V544" s="67" t="s">
        <v>493</v>
      </c>
      <c r="W544" s="67" t="s">
        <v>49</v>
      </c>
      <c r="X544" s="67" t="s">
        <v>494</v>
      </c>
      <c r="Y544" s="67" t="s">
        <v>18</v>
      </c>
    </row>
    <row r="545">
      <c r="A545" s="67" t="s">
        <v>33</v>
      </c>
      <c r="B545" s="66">
        <v>2091120.0</v>
      </c>
      <c r="C545" s="67" t="s">
        <v>2210</v>
      </c>
      <c r="D545" s="67" t="s">
        <v>107</v>
      </c>
      <c r="E545" s="67" t="s">
        <v>2211</v>
      </c>
      <c r="F545" s="66" t="s">
        <v>2212</v>
      </c>
      <c r="G545" s="66">
        <v>2127.0</v>
      </c>
      <c r="H545" s="66">
        <v>2.0181223E7</v>
      </c>
      <c r="I545" s="66">
        <v>0.0</v>
      </c>
      <c r="J545" s="66">
        <v>29.0</v>
      </c>
      <c r="K545" s="68"/>
      <c r="L545" s="68"/>
      <c r="M545" s="69" t="s">
        <v>2213</v>
      </c>
      <c r="N545" s="66">
        <v>235959.0</v>
      </c>
      <c r="O545" s="66">
        <v>2.0181223E7</v>
      </c>
      <c r="P545" s="66" t="s">
        <v>2214</v>
      </c>
      <c r="Q545" s="66">
        <v>135.0</v>
      </c>
      <c r="R545" s="66">
        <v>2.0181223E7</v>
      </c>
      <c r="S545" s="70">
        <v>1.0</v>
      </c>
      <c r="T545" s="70">
        <v>1.0</v>
      </c>
      <c r="U545" s="67" t="s">
        <v>492</v>
      </c>
      <c r="V545" s="67" t="s">
        <v>493</v>
      </c>
      <c r="W545" s="67" t="s">
        <v>49</v>
      </c>
      <c r="X545" s="67" t="s">
        <v>494</v>
      </c>
      <c r="Y545" s="67" t="s">
        <v>18</v>
      </c>
    </row>
    <row r="546">
      <c r="A546" s="67" t="s">
        <v>60</v>
      </c>
      <c r="B546" s="66">
        <v>4.19539537E8</v>
      </c>
      <c r="C546" s="67" t="s">
        <v>2215</v>
      </c>
      <c r="D546" s="67" t="s">
        <v>107</v>
      </c>
      <c r="E546" s="67" t="s">
        <v>2216</v>
      </c>
      <c r="F546" s="66" t="s">
        <v>2217</v>
      </c>
      <c r="G546" s="66">
        <v>581.0</v>
      </c>
      <c r="H546" s="66">
        <v>2.0171012E7</v>
      </c>
      <c r="I546" s="66">
        <v>0.0</v>
      </c>
      <c r="J546" s="66">
        <v>2.0</v>
      </c>
      <c r="K546" s="68"/>
      <c r="L546" s="68"/>
      <c r="M546" s="69" t="s">
        <v>2218</v>
      </c>
      <c r="N546" s="66">
        <v>235959.0</v>
      </c>
      <c r="O546" s="66">
        <v>2.0171012E7</v>
      </c>
      <c r="P546" s="68"/>
      <c r="Q546" s="66">
        <v>27.0</v>
      </c>
      <c r="R546" s="66">
        <v>2.0171012E7</v>
      </c>
      <c r="S546" s="70">
        <v>1.0</v>
      </c>
      <c r="T546" s="70">
        <v>1.0</v>
      </c>
      <c r="U546" s="67" t="s">
        <v>492</v>
      </c>
      <c r="V546" s="67" t="s">
        <v>493</v>
      </c>
      <c r="W546" s="67" t="s">
        <v>49</v>
      </c>
      <c r="X546" s="67" t="s">
        <v>494</v>
      </c>
      <c r="Y546" s="67" t="s">
        <v>18</v>
      </c>
    </row>
    <row r="547">
      <c r="A547" s="65" t="s">
        <v>76</v>
      </c>
      <c r="B547" s="66">
        <v>6216050.0</v>
      </c>
      <c r="C547" s="67" t="s">
        <v>2219</v>
      </c>
      <c r="D547" s="67" t="s">
        <v>107</v>
      </c>
      <c r="E547" s="67" t="s">
        <v>2220</v>
      </c>
      <c r="F547" s="66" t="s">
        <v>1965</v>
      </c>
      <c r="G547" s="66">
        <v>483.0</v>
      </c>
      <c r="H547" s="66">
        <v>2.0081211E7</v>
      </c>
      <c r="I547" s="66">
        <v>0.0</v>
      </c>
      <c r="J547" s="66">
        <v>2.0</v>
      </c>
      <c r="K547" s="68"/>
      <c r="L547" s="68"/>
      <c r="M547" s="69" t="s">
        <v>1966</v>
      </c>
      <c r="N547" s="66">
        <v>235959.0</v>
      </c>
      <c r="O547" s="66">
        <v>2.0081211E7</v>
      </c>
      <c r="P547" s="68"/>
      <c r="Q547" s="66">
        <v>24.0</v>
      </c>
      <c r="R547" s="66">
        <v>2.0081211E7</v>
      </c>
      <c r="S547" s="70">
        <v>1.0</v>
      </c>
      <c r="T547" s="70">
        <v>1.0</v>
      </c>
      <c r="U547" s="67" t="s">
        <v>492</v>
      </c>
      <c r="V547" s="67" t="s">
        <v>493</v>
      </c>
      <c r="W547" s="67" t="s">
        <v>49</v>
      </c>
      <c r="X547" s="67" t="s">
        <v>494</v>
      </c>
      <c r="Y547" s="67" t="s">
        <v>18</v>
      </c>
    </row>
    <row r="548">
      <c r="A548" s="65" t="s">
        <v>60</v>
      </c>
      <c r="B548" s="66">
        <v>3.0910659E8</v>
      </c>
      <c r="C548" s="67" t="s">
        <v>2221</v>
      </c>
      <c r="D548" s="67" t="s">
        <v>107</v>
      </c>
      <c r="E548" s="67" t="s">
        <v>2222</v>
      </c>
      <c r="F548" s="66" t="s">
        <v>2223</v>
      </c>
      <c r="G548" s="66">
        <v>1174.0</v>
      </c>
      <c r="H548" s="66">
        <v>2.0110816E7</v>
      </c>
      <c r="I548" s="66">
        <v>0.0</v>
      </c>
      <c r="J548" s="66">
        <v>1.0</v>
      </c>
      <c r="K548" s="68"/>
      <c r="L548" s="68"/>
      <c r="M548" s="69" t="s">
        <v>2224</v>
      </c>
      <c r="N548" s="66">
        <v>235959.0</v>
      </c>
      <c r="O548" s="66">
        <v>2.0110816E7</v>
      </c>
      <c r="P548" s="66"/>
      <c r="Q548" s="66">
        <v>64.0</v>
      </c>
      <c r="R548" s="66">
        <v>2.0110816E7</v>
      </c>
      <c r="S548" s="70">
        <v>1.0</v>
      </c>
      <c r="T548" s="70">
        <v>1.0</v>
      </c>
      <c r="U548" s="67" t="s">
        <v>492</v>
      </c>
      <c r="V548" s="67" t="s">
        <v>493</v>
      </c>
      <c r="W548" s="67" t="s">
        <v>49</v>
      </c>
      <c r="X548" s="67" t="s">
        <v>494</v>
      </c>
      <c r="Y548" s="67" t="s">
        <v>18</v>
      </c>
    </row>
    <row r="549">
      <c r="A549" s="67" t="s">
        <v>63</v>
      </c>
      <c r="B549" s="66">
        <v>1.3665518E7</v>
      </c>
      <c r="C549" s="67" t="s">
        <v>2225</v>
      </c>
      <c r="D549" s="67" t="s">
        <v>107</v>
      </c>
      <c r="E549" s="67" t="s">
        <v>2226</v>
      </c>
      <c r="F549" s="66" t="s">
        <v>2227</v>
      </c>
      <c r="G549" s="66">
        <v>241.0</v>
      </c>
      <c r="H549" s="66">
        <v>2.0130322E7</v>
      </c>
      <c r="I549" s="66">
        <v>0.0</v>
      </c>
      <c r="J549" s="66">
        <v>5.0</v>
      </c>
      <c r="K549" s="68"/>
      <c r="L549" s="68"/>
      <c r="M549" s="69" t="s">
        <v>2228</v>
      </c>
      <c r="N549" s="66">
        <v>235959.0</v>
      </c>
      <c r="O549" s="66">
        <v>2.0130322E7</v>
      </c>
      <c r="P549" s="68"/>
      <c r="Q549" s="66">
        <v>14.0</v>
      </c>
      <c r="R549" s="66">
        <v>2.0130322E7</v>
      </c>
      <c r="S549" s="70">
        <v>1.0</v>
      </c>
      <c r="T549" s="70">
        <v>1.0</v>
      </c>
      <c r="U549" s="67" t="s">
        <v>492</v>
      </c>
      <c r="V549" s="67" t="s">
        <v>493</v>
      </c>
      <c r="W549" s="67" t="s">
        <v>49</v>
      </c>
      <c r="X549" s="67" t="s">
        <v>494</v>
      </c>
      <c r="Y549" s="67" t="s">
        <v>18</v>
      </c>
    </row>
    <row r="550">
      <c r="A550" s="67" t="s">
        <v>60</v>
      </c>
      <c r="B550" s="66">
        <v>2.09842177E8</v>
      </c>
      <c r="C550" s="67" t="s">
        <v>2229</v>
      </c>
      <c r="D550" s="67" t="s">
        <v>168</v>
      </c>
      <c r="E550" s="67" t="s">
        <v>2230</v>
      </c>
      <c r="F550" s="66" t="s">
        <v>2231</v>
      </c>
      <c r="G550" s="66">
        <v>249.0</v>
      </c>
      <c r="H550" s="66">
        <v>2.0070223E7</v>
      </c>
      <c r="I550" s="66">
        <v>0.0</v>
      </c>
      <c r="J550" s="66">
        <v>1.0</v>
      </c>
      <c r="K550" s="68"/>
      <c r="L550" s="68"/>
      <c r="M550" s="69" t="s">
        <v>2232</v>
      </c>
      <c r="N550" s="66">
        <v>235959.0</v>
      </c>
      <c r="O550" s="66">
        <v>2.0070223E7</v>
      </c>
      <c r="P550" s="68"/>
      <c r="Q550" s="66">
        <v>12.0</v>
      </c>
      <c r="R550" s="66">
        <v>2.0070223E7</v>
      </c>
      <c r="S550" s="70">
        <v>1.0</v>
      </c>
      <c r="T550" s="70">
        <v>0.0</v>
      </c>
      <c r="U550" s="67" t="s">
        <v>492</v>
      </c>
      <c r="V550" s="67" t="s">
        <v>493</v>
      </c>
      <c r="W550" s="67" t="s">
        <v>49</v>
      </c>
      <c r="X550" s="67" t="s">
        <v>494</v>
      </c>
      <c r="Y550" s="67" t="s">
        <v>12</v>
      </c>
    </row>
    <row r="551">
      <c r="A551" s="65" t="s">
        <v>19</v>
      </c>
      <c r="B551" s="66">
        <v>3082561.0</v>
      </c>
      <c r="C551" s="67" t="s">
        <v>2233</v>
      </c>
      <c r="D551" s="67" t="s">
        <v>168</v>
      </c>
      <c r="E551" s="67" t="s">
        <v>2234</v>
      </c>
      <c r="F551" s="66" t="s">
        <v>2235</v>
      </c>
      <c r="G551" s="66">
        <v>863.0</v>
      </c>
      <c r="H551" s="66">
        <v>2.0160114E7</v>
      </c>
      <c r="I551" s="66">
        <v>0.0</v>
      </c>
      <c r="J551" s="66">
        <v>19.0</v>
      </c>
      <c r="K551" s="68"/>
      <c r="L551" s="68"/>
      <c r="M551" s="69" t="s">
        <v>2236</v>
      </c>
      <c r="N551" s="66">
        <v>235959.0</v>
      </c>
      <c r="O551" s="66">
        <v>2.0160114E7</v>
      </c>
      <c r="P551" s="69" t="s">
        <v>2237</v>
      </c>
      <c r="Q551" s="66">
        <v>58.0</v>
      </c>
      <c r="R551" s="66">
        <v>2.0160114E7</v>
      </c>
      <c r="S551" s="70">
        <v>1.0</v>
      </c>
      <c r="T551" s="70">
        <v>0.0</v>
      </c>
      <c r="U551" s="67" t="s">
        <v>492</v>
      </c>
      <c r="V551" s="67" t="s">
        <v>493</v>
      </c>
      <c r="W551" s="67" t="s">
        <v>49</v>
      </c>
      <c r="X551" s="67" t="s">
        <v>494</v>
      </c>
      <c r="Y551" s="67" t="s">
        <v>12</v>
      </c>
    </row>
    <row r="552">
      <c r="A552" s="65" t="s">
        <v>59</v>
      </c>
      <c r="B552" s="66">
        <v>1.13397802E8</v>
      </c>
      <c r="C552" s="67" t="s">
        <v>2238</v>
      </c>
      <c r="D552" s="67" t="s">
        <v>168</v>
      </c>
      <c r="E552" s="67" t="s">
        <v>2239</v>
      </c>
      <c r="F552" s="66" t="s">
        <v>2240</v>
      </c>
      <c r="G552" s="66">
        <v>109.0</v>
      </c>
      <c r="H552" s="66">
        <v>2.0120117E7</v>
      </c>
      <c r="I552" s="66">
        <v>0.0</v>
      </c>
      <c r="J552" s="66">
        <v>1.0</v>
      </c>
      <c r="K552" s="68"/>
      <c r="L552" s="68"/>
      <c r="M552" s="69" t="s">
        <v>2241</v>
      </c>
      <c r="N552" s="66">
        <v>235959.0</v>
      </c>
      <c r="O552" s="66">
        <v>2.0120117E7</v>
      </c>
      <c r="P552" s="68"/>
      <c r="Q552" s="66">
        <v>6.0</v>
      </c>
      <c r="R552" s="66">
        <v>2.0120117E7</v>
      </c>
      <c r="S552" s="70">
        <v>1.0</v>
      </c>
      <c r="T552" s="70">
        <v>0.0</v>
      </c>
      <c r="U552" s="67" t="s">
        <v>492</v>
      </c>
      <c r="V552" s="67" t="s">
        <v>493</v>
      </c>
      <c r="W552" s="67" t="s">
        <v>49</v>
      </c>
      <c r="X552" s="67" t="s">
        <v>494</v>
      </c>
      <c r="Y552" s="67" t="s">
        <v>12</v>
      </c>
    </row>
    <row r="553">
      <c r="A553" s="65" t="s">
        <v>79</v>
      </c>
      <c r="B553" s="66">
        <v>1.50133437E8</v>
      </c>
      <c r="C553" s="67" t="s">
        <v>2242</v>
      </c>
      <c r="D553" s="67" t="s">
        <v>107</v>
      </c>
      <c r="E553" s="67" t="s">
        <v>2243</v>
      </c>
      <c r="F553" s="66" t="s">
        <v>2244</v>
      </c>
      <c r="G553" s="66">
        <v>427.0</v>
      </c>
      <c r="H553" s="66">
        <v>2.0191109E7</v>
      </c>
      <c r="I553" s="66">
        <v>0.0</v>
      </c>
      <c r="J553" s="66">
        <v>10.0</v>
      </c>
      <c r="K553" s="68"/>
      <c r="L553" s="68"/>
      <c r="M553" s="69" t="s">
        <v>2245</v>
      </c>
      <c r="N553" s="66">
        <v>235959.0</v>
      </c>
      <c r="O553" s="66">
        <v>2.0191109E7</v>
      </c>
      <c r="P553" s="66" t="s">
        <v>2246</v>
      </c>
      <c r="Q553" s="66">
        <v>24.0</v>
      </c>
      <c r="R553" s="66">
        <v>2.0191109E7</v>
      </c>
      <c r="S553" s="70">
        <v>1.0</v>
      </c>
      <c r="T553" s="70">
        <v>1.0</v>
      </c>
      <c r="U553" s="67" t="s">
        <v>492</v>
      </c>
      <c r="V553" s="67" t="s">
        <v>493</v>
      </c>
      <c r="W553" s="67" t="s">
        <v>49</v>
      </c>
      <c r="X553" s="67" t="s">
        <v>494</v>
      </c>
      <c r="Y553" s="67" t="s">
        <v>18</v>
      </c>
    </row>
    <row r="554">
      <c r="A554" s="67" t="s">
        <v>69</v>
      </c>
      <c r="B554" s="66">
        <v>3424583.0</v>
      </c>
      <c r="C554" s="67" t="s">
        <v>2247</v>
      </c>
      <c r="D554" s="67" t="s">
        <v>168</v>
      </c>
      <c r="E554" s="67" t="s">
        <v>2248</v>
      </c>
      <c r="F554" s="66" t="s">
        <v>2249</v>
      </c>
      <c r="G554" s="66">
        <v>843.0</v>
      </c>
      <c r="H554" s="66">
        <v>2.0160902E7</v>
      </c>
      <c r="I554" s="66">
        <v>0.0</v>
      </c>
      <c r="J554" s="66">
        <v>8.0</v>
      </c>
      <c r="K554" s="68"/>
      <c r="L554" s="68"/>
      <c r="M554" s="69" t="s">
        <v>2250</v>
      </c>
      <c r="N554" s="66">
        <v>235959.0</v>
      </c>
      <c r="O554" s="66">
        <v>2.0160902E7</v>
      </c>
      <c r="P554" s="66" t="s">
        <v>2251</v>
      </c>
      <c r="Q554" s="66">
        <v>46.0</v>
      </c>
      <c r="R554" s="66">
        <v>2.0160902E7</v>
      </c>
      <c r="S554" s="70">
        <v>1.0</v>
      </c>
      <c r="T554" s="70">
        <v>0.0</v>
      </c>
      <c r="U554" s="67" t="s">
        <v>492</v>
      </c>
      <c r="V554" s="67" t="s">
        <v>493</v>
      </c>
      <c r="W554" s="67" t="s">
        <v>49</v>
      </c>
      <c r="X554" s="67" t="s">
        <v>494</v>
      </c>
      <c r="Y554" s="67" t="s">
        <v>12</v>
      </c>
    </row>
    <row r="555">
      <c r="A555" s="67" t="s">
        <v>60</v>
      </c>
      <c r="B555" s="66">
        <v>3.03377342E8</v>
      </c>
      <c r="C555" s="67" t="s">
        <v>2252</v>
      </c>
      <c r="D555" s="67" t="s">
        <v>168</v>
      </c>
      <c r="E555" s="67" t="s">
        <v>2253</v>
      </c>
      <c r="F555" s="66" t="s">
        <v>2254</v>
      </c>
      <c r="G555" s="66">
        <v>654.0</v>
      </c>
      <c r="H555" s="66">
        <v>2.0110408E7</v>
      </c>
      <c r="I555" s="66">
        <v>0.0</v>
      </c>
      <c r="J555" s="66">
        <v>1.0</v>
      </c>
      <c r="K555" s="68"/>
      <c r="L555" s="68"/>
      <c r="M555" s="69" t="s">
        <v>2255</v>
      </c>
      <c r="N555" s="66">
        <v>235959.0</v>
      </c>
      <c r="O555" s="66">
        <v>2.0110408E7</v>
      </c>
      <c r="P555" s="68"/>
      <c r="Q555" s="66">
        <v>33.0</v>
      </c>
      <c r="R555" s="66">
        <v>2.0110408E7</v>
      </c>
      <c r="S555" s="70">
        <v>1.0</v>
      </c>
      <c r="T555" s="70">
        <v>0.0</v>
      </c>
      <c r="U555" s="67" t="s">
        <v>492</v>
      </c>
      <c r="V555" s="67" t="s">
        <v>493</v>
      </c>
      <c r="W555" s="67" t="s">
        <v>49</v>
      </c>
      <c r="X555" s="67" t="s">
        <v>494</v>
      </c>
      <c r="Y555" s="67" t="s">
        <v>12</v>
      </c>
    </row>
    <row r="556">
      <c r="A556" s="65" t="s">
        <v>60</v>
      </c>
      <c r="B556" s="66">
        <v>8.791487E7</v>
      </c>
      <c r="C556" s="67" t="s">
        <v>2256</v>
      </c>
      <c r="D556" s="67" t="s">
        <v>107</v>
      </c>
      <c r="E556" s="67" t="s">
        <v>2257</v>
      </c>
      <c r="F556" s="66" t="s">
        <v>2258</v>
      </c>
      <c r="G556" s="66">
        <v>195.0</v>
      </c>
      <c r="H556" s="66">
        <v>2.0021008E7</v>
      </c>
      <c r="I556" s="66">
        <v>0.0</v>
      </c>
      <c r="J556" s="66">
        <v>1.0</v>
      </c>
      <c r="K556" s="68"/>
      <c r="L556" s="68"/>
      <c r="M556" s="69" t="s">
        <v>2259</v>
      </c>
      <c r="N556" s="66">
        <v>235959.0</v>
      </c>
      <c r="O556" s="66">
        <v>2.0021008E7</v>
      </c>
      <c r="P556" s="68"/>
      <c r="Q556" s="66">
        <v>9.0</v>
      </c>
      <c r="R556" s="66">
        <v>2.0021008E7</v>
      </c>
      <c r="S556" s="70">
        <v>1.0</v>
      </c>
      <c r="T556" s="70">
        <v>1.0</v>
      </c>
      <c r="U556" s="67" t="s">
        <v>492</v>
      </c>
      <c r="V556" s="67" t="s">
        <v>493</v>
      </c>
      <c r="W556" s="67" t="s">
        <v>49</v>
      </c>
      <c r="X556" s="67" t="s">
        <v>494</v>
      </c>
      <c r="Y556" s="67" t="s">
        <v>18</v>
      </c>
    </row>
    <row r="557">
      <c r="A557" s="67" t="s">
        <v>60</v>
      </c>
      <c r="B557" s="66">
        <v>4.5648353E7</v>
      </c>
      <c r="C557" s="67" t="s">
        <v>2260</v>
      </c>
      <c r="D557" s="67" t="s">
        <v>107</v>
      </c>
      <c r="E557" s="67" t="s">
        <v>2261</v>
      </c>
      <c r="F557" s="66" t="s">
        <v>2262</v>
      </c>
      <c r="G557" s="66">
        <v>1023.0</v>
      </c>
      <c r="H557" s="66">
        <v>2.0010418E7</v>
      </c>
      <c r="I557" s="66">
        <v>0.0</v>
      </c>
      <c r="J557" s="66">
        <v>1.0</v>
      </c>
      <c r="K557" s="68"/>
      <c r="L557" s="68"/>
      <c r="M557" s="69" t="s">
        <v>2263</v>
      </c>
      <c r="N557" s="66">
        <v>235959.0</v>
      </c>
      <c r="O557" s="66">
        <v>2.0010418E7</v>
      </c>
      <c r="P557" s="68"/>
      <c r="Q557" s="66">
        <v>45.0</v>
      </c>
      <c r="R557" s="66">
        <v>2.0010418E7</v>
      </c>
      <c r="S557" s="70">
        <v>1.0</v>
      </c>
      <c r="T557" s="70">
        <v>1.0</v>
      </c>
      <c r="U557" s="67" t="s">
        <v>492</v>
      </c>
      <c r="V557" s="67" t="s">
        <v>493</v>
      </c>
      <c r="W557" s="67" t="s">
        <v>49</v>
      </c>
      <c r="X557" s="67" t="s">
        <v>494</v>
      </c>
      <c r="Y557" s="67" t="s">
        <v>18</v>
      </c>
    </row>
    <row r="558">
      <c r="A558" s="65" t="s">
        <v>78</v>
      </c>
      <c r="B558" s="66">
        <v>3075172.0</v>
      </c>
      <c r="C558" s="67" t="s">
        <v>2264</v>
      </c>
      <c r="D558" s="67" t="s">
        <v>107</v>
      </c>
      <c r="E558" s="67" t="s">
        <v>2265</v>
      </c>
      <c r="F558" s="66" t="s">
        <v>2266</v>
      </c>
      <c r="G558" s="66">
        <v>388.0</v>
      </c>
      <c r="H558" s="66">
        <v>2.008053E7</v>
      </c>
      <c r="I558" s="66">
        <v>0.0</v>
      </c>
      <c r="J558" s="66">
        <v>10.0</v>
      </c>
      <c r="K558" s="68"/>
      <c r="L558" s="68"/>
      <c r="M558" s="69" t="s">
        <v>2267</v>
      </c>
      <c r="N558" s="66">
        <v>235959.0</v>
      </c>
      <c r="O558" s="66">
        <v>2.008053E7</v>
      </c>
      <c r="P558" s="66" t="s">
        <v>2268</v>
      </c>
      <c r="Q558" s="66">
        <v>30.0</v>
      </c>
      <c r="R558" s="66">
        <v>2.008053E7</v>
      </c>
      <c r="S558" s="70">
        <v>1.0</v>
      </c>
      <c r="T558" s="70">
        <v>1.0</v>
      </c>
      <c r="U558" s="67" t="s">
        <v>492</v>
      </c>
      <c r="V558" s="67" t="s">
        <v>493</v>
      </c>
      <c r="W558" s="67" t="s">
        <v>49</v>
      </c>
      <c r="X558" s="67" t="s">
        <v>494</v>
      </c>
      <c r="Y558" s="67" t="s">
        <v>18</v>
      </c>
    </row>
    <row r="559">
      <c r="A559" s="67" t="s">
        <v>60</v>
      </c>
      <c r="B559" s="66">
        <v>4.50515573E8</v>
      </c>
      <c r="C559" s="67" t="s">
        <v>2269</v>
      </c>
      <c r="D559" s="67" t="s">
        <v>107</v>
      </c>
      <c r="E559" s="67" t="s">
        <v>2270</v>
      </c>
      <c r="F559" s="66" t="s">
        <v>2271</v>
      </c>
      <c r="G559" s="66">
        <v>252.0</v>
      </c>
      <c r="H559" s="66">
        <v>2.0190909E7</v>
      </c>
      <c r="I559" s="66">
        <v>0.0</v>
      </c>
      <c r="J559" s="66">
        <v>20.0</v>
      </c>
      <c r="K559" s="68"/>
      <c r="L559" s="68"/>
      <c r="M559" s="66" t="s">
        <v>126</v>
      </c>
      <c r="N559" s="66">
        <v>235959.0</v>
      </c>
      <c r="O559" s="66">
        <v>2.0190909E7</v>
      </c>
      <c r="P559" s="68"/>
      <c r="Q559" s="66">
        <v>31.0</v>
      </c>
      <c r="R559" s="66">
        <v>2.0190909E7</v>
      </c>
      <c r="S559" s="70">
        <v>1.0</v>
      </c>
      <c r="T559" s="70">
        <v>1.0</v>
      </c>
      <c r="U559" s="67" t="s">
        <v>492</v>
      </c>
      <c r="V559" s="67" t="s">
        <v>493</v>
      </c>
      <c r="W559" s="67" t="s">
        <v>49</v>
      </c>
      <c r="X559" s="67" t="s">
        <v>494</v>
      </c>
      <c r="Y559" s="67" t="s">
        <v>18</v>
      </c>
    </row>
    <row r="560">
      <c r="A560" s="67" t="s">
        <v>60</v>
      </c>
      <c r="B560" s="66">
        <v>4.51112532E8</v>
      </c>
      <c r="C560" s="67" t="s">
        <v>393</v>
      </c>
      <c r="D560" s="67" t="s">
        <v>107</v>
      </c>
      <c r="E560" s="67" t="s">
        <v>394</v>
      </c>
      <c r="F560" s="66" t="s">
        <v>2272</v>
      </c>
      <c r="G560" s="66">
        <v>539.0</v>
      </c>
      <c r="H560" s="66">
        <v>2.0190903E7</v>
      </c>
      <c r="I560" s="66">
        <v>0.0</v>
      </c>
      <c r="J560" s="66">
        <v>13.0</v>
      </c>
      <c r="K560" s="68"/>
      <c r="L560" s="68"/>
      <c r="M560" s="66" t="s">
        <v>126</v>
      </c>
      <c r="N560" s="66">
        <v>235959.0</v>
      </c>
      <c r="O560" s="66">
        <v>2.0190903E7</v>
      </c>
      <c r="P560" s="68"/>
      <c r="Q560" s="66">
        <v>29.0</v>
      </c>
      <c r="R560" s="66">
        <v>2.0190903E7</v>
      </c>
      <c r="S560" s="70">
        <v>1.0</v>
      </c>
      <c r="T560" s="70">
        <v>1.0</v>
      </c>
      <c r="U560" s="67" t="s">
        <v>492</v>
      </c>
      <c r="V560" s="67" t="s">
        <v>493</v>
      </c>
      <c r="W560" s="67" t="s">
        <v>49</v>
      </c>
      <c r="X560" s="67" t="s">
        <v>494</v>
      </c>
      <c r="Y560" s="67" t="s">
        <v>18</v>
      </c>
    </row>
    <row r="561">
      <c r="A561" s="67" t="s">
        <v>60</v>
      </c>
      <c r="B561" s="66">
        <v>3.146534E7</v>
      </c>
      <c r="C561" s="67" t="s">
        <v>2273</v>
      </c>
      <c r="D561" s="67" t="s">
        <v>107</v>
      </c>
      <c r="E561" s="67" t="s">
        <v>2274</v>
      </c>
      <c r="F561" s="66" t="s">
        <v>2275</v>
      </c>
      <c r="G561" s="66">
        <v>382.0</v>
      </c>
      <c r="H561" s="66">
        <v>2.0001117E7</v>
      </c>
      <c r="I561" s="66">
        <v>0.0</v>
      </c>
      <c r="J561" s="66">
        <v>2.0</v>
      </c>
      <c r="K561" s="68"/>
      <c r="L561" s="68"/>
      <c r="M561" s="69" t="s">
        <v>2276</v>
      </c>
      <c r="N561" s="66">
        <v>235959.0</v>
      </c>
      <c r="O561" s="66">
        <v>2.0001117E7</v>
      </c>
      <c r="P561" s="68"/>
      <c r="Q561" s="66">
        <v>27.0</v>
      </c>
      <c r="R561" s="66">
        <v>2.0001117E7</v>
      </c>
      <c r="S561" s="70">
        <v>1.0</v>
      </c>
      <c r="T561" s="70">
        <v>1.0</v>
      </c>
      <c r="U561" s="67" t="s">
        <v>492</v>
      </c>
      <c r="V561" s="67" t="s">
        <v>493</v>
      </c>
      <c r="W561" s="67" t="s">
        <v>49</v>
      </c>
      <c r="X561" s="67" t="s">
        <v>494</v>
      </c>
      <c r="Y561" s="67" t="s">
        <v>18</v>
      </c>
    </row>
    <row r="562">
      <c r="A562" s="65" t="s">
        <v>59</v>
      </c>
      <c r="B562" s="66">
        <v>1.50087915E8</v>
      </c>
      <c r="C562" s="67" t="s">
        <v>398</v>
      </c>
      <c r="D562" s="67" t="s">
        <v>107</v>
      </c>
      <c r="E562" s="67" t="s">
        <v>399</v>
      </c>
      <c r="F562" s="66" t="s">
        <v>400</v>
      </c>
      <c r="G562" s="66">
        <v>734.0</v>
      </c>
      <c r="H562" s="66">
        <v>2.0150218E7</v>
      </c>
      <c r="I562" s="66">
        <v>0.0</v>
      </c>
      <c r="J562" s="66">
        <v>1.0</v>
      </c>
      <c r="K562" s="68"/>
      <c r="L562" s="68"/>
      <c r="M562" s="69" t="s">
        <v>2277</v>
      </c>
      <c r="N562" s="66">
        <v>235959.0</v>
      </c>
      <c r="O562" s="66">
        <v>2.0150218E7</v>
      </c>
      <c r="P562" s="68"/>
      <c r="Q562" s="66">
        <v>30.0</v>
      </c>
      <c r="R562" s="66">
        <v>2.0150218E7</v>
      </c>
      <c r="S562" s="70">
        <v>1.0</v>
      </c>
      <c r="T562" s="70">
        <v>1.0</v>
      </c>
      <c r="U562" s="67" t="s">
        <v>492</v>
      </c>
      <c r="V562" s="67" t="s">
        <v>493</v>
      </c>
      <c r="W562" s="67" t="s">
        <v>49</v>
      </c>
      <c r="X562" s="67" t="s">
        <v>494</v>
      </c>
      <c r="Y562" s="67" t="s">
        <v>18</v>
      </c>
    </row>
    <row r="563">
      <c r="A563" s="65" t="s">
        <v>53</v>
      </c>
      <c r="B563" s="66">
        <v>260256.0</v>
      </c>
      <c r="C563" s="67" t="s">
        <v>2278</v>
      </c>
      <c r="D563" s="67" t="s">
        <v>168</v>
      </c>
      <c r="E563" s="67" t="s">
        <v>2279</v>
      </c>
      <c r="F563" s="66" t="s">
        <v>2280</v>
      </c>
      <c r="G563" s="66">
        <v>861.0</v>
      </c>
      <c r="H563" s="66">
        <v>2.017021E7</v>
      </c>
      <c r="I563" s="66">
        <v>0.0</v>
      </c>
      <c r="J563" s="66">
        <v>10.0</v>
      </c>
      <c r="K563" s="68"/>
      <c r="L563" s="68"/>
      <c r="M563" s="69" t="s">
        <v>2281</v>
      </c>
      <c r="N563" s="66">
        <v>235959.0</v>
      </c>
      <c r="O563" s="66">
        <v>2.017021E7</v>
      </c>
      <c r="P563" s="66" t="s">
        <v>1793</v>
      </c>
      <c r="Q563" s="66">
        <v>62.0</v>
      </c>
      <c r="R563" s="66">
        <v>2.017021E7</v>
      </c>
      <c r="S563" s="70">
        <v>1.0</v>
      </c>
      <c r="T563" s="70">
        <v>0.0</v>
      </c>
      <c r="U563" s="67" t="s">
        <v>492</v>
      </c>
      <c r="V563" s="67" t="s">
        <v>493</v>
      </c>
      <c r="W563" s="67" t="s">
        <v>49</v>
      </c>
      <c r="X563" s="67" t="s">
        <v>494</v>
      </c>
      <c r="Y563" s="67" t="s">
        <v>12</v>
      </c>
    </row>
    <row r="564">
      <c r="A564" s="67" t="s">
        <v>60</v>
      </c>
      <c r="B564" s="66">
        <v>3.69685829E8</v>
      </c>
      <c r="C564" s="67" t="s">
        <v>2282</v>
      </c>
      <c r="D564" s="67" t="s">
        <v>107</v>
      </c>
      <c r="E564" s="67" t="s">
        <v>2283</v>
      </c>
      <c r="F564" s="66" t="s">
        <v>2284</v>
      </c>
      <c r="G564" s="66">
        <v>1002.0</v>
      </c>
      <c r="H564" s="66">
        <v>2.0150114E7</v>
      </c>
      <c r="I564" s="66">
        <v>0.0</v>
      </c>
      <c r="J564" s="66">
        <v>1.0</v>
      </c>
      <c r="K564" s="68"/>
      <c r="L564" s="68"/>
      <c r="M564" s="69" t="s">
        <v>2285</v>
      </c>
      <c r="N564" s="66">
        <v>235959.0</v>
      </c>
      <c r="O564" s="66">
        <v>2.0150114E7</v>
      </c>
      <c r="P564" s="68"/>
      <c r="Q564" s="66">
        <v>56.0</v>
      </c>
      <c r="R564" s="66">
        <v>2.0150114E7</v>
      </c>
      <c r="S564" s="70">
        <v>1.0</v>
      </c>
      <c r="T564" s="70">
        <v>1.0</v>
      </c>
      <c r="U564" s="67" t="s">
        <v>492</v>
      </c>
      <c r="V564" s="67" t="s">
        <v>493</v>
      </c>
      <c r="W564" s="67" t="s">
        <v>49</v>
      </c>
      <c r="X564" s="67" t="s">
        <v>494</v>
      </c>
      <c r="Y564" s="67" t="s">
        <v>18</v>
      </c>
    </row>
    <row r="565">
      <c r="A565" s="67" t="s">
        <v>60</v>
      </c>
      <c r="B565" s="66">
        <v>1.00172642E8</v>
      </c>
      <c r="C565" s="67" t="s">
        <v>2286</v>
      </c>
      <c r="D565" s="67" t="s">
        <v>107</v>
      </c>
      <c r="E565" s="67" t="s">
        <v>2287</v>
      </c>
      <c r="F565" s="66" t="s">
        <v>2288</v>
      </c>
      <c r="G565" s="66">
        <v>883.0</v>
      </c>
      <c r="H565" s="66">
        <v>2.0030308E7</v>
      </c>
      <c r="I565" s="66">
        <v>0.0</v>
      </c>
      <c r="J565" s="66">
        <v>1.0</v>
      </c>
      <c r="K565" s="68"/>
      <c r="L565" s="68"/>
      <c r="M565" s="69" t="s">
        <v>2289</v>
      </c>
      <c r="N565" s="66">
        <v>235959.0</v>
      </c>
      <c r="O565" s="66">
        <v>2.0030308E7</v>
      </c>
      <c r="P565" s="68"/>
      <c r="Q565" s="66">
        <v>44.0</v>
      </c>
      <c r="R565" s="66">
        <v>2.0030308E7</v>
      </c>
      <c r="S565" s="70">
        <v>1.0</v>
      </c>
      <c r="T565" s="70">
        <v>1.0</v>
      </c>
      <c r="U565" s="67" t="s">
        <v>492</v>
      </c>
      <c r="V565" s="67" t="s">
        <v>493</v>
      </c>
      <c r="W565" s="67" t="s">
        <v>49</v>
      </c>
      <c r="X565" s="67" t="s">
        <v>494</v>
      </c>
      <c r="Y565" s="67" t="s">
        <v>18</v>
      </c>
    </row>
    <row r="566">
      <c r="A566" s="67" t="s">
        <v>60</v>
      </c>
      <c r="B566" s="66">
        <v>3.38222654E8</v>
      </c>
      <c r="C566" s="67" t="s">
        <v>2290</v>
      </c>
      <c r="D566" s="67" t="s">
        <v>168</v>
      </c>
      <c r="E566" s="67" t="s">
        <v>2291</v>
      </c>
      <c r="F566" s="66" t="s">
        <v>2292</v>
      </c>
      <c r="G566" s="66">
        <v>891.0</v>
      </c>
      <c r="H566" s="66">
        <v>2.0130417E7</v>
      </c>
      <c r="I566" s="66">
        <v>0.0</v>
      </c>
      <c r="J566" s="66">
        <v>1.0</v>
      </c>
      <c r="K566" s="68"/>
      <c r="L566" s="68"/>
      <c r="M566" s="69" t="s">
        <v>2293</v>
      </c>
      <c r="N566" s="66">
        <v>235959.0</v>
      </c>
      <c r="O566" s="66">
        <v>2.0130417E7</v>
      </c>
      <c r="P566" s="68"/>
      <c r="Q566" s="66">
        <v>47.0</v>
      </c>
      <c r="R566" s="66">
        <v>2.0130417E7</v>
      </c>
      <c r="S566" s="70">
        <v>1.0</v>
      </c>
      <c r="T566" s="70">
        <v>0.0</v>
      </c>
      <c r="U566" s="67" t="s">
        <v>492</v>
      </c>
      <c r="V566" s="67" t="s">
        <v>493</v>
      </c>
      <c r="W566" s="67" t="s">
        <v>49</v>
      </c>
      <c r="X566" s="67" t="s">
        <v>494</v>
      </c>
      <c r="Y566" s="67" t="s">
        <v>12</v>
      </c>
    </row>
    <row r="567">
      <c r="A567" s="67" t="s">
        <v>60</v>
      </c>
      <c r="B567" s="66">
        <v>4.03598655E8</v>
      </c>
      <c r="C567" s="67" t="s">
        <v>2294</v>
      </c>
      <c r="D567" s="67" t="s">
        <v>107</v>
      </c>
      <c r="E567" s="67" t="s">
        <v>2295</v>
      </c>
      <c r="F567" s="66" t="s">
        <v>2296</v>
      </c>
      <c r="G567" s="66">
        <v>694.0</v>
      </c>
      <c r="H567" s="66">
        <v>2.0161101E7</v>
      </c>
      <c r="I567" s="66">
        <v>0.0</v>
      </c>
      <c r="J567" s="66">
        <v>1.0</v>
      </c>
      <c r="K567" s="68"/>
      <c r="L567" s="68"/>
      <c r="M567" s="69" t="s">
        <v>2297</v>
      </c>
      <c r="N567" s="66">
        <v>235959.0</v>
      </c>
      <c r="O567" s="66">
        <v>2.0161101E7</v>
      </c>
      <c r="P567" s="68"/>
      <c r="Q567" s="66">
        <v>35.0</v>
      </c>
      <c r="R567" s="66">
        <v>2.0161101E7</v>
      </c>
      <c r="S567" s="70">
        <v>1.0</v>
      </c>
      <c r="T567" s="70">
        <v>1.0</v>
      </c>
      <c r="U567" s="67" t="s">
        <v>492</v>
      </c>
      <c r="V567" s="67" t="s">
        <v>493</v>
      </c>
      <c r="W567" s="67" t="s">
        <v>49</v>
      </c>
      <c r="X567" s="67" t="s">
        <v>494</v>
      </c>
      <c r="Y567" s="67" t="s">
        <v>18</v>
      </c>
    </row>
    <row r="568">
      <c r="A568" s="65" t="s">
        <v>79</v>
      </c>
      <c r="B568" s="66">
        <v>7.2826933E7</v>
      </c>
      <c r="C568" s="67" t="s">
        <v>2298</v>
      </c>
      <c r="D568" s="67" t="s">
        <v>107</v>
      </c>
      <c r="E568" s="67" t="s">
        <v>2299</v>
      </c>
      <c r="F568" s="66" t="s">
        <v>2300</v>
      </c>
      <c r="G568" s="66">
        <v>797.0</v>
      </c>
      <c r="H568" s="66">
        <v>2.0131125E7</v>
      </c>
      <c r="I568" s="66">
        <v>0.0</v>
      </c>
      <c r="J568" s="66">
        <v>11.0</v>
      </c>
      <c r="K568" s="68"/>
      <c r="L568" s="68"/>
      <c r="M568" s="69" t="s">
        <v>2301</v>
      </c>
      <c r="N568" s="66">
        <v>235959.0</v>
      </c>
      <c r="O568" s="66">
        <v>2.0131125E7</v>
      </c>
      <c r="P568" s="68"/>
      <c r="Q568" s="66">
        <v>41.0</v>
      </c>
      <c r="R568" s="66">
        <v>2.0131125E7</v>
      </c>
      <c r="S568" s="70">
        <v>1.0</v>
      </c>
      <c r="T568" s="70">
        <v>1.0</v>
      </c>
      <c r="U568" s="67" t="s">
        <v>492</v>
      </c>
      <c r="V568" s="67" t="s">
        <v>493</v>
      </c>
      <c r="W568" s="67" t="s">
        <v>49</v>
      </c>
      <c r="X568" s="67" t="s">
        <v>494</v>
      </c>
      <c r="Y568" s="67" t="s">
        <v>18</v>
      </c>
    </row>
    <row r="569">
      <c r="A569" s="67" t="s">
        <v>78</v>
      </c>
      <c r="B569" s="66">
        <v>1087005.0</v>
      </c>
      <c r="C569" s="67" t="s">
        <v>2302</v>
      </c>
      <c r="D569" s="67" t="s">
        <v>168</v>
      </c>
      <c r="E569" s="67" t="s">
        <v>2303</v>
      </c>
      <c r="F569" s="66" t="s">
        <v>2304</v>
      </c>
      <c r="G569" s="66">
        <v>1490.0</v>
      </c>
      <c r="H569" s="66">
        <v>2.002061E7</v>
      </c>
      <c r="I569" s="66">
        <v>0.0</v>
      </c>
      <c r="J569" s="66">
        <v>20.0</v>
      </c>
      <c r="K569" s="68"/>
      <c r="L569" s="68"/>
      <c r="M569" s="69" t="s">
        <v>2305</v>
      </c>
      <c r="N569" s="66">
        <v>235959.0</v>
      </c>
      <c r="O569" s="66">
        <v>2.002061E7</v>
      </c>
      <c r="P569" s="66" t="s">
        <v>2306</v>
      </c>
      <c r="Q569" s="66">
        <v>90.0</v>
      </c>
      <c r="R569" s="66">
        <v>2.002061E7</v>
      </c>
      <c r="S569" s="70">
        <v>1.0</v>
      </c>
      <c r="T569" s="70">
        <v>0.0</v>
      </c>
      <c r="U569" s="67" t="s">
        <v>492</v>
      </c>
      <c r="V569" s="67" t="s">
        <v>493</v>
      </c>
      <c r="W569" s="67" t="s">
        <v>49</v>
      </c>
      <c r="X569" s="67" t="s">
        <v>494</v>
      </c>
      <c r="Y569" s="67" t="s">
        <v>12</v>
      </c>
    </row>
    <row r="570">
      <c r="A570" s="67" t="s">
        <v>79</v>
      </c>
      <c r="B570" s="66">
        <v>1.24298086E8</v>
      </c>
      <c r="C570" s="67" t="s">
        <v>2307</v>
      </c>
      <c r="D570" s="67" t="s">
        <v>168</v>
      </c>
      <c r="E570" s="67" t="s">
        <v>2308</v>
      </c>
      <c r="F570" s="66" t="s">
        <v>2309</v>
      </c>
      <c r="G570" s="66">
        <v>485.0</v>
      </c>
      <c r="H570" s="66">
        <v>2.0171211E7</v>
      </c>
      <c r="I570" s="66">
        <v>0.0</v>
      </c>
      <c r="J570" s="66">
        <v>5.0</v>
      </c>
      <c r="K570" s="68"/>
      <c r="L570" s="68"/>
      <c r="M570" s="69" t="s">
        <v>2310</v>
      </c>
      <c r="N570" s="66">
        <v>235959.0</v>
      </c>
      <c r="O570" s="66">
        <v>2.0171211E7</v>
      </c>
      <c r="P570" s="66" t="s">
        <v>512</v>
      </c>
      <c r="Q570" s="66">
        <v>20.0</v>
      </c>
      <c r="R570" s="66">
        <v>2.0171211E7</v>
      </c>
      <c r="S570" s="70">
        <v>1.0</v>
      </c>
      <c r="T570" s="70">
        <v>0.0</v>
      </c>
      <c r="U570" s="67" t="s">
        <v>492</v>
      </c>
      <c r="V570" s="67" t="s">
        <v>493</v>
      </c>
      <c r="W570" s="67" t="s">
        <v>49</v>
      </c>
      <c r="X570" s="67" t="s">
        <v>494</v>
      </c>
      <c r="Y570" s="67" t="s">
        <v>12</v>
      </c>
    </row>
    <row r="571">
      <c r="A571" s="65" t="s">
        <v>63</v>
      </c>
      <c r="B571" s="66">
        <v>3.1524189E7</v>
      </c>
      <c r="C571" s="67" t="s">
        <v>2311</v>
      </c>
      <c r="D571" s="67" t="s">
        <v>107</v>
      </c>
      <c r="E571" s="67" t="s">
        <v>2312</v>
      </c>
      <c r="F571" s="66" t="s">
        <v>2313</v>
      </c>
      <c r="G571" s="66">
        <v>1311.0</v>
      </c>
      <c r="H571" s="66">
        <v>2.015111E7</v>
      </c>
      <c r="I571" s="66">
        <v>0.0</v>
      </c>
      <c r="J571" s="66">
        <v>9.0</v>
      </c>
      <c r="K571" s="68"/>
      <c r="L571" s="68"/>
      <c r="M571" s="69" t="s">
        <v>2314</v>
      </c>
      <c r="N571" s="66">
        <v>235959.0</v>
      </c>
      <c r="O571" s="66">
        <v>2.015111E7</v>
      </c>
      <c r="P571" s="66" t="s">
        <v>2315</v>
      </c>
      <c r="Q571" s="66">
        <v>75.0</v>
      </c>
      <c r="R571" s="66">
        <v>2.015111E7</v>
      </c>
      <c r="S571" s="70">
        <v>1.0</v>
      </c>
      <c r="T571" s="70">
        <v>1.0</v>
      </c>
      <c r="U571" s="67" t="s">
        <v>492</v>
      </c>
      <c r="V571" s="67" t="s">
        <v>493</v>
      </c>
      <c r="W571" s="67" t="s">
        <v>49</v>
      </c>
      <c r="X571" s="67" t="s">
        <v>494</v>
      </c>
      <c r="Y571" s="67" t="s">
        <v>20</v>
      </c>
    </row>
    <row r="572">
      <c r="A572" s="67" t="s">
        <v>48</v>
      </c>
      <c r="B572" s="66">
        <v>628372.0</v>
      </c>
      <c r="C572" s="67" t="s">
        <v>2316</v>
      </c>
      <c r="D572" s="67" t="s">
        <v>107</v>
      </c>
      <c r="E572" s="67" t="s">
        <v>2317</v>
      </c>
      <c r="F572" s="66" t="s">
        <v>2318</v>
      </c>
      <c r="G572" s="66">
        <v>536.0</v>
      </c>
      <c r="H572" s="66">
        <v>2.0070505E7</v>
      </c>
      <c r="I572" s="66">
        <v>0.0</v>
      </c>
      <c r="J572" s="66">
        <v>15.0</v>
      </c>
      <c r="K572" s="68"/>
      <c r="L572" s="68"/>
      <c r="M572" s="69" t="s">
        <v>2319</v>
      </c>
      <c r="N572" s="66">
        <v>235959.0</v>
      </c>
      <c r="O572" s="66">
        <v>2.0070505E7</v>
      </c>
      <c r="P572" s="66" t="s">
        <v>2320</v>
      </c>
      <c r="Q572" s="66">
        <v>35.0</v>
      </c>
      <c r="R572" s="66">
        <v>2.0070505E7</v>
      </c>
      <c r="S572" s="70">
        <v>1.0</v>
      </c>
      <c r="T572" s="70">
        <v>1.0</v>
      </c>
      <c r="U572" s="67" t="s">
        <v>492</v>
      </c>
      <c r="V572" s="67" t="s">
        <v>493</v>
      </c>
      <c r="W572" s="67" t="s">
        <v>49</v>
      </c>
      <c r="X572" s="67" t="s">
        <v>494</v>
      </c>
      <c r="Y572" s="67" t="s">
        <v>18</v>
      </c>
    </row>
    <row r="573">
      <c r="A573" s="65" t="s">
        <v>60</v>
      </c>
      <c r="B573" s="66">
        <v>3.00418042E8</v>
      </c>
      <c r="C573" s="67" t="s">
        <v>2321</v>
      </c>
      <c r="D573" s="67" t="s">
        <v>107</v>
      </c>
      <c r="E573" s="67" t="s">
        <v>2322</v>
      </c>
      <c r="F573" s="66" t="s">
        <v>2323</v>
      </c>
      <c r="G573" s="66">
        <v>322.0</v>
      </c>
      <c r="H573" s="66">
        <v>2.0110224E7</v>
      </c>
      <c r="I573" s="66">
        <v>0.0</v>
      </c>
      <c r="J573" s="66">
        <v>1.0</v>
      </c>
      <c r="K573" s="68"/>
      <c r="L573" s="68"/>
      <c r="M573" s="69" t="s">
        <v>2324</v>
      </c>
      <c r="N573" s="66">
        <v>235959.0</v>
      </c>
      <c r="O573" s="66">
        <v>2.0110224E7</v>
      </c>
      <c r="P573" s="66"/>
      <c r="Q573" s="66">
        <v>16.0</v>
      </c>
      <c r="R573" s="66">
        <v>2.0110224E7</v>
      </c>
      <c r="S573" s="70">
        <v>1.0</v>
      </c>
      <c r="T573" s="70">
        <v>1.0</v>
      </c>
      <c r="U573" s="67" t="s">
        <v>492</v>
      </c>
      <c r="V573" s="67" t="s">
        <v>493</v>
      </c>
      <c r="W573" s="67" t="s">
        <v>49</v>
      </c>
      <c r="X573" s="67" t="s">
        <v>494</v>
      </c>
      <c r="Y573" s="67" t="s">
        <v>18</v>
      </c>
    </row>
    <row r="574">
      <c r="A574" s="67" t="s">
        <v>60</v>
      </c>
      <c r="B574" s="66">
        <v>2.7345171E7</v>
      </c>
      <c r="C574" s="67" t="s">
        <v>2325</v>
      </c>
      <c r="D574" s="67" t="s">
        <v>107</v>
      </c>
      <c r="E574" s="67" t="s">
        <v>2326</v>
      </c>
      <c r="F574" s="66" t="s">
        <v>2327</v>
      </c>
      <c r="G574" s="66">
        <v>553.0</v>
      </c>
      <c r="H574" s="66">
        <v>2.0000908E7</v>
      </c>
      <c r="I574" s="66">
        <v>0.0</v>
      </c>
      <c r="J574" s="66">
        <v>1.0</v>
      </c>
      <c r="K574" s="68"/>
      <c r="L574" s="68"/>
      <c r="M574" s="69" t="s">
        <v>2328</v>
      </c>
      <c r="N574" s="66">
        <v>235959.0</v>
      </c>
      <c r="O574" s="66">
        <v>2.0000908E7</v>
      </c>
      <c r="P574" s="68"/>
      <c r="Q574" s="66">
        <v>36.0</v>
      </c>
      <c r="R574" s="66">
        <v>2.0000908E7</v>
      </c>
      <c r="S574" s="70">
        <v>1.0</v>
      </c>
      <c r="T574" s="70">
        <v>1.0</v>
      </c>
      <c r="U574" s="67" t="s">
        <v>492</v>
      </c>
      <c r="V574" s="67" t="s">
        <v>493</v>
      </c>
      <c r="W574" s="67" t="s">
        <v>49</v>
      </c>
      <c r="X574" s="67" t="s">
        <v>494</v>
      </c>
      <c r="Y574" s="67" t="s">
        <v>18</v>
      </c>
    </row>
    <row r="575">
      <c r="A575" s="71" t="s">
        <v>24</v>
      </c>
      <c r="B575" s="66">
        <v>5.1500281E7</v>
      </c>
      <c r="C575" s="67" t="s">
        <v>2329</v>
      </c>
      <c r="D575" s="67" t="s">
        <v>107</v>
      </c>
      <c r="E575" s="67" t="s">
        <v>2330</v>
      </c>
      <c r="F575" s="66" t="s">
        <v>2331</v>
      </c>
      <c r="G575" s="66">
        <v>1438.0</v>
      </c>
      <c r="H575" s="66">
        <v>2.017102E7</v>
      </c>
      <c r="I575" s="66">
        <v>0.0</v>
      </c>
      <c r="J575" s="66">
        <v>22.0</v>
      </c>
      <c r="K575" s="68"/>
      <c r="L575" s="68"/>
      <c r="M575" s="69" t="s">
        <v>2332</v>
      </c>
      <c r="N575" s="66">
        <v>235959.0</v>
      </c>
      <c r="O575" s="66">
        <v>2.017102E7</v>
      </c>
      <c r="P575" s="66" t="s">
        <v>660</v>
      </c>
      <c r="Q575" s="66">
        <v>81.0</v>
      </c>
      <c r="R575" s="66">
        <v>2.017102E7</v>
      </c>
      <c r="S575" s="70">
        <v>1.0</v>
      </c>
      <c r="T575" s="70">
        <v>1.0</v>
      </c>
      <c r="U575" s="67" t="s">
        <v>492</v>
      </c>
      <c r="V575" s="67" t="s">
        <v>493</v>
      </c>
      <c r="W575" s="67" t="s">
        <v>49</v>
      </c>
      <c r="X575" s="67" t="s">
        <v>494</v>
      </c>
      <c r="Y575" s="67" t="s">
        <v>18</v>
      </c>
    </row>
    <row r="576">
      <c r="A576" s="67" t="s">
        <v>60</v>
      </c>
      <c r="B576" s="66">
        <v>1.91019736E8</v>
      </c>
      <c r="C576" s="67" t="s">
        <v>2333</v>
      </c>
      <c r="D576" s="67" t="s">
        <v>107</v>
      </c>
      <c r="E576" s="67" t="s">
        <v>2334</v>
      </c>
      <c r="F576" s="66" t="s">
        <v>2335</v>
      </c>
      <c r="G576" s="66">
        <v>828.0</v>
      </c>
      <c r="H576" s="66">
        <v>2.006062E7</v>
      </c>
      <c r="I576" s="66">
        <v>0.0</v>
      </c>
      <c r="J576" s="66">
        <v>2.0</v>
      </c>
      <c r="K576" s="68"/>
      <c r="L576" s="68"/>
      <c r="M576" s="69" t="s">
        <v>2336</v>
      </c>
      <c r="N576" s="66">
        <v>235959.0</v>
      </c>
      <c r="O576" s="66">
        <v>2.006062E7</v>
      </c>
      <c r="P576" s="66"/>
      <c r="Q576" s="66">
        <v>37.0</v>
      </c>
      <c r="R576" s="66">
        <v>2.006062E7</v>
      </c>
      <c r="S576" s="70">
        <v>1.0</v>
      </c>
      <c r="T576" s="70">
        <v>1.0</v>
      </c>
      <c r="U576" s="67" t="s">
        <v>492</v>
      </c>
      <c r="V576" s="67" t="s">
        <v>493</v>
      </c>
      <c r="W576" s="67" t="s">
        <v>49</v>
      </c>
      <c r="X576" s="67" t="s">
        <v>494</v>
      </c>
      <c r="Y576" s="67" t="s">
        <v>18</v>
      </c>
    </row>
    <row r="577">
      <c r="A577" s="67" t="s">
        <v>60</v>
      </c>
      <c r="B577" s="66">
        <v>1.45770861E8</v>
      </c>
      <c r="C577" s="67" t="s">
        <v>2337</v>
      </c>
      <c r="D577" s="67" t="s">
        <v>107</v>
      </c>
      <c r="E577" s="67" t="s">
        <v>2338</v>
      </c>
      <c r="F577" s="66" t="s">
        <v>2339</v>
      </c>
      <c r="G577" s="66">
        <v>842.0</v>
      </c>
      <c r="H577" s="66">
        <v>2.0041026E7</v>
      </c>
      <c r="I577" s="66">
        <v>0.0</v>
      </c>
      <c r="J577" s="66">
        <v>1.0</v>
      </c>
      <c r="K577" s="68"/>
      <c r="L577" s="68"/>
      <c r="M577" s="69" t="s">
        <v>2340</v>
      </c>
      <c r="N577" s="66">
        <v>235959.0</v>
      </c>
      <c r="O577" s="66">
        <v>2.0041026E7</v>
      </c>
      <c r="P577" s="66"/>
      <c r="Q577" s="66">
        <v>53.0</v>
      </c>
      <c r="R577" s="66">
        <v>2.0041026E7</v>
      </c>
      <c r="S577" s="70">
        <v>1.0</v>
      </c>
      <c r="T577" s="70">
        <v>1.0</v>
      </c>
      <c r="U577" s="67" t="s">
        <v>492</v>
      </c>
      <c r="V577" s="67" t="s">
        <v>493</v>
      </c>
      <c r="W577" s="67" t="s">
        <v>49</v>
      </c>
      <c r="X577" s="67" t="s">
        <v>494</v>
      </c>
      <c r="Y577" s="67" t="s">
        <v>18</v>
      </c>
    </row>
    <row r="578">
      <c r="A578" s="65" t="s">
        <v>79</v>
      </c>
      <c r="B578" s="66">
        <v>1.19560638E8</v>
      </c>
      <c r="C578" s="67" t="s">
        <v>2341</v>
      </c>
      <c r="D578" s="67" t="s">
        <v>107</v>
      </c>
      <c r="E578" s="67" t="s">
        <v>2342</v>
      </c>
      <c r="F578" s="66" t="s">
        <v>2343</v>
      </c>
      <c r="G578" s="66">
        <v>267.0</v>
      </c>
      <c r="H578" s="66">
        <v>2.0170815E7</v>
      </c>
      <c r="I578" s="66">
        <v>0.0</v>
      </c>
      <c r="J578" s="66">
        <v>7.0</v>
      </c>
      <c r="K578" s="68"/>
      <c r="L578" s="68"/>
      <c r="M578" s="69" t="s">
        <v>2344</v>
      </c>
      <c r="N578" s="66">
        <v>235959.0</v>
      </c>
      <c r="O578" s="66">
        <v>2.0170815E7</v>
      </c>
      <c r="P578" s="66" t="s">
        <v>181</v>
      </c>
      <c r="Q578" s="66">
        <v>15.0</v>
      </c>
      <c r="R578" s="66">
        <v>2.0170815E7</v>
      </c>
      <c r="S578" s="70">
        <v>1.0</v>
      </c>
      <c r="T578" s="70">
        <v>1.0</v>
      </c>
      <c r="U578" s="67" t="s">
        <v>492</v>
      </c>
      <c r="V578" s="67" t="s">
        <v>493</v>
      </c>
      <c r="W578" s="67" t="s">
        <v>49</v>
      </c>
      <c r="X578" s="67" t="s">
        <v>494</v>
      </c>
      <c r="Y578" s="67" t="s">
        <v>18</v>
      </c>
    </row>
    <row r="579">
      <c r="A579" s="65" t="s">
        <v>60</v>
      </c>
      <c r="B579" s="66">
        <v>1.5812753E7</v>
      </c>
      <c r="C579" s="67" t="s">
        <v>2345</v>
      </c>
      <c r="D579" s="67" t="s">
        <v>168</v>
      </c>
      <c r="E579" s="67" t="s">
        <v>2346</v>
      </c>
      <c r="F579" s="66" t="s">
        <v>2347</v>
      </c>
      <c r="G579" s="66">
        <v>613.0</v>
      </c>
      <c r="H579" s="66">
        <v>2.000053E7</v>
      </c>
      <c r="I579" s="66">
        <v>0.0</v>
      </c>
      <c r="J579" s="66">
        <v>2.0</v>
      </c>
      <c r="K579" s="68"/>
      <c r="L579" s="68"/>
      <c r="M579" s="69" t="s">
        <v>2348</v>
      </c>
      <c r="N579" s="66">
        <v>235959.0</v>
      </c>
      <c r="O579" s="66">
        <v>2.000053E7</v>
      </c>
      <c r="P579" s="68"/>
      <c r="Q579" s="66">
        <v>40.0</v>
      </c>
      <c r="R579" s="66">
        <v>2.000053E7</v>
      </c>
      <c r="S579" s="70">
        <v>1.0</v>
      </c>
      <c r="T579" s="70">
        <v>0.0</v>
      </c>
      <c r="U579" s="67" t="s">
        <v>492</v>
      </c>
      <c r="V579" s="67" t="s">
        <v>493</v>
      </c>
      <c r="W579" s="67" t="s">
        <v>49</v>
      </c>
      <c r="X579" s="67" t="s">
        <v>494</v>
      </c>
      <c r="Y579" s="67" t="s">
        <v>12</v>
      </c>
    </row>
    <row r="580">
      <c r="A580" s="65" t="s">
        <v>60</v>
      </c>
      <c r="B580" s="66">
        <v>9.3135066E7</v>
      </c>
      <c r="C580" s="67" t="s">
        <v>2349</v>
      </c>
      <c r="D580" s="67" t="s">
        <v>168</v>
      </c>
      <c r="E580" s="67" t="s">
        <v>2350</v>
      </c>
      <c r="F580" s="66" t="s">
        <v>2351</v>
      </c>
      <c r="G580" s="66">
        <v>4193.0</v>
      </c>
      <c r="H580" s="66">
        <v>2.0021229E7</v>
      </c>
      <c r="I580" s="66">
        <v>0.0</v>
      </c>
      <c r="J580" s="66">
        <v>1.0</v>
      </c>
      <c r="K580" s="68"/>
      <c r="L580" s="68"/>
      <c r="M580" s="69" t="s">
        <v>2352</v>
      </c>
      <c r="N580" s="66">
        <v>235959.0</v>
      </c>
      <c r="O580" s="66">
        <v>2.0021229E7</v>
      </c>
      <c r="P580" s="68"/>
      <c r="Q580" s="66">
        <v>257.0</v>
      </c>
      <c r="R580" s="66">
        <v>2.0021229E7</v>
      </c>
      <c r="S580" s="70">
        <v>1.0</v>
      </c>
      <c r="T580" s="70">
        <v>0.0</v>
      </c>
      <c r="U580" s="67" t="s">
        <v>492</v>
      </c>
      <c r="V580" s="67" t="s">
        <v>493</v>
      </c>
      <c r="W580" s="67" t="s">
        <v>49</v>
      </c>
      <c r="X580" s="67" t="s">
        <v>494</v>
      </c>
      <c r="Y580" s="67" t="s">
        <v>12</v>
      </c>
    </row>
    <row r="581">
      <c r="A581" s="67" t="s">
        <v>60</v>
      </c>
      <c r="B581" s="66">
        <v>4.21337488E8</v>
      </c>
      <c r="C581" s="67" t="s">
        <v>402</v>
      </c>
      <c r="D581" s="67" t="s">
        <v>107</v>
      </c>
      <c r="E581" s="67" t="s">
        <v>2353</v>
      </c>
      <c r="F581" s="66" t="s">
        <v>404</v>
      </c>
      <c r="G581" s="66">
        <v>353.0</v>
      </c>
      <c r="H581" s="66">
        <v>2.0171101E7</v>
      </c>
      <c r="I581" s="66">
        <v>0.0</v>
      </c>
      <c r="J581" s="66">
        <v>1.0</v>
      </c>
      <c r="K581" s="68"/>
      <c r="L581" s="68"/>
      <c r="M581" s="69" t="s">
        <v>2354</v>
      </c>
      <c r="N581" s="66">
        <v>235959.0</v>
      </c>
      <c r="O581" s="66">
        <v>2.0171101E7</v>
      </c>
      <c r="P581" s="68"/>
      <c r="Q581" s="66">
        <v>17.0</v>
      </c>
      <c r="R581" s="66">
        <v>2.0171101E7</v>
      </c>
      <c r="S581" s="70">
        <v>1.0</v>
      </c>
      <c r="T581" s="70">
        <v>1.0</v>
      </c>
      <c r="U581" s="67" t="s">
        <v>492</v>
      </c>
      <c r="V581" s="67" t="s">
        <v>493</v>
      </c>
      <c r="W581" s="67" t="s">
        <v>49</v>
      </c>
      <c r="X581" s="67" t="s">
        <v>494</v>
      </c>
      <c r="Y581" s="67" t="s">
        <v>18</v>
      </c>
    </row>
    <row r="582">
      <c r="A582" s="65" t="s">
        <v>73</v>
      </c>
      <c r="B582" s="66">
        <v>7640575.0</v>
      </c>
      <c r="C582" s="67" t="s">
        <v>2355</v>
      </c>
      <c r="D582" s="67" t="s">
        <v>107</v>
      </c>
      <c r="E582" s="67" t="s">
        <v>2356</v>
      </c>
      <c r="F582" s="66" t="s">
        <v>2357</v>
      </c>
      <c r="G582" s="66">
        <v>171.0</v>
      </c>
      <c r="H582" s="66">
        <v>2.0110219E7</v>
      </c>
      <c r="I582" s="66">
        <v>0.0</v>
      </c>
      <c r="J582" s="66">
        <v>4.0</v>
      </c>
      <c r="K582" s="68"/>
      <c r="L582" s="68"/>
      <c r="M582" s="69" t="s">
        <v>2358</v>
      </c>
      <c r="N582" s="66">
        <v>235959.0</v>
      </c>
      <c r="O582" s="66">
        <v>2.0110219E7</v>
      </c>
      <c r="P582" s="66" t="s">
        <v>324</v>
      </c>
      <c r="Q582" s="66">
        <v>11.0</v>
      </c>
      <c r="R582" s="66">
        <v>2.0110219E7</v>
      </c>
      <c r="S582" s="70">
        <v>1.0</v>
      </c>
      <c r="T582" s="70">
        <v>1.0</v>
      </c>
      <c r="U582" s="67" t="s">
        <v>492</v>
      </c>
      <c r="V582" s="67" t="s">
        <v>493</v>
      </c>
      <c r="W582" s="67" t="s">
        <v>49</v>
      </c>
      <c r="X582" s="67" t="s">
        <v>494</v>
      </c>
      <c r="Y582" s="67" t="s">
        <v>18</v>
      </c>
    </row>
    <row r="583">
      <c r="A583" s="65" t="s">
        <v>60</v>
      </c>
      <c r="B583" s="66">
        <v>8.6536089E7</v>
      </c>
      <c r="C583" s="67" t="s">
        <v>2359</v>
      </c>
      <c r="D583" s="67" t="s">
        <v>107</v>
      </c>
      <c r="E583" s="67" t="s">
        <v>2360</v>
      </c>
      <c r="F583" s="66" t="s">
        <v>2361</v>
      </c>
      <c r="G583" s="66">
        <v>743.0</v>
      </c>
      <c r="H583" s="66">
        <v>2.0020917E7</v>
      </c>
      <c r="I583" s="66">
        <v>0.0</v>
      </c>
      <c r="J583" s="66">
        <v>2.0</v>
      </c>
      <c r="K583" s="68"/>
      <c r="L583" s="68"/>
      <c r="M583" s="69" t="s">
        <v>2362</v>
      </c>
      <c r="N583" s="66">
        <v>235959.0</v>
      </c>
      <c r="O583" s="66">
        <v>2.0020917E7</v>
      </c>
      <c r="P583" s="68"/>
      <c r="Q583" s="66">
        <v>42.0</v>
      </c>
      <c r="R583" s="66">
        <v>2.0020917E7</v>
      </c>
      <c r="S583" s="70">
        <v>1.0</v>
      </c>
      <c r="T583" s="70">
        <v>1.0</v>
      </c>
      <c r="U583" s="67" t="s">
        <v>492</v>
      </c>
      <c r="V583" s="67" t="s">
        <v>493</v>
      </c>
      <c r="W583" s="67" t="s">
        <v>49</v>
      </c>
      <c r="X583" s="67" t="s">
        <v>494</v>
      </c>
      <c r="Y583" s="67" t="s">
        <v>18</v>
      </c>
    </row>
    <row r="584">
      <c r="A584" s="71" t="s">
        <v>59</v>
      </c>
      <c r="B584" s="66">
        <v>4052019.0</v>
      </c>
      <c r="C584" s="67" t="s">
        <v>2363</v>
      </c>
      <c r="D584" s="67" t="s">
        <v>107</v>
      </c>
      <c r="E584" s="67" t="s">
        <v>2364</v>
      </c>
      <c r="F584" s="66" t="s">
        <v>2365</v>
      </c>
      <c r="G584" s="66">
        <v>1362.0</v>
      </c>
      <c r="H584" s="66">
        <v>1.9981007E7</v>
      </c>
      <c r="I584" s="66">
        <v>0.0</v>
      </c>
      <c r="J584" s="66">
        <v>9.0</v>
      </c>
      <c r="K584" s="68"/>
      <c r="L584" s="68"/>
      <c r="M584" s="66" t="s">
        <v>126</v>
      </c>
      <c r="N584" s="66">
        <v>235959.0</v>
      </c>
      <c r="O584" s="66">
        <v>1.9981007E7</v>
      </c>
      <c r="P584" s="68"/>
      <c r="Q584" s="66">
        <v>65.0</v>
      </c>
      <c r="R584" s="66">
        <v>1.9981007E7</v>
      </c>
      <c r="S584" s="70">
        <v>1.0</v>
      </c>
      <c r="T584" s="70">
        <v>1.0</v>
      </c>
      <c r="U584" s="67" t="s">
        <v>492</v>
      </c>
      <c r="V584" s="67" t="s">
        <v>493</v>
      </c>
      <c r="W584" s="67" t="s">
        <v>49</v>
      </c>
      <c r="X584" s="67" t="s">
        <v>494</v>
      </c>
      <c r="Y584" s="67" t="s">
        <v>18</v>
      </c>
    </row>
    <row r="585">
      <c r="A585" s="71" t="s">
        <v>59</v>
      </c>
      <c r="B585" s="66">
        <v>1.43620129E8</v>
      </c>
      <c r="C585" s="67" t="s">
        <v>2366</v>
      </c>
      <c r="D585" s="67" t="s">
        <v>107</v>
      </c>
      <c r="E585" s="67" t="s">
        <v>2367</v>
      </c>
      <c r="F585" s="66" t="s">
        <v>2368</v>
      </c>
      <c r="G585" s="66">
        <v>239.0</v>
      </c>
      <c r="H585" s="66">
        <v>2.0140814E7</v>
      </c>
      <c r="I585" s="66">
        <v>0.0</v>
      </c>
      <c r="J585" s="66">
        <v>1.0</v>
      </c>
      <c r="K585" s="68"/>
      <c r="L585" s="68"/>
      <c r="M585" s="69" t="s">
        <v>2369</v>
      </c>
      <c r="N585" s="66">
        <v>235959.0</v>
      </c>
      <c r="O585" s="66">
        <v>2.0140814E7</v>
      </c>
      <c r="P585" s="68"/>
      <c r="Q585" s="66">
        <v>13.0</v>
      </c>
      <c r="R585" s="66">
        <v>2.0140814E7</v>
      </c>
      <c r="S585" s="70">
        <v>1.0</v>
      </c>
      <c r="T585" s="70">
        <v>1.0</v>
      </c>
      <c r="U585" s="67" t="s">
        <v>492</v>
      </c>
      <c r="V585" s="67" t="s">
        <v>493</v>
      </c>
      <c r="W585" s="67" t="s">
        <v>49</v>
      </c>
      <c r="X585" s="67" t="s">
        <v>494</v>
      </c>
      <c r="Y585" s="67" t="s">
        <v>18</v>
      </c>
    </row>
    <row r="586">
      <c r="A586" s="65" t="s">
        <v>79</v>
      </c>
      <c r="B586" s="66">
        <v>7.2991486E7</v>
      </c>
      <c r="C586" s="67" t="s">
        <v>2370</v>
      </c>
      <c r="D586" s="67" t="s">
        <v>107</v>
      </c>
      <c r="E586" s="67" t="s">
        <v>2371</v>
      </c>
      <c r="F586" s="66" t="s">
        <v>2372</v>
      </c>
      <c r="G586" s="66">
        <v>410.0</v>
      </c>
      <c r="H586" s="66">
        <v>2.0131106E7</v>
      </c>
      <c r="I586" s="66">
        <v>0.0</v>
      </c>
      <c r="J586" s="66">
        <v>7.0</v>
      </c>
      <c r="K586" s="68"/>
      <c r="L586" s="68"/>
      <c r="M586" s="69" t="s">
        <v>2373</v>
      </c>
      <c r="N586" s="66">
        <v>235959.0</v>
      </c>
      <c r="O586" s="66">
        <v>2.0131106E7</v>
      </c>
      <c r="P586" s="68"/>
      <c r="Q586" s="66">
        <v>22.0</v>
      </c>
      <c r="R586" s="66">
        <v>2.0131106E7</v>
      </c>
      <c r="S586" s="70">
        <v>1.0</v>
      </c>
      <c r="T586" s="70">
        <v>1.0</v>
      </c>
      <c r="U586" s="67" t="s">
        <v>492</v>
      </c>
      <c r="V586" s="67" t="s">
        <v>493</v>
      </c>
      <c r="W586" s="67" t="s">
        <v>49</v>
      </c>
      <c r="X586" s="67" t="s">
        <v>494</v>
      </c>
      <c r="Y586" s="67" t="s">
        <v>18</v>
      </c>
    </row>
    <row r="587">
      <c r="A587" s="67" t="s">
        <v>60</v>
      </c>
      <c r="B587" s="66">
        <v>1.16906122E8</v>
      </c>
      <c r="C587" s="67" t="s">
        <v>2374</v>
      </c>
      <c r="D587" s="67" t="s">
        <v>107</v>
      </c>
      <c r="E587" s="67" t="s">
        <v>2375</v>
      </c>
      <c r="F587" s="66" t="s">
        <v>2376</v>
      </c>
      <c r="G587" s="66">
        <v>2168.0</v>
      </c>
      <c r="H587" s="66">
        <v>2.0031021E7</v>
      </c>
      <c r="I587" s="66">
        <v>0.0</v>
      </c>
      <c r="J587" s="66">
        <v>1.0</v>
      </c>
      <c r="K587" s="68"/>
      <c r="L587" s="68"/>
      <c r="M587" s="69" t="s">
        <v>2377</v>
      </c>
      <c r="N587" s="66">
        <v>235959.0</v>
      </c>
      <c r="O587" s="66">
        <v>2.0031021E7</v>
      </c>
      <c r="P587" s="68"/>
      <c r="Q587" s="66">
        <v>99.0</v>
      </c>
      <c r="R587" s="66">
        <v>2.0031021E7</v>
      </c>
      <c r="S587" s="70">
        <v>1.0</v>
      </c>
      <c r="T587" s="70">
        <v>1.0</v>
      </c>
      <c r="U587" s="67" t="s">
        <v>492</v>
      </c>
      <c r="V587" s="67" t="s">
        <v>493</v>
      </c>
      <c r="W587" s="67" t="s">
        <v>49</v>
      </c>
      <c r="X587" s="67" t="s">
        <v>494</v>
      </c>
      <c r="Y587" s="67" t="s">
        <v>18</v>
      </c>
    </row>
    <row r="588">
      <c r="A588" s="67" t="s">
        <v>63</v>
      </c>
      <c r="B588" s="66">
        <v>5746883.0</v>
      </c>
      <c r="C588" s="67" t="s">
        <v>2378</v>
      </c>
      <c r="D588" s="67" t="s">
        <v>107</v>
      </c>
      <c r="E588" s="67" t="s">
        <v>2379</v>
      </c>
      <c r="F588" s="66" t="s">
        <v>2380</v>
      </c>
      <c r="G588" s="66">
        <v>115.0</v>
      </c>
      <c r="H588" s="66">
        <v>2.0110906E7</v>
      </c>
      <c r="I588" s="66">
        <v>0.0</v>
      </c>
      <c r="J588" s="66">
        <v>2.0</v>
      </c>
      <c r="K588" s="68"/>
      <c r="L588" s="68"/>
      <c r="M588" s="69" t="s">
        <v>2381</v>
      </c>
      <c r="N588" s="66">
        <v>235959.0</v>
      </c>
      <c r="O588" s="66">
        <v>2.0110906E7</v>
      </c>
      <c r="P588" s="68"/>
      <c r="Q588" s="66">
        <v>4.0</v>
      </c>
      <c r="R588" s="66">
        <v>2.0110906E7</v>
      </c>
      <c r="S588" s="70">
        <v>1.0</v>
      </c>
      <c r="T588" s="70">
        <v>1.0</v>
      </c>
      <c r="U588" s="67" t="s">
        <v>492</v>
      </c>
      <c r="V588" s="67" t="s">
        <v>493</v>
      </c>
      <c r="W588" s="67" t="s">
        <v>49</v>
      </c>
      <c r="X588" s="67" t="s">
        <v>494</v>
      </c>
      <c r="Y588" s="67" t="s">
        <v>18</v>
      </c>
    </row>
    <row r="589">
      <c r="A589" s="65" t="s">
        <v>60</v>
      </c>
      <c r="B589" s="66">
        <v>1.99582988E8</v>
      </c>
      <c r="C589" s="67" t="s">
        <v>2382</v>
      </c>
      <c r="D589" s="67" t="s">
        <v>107</v>
      </c>
      <c r="E589" s="67" t="s">
        <v>2383</v>
      </c>
      <c r="F589" s="66" t="s">
        <v>2384</v>
      </c>
      <c r="G589" s="66">
        <v>645.0</v>
      </c>
      <c r="H589" s="66">
        <v>2.006102E7</v>
      </c>
      <c r="I589" s="66">
        <v>0.0</v>
      </c>
      <c r="J589" s="66">
        <v>2.0</v>
      </c>
      <c r="K589" s="68"/>
      <c r="L589" s="68"/>
      <c r="M589" s="69" t="s">
        <v>2385</v>
      </c>
      <c r="N589" s="66">
        <v>235959.0</v>
      </c>
      <c r="O589" s="66">
        <v>2.006102E7</v>
      </c>
      <c r="P589" s="66"/>
      <c r="Q589" s="66">
        <v>31.0</v>
      </c>
      <c r="R589" s="66">
        <v>2.006102E7</v>
      </c>
      <c r="S589" s="70">
        <v>1.0</v>
      </c>
      <c r="T589" s="70">
        <v>1.0</v>
      </c>
      <c r="U589" s="67" t="s">
        <v>492</v>
      </c>
      <c r="V589" s="67" t="s">
        <v>493</v>
      </c>
      <c r="W589" s="67" t="s">
        <v>49</v>
      </c>
      <c r="X589" s="67" t="s">
        <v>494</v>
      </c>
      <c r="Y589" s="67" t="s">
        <v>18</v>
      </c>
    </row>
    <row r="590">
      <c r="A590" s="65" t="s">
        <v>79</v>
      </c>
      <c r="B590" s="66">
        <v>8.4872605E7</v>
      </c>
      <c r="C590" s="67" t="s">
        <v>2386</v>
      </c>
      <c r="D590" s="67" t="s">
        <v>107</v>
      </c>
      <c r="E590" s="67" t="s">
        <v>2387</v>
      </c>
      <c r="F590" s="66" t="s">
        <v>2388</v>
      </c>
      <c r="G590" s="66">
        <v>650.0</v>
      </c>
      <c r="H590" s="66">
        <v>2.014112E7</v>
      </c>
      <c r="I590" s="66">
        <v>0.0</v>
      </c>
      <c r="J590" s="66">
        <v>8.0</v>
      </c>
      <c r="K590" s="68"/>
      <c r="L590" s="68"/>
      <c r="M590" s="69" t="s">
        <v>2389</v>
      </c>
      <c r="N590" s="66">
        <v>235959.0</v>
      </c>
      <c r="O590" s="66">
        <v>2.014112E7</v>
      </c>
      <c r="P590" s="66" t="s">
        <v>2390</v>
      </c>
      <c r="Q590" s="66">
        <v>28.0</v>
      </c>
      <c r="R590" s="66">
        <v>2.014112E7</v>
      </c>
      <c r="S590" s="70">
        <v>1.0</v>
      </c>
      <c r="T590" s="70">
        <v>1.0</v>
      </c>
      <c r="U590" s="67" t="s">
        <v>492</v>
      </c>
      <c r="V590" s="67" t="s">
        <v>493</v>
      </c>
      <c r="W590" s="67" t="s">
        <v>49</v>
      </c>
      <c r="X590" s="67" t="s">
        <v>494</v>
      </c>
      <c r="Y590" s="67" t="s">
        <v>18</v>
      </c>
    </row>
    <row r="591">
      <c r="A591" s="65" t="s">
        <v>60</v>
      </c>
      <c r="B591" s="66">
        <v>3.07416987E8</v>
      </c>
      <c r="C591" s="67" t="s">
        <v>2391</v>
      </c>
      <c r="D591" s="67" t="s">
        <v>107</v>
      </c>
      <c r="E591" s="67" t="s">
        <v>2392</v>
      </c>
      <c r="F591" s="66" t="s">
        <v>2393</v>
      </c>
      <c r="G591" s="66">
        <v>927.0</v>
      </c>
      <c r="H591" s="66">
        <v>2.0110707E7</v>
      </c>
      <c r="I591" s="66">
        <v>0.0</v>
      </c>
      <c r="J591" s="66">
        <v>1.0</v>
      </c>
      <c r="K591" s="68"/>
      <c r="L591" s="68"/>
      <c r="M591" s="69" t="s">
        <v>2394</v>
      </c>
      <c r="N591" s="66">
        <v>235959.0</v>
      </c>
      <c r="O591" s="66">
        <v>2.0110707E7</v>
      </c>
      <c r="P591" s="68"/>
      <c r="Q591" s="66">
        <v>42.0</v>
      </c>
      <c r="R591" s="66">
        <v>2.0110707E7</v>
      </c>
      <c r="S591" s="70">
        <v>1.0</v>
      </c>
      <c r="T591" s="70">
        <v>1.0</v>
      </c>
      <c r="U591" s="67" t="s">
        <v>492</v>
      </c>
      <c r="V591" s="67" t="s">
        <v>493</v>
      </c>
      <c r="W591" s="67" t="s">
        <v>49</v>
      </c>
      <c r="X591" s="67" t="s">
        <v>494</v>
      </c>
      <c r="Y591" s="67" t="s">
        <v>18</v>
      </c>
    </row>
    <row r="592">
      <c r="A592" s="65" t="s">
        <v>79</v>
      </c>
      <c r="B592" s="66">
        <v>1.27209817E8</v>
      </c>
      <c r="C592" s="67" t="s">
        <v>2395</v>
      </c>
      <c r="D592" s="67" t="s">
        <v>107</v>
      </c>
      <c r="E592" s="67" t="s">
        <v>2396</v>
      </c>
      <c r="F592" s="66" t="s">
        <v>2397</v>
      </c>
      <c r="G592" s="66">
        <v>454.0</v>
      </c>
      <c r="H592" s="66">
        <v>2.0180319E7</v>
      </c>
      <c r="I592" s="66">
        <v>0.0</v>
      </c>
      <c r="J592" s="66">
        <v>11.0</v>
      </c>
      <c r="K592" s="68"/>
      <c r="L592" s="68"/>
      <c r="M592" s="69" t="s">
        <v>2398</v>
      </c>
      <c r="N592" s="66">
        <v>235959.0</v>
      </c>
      <c r="O592" s="66">
        <v>2.0180319E7</v>
      </c>
      <c r="P592" s="66" t="s">
        <v>2399</v>
      </c>
      <c r="Q592" s="66">
        <v>36.0</v>
      </c>
      <c r="R592" s="66">
        <v>2.0180319E7</v>
      </c>
      <c r="S592" s="70">
        <v>1.0</v>
      </c>
      <c r="T592" s="70">
        <v>1.0</v>
      </c>
      <c r="U592" s="67" t="s">
        <v>492</v>
      </c>
      <c r="V592" s="67" t="s">
        <v>493</v>
      </c>
      <c r="W592" s="67" t="s">
        <v>49</v>
      </c>
      <c r="X592" s="67" t="s">
        <v>494</v>
      </c>
      <c r="Y592" s="67" t="s">
        <v>18</v>
      </c>
    </row>
    <row r="593">
      <c r="A593" s="65" t="s">
        <v>79</v>
      </c>
      <c r="B593" s="66">
        <v>1.13623349E8</v>
      </c>
      <c r="C593" s="67" t="s">
        <v>2400</v>
      </c>
      <c r="D593" s="67" t="s">
        <v>107</v>
      </c>
      <c r="E593" s="67" t="s">
        <v>2401</v>
      </c>
      <c r="F593" s="66" t="s">
        <v>2402</v>
      </c>
      <c r="G593" s="66">
        <v>470.0</v>
      </c>
      <c r="H593" s="66">
        <v>2.0170322E7</v>
      </c>
      <c r="I593" s="66">
        <v>0.0</v>
      </c>
      <c r="J593" s="66">
        <v>9.0</v>
      </c>
      <c r="K593" s="68"/>
      <c r="L593" s="68"/>
      <c r="M593" s="69" t="s">
        <v>2403</v>
      </c>
      <c r="N593" s="66">
        <v>235959.0</v>
      </c>
      <c r="O593" s="66">
        <v>2.0170322E7</v>
      </c>
      <c r="P593" s="66" t="s">
        <v>1010</v>
      </c>
      <c r="Q593" s="66">
        <v>29.0</v>
      </c>
      <c r="R593" s="66">
        <v>2.0170322E7</v>
      </c>
      <c r="S593" s="70">
        <v>1.0</v>
      </c>
      <c r="T593" s="70">
        <v>1.0</v>
      </c>
      <c r="U593" s="67" t="s">
        <v>492</v>
      </c>
      <c r="V593" s="67" t="s">
        <v>493</v>
      </c>
      <c r="W593" s="67" t="s">
        <v>49</v>
      </c>
      <c r="X593" s="67" t="s">
        <v>494</v>
      </c>
      <c r="Y593" s="67" t="s">
        <v>18</v>
      </c>
    </row>
    <row r="594">
      <c r="A594" s="67" t="s">
        <v>60</v>
      </c>
      <c r="B594" s="66">
        <v>1.26604605E8</v>
      </c>
      <c r="C594" s="67" t="s">
        <v>2404</v>
      </c>
      <c r="D594" s="67" t="s">
        <v>107</v>
      </c>
      <c r="E594" s="67" t="s">
        <v>2405</v>
      </c>
      <c r="F594" s="66" t="s">
        <v>2406</v>
      </c>
      <c r="G594" s="66">
        <v>269.0</v>
      </c>
      <c r="H594" s="66">
        <v>2.0040219E7</v>
      </c>
      <c r="I594" s="66">
        <v>0.0</v>
      </c>
      <c r="J594" s="66">
        <v>1.0</v>
      </c>
      <c r="K594" s="68"/>
      <c r="L594" s="68"/>
      <c r="M594" s="69" t="s">
        <v>2407</v>
      </c>
      <c r="N594" s="66">
        <v>235959.0</v>
      </c>
      <c r="O594" s="66">
        <v>2.0040219E7</v>
      </c>
      <c r="P594" s="68"/>
      <c r="Q594" s="66">
        <v>15.0</v>
      </c>
      <c r="R594" s="66">
        <v>2.0040219E7</v>
      </c>
      <c r="S594" s="70">
        <v>1.0</v>
      </c>
      <c r="T594" s="70">
        <v>1.0</v>
      </c>
      <c r="U594" s="67" t="s">
        <v>492</v>
      </c>
      <c r="V594" s="67" t="s">
        <v>493</v>
      </c>
      <c r="W594" s="67" t="s">
        <v>49</v>
      </c>
      <c r="X594" s="67" t="s">
        <v>494</v>
      </c>
      <c r="Y594" s="67" t="s">
        <v>18</v>
      </c>
    </row>
    <row r="595">
      <c r="A595" s="65" t="s">
        <v>73</v>
      </c>
      <c r="B595" s="66">
        <v>1.7451568E7</v>
      </c>
      <c r="C595" s="67" t="s">
        <v>2408</v>
      </c>
      <c r="D595" s="67" t="s">
        <v>107</v>
      </c>
      <c r="E595" s="67" t="s">
        <v>2409</v>
      </c>
      <c r="F595" s="66" t="s">
        <v>2410</v>
      </c>
      <c r="G595" s="66">
        <v>508.0</v>
      </c>
      <c r="H595" s="66">
        <v>2.0160528E7</v>
      </c>
      <c r="I595" s="66">
        <v>0.0</v>
      </c>
      <c r="J595" s="66">
        <v>9.0</v>
      </c>
      <c r="K595" s="68"/>
      <c r="L595" s="68"/>
      <c r="M595" s="69" t="s">
        <v>2411</v>
      </c>
      <c r="N595" s="66">
        <v>235959.0</v>
      </c>
      <c r="O595" s="66">
        <v>2.0160528E7</v>
      </c>
      <c r="P595" s="66" t="s">
        <v>2412</v>
      </c>
      <c r="Q595" s="66">
        <v>22.0</v>
      </c>
      <c r="R595" s="66">
        <v>2.0160528E7</v>
      </c>
      <c r="S595" s="70">
        <v>1.0</v>
      </c>
      <c r="T595" s="70">
        <v>1.0</v>
      </c>
      <c r="U595" s="67" t="s">
        <v>492</v>
      </c>
      <c r="V595" s="67" t="s">
        <v>493</v>
      </c>
      <c r="W595" s="67" t="s">
        <v>49</v>
      </c>
      <c r="X595" s="67" t="s">
        <v>494</v>
      </c>
      <c r="Y595" s="67" t="s">
        <v>18</v>
      </c>
    </row>
    <row r="596">
      <c r="A596" s="67" t="s">
        <v>60</v>
      </c>
      <c r="B596" s="66">
        <v>2.48440025E8</v>
      </c>
      <c r="C596" s="67" t="s">
        <v>2413</v>
      </c>
      <c r="D596" s="67" t="s">
        <v>107</v>
      </c>
      <c r="E596" s="67" t="s">
        <v>2414</v>
      </c>
      <c r="F596" s="66" t="s">
        <v>2415</v>
      </c>
      <c r="G596" s="66">
        <v>791.0</v>
      </c>
      <c r="H596" s="66">
        <v>2.008081E7</v>
      </c>
      <c r="I596" s="66">
        <v>0.0</v>
      </c>
      <c r="J596" s="66">
        <v>1.0</v>
      </c>
      <c r="K596" s="68"/>
      <c r="L596" s="68"/>
      <c r="M596" s="69" t="s">
        <v>2416</v>
      </c>
      <c r="N596" s="66">
        <v>235959.0</v>
      </c>
      <c r="O596" s="66">
        <v>2.008081E7</v>
      </c>
      <c r="P596" s="68"/>
      <c r="Q596" s="66">
        <v>41.0</v>
      </c>
      <c r="R596" s="66">
        <v>2.008081E7</v>
      </c>
      <c r="S596" s="70">
        <v>1.0</v>
      </c>
      <c r="T596" s="70">
        <v>1.0</v>
      </c>
      <c r="U596" s="67" t="s">
        <v>492</v>
      </c>
      <c r="V596" s="67" t="s">
        <v>493</v>
      </c>
      <c r="W596" s="67" t="s">
        <v>49</v>
      </c>
      <c r="X596" s="67" t="s">
        <v>494</v>
      </c>
      <c r="Y596" s="67" t="s">
        <v>18</v>
      </c>
    </row>
    <row r="597">
      <c r="A597" s="65" t="s">
        <v>60</v>
      </c>
      <c r="B597" s="66">
        <v>3.24080933E8</v>
      </c>
      <c r="C597" s="67" t="s">
        <v>2417</v>
      </c>
      <c r="D597" s="67" t="s">
        <v>107</v>
      </c>
      <c r="E597" s="67" t="s">
        <v>2418</v>
      </c>
      <c r="F597" s="66" t="s">
        <v>2419</v>
      </c>
      <c r="G597" s="66">
        <v>545.0</v>
      </c>
      <c r="H597" s="66">
        <v>2.0120608E7</v>
      </c>
      <c r="I597" s="66">
        <v>0.0</v>
      </c>
      <c r="J597" s="66">
        <v>1.0</v>
      </c>
      <c r="K597" s="68"/>
      <c r="L597" s="68"/>
      <c r="M597" s="69" t="s">
        <v>2420</v>
      </c>
      <c r="N597" s="66">
        <v>235959.0</v>
      </c>
      <c r="O597" s="66">
        <v>2.0120608E7</v>
      </c>
      <c r="P597" s="68"/>
      <c r="Q597" s="66">
        <v>36.0</v>
      </c>
      <c r="R597" s="66">
        <v>2.0120608E7</v>
      </c>
      <c r="S597" s="70">
        <v>1.0</v>
      </c>
      <c r="T597" s="70">
        <v>1.0</v>
      </c>
      <c r="U597" s="67" t="s">
        <v>492</v>
      </c>
      <c r="V597" s="67" t="s">
        <v>493</v>
      </c>
      <c r="W597" s="67" t="s">
        <v>49</v>
      </c>
      <c r="X597" s="67" t="s">
        <v>494</v>
      </c>
      <c r="Y597" s="67" t="s">
        <v>18</v>
      </c>
    </row>
    <row r="598">
      <c r="A598" s="65" t="s">
        <v>24</v>
      </c>
      <c r="B598" s="66">
        <v>5.0613704E7</v>
      </c>
      <c r="C598" s="67" t="s">
        <v>407</v>
      </c>
      <c r="D598" s="67" t="s">
        <v>168</v>
      </c>
      <c r="E598" s="67" t="s">
        <v>2421</v>
      </c>
      <c r="F598" s="66" t="s">
        <v>2422</v>
      </c>
      <c r="G598" s="66">
        <v>869.0</v>
      </c>
      <c r="H598" s="66">
        <v>2.0170805E7</v>
      </c>
      <c r="I598" s="66">
        <v>0.0</v>
      </c>
      <c r="J598" s="66">
        <v>13.0</v>
      </c>
      <c r="K598" s="68"/>
      <c r="L598" s="68"/>
      <c r="M598" s="69" t="s">
        <v>2423</v>
      </c>
      <c r="N598" s="66">
        <v>235959.0</v>
      </c>
      <c r="O598" s="66">
        <v>2.0170805E7</v>
      </c>
      <c r="P598" s="66" t="s">
        <v>2424</v>
      </c>
      <c r="Q598" s="66">
        <v>44.0</v>
      </c>
      <c r="R598" s="66">
        <v>2.0170805E7</v>
      </c>
      <c r="S598" s="70">
        <v>1.0</v>
      </c>
      <c r="T598" s="70">
        <v>0.0</v>
      </c>
      <c r="U598" s="67" t="s">
        <v>492</v>
      </c>
      <c r="V598" s="67" t="s">
        <v>493</v>
      </c>
      <c r="W598" s="67" t="s">
        <v>49</v>
      </c>
      <c r="X598" s="67" t="s">
        <v>494</v>
      </c>
      <c r="Y598" s="67" t="s">
        <v>12</v>
      </c>
    </row>
    <row r="599">
      <c r="A599" s="67" t="s">
        <v>60</v>
      </c>
      <c r="B599" s="66">
        <v>1.22918131E8</v>
      </c>
      <c r="C599" s="67" t="s">
        <v>2425</v>
      </c>
      <c r="D599" s="67" t="s">
        <v>107</v>
      </c>
      <c r="E599" s="67" t="s">
        <v>2426</v>
      </c>
      <c r="F599" s="66" t="s">
        <v>2427</v>
      </c>
      <c r="G599" s="66">
        <v>726.0</v>
      </c>
      <c r="H599" s="66">
        <v>2.003121E7</v>
      </c>
      <c r="I599" s="66">
        <v>0.0</v>
      </c>
      <c r="J599" s="66">
        <v>1.0</v>
      </c>
      <c r="K599" s="68"/>
      <c r="L599" s="68"/>
      <c r="M599" s="69" t="s">
        <v>2428</v>
      </c>
      <c r="N599" s="66">
        <v>235959.0</v>
      </c>
      <c r="O599" s="66">
        <v>2.003121E7</v>
      </c>
      <c r="P599" s="68"/>
      <c r="Q599" s="66">
        <v>38.0</v>
      </c>
      <c r="R599" s="66">
        <v>2.003121E7</v>
      </c>
      <c r="S599" s="70">
        <v>1.0</v>
      </c>
      <c r="T599" s="70">
        <v>1.0</v>
      </c>
      <c r="U599" s="67" t="s">
        <v>492</v>
      </c>
      <c r="V599" s="67" t="s">
        <v>493</v>
      </c>
      <c r="W599" s="67" t="s">
        <v>49</v>
      </c>
      <c r="X599" s="67" t="s">
        <v>494</v>
      </c>
      <c r="Y599" s="67" t="s">
        <v>18</v>
      </c>
    </row>
    <row r="600">
      <c r="A600" s="65" t="s">
        <v>56</v>
      </c>
      <c r="B600" s="66">
        <v>3667958.0</v>
      </c>
      <c r="C600" s="67" t="s">
        <v>2429</v>
      </c>
      <c r="D600" s="67" t="s">
        <v>107</v>
      </c>
      <c r="E600" s="67" t="s">
        <v>2430</v>
      </c>
      <c r="F600" s="66" t="s">
        <v>2431</v>
      </c>
      <c r="G600" s="66">
        <v>1054.0</v>
      </c>
      <c r="H600" s="66">
        <v>2.0180103E7</v>
      </c>
      <c r="I600" s="66">
        <v>0.0</v>
      </c>
      <c r="J600" s="66">
        <v>19.0</v>
      </c>
      <c r="K600" s="68"/>
      <c r="L600" s="68"/>
      <c r="M600" s="69" t="s">
        <v>2432</v>
      </c>
      <c r="N600" s="66">
        <v>235959.0</v>
      </c>
      <c r="O600" s="66">
        <v>2.0180103E7</v>
      </c>
      <c r="P600" s="66" t="s">
        <v>153</v>
      </c>
      <c r="Q600" s="66">
        <v>63.0</v>
      </c>
      <c r="R600" s="66">
        <v>2.0180103E7</v>
      </c>
      <c r="S600" s="70">
        <v>1.0</v>
      </c>
      <c r="T600" s="70">
        <v>1.0</v>
      </c>
      <c r="U600" s="67" t="s">
        <v>492</v>
      </c>
      <c r="V600" s="67" t="s">
        <v>493</v>
      </c>
      <c r="W600" s="67" t="s">
        <v>49</v>
      </c>
      <c r="X600" s="67" t="s">
        <v>494</v>
      </c>
      <c r="Y600" s="67" t="s">
        <v>18</v>
      </c>
    </row>
    <row r="601">
      <c r="A601" s="71" t="s">
        <v>24</v>
      </c>
      <c r="B601" s="66">
        <v>8176870.0</v>
      </c>
      <c r="C601" s="67" t="s">
        <v>2433</v>
      </c>
      <c r="D601" s="67" t="s">
        <v>107</v>
      </c>
      <c r="E601" s="67" t="s">
        <v>2434</v>
      </c>
      <c r="F601" s="66" t="s">
        <v>2435</v>
      </c>
      <c r="G601" s="66">
        <v>1141.0</v>
      </c>
      <c r="H601" s="66">
        <v>2.0091023E7</v>
      </c>
      <c r="I601" s="66">
        <v>0.0</v>
      </c>
      <c r="J601" s="66">
        <v>9.0</v>
      </c>
      <c r="K601" s="68"/>
      <c r="L601" s="68"/>
      <c r="M601" s="69" t="s">
        <v>2436</v>
      </c>
      <c r="N601" s="66">
        <v>235959.0</v>
      </c>
      <c r="O601" s="66">
        <v>2.0091023E7</v>
      </c>
      <c r="P601" s="66" t="s">
        <v>303</v>
      </c>
      <c r="Q601" s="66">
        <v>56.0</v>
      </c>
      <c r="R601" s="66">
        <v>2.0091023E7</v>
      </c>
      <c r="S601" s="70">
        <v>1.0</v>
      </c>
      <c r="T601" s="70">
        <v>1.0</v>
      </c>
      <c r="U601" s="67" t="s">
        <v>492</v>
      </c>
      <c r="V601" s="67" t="s">
        <v>493</v>
      </c>
      <c r="W601" s="67" t="s">
        <v>49</v>
      </c>
      <c r="X601" s="67" t="s">
        <v>494</v>
      </c>
      <c r="Y601" s="67" t="s">
        <v>18</v>
      </c>
    </row>
    <row r="602">
      <c r="A602" s="71" t="s">
        <v>59</v>
      </c>
      <c r="B602" s="66">
        <v>3.8581025E7</v>
      </c>
      <c r="C602" s="67" t="s">
        <v>2437</v>
      </c>
      <c r="D602" s="67" t="s">
        <v>107</v>
      </c>
      <c r="E602" s="67" t="s">
        <v>2438</v>
      </c>
      <c r="F602" s="66" t="s">
        <v>2439</v>
      </c>
      <c r="G602" s="66">
        <v>230.0</v>
      </c>
      <c r="H602" s="66">
        <v>2.002103E7</v>
      </c>
      <c r="I602" s="66">
        <v>0.0</v>
      </c>
      <c r="J602" s="66">
        <v>1.0</v>
      </c>
      <c r="K602" s="68"/>
      <c r="L602" s="68"/>
      <c r="M602" s="69" t="s">
        <v>2440</v>
      </c>
      <c r="N602" s="66">
        <v>235959.0</v>
      </c>
      <c r="O602" s="66">
        <v>2.002103E7</v>
      </c>
      <c r="P602" s="68"/>
      <c r="Q602" s="66">
        <v>14.0</v>
      </c>
      <c r="R602" s="66">
        <v>2.002103E7</v>
      </c>
      <c r="S602" s="70">
        <v>1.0</v>
      </c>
      <c r="T602" s="70">
        <v>1.0</v>
      </c>
      <c r="U602" s="67" t="s">
        <v>492</v>
      </c>
      <c r="V602" s="67" t="s">
        <v>493</v>
      </c>
      <c r="W602" s="67" t="s">
        <v>49</v>
      </c>
      <c r="X602" s="67" t="s">
        <v>494</v>
      </c>
      <c r="Y602" s="67" t="s">
        <v>18</v>
      </c>
    </row>
    <row r="603">
      <c r="A603" s="67" t="s">
        <v>60</v>
      </c>
      <c r="B603" s="66">
        <v>2.44616173E8</v>
      </c>
      <c r="C603" s="67" t="s">
        <v>2441</v>
      </c>
      <c r="D603" s="67" t="s">
        <v>107</v>
      </c>
      <c r="E603" s="67" t="s">
        <v>2442</v>
      </c>
      <c r="F603" s="66" t="s">
        <v>2443</v>
      </c>
      <c r="G603" s="66">
        <v>548.0</v>
      </c>
      <c r="H603" s="66">
        <v>2.0080606E7</v>
      </c>
      <c r="I603" s="66">
        <v>0.0</v>
      </c>
      <c r="J603" s="66">
        <v>2.0</v>
      </c>
      <c r="K603" s="68"/>
      <c r="L603" s="68"/>
      <c r="M603" s="69" t="s">
        <v>2444</v>
      </c>
      <c r="N603" s="66">
        <v>235959.0</v>
      </c>
      <c r="O603" s="66">
        <v>2.0080606E7</v>
      </c>
      <c r="P603" s="66"/>
      <c r="Q603" s="66">
        <v>24.0</v>
      </c>
      <c r="R603" s="66">
        <v>2.0080606E7</v>
      </c>
      <c r="S603" s="70">
        <v>1.0</v>
      </c>
      <c r="T603" s="70">
        <v>1.0</v>
      </c>
      <c r="U603" s="67" t="s">
        <v>492</v>
      </c>
      <c r="V603" s="67" t="s">
        <v>493</v>
      </c>
      <c r="W603" s="67" t="s">
        <v>49</v>
      </c>
      <c r="X603" s="67" t="s">
        <v>494</v>
      </c>
      <c r="Y603" s="67" t="s">
        <v>18</v>
      </c>
    </row>
    <row r="604">
      <c r="A604" s="65" t="s">
        <v>17</v>
      </c>
      <c r="B604" s="66">
        <v>2680226.0</v>
      </c>
      <c r="C604" s="67" t="s">
        <v>2445</v>
      </c>
      <c r="D604" s="67" t="s">
        <v>168</v>
      </c>
      <c r="E604" s="67" t="s">
        <v>2446</v>
      </c>
      <c r="F604" s="66" t="s">
        <v>2447</v>
      </c>
      <c r="G604" s="66">
        <v>797.0</v>
      </c>
      <c r="H604" s="66">
        <v>2.0171005E7</v>
      </c>
      <c r="I604" s="66">
        <v>0.0</v>
      </c>
      <c r="J604" s="66">
        <v>23.0</v>
      </c>
      <c r="K604" s="68"/>
      <c r="L604" s="68"/>
      <c r="M604" s="69" t="s">
        <v>2448</v>
      </c>
      <c r="N604" s="66">
        <v>235959.0</v>
      </c>
      <c r="O604" s="66">
        <v>2.0171005E7</v>
      </c>
      <c r="P604" s="66" t="s">
        <v>1056</v>
      </c>
      <c r="Q604" s="66">
        <v>42.0</v>
      </c>
      <c r="R604" s="66">
        <v>2.0171005E7</v>
      </c>
      <c r="S604" s="70">
        <v>1.0</v>
      </c>
      <c r="T604" s="70">
        <v>0.0</v>
      </c>
      <c r="U604" s="67" t="s">
        <v>492</v>
      </c>
      <c r="V604" s="67" t="s">
        <v>493</v>
      </c>
      <c r="W604" s="67" t="s">
        <v>49</v>
      </c>
      <c r="X604" s="67" t="s">
        <v>494</v>
      </c>
      <c r="Y604" s="67" t="s">
        <v>12</v>
      </c>
    </row>
    <row r="605">
      <c r="A605" s="67" t="s">
        <v>60</v>
      </c>
      <c r="B605" s="66">
        <v>9.839591E7</v>
      </c>
      <c r="C605" s="67" t="s">
        <v>2449</v>
      </c>
      <c r="D605" s="67" t="s">
        <v>107</v>
      </c>
      <c r="E605" s="67" t="s">
        <v>2450</v>
      </c>
      <c r="F605" s="66" t="s">
        <v>2451</v>
      </c>
      <c r="G605" s="66">
        <v>899.0</v>
      </c>
      <c r="H605" s="66">
        <v>2.003021E7</v>
      </c>
      <c r="I605" s="66">
        <v>0.0</v>
      </c>
      <c r="J605" s="66">
        <v>1.0</v>
      </c>
      <c r="K605" s="68"/>
      <c r="L605" s="68"/>
      <c r="M605" s="69" t="s">
        <v>2452</v>
      </c>
      <c r="N605" s="66">
        <v>235959.0</v>
      </c>
      <c r="O605" s="66">
        <v>2.003021E7</v>
      </c>
      <c r="P605" s="68"/>
      <c r="Q605" s="66">
        <v>38.0</v>
      </c>
      <c r="R605" s="66">
        <v>2.003021E7</v>
      </c>
      <c r="S605" s="70">
        <v>1.0</v>
      </c>
      <c r="T605" s="70">
        <v>1.0</v>
      </c>
      <c r="U605" s="67" t="s">
        <v>492</v>
      </c>
      <c r="V605" s="67" t="s">
        <v>493</v>
      </c>
      <c r="W605" s="67" t="s">
        <v>49</v>
      </c>
      <c r="X605" s="67" t="s">
        <v>494</v>
      </c>
      <c r="Y605" s="67" t="s">
        <v>18</v>
      </c>
    </row>
    <row r="606">
      <c r="A606" s="67" t="s">
        <v>60</v>
      </c>
      <c r="B606" s="66">
        <v>2.28418363E8</v>
      </c>
      <c r="C606" s="67" t="s">
        <v>2453</v>
      </c>
      <c r="D606" s="67" t="s">
        <v>107</v>
      </c>
      <c r="E606" s="67" t="s">
        <v>2454</v>
      </c>
      <c r="F606" s="66" t="s">
        <v>2455</v>
      </c>
      <c r="G606" s="66">
        <v>313.0</v>
      </c>
      <c r="H606" s="66">
        <v>2.0071123E7</v>
      </c>
      <c r="I606" s="66">
        <v>0.0</v>
      </c>
      <c r="J606" s="66">
        <v>1.0</v>
      </c>
      <c r="K606" s="68"/>
      <c r="L606" s="68"/>
      <c r="M606" s="69" t="s">
        <v>2456</v>
      </c>
      <c r="N606" s="66">
        <v>235959.0</v>
      </c>
      <c r="O606" s="66">
        <v>2.0071123E7</v>
      </c>
      <c r="P606" s="66"/>
      <c r="Q606" s="66">
        <v>10.0</v>
      </c>
      <c r="R606" s="66">
        <v>2.0071123E7</v>
      </c>
      <c r="S606" s="70">
        <v>1.0</v>
      </c>
      <c r="T606" s="70">
        <v>1.0</v>
      </c>
      <c r="U606" s="67" t="s">
        <v>492</v>
      </c>
      <c r="V606" s="67" t="s">
        <v>493</v>
      </c>
      <c r="W606" s="67" t="s">
        <v>49</v>
      </c>
      <c r="X606" s="67" t="s">
        <v>494</v>
      </c>
      <c r="Y606" s="67" t="s">
        <v>18</v>
      </c>
    </row>
    <row r="607">
      <c r="A607" s="65" t="s">
        <v>17</v>
      </c>
      <c r="B607" s="66">
        <v>1898877.0</v>
      </c>
      <c r="C607" s="67" t="s">
        <v>2457</v>
      </c>
      <c r="D607" s="67" t="s">
        <v>107</v>
      </c>
      <c r="E607" s="67" t="s">
        <v>2458</v>
      </c>
      <c r="F607" s="66" t="s">
        <v>2459</v>
      </c>
      <c r="G607" s="66">
        <v>1197.0</v>
      </c>
      <c r="H607" s="66">
        <v>2.0161026E7</v>
      </c>
      <c r="I607" s="66">
        <v>0.0</v>
      </c>
      <c r="J607" s="66">
        <v>11.0</v>
      </c>
      <c r="K607" s="68"/>
      <c r="L607" s="68"/>
      <c r="M607" s="69" t="s">
        <v>2460</v>
      </c>
      <c r="N607" s="66">
        <v>235959.0</v>
      </c>
      <c r="O607" s="66">
        <v>2.0161026E7</v>
      </c>
      <c r="P607" s="66" t="s">
        <v>2461</v>
      </c>
      <c r="Q607" s="66">
        <v>62.0</v>
      </c>
      <c r="R607" s="66">
        <v>2.0161026E7</v>
      </c>
      <c r="S607" s="70">
        <v>1.0</v>
      </c>
      <c r="T607" s="70">
        <v>1.0</v>
      </c>
      <c r="U607" s="67" t="s">
        <v>492</v>
      </c>
      <c r="V607" s="67" t="s">
        <v>493</v>
      </c>
      <c r="W607" s="67" t="s">
        <v>49</v>
      </c>
      <c r="X607" s="67" t="s">
        <v>494</v>
      </c>
      <c r="Y607" s="67" t="s">
        <v>18</v>
      </c>
    </row>
    <row r="608">
      <c r="A608" s="67" t="s">
        <v>60</v>
      </c>
      <c r="B608" s="66">
        <v>1.86760195E8</v>
      </c>
      <c r="C608" s="67" t="s">
        <v>2462</v>
      </c>
      <c r="D608" s="67" t="s">
        <v>107</v>
      </c>
      <c r="E608" s="67" t="s">
        <v>2463</v>
      </c>
      <c r="F608" s="66" t="s">
        <v>2464</v>
      </c>
      <c r="G608" s="66">
        <v>416.0</v>
      </c>
      <c r="H608" s="66">
        <v>2.006043E7</v>
      </c>
      <c r="I608" s="66">
        <v>0.0</v>
      </c>
      <c r="J608" s="66">
        <v>1.0</v>
      </c>
      <c r="K608" s="68"/>
      <c r="L608" s="68"/>
      <c r="M608" s="69" t="s">
        <v>2465</v>
      </c>
      <c r="N608" s="66">
        <v>235959.0</v>
      </c>
      <c r="O608" s="66">
        <v>2.006043E7</v>
      </c>
      <c r="P608" s="66"/>
      <c r="Q608" s="66">
        <v>17.0</v>
      </c>
      <c r="R608" s="66">
        <v>2.006043E7</v>
      </c>
      <c r="S608" s="70">
        <v>1.0</v>
      </c>
      <c r="T608" s="70">
        <v>1.0</v>
      </c>
      <c r="U608" s="67" t="s">
        <v>492</v>
      </c>
      <c r="V608" s="67" t="s">
        <v>493</v>
      </c>
      <c r="W608" s="67" t="s">
        <v>49</v>
      </c>
      <c r="X608" s="67" t="s">
        <v>494</v>
      </c>
      <c r="Y608" s="67" t="s">
        <v>18</v>
      </c>
    </row>
    <row r="609">
      <c r="A609" s="67" t="s">
        <v>63</v>
      </c>
      <c r="B609" s="66">
        <v>1.8238913E7</v>
      </c>
      <c r="C609" s="67" t="s">
        <v>2466</v>
      </c>
      <c r="D609" s="67" t="s">
        <v>107</v>
      </c>
      <c r="E609" s="67" t="s">
        <v>2467</v>
      </c>
      <c r="F609" s="66" t="s">
        <v>2468</v>
      </c>
      <c r="G609" s="66">
        <v>1767.0</v>
      </c>
      <c r="H609" s="66">
        <v>2.0131219E7</v>
      </c>
      <c r="I609" s="66">
        <v>0.0</v>
      </c>
      <c r="J609" s="66">
        <v>33.0</v>
      </c>
      <c r="K609" s="68"/>
      <c r="L609" s="68"/>
      <c r="M609" s="69" t="s">
        <v>2469</v>
      </c>
      <c r="N609" s="66">
        <v>235959.0</v>
      </c>
      <c r="O609" s="66">
        <v>2.0131219E7</v>
      </c>
      <c r="P609" s="68"/>
      <c r="Q609" s="66">
        <v>89.0</v>
      </c>
      <c r="R609" s="66">
        <v>2.0131219E7</v>
      </c>
      <c r="S609" s="70">
        <v>1.0</v>
      </c>
      <c r="T609" s="70">
        <v>1.0</v>
      </c>
      <c r="U609" s="67" t="s">
        <v>492</v>
      </c>
      <c r="V609" s="67" t="s">
        <v>493</v>
      </c>
      <c r="W609" s="67" t="s">
        <v>49</v>
      </c>
      <c r="X609" s="67" t="s">
        <v>494</v>
      </c>
      <c r="Y609" s="67" t="s">
        <v>18</v>
      </c>
    </row>
    <row r="610">
      <c r="A610" s="67" t="s">
        <v>60</v>
      </c>
      <c r="B610" s="66">
        <v>9.2977576E7</v>
      </c>
      <c r="C610" s="67" t="s">
        <v>2470</v>
      </c>
      <c r="D610" s="67" t="s">
        <v>107</v>
      </c>
      <c r="E610" s="67" t="s">
        <v>2471</v>
      </c>
      <c r="F610" s="66" t="s">
        <v>2472</v>
      </c>
      <c r="G610" s="66">
        <v>674.0</v>
      </c>
      <c r="H610" s="66">
        <v>2.002121E7</v>
      </c>
      <c r="I610" s="66">
        <v>0.0</v>
      </c>
      <c r="J610" s="66">
        <v>1.0</v>
      </c>
      <c r="K610" s="68"/>
      <c r="L610" s="68"/>
      <c r="M610" s="69" t="s">
        <v>2473</v>
      </c>
      <c r="N610" s="66">
        <v>235959.0</v>
      </c>
      <c r="O610" s="66">
        <v>2.002121E7</v>
      </c>
      <c r="P610" s="68"/>
      <c r="Q610" s="66">
        <v>26.0</v>
      </c>
      <c r="R610" s="66">
        <v>2.002121E7</v>
      </c>
      <c r="S610" s="70">
        <v>1.0</v>
      </c>
      <c r="T610" s="70">
        <v>1.0</v>
      </c>
      <c r="U610" s="67" t="s">
        <v>492</v>
      </c>
      <c r="V610" s="67" t="s">
        <v>493</v>
      </c>
      <c r="W610" s="67" t="s">
        <v>49</v>
      </c>
      <c r="X610" s="67" t="s">
        <v>494</v>
      </c>
      <c r="Y610" s="67" t="s">
        <v>18</v>
      </c>
    </row>
    <row r="611">
      <c r="A611" s="67" t="s">
        <v>79</v>
      </c>
      <c r="B611" s="66">
        <v>1.6567736E7</v>
      </c>
      <c r="C611" s="67" t="s">
        <v>2474</v>
      </c>
      <c r="D611" s="67" t="s">
        <v>168</v>
      </c>
      <c r="E611" s="67" t="s">
        <v>2475</v>
      </c>
      <c r="F611" s="66" t="s">
        <v>2476</v>
      </c>
      <c r="G611" s="66">
        <v>410.0</v>
      </c>
      <c r="H611" s="66">
        <v>2.0070307E7</v>
      </c>
      <c r="I611" s="66">
        <v>0.0</v>
      </c>
      <c r="J611" s="66">
        <v>6.0</v>
      </c>
      <c r="K611" s="68"/>
      <c r="L611" s="68"/>
      <c r="M611" s="69" t="s">
        <v>2477</v>
      </c>
      <c r="N611" s="66">
        <v>235959.0</v>
      </c>
      <c r="O611" s="66">
        <v>2.0070307E7</v>
      </c>
      <c r="P611" s="68"/>
      <c r="Q611" s="66">
        <v>29.0</v>
      </c>
      <c r="R611" s="66">
        <v>2.0070307E7</v>
      </c>
      <c r="S611" s="70">
        <v>1.0</v>
      </c>
      <c r="T611" s="70">
        <v>0.0</v>
      </c>
      <c r="U611" s="67" t="s">
        <v>492</v>
      </c>
      <c r="V611" s="67" t="s">
        <v>493</v>
      </c>
      <c r="W611" s="67" t="s">
        <v>49</v>
      </c>
      <c r="X611" s="67" t="s">
        <v>494</v>
      </c>
      <c r="Y611" s="67" t="s">
        <v>12</v>
      </c>
    </row>
    <row r="612">
      <c r="A612" s="67" t="s">
        <v>63</v>
      </c>
      <c r="B612" s="66">
        <v>3.7931431E7</v>
      </c>
      <c r="C612" s="67" t="s">
        <v>2478</v>
      </c>
      <c r="D612" s="67" t="s">
        <v>107</v>
      </c>
      <c r="E612" s="67" t="s">
        <v>2479</v>
      </c>
      <c r="F612" s="66" t="s">
        <v>2480</v>
      </c>
      <c r="G612" s="66">
        <v>407.0</v>
      </c>
      <c r="H612" s="66">
        <v>2.0161221E7</v>
      </c>
      <c r="I612" s="66">
        <v>0.0</v>
      </c>
      <c r="J612" s="66">
        <v>6.0</v>
      </c>
      <c r="K612" s="68"/>
      <c r="L612" s="68"/>
      <c r="M612" s="69" t="s">
        <v>2481</v>
      </c>
      <c r="N612" s="66">
        <v>235959.0</v>
      </c>
      <c r="O612" s="66">
        <v>2.0161221E7</v>
      </c>
      <c r="P612" s="66" t="s">
        <v>2482</v>
      </c>
      <c r="Q612" s="66">
        <v>18.0</v>
      </c>
      <c r="R612" s="66">
        <v>2.0161221E7</v>
      </c>
      <c r="S612" s="70">
        <v>1.0</v>
      </c>
      <c r="T612" s="70">
        <v>1.0</v>
      </c>
      <c r="U612" s="67" t="s">
        <v>492</v>
      </c>
      <c r="V612" s="67" t="s">
        <v>493</v>
      </c>
      <c r="W612" s="67" t="s">
        <v>49</v>
      </c>
      <c r="X612" s="67" t="s">
        <v>494</v>
      </c>
      <c r="Y612" s="67" t="s">
        <v>18</v>
      </c>
    </row>
    <row r="613">
      <c r="A613" s="71" t="s">
        <v>56</v>
      </c>
      <c r="B613" s="66">
        <v>4153768.0</v>
      </c>
      <c r="C613" s="67" t="s">
        <v>2483</v>
      </c>
      <c r="D613" s="67" t="s">
        <v>107</v>
      </c>
      <c r="E613" s="67" t="s">
        <v>2484</v>
      </c>
      <c r="F613" s="66" t="s">
        <v>2485</v>
      </c>
      <c r="G613" s="66">
        <v>625.0</v>
      </c>
      <c r="H613" s="66">
        <v>2.0180514E7</v>
      </c>
      <c r="I613" s="66">
        <v>0.0</v>
      </c>
      <c r="J613" s="66">
        <v>11.0</v>
      </c>
      <c r="K613" s="68"/>
      <c r="L613" s="68"/>
      <c r="M613" s="69" t="s">
        <v>2486</v>
      </c>
      <c r="N613" s="66">
        <v>235959.0</v>
      </c>
      <c r="O613" s="66">
        <v>2.0180514E7</v>
      </c>
      <c r="P613" s="66" t="s">
        <v>153</v>
      </c>
      <c r="Q613" s="66">
        <v>41.0</v>
      </c>
      <c r="R613" s="66">
        <v>2.0180514E7</v>
      </c>
      <c r="S613" s="70">
        <v>1.0</v>
      </c>
      <c r="T613" s="70">
        <v>1.0</v>
      </c>
      <c r="U613" s="67" t="s">
        <v>492</v>
      </c>
      <c r="V613" s="67" t="s">
        <v>493</v>
      </c>
      <c r="W613" s="67" t="s">
        <v>49</v>
      </c>
      <c r="X613" s="67" t="s">
        <v>494</v>
      </c>
      <c r="Y613" s="67" t="s">
        <v>18</v>
      </c>
    </row>
    <row r="614">
      <c r="A614" s="67" t="s">
        <v>63</v>
      </c>
      <c r="B614" s="66">
        <v>4.9494241E7</v>
      </c>
      <c r="C614" s="67" t="s">
        <v>2487</v>
      </c>
      <c r="D614" s="67" t="s">
        <v>107</v>
      </c>
      <c r="E614" s="67" t="s">
        <v>2488</v>
      </c>
      <c r="F614" s="66" t="s">
        <v>1373</v>
      </c>
      <c r="G614" s="66">
        <v>1436.0</v>
      </c>
      <c r="H614" s="66">
        <v>2.018102E7</v>
      </c>
      <c r="I614" s="66">
        <v>0.0</v>
      </c>
      <c r="J614" s="66">
        <v>15.0</v>
      </c>
      <c r="K614" s="68"/>
      <c r="L614" s="68"/>
      <c r="M614" s="69" t="s">
        <v>1374</v>
      </c>
      <c r="N614" s="66">
        <v>235959.0</v>
      </c>
      <c r="O614" s="66">
        <v>2.018102E7</v>
      </c>
      <c r="P614" s="68"/>
      <c r="Q614" s="66">
        <v>57.0</v>
      </c>
      <c r="R614" s="66">
        <v>2.018102E7</v>
      </c>
      <c r="S614" s="70">
        <v>1.0</v>
      </c>
      <c r="T614" s="70">
        <v>1.0</v>
      </c>
      <c r="U614" s="67" t="s">
        <v>492</v>
      </c>
      <c r="V614" s="67" t="s">
        <v>493</v>
      </c>
      <c r="W614" s="67" t="s">
        <v>49</v>
      </c>
      <c r="X614" s="67" t="s">
        <v>494</v>
      </c>
      <c r="Y614" s="67" t="s">
        <v>18</v>
      </c>
    </row>
    <row r="615">
      <c r="A615" s="65" t="s">
        <v>79</v>
      </c>
      <c r="B615" s="66">
        <v>5.1724987E7</v>
      </c>
      <c r="C615" s="67" t="s">
        <v>2489</v>
      </c>
      <c r="D615" s="67" t="s">
        <v>107</v>
      </c>
      <c r="E615" s="67" t="s">
        <v>2490</v>
      </c>
      <c r="F615" s="66" t="s">
        <v>2491</v>
      </c>
      <c r="G615" s="66">
        <v>371.0</v>
      </c>
      <c r="H615" s="66">
        <v>2.0111009E7</v>
      </c>
      <c r="I615" s="66">
        <v>0.0</v>
      </c>
      <c r="J615" s="66">
        <v>7.0</v>
      </c>
      <c r="K615" s="68"/>
      <c r="L615" s="68"/>
      <c r="M615" s="69" t="s">
        <v>2492</v>
      </c>
      <c r="N615" s="66">
        <v>235959.0</v>
      </c>
      <c r="O615" s="66">
        <v>2.0111009E7</v>
      </c>
      <c r="P615" s="68"/>
      <c r="Q615" s="66">
        <v>15.0</v>
      </c>
      <c r="R615" s="66">
        <v>2.0111009E7</v>
      </c>
      <c r="S615" s="70">
        <v>1.0</v>
      </c>
      <c r="T615" s="70">
        <v>1.0</v>
      </c>
      <c r="U615" s="67" t="s">
        <v>492</v>
      </c>
      <c r="V615" s="67" t="s">
        <v>493</v>
      </c>
      <c r="W615" s="67" t="s">
        <v>49</v>
      </c>
      <c r="X615" s="67" t="s">
        <v>494</v>
      </c>
      <c r="Y615" s="67" t="s">
        <v>18</v>
      </c>
    </row>
    <row r="616">
      <c r="A616" s="67" t="s">
        <v>60</v>
      </c>
      <c r="B616" s="66">
        <v>2.67961168E8</v>
      </c>
      <c r="C616" s="67" t="s">
        <v>2493</v>
      </c>
      <c r="D616" s="67" t="s">
        <v>107</v>
      </c>
      <c r="E616" s="67" t="s">
        <v>2494</v>
      </c>
      <c r="F616" s="66" t="s">
        <v>2495</v>
      </c>
      <c r="G616" s="66">
        <v>393.0</v>
      </c>
      <c r="H616" s="66">
        <v>2.0090603E7</v>
      </c>
      <c r="I616" s="66">
        <v>0.0</v>
      </c>
      <c r="J616" s="66">
        <v>1.0</v>
      </c>
      <c r="K616" s="68"/>
      <c r="L616" s="68"/>
      <c r="M616" s="69" t="s">
        <v>2496</v>
      </c>
      <c r="N616" s="66">
        <v>235959.0</v>
      </c>
      <c r="O616" s="66">
        <v>2.0090603E7</v>
      </c>
      <c r="P616" s="66"/>
      <c r="Q616" s="66">
        <v>17.0</v>
      </c>
      <c r="R616" s="66">
        <v>2.0090603E7</v>
      </c>
      <c r="S616" s="70">
        <v>1.0</v>
      </c>
      <c r="T616" s="70">
        <v>1.0</v>
      </c>
      <c r="U616" s="67" t="s">
        <v>492</v>
      </c>
      <c r="V616" s="67" t="s">
        <v>493</v>
      </c>
      <c r="W616" s="67" t="s">
        <v>49</v>
      </c>
      <c r="X616" s="67" t="s">
        <v>494</v>
      </c>
      <c r="Y616" s="67" t="s">
        <v>18</v>
      </c>
    </row>
    <row r="617">
      <c r="A617" s="65" t="s">
        <v>73</v>
      </c>
      <c r="B617" s="66">
        <v>1.7259491E7</v>
      </c>
      <c r="C617" s="67" t="s">
        <v>2497</v>
      </c>
      <c r="D617" s="67" t="s">
        <v>107</v>
      </c>
      <c r="E617" s="67" t="s">
        <v>2498</v>
      </c>
      <c r="F617" s="66" t="s">
        <v>2499</v>
      </c>
      <c r="G617" s="66">
        <v>213.0</v>
      </c>
      <c r="H617" s="66">
        <v>2.0160322E7</v>
      </c>
      <c r="I617" s="66">
        <v>0.0</v>
      </c>
      <c r="J617" s="66">
        <v>5.0</v>
      </c>
      <c r="K617" s="68"/>
      <c r="L617" s="68"/>
      <c r="M617" s="69" t="s">
        <v>2500</v>
      </c>
      <c r="N617" s="66">
        <v>235959.0</v>
      </c>
      <c r="O617" s="66">
        <v>2.0160322E7</v>
      </c>
      <c r="P617" s="66" t="s">
        <v>324</v>
      </c>
      <c r="Q617" s="66">
        <v>9.0</v>
      </c>
      <c r="R617" s="66">
        <v>2.0160322E7</v>
      </c>
      <c r="S617" s="70">
        <v>1.0</v>
      </c>
      <c r="T617" s="70">
        <v>1.0</v>
      </c>
      <c r="U617" s="67" t="s">
        <v>492</v>
      </c>
      <c r="V617" s="67" t="s">
        <v>493</v>
      </c>
      <c r="W617" s="67" t="s">
        <v>49</v>
      </c>
      <c r="X617" s="67" t="s">
        <v>494</v>
      </c>
      <c r="Y617" s="67" t="s">
        <v>18</v>
      </c>
    </row>
    <row r="618">
      <c r="A618" s="65" t="s">
        <v>69</v>
      </c>
      <c r="B618" s="66">
        <v>6405042.0</v>
      </c>
      <c r="C618" s="67" t="s">
        <v>2501</v>
      </c>
      <c r="D618" s="67" t="s">
        <v>107</v>
      </c>
      <c r="E618" s="67" t="s">
        <v>2502</v>
      </c>
      <c r="F618" s="66" t="s">
        <v>2503</v>
      </c>
      <c r="G618" s="66">
        <v>1879.0</v>
      </c>
      <c r="H618" s="66">
        <v>2.017102E7</v>
      </c>
      <c r="I618" s="66">
        <v>0.0</v>
      </c>
      <c r="J618" s="66">
        <v>9.0</v>
      </c>
      <c r="K618" s="68"/>
      <c r="L618" s="68"/>
      <c r="M618" s="69" t="s">
        <v>2504</v>
      </c>
      <c r="N618" s="66">
        <v>235959.0</v>
      </c>
      <c r="O618" s="66">
        <v>2.017102E7</v>
      </c>
      <c r="P618" s="66" t="s">
        <v>365</v>
      </c>
      <c r="Q618" s="66">
        <v>125.0</v>
      </c>
      <c r="R618" s="66">
        <v>2.017102E7</v>
      </c>
      <c r="S618" s="70">
        <v>1.0</v>
      </c>
      <c r="T618" s="70">
        <v>1.0</v>
      </c>
      <c r="U618" s="67" t="s">
        <v>492</v>
      </c>
      <c r="V618" s="67" t="s">
        <v>493</v>
      </c>
      <c r="W618" s="67" t="s">
        <v>49</v>
      </c>
      <c r="X618" s="67" t="s">
        <v>494</v>
      </c>
      <c r="Y618" s="67" t="s">
        <v>18</v>
      </c>
    </row>
    <row r="619">
      <c r="A619" s="67" t="s">
        <v>60</v>
      </c>
      <c r="B619" s="66">
        <v>3.86607616E8</v>
      </c>
      <c r="C619" s="67" t="s">
        <v>2505</v>
      </c>
      <c r="D619" s="67" t="s">
        <v>107</v>
      </c>
      <c r="E619" s="67" t="s">
        <v>2506</v>
      </c>
      <c r="F619" s="66" t="s">
        <v>2507</v>
      </c>
      <c r="G619" s="66">
        <v>751.0</v>
      </c>
      <c r="H619" s="66">
        <v>2.0151221E7</v>
      </c>
      <c r="I619" s="66">
        <v>0.0</v>
      </c>
      <c r="J619" s="66">
        <v>1.0</v>
      </c>
      <c r="K619" s="68"/>
      <c r="L619" s="68"/>
      <c r="M619" s="69" t="s">
        <v>2508</v>
      </c>
      <c r="N619" s="66">
        <v>235959.0</v>
      </c>
      <c r="O619" s="66">
        <v>2.0151221E7</v>
      </c>
      <c r="P619" s="68"/>
      <c r="Q619" s="66">
        <v>27.0</v>
      </c>
      <c r="R619" s="66">
        <v>2.0151221E7</v>
      </c>
      <c r="S619" s="70">
        <v>1.0</v>
      </c>
      <c r="T619" s="70">
        <v>1.0</v>
      </c>
      <c r="U619" s="67" t="s">
        <v>492</v>
      </c>
      <c r="V619" s="67" t="s">
        <v>493</v>
      </c>
      <c r="W619" s="67" t="s">
        <v>49</v>
      </c>
      <c r="X619" s="67" t="s">
        <v>494</v>
      </c>
      <c r="Y619" s="67" t="s">
        <v>18</v>
      </c>
    </row>
    <row r="620">
      <c r="A620" s="71" t="s">
        <v>56</v>
      </c>
      <c r="B620" s="66">
        <v>6647133.0</v>
      </c>
      <c r="C620" s="67" t="s">
        <v>2509</v>
      </c>
      <c r="D620" s="67" t="s">
        <v>107</v>
      </c>
      <c r="E620" s="67" t="s">
        <v>2510</v>
      </c>
      <c r="F620" s="66" t="s">
        <v>2511</v>
      </c>
      <c r="G620" s="66">
        <v>525.0</v>
      </c>
      <c r="H620" s="66">
        <v>2.0190826E7</v>
      </c>
      <c r="I620" s="66">
        <v>0.0</v>
      </c>
      <c r="J620" s="66">
        <v>10.0</v>
      </c>
      <c r="K620" s="68"/>
      <c r="L620" s="68"/>
      <c r="M620" s="69" t="s">
        <v>2512</v>
      </c>
      <c r="N620" s="66">
        <v>235959.0</v>
      </c>
      <c r="O620" s="66">
        <v>2.0190826E7</v>
      </c>
      <c r="P620" s="66" t="s">
        <v>153</v>
      </c>
      <c r="Q620" s="66">
        <v>25.0</v>
      </c>
      <c r="R620" s="66">
        <v>2.0190826E7</v>
      </c>
      <c r="S620" s="70">
        <v>1.0</v>
      </c>
      <c r="T620" s="70">
        <v>1.0</v>
      </c>
      <c r="U620" s="67" t="s">
        <v>492</v>
      </c>
      <c r="V620" s="67" t="s">
        <v>493</v>
      </c>
      <c r="W620" s="67" t="s">
        <v>49</v>
      </c>
      <c r="X620" s="67" t="s">
        <v>494</v>
      </c>
      <c r="Y620" s="67" t="s">
        <v>18</v>
      </c>
    </row>
    <row r="621">
      <c r="A621" s="65" t="s">
        <v>66</v>
      </c>
      <c r="B621" s="66">
        <v>2324216.0</v>
      </c>
      <c r="C621" s="67" t="s">
        <v>2513</v>
      </c>
      <c r="D621" s="67" t="s">
        <v>107</v>
      </c>
      <c r="E621" s="67" t="s">
        <v>2514</v>
      </c>
      <c r="F621" s="66" t="s">
        <v>2515</v>
      </c>
      <c r="G621" s="66">
        <v>366.0</v>
      </c>
      <c r="H621" s="66">
        <v>2.0060523E7</v>
      </c>
      <c r="I621" s="66">
        <v>0.0</v>
      </c>
      <c r="J621" s="66">
        <v>6.0</v>
      </c>
      <c r="K621" s="68"/>
      <c r="L621" s="68"/>
      <c r="M621" s="66" t="s">
        <v>126</v>
      </c>
      <c r="N621" s="66">
        <v>235959.0</v>
      </c>
      <c r="O621" s="66">
        <v>2.0060523E7</v>
      </c>
      <c r="P621" s="68"/>
      <c r="Q621" s="66">
        <v>16.0</v>
      </c>
      <c r="R621" s="66">
        <v>2.0060523E7</v>
      </c>
      <c r="S621" s="70">
        <v>1.0</v>
      </c>
      <c r="T621" s="70">
        <v>1.0</v>
      </c>
      <c r="U621" s="67" t="s">
        <v>492</v>
      </c>
      <c r="V621" s="67" t="s">
        <v>493</v>
      </c>
      <c r="W621" s="67" t="s">
        <v>49</v>
      </c>
      <c r="X621" s="67" t="s">
        <v>494</v>
      </c>
      <c r="Y621" s="67" t="s">
        <v>18</v>
      </c>
    </row>
    <row r="622">
      <c r="A622" s="65" t="s">
        <v>79</v>
      </c>
      <c r="B622" s="66">
        <v>6.3743404E7</v>
      </c>
      <c r="C622" s="67" t="s">
        <v>2516</v>
      </c>
      <c r="D622" s="67" t="s">
        <v>107</v>
      </c>
      <c r="E622" s="67" t="s">
        <v>2517</v>
      </c>
      <c r="F622" s="66" t="s">
        <v>2518</v>
      </c>
      <c r="G622" s="66">
        <v>1942.0</v>
      </c>
      <c r="H622" s="66">
        <v>2.0121219E7</v>
      </c>
      <c r="I622" s="66">
        <v>0.0</v>
      </c>
      <c r="J622" s="66">
        <v>31.0</v>
      </c>
      <c r="K622" s="68"/>
      <c r="L622" s="68"/>
      <c r="M622" s="69" t="s">
        <v>2519</v>
      </c>
      <c r="N622" s="66">
        <v>235959.0</v>
      </c>
      <c r="O622" s="66">
        <v>2.0121219E7</v>
      </c>
      <c r="P622" s="66" t="s">
        <v>2520</v>
      </c>
      <c r="Q622" s="66">
        <v>103.0</v>
      </c>
      <c r="R622" s="66">
        <v>2.0121219E7</v>
      </c>
      <c r="S622" s="70">
        <v>1.0</v>
      </c>
      <c r="T622" s="70">
        <v>1.0</v>
      </c>
      <c r="U622" s="67" t="s">
        <v>492</v>
      </c>
      <c r="V622" s="67" t="s">
        <v>493</v>
      </c>
      <c r="W622" s="67" t="s">
        <v>49</v>
      </c>
      <c r="X622" s="67" t="s">
        <v>494</v>
      </c>
      <c r="Y622" s="67" t="s">
        <v>18</v>
      </c>
    </row>
    <row r="623">
      <c r="A623" s="67" t="s">
        <v>60</v>
      </c>
      <c r="B623" s="66">
        <v>3.7880148E8</v>
      </c>
      <c r="C623" s="67" t="s">
        <v>415</v>
      </c>
      <c r="D623" s="67" t="s">
        <v>107</v>
      </c>
      <c r="E623" s="67" t="s">
        <v>2521</v>
      </c>
      <c r="F623" s="66" t="s">
        <v>2522</v>
      </c>
      <c r="G623" s="66">
        <v>1056.0</v>
      </c>
      <c r="H623" s="66">
        <v>2.0150624E7</v>
      </c>
      <c r="I623" s="66">
        <v>0.0</v>
      </c>
      <c r="J623" s="66">
        <v>1.0</v>
      </c>
      <c r="K623" s="68"/>
      <c r="L623" s="68"/>
      <c r="M623" s="69" t="s">
        <v>2523</v>
      </c>
      <c r="N623" s="66">
        <v>235959.0</v>
      </c>
      <c r="O623" s="66">
        <v>2.0150624E7</v>
      </c>
      <c r="P623" s="68"/>
      <c r="Q623" s="66">
        <v>47.0</v>
      </c>
      <c r="R623" s="66">
        <v>2.0150624E7</v>
      </c>
      <c r="S623" s="70">
        <v>1.0</v>
      </c>
      <c r="T623" s="70">
        <v>1.0</v>
      </c>
      <c r="U623" s="67" t="s">
        <v>492</v>
      </c>
      <c r="V623" s="67" t="s">
        <v>493</v>
      </c>
      <c r="W623" s="67" t="s">
        <v>49</v>
      </c>
      <c r="X623" s="67" t="s">
        <v>494</v>
      </c>
      <c r="Y623" s="67" t="s">
        <v>18</v>
      </c>
    </row>
    <row r="624">
      <c r="A624" s="65" t="s">
        <v>60</v>
      </c>
      <c r="B624" s="66">
        <v>2.38969325E8</v>
      </c>
      <c r="C624" s="67" t="s">
        <v>2524</v>
      </c>
      <c r="D624" s="67" t="s">
        <v>107</v>
      </c>
      <c r="E624" s="67" t="s">
        <v>2525</v>
      </c>
      <c r="F624" s="66" t="s">
        <v>2526</v>
      </c>
      <c r="G624" s="66">
        <v>1083.0</v>
      </c>
      <c r="H624" s="66">
        <v>2.0080407E7</v>
      </c>
      <c r="I624" s="66">
        <v>0.0</v>
      </c>
      <c r="J624" s="66">
        <v>1.0</v>
      </c>
      <c r="K624" s="68"/>
      <c r="L624" s="68"/>
      <c r="M624" s="69" t="s">
        <v>2527</v>
      </c>
      <c r="N624" s="66">
        <v>235959.0</v>
      </c>
      <c r="O624" s="66">
        <v>2.0080407E7</v>
      </c>
      <c r="P624" s="66"/>
      <c r="Q624" s="66">
        <v>59.0</v>
      </c>
      <c r="R624" s="66">
        <v>2.0080407E7</v>
      </c>
      <c r="S624" s="70">
        <v>1.0</v>
      </c>
      <c r="T624" s="70">
        <v>1.0</v>
      </c>
      <c r="U624" s="67" t="s">
        <v>492</v>
      </c>
      <c r="V624" s="67" t="s">
        <v>493</v>
      </c>
      <c r="W624" s="67" t="s">
        <v>49</v>
      </c>
      <c r="X624" s="67" t="s">
        <v>494</v>
      </c>
      <c r="Y624" s="67" t="s">
        <v>18</v>
      </c>
    </row>
    <row r="625">
      <c r="A625" s="65" t="s">
        <v>59</v>
      </c>
      <c r="B625" s="66">
        <v>2.3997991E7</v>
      </c>
      <c r="C625" s="67" t="s">
        <v>419</v>
      </c>
      <c r="D625" s="67" t="s">
        <v>107</v>
      </c>
      <c r="E625" s="67" t="s">
        <v>420</v>
      </c>
      <c r="F625" s="66" t="s">
        <v>421</v>
      </c>
      <c r="G625" s="66">
        <v>471.0</v>
      </c>
      <c r="H625" s="66">
        <v>2.0010316E7</v>
      </c>
      <c r="I625" s="66">
        <v>0.0</v>
      </c>
      <c r="J625" s="66">
        <v>1.0</v>
      </c>
      <c r="K625" s="68"/>
      <c r="L625" s="68"/>
      <c r="M625" s="69" t="s">
        <v>2528</v>
      </c>
      <c r="N625" s="66">
        <v>235959.0</v>
      </c>
      <c r="O625" s="66">
        <v>2.0010316E7</v>
      </c>
      <c r="P625" s="68"/>
      <c r="Q625" s="66">
        <v>20.0</v>
      </c>
      <c r="R625" s="66">
        <v>2.0010316E7</v>
      </c>
      <c r="S625" s="70">
        <v>1.0</v>
      </c>
      <c r="T625" s="70">
        <v>1.0</v>
      </c>
      <c r="U625" s="67" t="s">
        <v>492</v>
      </c>
      <c r="V625" s="67" t="s">
        <v>493</v>
      </c>
      <c r="W625" s="67" t="s">
        <v>49</v>
      </c>
      <c r="X625" s="67" t="s">
        <v>494</v>
      </c>
      <c r="Y625" s="67" t="s">
        <v>18</v>
      </c>
    </row>
    <row r="626">
      <c r="A626" s="65" t="s">
        <v>59</v>
      </c>
      <c r="B626" s="66">
        <v>2.8087489E7</v>
      </c>
      <c r="C626" s="67" t="s">
        <v>423</v>
      </c>
      <c r="D626" s="67" t="s">
        <v>168</v>
      </c>
      <c r="E626" s="67" t="s">
        <v>424</v>
      </c>
      <c r="F626" s="66" t="s">
        <v>425</v>
      </c>
      <c r="G626" s="66">
        <v>151.0</v>
      </c>
      <c r="H626" s="66">
        <v>2.0010819E7</v>
      </c>
      <c r="I626" s="66">
        <v>0.0</v>
      </c>
      <c r="J626" s="66">
        <v>2.0</v>
      </c>
      <c r="K626" s="68"/>
      <c r="L626" s="68"/>
      <c r="M626" s="69" t="s">
        <v>2529</v>
      </c>
      <c r="N626" s="66">
        <v>235959.0</v>
      </c>
      <c r="O626" s="66">
        <v>2.0010819E7</v>
      </c>
      <c r="P626" s="68"/>
      <c r="Q626" s="66">
        <v>13.0</v>
      </c>
      <c r="R626" s="66">
        <v>2.0010819E7</v>
      </c>
      <c r="S626" s="70">
        <v>1.0</v>
      </c>
      <c r="T626" s="70">
        <v>0.0</v>
      </c>
      <c r="U626" s="67" t="s">
        <v>492</v>
      </c>
      <c r="V626" s="67" t="s">
        <v>493</v>
      </c>
      <c r="W626" s="67" t="s">
        <v>49</v>
      </c>
      <c r="X626" s="67" t="s">
        <v>494</v>
      </c>
      <c r="Y626" s="67" t="s">
        <v>12</v>
      </c>
    </row>
    <row r="627">
      <c r="A627" s="65" t="s">
        <v>69</v>
      </c>
      <c r="B627" s="66">
        <v>3510722.0</v>
      </c>
      <c r="C627" s="67" t="s">
        <v>2530</v>
      </c>
      <c r="D627" s="67" t="s">
        <v>107</v>
      </c>
      <c r="E627" s="67" t="s">
        <v>2531</v>
      </c>
      <c r="F627" s="66" t="s">
        <v>2532</v>
      </c>
      <c r="G627" s="66">
        <v>8327.0</v>
      </c>
      <c r="H627" s="66">
        <v>2.0161009E7</v>
      </c>
      <c r="I627" s="66">
        <v>0.0</v>
      </c>
      <c r="J627" s="66">
        <v>51.0</v>
      </c>
      <c r="K627" s="68"/>
      <c r="L627" s="68"/>
      <c r="M627" s="69" t="s">
        <v>2533</v>
      </c>
      <c r="N627" s="66">
        <v>235959.0</v>
      </c>
      <c r="O627" s="66">
        <v>2.0161009E7</v>
      </c>
      <c r="P627" s="66" t="s">
        <v>2534</v>
      </c>
      <c r="Q627" s="66">
        <v>595.0</v>
      </c>
      <c r="R627" s="66">
        <v>2.0161009E7</v>
      </c>
      <c r="S627" s="70">
        <v>1.0</v>
      </c>
      <c r="T627" s="70">
        <v>1.0</v>
      </c>
      <c r="U627" s="67" t="s">
        <v>492</v>
      </c>
      <c r="V627" s="67" t="s">
        <v>493</v>
      </c>
      <c r="W627" s="67" t="s">
        <v>49</v>
      </c>
      <c r="X627" s="67" t="s">
        <v>494</v>
      </c>
      <c r="Y627" s="67" t="s">
        <v>18</v>
      </c>
    </row>
    <row r="628">
      <c r="A628" s="67" t="s">
        <v>60</v>
      </c>
      <c r="B628" s="66">
        <v>1.77155314E8</v>
      </c>
      <c r="C628" s="67" t="s">
        <v>2535</v>
      </c>
      <c r="D628" s="67" t="s">
        <v>107</v>
      </c>
      <c r="E628" s="67" t="s">
        <v>2536</v>
      </c>
      <c r="F628" s="66" t="s">
        <v>2537</v>
      </c>
      <c r="G628" s="66">
        <v>2689.0</v>
      </c>
      <c r="H628" s="66">
        <v>2.0051218E7</v>
      </c>
      <c r="I628" s="66">
        <v>0.0</v>
      </c>
      <c r="J628" s="66">
        <v>1.0</v>
      </c>
      <c r="K628" s="68"/>
      <c r="L628" s="68"/>
      <c r="M628" s="69" t="s">
        <v>2538</v>
      </c>
      <c r="N628" s="66">
        <v>235959.0</v>
      </c>
      <c r="O628" s="66">
        <v>2.0051218E7</v>
      </c>
      <c r="P628" s="68"/>
      <c r="Q628" s="66">
        <v>112.0</v>
      </c>
      <c r="R628" s="66">
        <v>2.0051218E7</v>
      </c>
      <c r="S628" s="70">
        <v>1.0</v>
      </c>
      <c r="T628" s="70">
        <v>1.0</v>
      </c>
      <c r="U628" s="67" t="s">
        <v>492</v>
      </c>
      <c r="V628" s="67" t="s">
        <v>493</v>
      </c>
      <c r="W628" s="67" t="s">
        <v>49</v>
      </c>
      <c r="X628" s="67" t="s">
        <v>494</v>
      </c>
      <c r="Y628" s="67" t="s">
        <v>18</v>
      </c>
    </row>
    <row r="629">
      <c r="A629" s="65" t="s">
        <v>60</v>
      </c>
      <c r="B629" s="66">
        <v>7.7303416E7</v>
      </c>
      <c r="C629" s="67" t="s">
        <v>2539</v>
      </c>
      <c r="D629" s="67" t="s">
        <v>107</v>
      </c>
      <c r="E629" s="67" t="s">
        <v>2540</v>
      </c>
      <c r="F629" s="66" t="s">
        <v>2541</v>
      </c>
      <c r="G629" s="66">
        <v>807.0</v>
      </c>
      <c r="H629" s="66">
        <v>2.0020517E7</v>
      </c>
      <c r="I629" s="66">
        <v>0.0</v>
      </c>
      <c r="J629" s="66">
        <v>1.0</v>
      </c>
      <c r="K629" s="68"/>
      <c r="L629" s="68"/>
      <c r="M629" s="69" t="s">
        <v>2542</v>
      </c>
      <c r="N629" s="66">
        <v>235959.0</v>
      </c>
      <c r="O629" s="66">
        <v>2.0020517E7</v>
      </c>
      <c r="P629" s="68"/>
      <c r="Q629" s="66">
        <v>38.0</v>
      </c>
      <c r="R629" s="66">
        <v>2.0020517E7</v>
      </c>
      <c r="S629" s="70">
        <v>1.0</v>
      </c>
      <c r="T629" s="70">
        <v>1.0</v>
      </c>
      <c r="U629" s="67" t="s">
        <v>492</v>
      </c>
      <c r="V629" s="67" t="s">
        <v>493</v>
      </c>
      <c r="W629" s="67" t="s">
        <v>49</v>
      </c>
      <c r="X629" s="67" t="s">
        <v>494</v>
      </c>
      <c r="Y629" s="67" t="s">
        <v>18</v>
      </c>
    </row>
    <row r="630">
      <c r="A630" s="65" t="s">
        <v>24</v>
      </c>
      <c r="B630" s="66">
        <v>1.3199693E7</v>
      </c>
      <c r="C630" s="67" t="s">
        <v>2543</v>
      </c>
      <c r="D630" s="67" t="s">
        <v>107</v>
      </c>
      <c r="E630" s="67" t="s">
        <v>2544</v>
      </c>
      <c r="F630" s="66" t="s">
        <v>2545</v>
      </c>
      <c r="G630" s="66">
        <v>313.0</v>
      </c>
      <c r="H630" s="66">
        <v>2.0101014E7</v>
      </c>
      <c r="I630" s="66">
        <v>0.0</v>
      </c>
      <c r="J630" s="66">
        <v>5.0</v>
      </c>
      <c r="K630" s="68"/>
      <c r="L630" s="68"/>
      <c r="M630" s="69" t="s">
        <v>2546</v>
      </c>
      <c r="N630" s="66">
        <v>235959.0</v>
      </c>
      <c r="O630" s="66">
        <v>2.0101014E7</v>
      </c>
      <c r="P630" s="66" t="s">
        <v>365</v>
      </c>
      <c r="Q630" s="66">
        <v>20.0</v>
      </c>
      <c r="R630" s="66">
        <v>2.0101014E7</v>
      </c>
      <c r="S630" s="70">
        <v>1.0</v>
      </c>
      <c r="T630" s="70">
        <v>1.0</v>
      </c>
      <c r="U630" s="67" t="s">
        <v>492</v>
      </c>
      <c r="V630" s="67" t="s">
        <v>493</v>
      </c>
      <c r="W630" s="67" t="s">
        <v>49</v>
      </c>
      <c r="X630" s="67" t="s">
        <v>494</v>
      </c>
      <c r="Y630" s="67" t="s">
        <v>18</v>
      </c>
    </row>
    <row r="631">
      <c r="A631" s="65" t="s">
        <v>79</v>
      </c>
      <c r="B631" s="66">
        <v>1.14742537E8</v>
      </c>
      <c r="C631" s="67" t="s">
        <v>2547</v>
      </c>
      <c r="D631" s="67" t="s">
        <v>107</v>
      </c>
      <c r="E631" s="67" t="s">
        <v>2548</v>
      </c>
      <c r="F631" s="66" t="s">
        <v>2549</v>
      </c>
      <c r="G631" s="66">
        <v>844.0</v>
      </c>
      <c r="H631" s="66">
        <v>2.0170424E7</v>
      </c>
      <c r="I631" s="66">
        <v>0.0</v>
      </c>
      <c r="J631" s="66">
        <v>10.0</v>
      </c>
      <c r="K631" s="68"/>
      <c r="L631" s="68"/>
      <c r="M631" s="69" t="s">
        <v>2550</v>
      </c>
      <c r="N631" s="66">
        <v>235959.0</v>
      </c>
      <c r="O631" s="66">
        <v>2.0170424E7</v>
      </c>
      <c r="P631" s="66" t="s">
        <v>2551</v>
      </c>
      <c r="Q631" s="66">
        <v>34.0</v>
      </c>
      <c r="R631" s="66">
        <v>2.0170424E7</v>
      </c>
      <c r="S631" s="70">
        <v>1.0</v>
      </c>
      <c r="T631" s="70">
        <v>1.0</v>
      </c>
      <c r="U631" s="67" t="s">
        <v>492</v>
      </c>
      <c r="V631" s="67" t="s">
        <v>493</v>
      </c>
      <c r="W631" s="67" t="s">
        <v>49</v>
      </c>
      <c r="X631" s="67" t="s">
        <v>494</v>
      </c>
      <c r="Y631" s="67" t="s">
        <v>18</v>
      </c>
    </row>
    <row r="632">
      <c r="A632" s="71" t="s">
        <v>59</v>
      </c>
      <c r="B632" s="66">
        <v>8.9837802E7</v>
      </c>
      <c r="C632" s="67" t="s">
        <v>427</v>
      </c>
      <c r="D632" s="67" t="s">
        <v>107</v>
      </c>
      <c r="E632" s="67" t="s">
        <v>428</v>
      </c>
      <c r="F632" s="66" t="s">
        <v>2552</v>
      </c>
      <c r="G632" s="66">
        <v>545.0</v>
      </c>
      <c r="H632" s="66">
        <v>2.0090625E7</v>
      </c>
      <c r="I632" s="66">
        <v>0.0</v>
      </c>
      <c r="J632" s="66">
        <v>2.0</v>
      </c>
      <c r="K632" s="68"/>
      <c r="L632" s="68"/>
      <c r="M632" s="69" t="s">
        <v>2553</v>
      </c>
      <c r="N632" s="66">
        <v>235959.0</v>
      </c>
      <c r="O632" s="66">
        <v>2.0090625E7</v>
      </c>
      <c r="P632" s="68"/>
      <c r="Q632" s="66">
        <v>29.0</v>
      </c>
      <c r="R632" s="66">
        <v>2.0090625E7</v>
      </c>
      <c r="S632" s="70">
        <v>1.0</v>
      </c>
      <c r="T632" s="70">
        <v>1.0</v>
      </c>
      <c r="U632" s="67" t="s">
        <v>492</v>
      </c>
      <c r="V632" s="67" t="s">
        <v>493</v>
      </c>
      <c r="W632" s="67" t="s">
        <v>49</v>
      </c>
      <c r="X632" s="67" t="s">
        <v>494</v>
      </c>
      <c r="Y632" s="67" t="s">
        <v>18</v>
      </c>
    </row>
    <row r="633">
      <c r="A633" s="71" t="s">
        <v>59</v>
      </c>
      <c r="B633" s="66">
        <v>1.36430447E8</v>
      </c>
      <c r="C633" s="67" t="s">
        <v>431</v>
      </c>
      <c r="D633" s="67" t="s">
        <v>107</v>
      </c>
      <c r="E633" s="67" t="s">
        <v>2554</v>
      </c>
      <c r="F633" s="66" t="s">
        <v>433</v>
      </c>
      <c r="G633" s="66">
        <v>142.0</v>
      </c>
      <c r="H633" s="66">
        <v>2.0140125E7</v>
      </c>
      <c r="I633" s="66">
        <v>0.0</v>
      </c>
      <c r="J633" s="66">
        <v>1.0</v>
      </c>
      <c r="K633" s="68"/>
      <c r="L633" s="68"/>
      <c r="M633" s="69" t="s">
        <v>2555</v>
      </c>
      <c r="N633" s="66">
        <v>235959.0</v>
      </c>
      <c r="O633" s="66">
        <v>2.0140125E7</v>
      </c>
      <c r="P633" s="68"/>
      <c r="Q633" s="66">
        <v>8.0</v>
      </c>
      <c r="R633" s="66">
        <v>2.0140125E7</v>
      </c>
      <c r="S633" s="70">
        <v>1.0</v>
      </c>
      <c r="T633" s="70">
        <v>1.0</v>
      </c>
      <c r="U633" s="67" t="s">
        <v>492</v>
      </c>
      <c r="V633" s="67" t="s">
        <v>493</v>
      </c>
      <c r="W633" s="67" t="s">
        <v>49</v>
      </c>
      <c r="X633" s="67" t="s">
        <v>494</v>
      </c>
      <c r="Y633" s="67" t="s">
        <v>18</v>
      </c>
    </row>
    <row r="634">
      <c r="A634" s="71" t="s">
        <v>59</v>
      </c>
      <c r="B634" s="66">
        <v>1.51227662E8</v>
      </c>
      <c r="C634" s="67" t="s">
        <v>2556</v>
      </c>
      <c r="D634" s="67" t="s">
        <v>107</v>
      </c>
      <c r="E634" s="67" t="s">
        <v>2557</v>
      </c>
      <c r="F634" s="66" t="s">
        <v>2558</v>
      </c>
      <c r="G634" s="66">
        <v>169.0</v>
      </c>
      <c r="H634" s="66">
        <v>2.0150315E7</v>
      </c>
      <c r="I634" s="66">
        <v>0.0</v>
      </c>
      <c r="J634" s="66">
        <v>1.0</v>
      </c>
      <c r="K634" s="68"/>
      <c r="L634" s="68"/>
      <c r="M634" s="69" t="s">
        <v>2559</v>
      </c>
      <c r="N634" s="66">
        <v>235959.0</v>
      </c>
      <c r="O634" s="66">
        <v>2.0150315E7</v>
      </c>
      <c r="P634" s="68"/>
      <c r="Q634" s="66">
        <v>8.0</v>
      </c>
      <c r="R634" s="66">
        <v>2.0150315E7</v>
      </c>
      <c r="S634" s="70">
        <v>1.0</v>
      </c>
      <c r="T634" s="70">
        <v>1.0</v>
      </c>
      <c r="U634" s="67" t="s">
        <v>492</v>
      </c>
      <c r="V634" s="67" t="s">
        <v>493</v>
      </c>
      <c r="W634" s="67" t="s">
        <v>49</v>
      </c>
      <c r="X634" s="67" t="s">
        <v>494</v>
      </c>
      <c r="Y634" s="67" t="s">
        <v>18</v>
      </c>
    </row>
    <row r="635">
      <c r="A635" s="65" t="s">
        <v>78</v>
      </c>
      <c r="B635" s="66">
        <v>4801776.0</v>
      </c>
      <c r="C635" s="67" t="s">
        <v>2560</v>
      </c>
      <c r="D635" s="67" t="s">
        <v>107</v>
      </c>
      <c r="E635" s="67" t="s">
        <v>2561</v>
      </c>
      <c r="F635" s="66" t="s">
        <v>2562</v>
      </c>
      <c r="G635" s="66">
        <v>292.0</v>
      </c>
      <c r="H635" s="66">
        <v>2.0160212E7</v>
      </c>
      <c r="I635" s="66">
        <v>0.0</v>
      </c>
      <c r="J635" s="66">
        <v>5.0</v>
      </c>
      <c r="K635" s="68"/>
      <c r="L635" s="68"/>
      <c r="M635" s="69" t="s">
        <v>2563</v>
      </c>
      <c r="N635" s="66">
        <v>235959.0</v>
      </c>
      <c r="O635" s="66">
        <v>2.0160212E7</v>
      </c>
      <c r="P635" s="66" t="s">
        <v>1220</v>
      </c>
      <c r="Q635" s="66">
        <v>19.0</v>
      </c>
      <c r="R635" s="66">
        <v>2.0160212E7</v>
      </c>
      <c r="S635" s="70">
        <v>1.0</v>
      </c>
      <c r="T635" s="70">
        <v>1.0</v>
      </c>
      <c r="U635" s="67" t="s">
        <v>492</v>
      </c>
      <c r="V635" s="67" t="s">
        <v>493</v>
      </c>
      <c r="W635" s="67" t="s">
        <v>49</v>
      </c>
      <c r="X635" s="67" t="s">
        <v>494</v>
      </c>
      <c r="Y635" s="67" t="s">
        <v>18</v>
      </c>
    </row>
    <row r="636">
      <c r="A636" s="65" t="s">
        <v>60</v>
      </c>
      <c r="B636" s="66">
        <v>7.1972722E7</v>
      </c>
      <c r="C636" s="67" t="s">
        <v>2564</v>
      </c>
      <c r="D636" s="67" t="s">
        <v>168</v>
      </c>
      <c r="E636" s="67" t="s">
        <v>2565</v>
      </c>
      <c r="F636" s="66" t="s">
        <v>2566</v>
      </c>
      <c r="G636" s="66">
        <v>753.0</v>
      </c>
      <c r="H636" s="66">
        <v>2.0020319E7</v>
      </c>
      <c r="I636" s="66">
        <v>0.0</v>
      </c>
      <c r="J636" s="66">
        <v>2.0</v>
      </c>
      <c r="K636" s="68"/>
      <c r="L636" s="68"/>
      <c r="M636" s="69" t="s">
        <v>2567</v>
      </c>
      <c r="N636" s="66">
        <v>235959.0</v>
      </c>
      <c r="O636" s="66">
        <v>2.0020319E7</v>
      </c>
      <c r="P636" s="68"/>
      <c r="Q636" s="66">
        <v>35.0</v>
      </c>
      <c r="R636" s="66">
        <v>2.0020319E7</v>
      </c>
      <c r="S636" s="70">
        <v>1.0</v>
      </c>
      <c r="T636" s="70">
        <v>0.0</v>
      </c>
      <c r="U636" s="67" t="s">
        <v>492</v>
      </c>
      <c r="V636" s="67" t="s">
        <v>493</v>
      </c>
      <c r="W636" s="67" t="s">
        <v>49</v>
      </c>
      <c r="X636" s="67" t="s">
        <v>494</v>
      </c>
      <c r="Y636" s="67" t="s">
        <v>12</v>
      </c>
    </row>
    <row r="637">
      <c r="A637" s="65" t="s">
        <v>79</v>
      </c>
      <c r="B637" s="66">
        <v>1.05820511E8</v>
      </c>
      <c r="C637" s="67" t="s">
        <v>2568</v>
      </c>
      <c r="D637" s="67" t="s">
        <v>107</v>
      </c>
      <c r="E637" s="67" t="s">
        <v>2569</v>
      </c>
      <c r="F637" s="66" t="s">
        <v>2570</v>
      </c>
      <c r="G637" s="66">
        <v>478.0</v>
      </c>
      <c r="H637" s="66">
        <v>2.0160706E7</v>
      </c>
      <c r="I637" s="66">
        <v>0.0</v>
      </c>
      <c r="J637" s="66">
        <v>6.0</v>
      </c>
      <c r="K637" s="68"/>
      <c r="L637" s="68"/>
      <c r="M637" s="69" t="s">
        <v>2571</v>
      </c>
      <c r="N637" s="66">
        <v>235959.0</v>
      </c>
      <c r="O637" s="66">
        <v>2.0160706E7</v>
      </c>
      <c r="P637" s="66" t="s">
        <v>1010</v>
      </c>
      <c r="Q637" s="66">
        <v>22.0</v>
      </c>
      <c r="R637" s="66">
        <v>2.0160706E7</v>
      </c>
      <c r="S637" s="70">
        <v>1.0</v>
      </c>
      <c r="T637" s="70">
        <v>1.0</v>
      </c>
      <c r="U637" s="67" t="s">
        <v>492</v>
      </c>
      <c r="V637" s="67" t="s">
        <v>493</v>
      </c>
      <c r="W637" s="67" t="s">
        <v>49</v>
      </c>
      <c r="X637" s="67" t="s">
        <v>494</v>
      </c>
      <c r="Y637" s="67" t="s">
        <v>18</v>
      </c>
    </row>
    <row r="638">
      <c r="A638" s="65" t="s">
        <v>73</v>
      </c>
      <c r="B638" s="66">
        <v>1.7240426E7</v>
      </c>
      <c r="C638" s="67" t="s">
        <v>2572</v>
      </c>
      <c r="D638" s="67" t="s">
        <v>107</v>
      </c>
      <c r="E638" s="67" t="s">
        <v>2573</v>
      </c>
      <c r="F638" s="66" t="s">
        <v>2574</v>
      </c>
      <c r="G638" s="66">
        <v>739.0</v>
      </c>
      <c r="H638" s="66">
        <v>2.0160324E7</v>
      </c>
      <c r="I638" s="66">
        <v>0.0</v>
      </c>
      <c r="J638" s="66">
        <v>19.0</v>
      </c>
      <c r="K638" s="68"/>
      <c r="L638" s="68"/>
      <c r="M638" s="69" t="s">
        <v>2575</v>
      </c>
      <c r="N638" s="66">
        <v>235959.0</v>
      </c>
      <c r="O638" s="66">
        <v>2.0160324E7</v>
      </c>
      <c r="P638" s="66" t="s">
        <v>2576</v>
      </c>
      <c r="Q638" s="66">
        <v>40.0</v>
      </c>
      <c r="R638" s="66">
        <v>2.0160324E7</v>
      </c>
      <c r="S638" s="70">
        <v>1.0</v>
      </c>
      <c r="T638" s="70">
        <v>1.0</v>
      </c>
      <c r="U638" s="67" t="s">
        <v>492</v>
      </c>
      <c r="V638" s="67" t="s">
        <v>493</v>
      </c>
      <c r="W638" s="67" t="s">
        <v>49</v>
      </c>
      <c r="X638" s="67" t="s">
        <v>494</v>
      </c>
      <c r="Y638" s="67" t="s">
        <v>18</v>
      </c>
    </row>
    <row r="639">
      <c r="A639" s="65" t="s">
        <v>59</v>
      </c>
      <c r="B639" s="66">
        <v>1.96678367E8</v>
      </c>
      <c r="C639" s="67" t="s">
        <v>440</v>
      </c>
      <c r="D639" s="67" t="s">
        <v>107</v>
      </c>
      <c r="E639" s="67" t="s">
        <v>441</v>
      </c>
      <c r="F639" s="66" t="s">
        <v>442</v>
      </c>
      <c r="G639" s="66">
        <v>449.0</v>
      </c>
      <c r="H639" s="66">
        <v>2.0180603E7</v>
      </c>
      <c r="I639" s="66">
        <v>0.0</v>
      </c>
      <c r="J639" s="66">
        <v>8.0</v>
      </c>
      <c r="K639" s="68"/>
      <c r="L639" s="68"/>
      <c r="M639" s="69" t="s">
        <v>2577</v>
      </c>
      <c r="N639" s="66">
        <v>235959.0</v>
      </c>
      <c r="O639" s="66">
        <v>2.0180603E7</v>
      </c>
      <c r="P639" s="66" t="s">
        <v>2578</v>
      </c>
      <c r="Q639" s="66">
        <v>17.0</v>
      </c>
      <c r="R639" s="66">
        <v>2.0180603E7</v>
      </c>
      <c r="S639" s="70">
        <v>1.0</v>
      </c>
      <c r="T639" s="70">
        <v>1.0</v>
      </c>
      <c r="U639" s="67" t="s">
        <v>492</v>
      </c>
      <c r="V639" s="67" t="s">
        <v>493</v>
      </c>
      <c r="W639" s="67" t="s">
        <v>49</v>
      </c>
      <c r="X639" s="67" t="s">
        <v>494</v>
      </c>
      <c r="Y639" s="67" t="s">
        <v>20</v>
      </c>
    </row>
    <row r="640">
      <c r="A640" s="65" t="s">
        <v>79</v>
      </c>
      <c r="B640" s="66">
        <v>7.7474133E7</v>
      </c>
      <c r="C640" s="67" t="s">
        <v>2579</v>
      </c>
      <c r="D640" s="67" t="s">
        <v>107</v>
      </c>
      <c r="E640" s="67" t="s">
        <v>2580</v>
      </c>
      <c r="F640" s="66" t="s">
        <v>2581</v>
      </c>
      <c r="G640" s="66">
        <v>605.0</v>
      </c>
      <c r="H640" s="66">
        <v>2.0140415E7</v>
      </c>
      <c r="I640" s="66">
        <v>0.0</v>
      </c>
      <c r="J640" s="66">
        <v>13.0</v>
      </c>
      <c r="K640" s="68"/>
      <c r="L640" s="68"/>
      <c r="M640" s="69" t="s">
        <v>2582</v>
      </c>
      <c r="N640" s="66">
        <v>235959.0</v>
      </c>
      <c r="O640" s="66">
        <v>2.0140415E7</v>
      </c>
      <c r="P640" s="66" t="s">
        <v>2583</v>
      </c>
      <c r="Q640" s="66">
        <v>37.0</v>
      </c>
      <c r="R640" s="66">
        <v>2.0140415E7</v>
      </c>
      <c r="S640" s="70">
        <v>1.0</v>
      </c>
      <c r="T640" s="70">
        <v>1.0</v>
      </c>
      <c r="U640" s="67" t="s">
        <v>492</v>
      </c>
      <c r="V640" s="67" t="s">
        <v>493</v>
      </c>
      <c r="W640" s="67" t="s">
        <v>49</v>
      </c>
      <c r="X640" s="67" t="s">
        <v>494</v>
      </c>
      <c r="Y640" s="67" t="s">
        <v>18</v>
      </c>
    </row>
    <row r="641">
      <c r="A641" s="71" t="s">
        <v>59</v>
      </c>
      <c r="B641" s="66">
        <v>8.2796134E7</v>
      </c>
      <c r="C641" s="67" t="s">
        <v>444</v>
      </c>
      <c r="D641" s="67" t="s">
        <v>107</v>
      </c>
      <c r="E641" s="67" t="s">
        <v>445</v>
      </c>
      <c r="F641" s="66" t="s">
        <v>446</v>
      </c>
      <c r="G641" s="66">
        <v>245.0</v>
      </c>
      <c r="H641" s="66">
        <v>2.008102E7</v>
      </c>
      <c r="I641" s="66">
        <v>0.0</v>
      </c>
      <c r="J641" s="66">
        <v>1.0</v>
      </c>
      <c r="K641" s="68"/>
      <c r="L641" s="68"/>
      <c r="M641" s="69" t="s">
        <v>2584</v>
      </c>
      <c r="N641" s="66">
        <v>235959.0</v>
      </c>
      <c r="O641" s="66">
        <v>2.008102E7</v>
      </c>
      <c r="P641" s="68"/>
      <c r="Q641" s="66">
        <v>17.0</v>
      </c>
      <c r="R641" s="66">
        <v>2.008102E7</v>
      </c>
      <c r="S641" s="70">
        <v>1.0</v>
      </c>
      <c r="T641" s="70">
        <v>1.0</v>
      </c>
      <c r="U641" s="67" t="s">
        <v>492</v>
      </c>
      <c r="V641" s="67" t="s">
        <v>493</v>
      </c>
      <c r="W641" s="67" t="s">
        <v>49</v>
      </c>
      <c r="X641" s="67" t="s">
        <v>494</v>
      </c>
      <c r="Y641" s="67" t="s">
        <v>18</v>
      </c>
    </row>
    <row r="642">
      <c r="A642" s="67" t="s">
        <v>60</v>
      </c>
      <c r="B642" s="66">
        <v>9.7617125E7</v>
      </c>
      <c r="C642" s="67" t="s">
        <v>2585</v>
      </c>
      <c r="D642" s="67" t="s">
        <v>107</v>
      </c>
      <c r="E642" s="67" t="s">
        <v>2586</v>
      </c>
      <c r="F642" s="66" t="s">
        <v>2587</v>
      </c>
      <c r="G642" s="66">
        <v>391.0</v>
      </c>
      <c r="H642" s="66">
        <v>2.0030203E7</v>
      </c>
      <c r="I642" s="66">
        <v>0.0</v>
      </c>
      <c r="J642" s="66">
        <v>1.0</v>
      </c>
      <c r="K642" s="68"/>
      <c r="L642" s="68"/>
      <c r="M642" s="69" t="s">
        <v>2588</v>
      </c>
      <c r="N642" s="66">
        <v>235959.0</v>
      </c>
      <c r="O642" s="66">
        <v>2.0030203E7</v>
      </c>
      <c r="P642" s="68"/>
      <c r="Q642" s="66">
        <v>20.0</v>
      </c>
      <c r="R642" s="66">
        <v>2.0030203E7</v>
      </c>
      <c r="S642" s="70">
        <v>1.0</v>
      </c>
      <c r="T642" s="70">
        <v>1.0</v>
      </c>
      <c r="U642" s="67" t="s">
        <v>492</v>
      </c>
      <c r="V642" s="67" t="s">
        <v>493</v>
      </c>
      <c r="W642" s="67" t="s">
        <v>49</v>
      </c>
      <c r="X642" s="67" t="s">
        <v>494</v>
      </c>
      <c r="Y642" s="67" t="s">
        <v>18</v>
      </c>
    </row>
    <row r="643">
      <c r="A643" s="65" t="s">
        <v>65</v>
      </c>
      <c r="B643" s="66">
        <v>321672.0</v>
      </c>
      <c r="C643" s="67" t="s">
        <v>2589</v>
      </c>
      <c r="D643" s="67" t="s">
        <v>107</v>
      </c>
      <c r="E643" s="67" t="s">
        <v>2590</v>
      </c>
      <c r="F643" s="66" t="s">
        <v>2591</v>
      </c>
      <c r="G643" s="66">
        <v>246.0</v>
      </c>
      <c r="H643" s="66">
        <v>2.0080604E7</v>
      </c>
      <c r="I643" s="66">
        <v>0.0</v>
      </c>
      <c r="J643" s="66">
        <v>10.0</v>
      </c>
      <c r="K643" s="68"/>
      <c r="L643" s="68"/>
      <c r="M643" s="69" t="s">
        <v>2592</v>
      </c>
      <c r="N643" s="66">
        <v>235959.0</v>
      </c>
      <c r="O643" s="66">
        <v>2.0080604E7</v>
      </c>
      <c r="P643" s="66" t="s">
        <v>131</v>
      </c>
      <c r="Q643" s="66">
        <v>18.0</v>
      </c>
      <c r="R643" s="66">
        <v>2.0080604E7</v>
      </c>
      <c r="S643" s="70">
        <v>1.0</v>
      </c>
      <c r="T643" s="70">
        <v>1.0</v>
      </c>
      <c r="U643" s="67" t="s">
        <v>492</v>
      </c>
      <c r="V643" s="67" t="s">
        <v>493</v>
      </c>
      <c r="W643" s="67" t="s">
        <v>49</v>
      </c>
      <c r="X643" s="67" t="s">
        <v>494</v>
      </c>
      <c r="Y643" s="67" t="s">
        <v>18</v>
      </c>
    </row>
    <row r="644">
      <c r="A644" s="67" t="s">
        <v>60</v>
      </c>
      <c r="B644" s="66">
        <v>2.35180616E8</v>
      </c>
      <c r="C644" s="67" t="s">
        <v>2593</v>
      </c>
      <c r="D644" s="67" t="s">
        <v>168</v>
      </c>
      <c r="E644" s="67" t="s">
        <v>2594</v>
      </c>
      <c r="F644" s="66" t="s">
        <v>2595</v>
      </c>
      <c r="G644" s="66">
        <v>354.0</v>
      </c>
      <c r="H644" s="66">
        <v>2.0080229E7</v>
      </c>
      <c r="I644" s="66">
        <v>0.0</v>
      </c>
      <c r="J644" s="66">
        <v>1.0</v>
      </c>
      <c r="K644" s="68"/>
      <c r="L644" s="68"/>
      <c r="M644" s="69" t="s">
        <v>2596</v>
      </c>
      <c r="N644" s="66">
        <v>235959.0</v>
      </c>
      <c r="O644" s="66">
        <v>2.0080229E7</v>
      </c>
      <c r="P644" s="68"/>
      <c r="Q644" s="66">
        <v>20.0</v>
      </c>
      <c r="R644" s="66">
        <v>2.0080229E7</v>
      </c>
      <c r="S644" s="70">
        <v>1.0</v>
      </c>
      <c r="T644" s="70">
        <v>0.0</v>
      </c>
      <c r="U644" s="67" t="s">
        <v>492</v>
      </c>
      <c r="V644" s="67" t="s">
        <v>493</v>
      </c>
      <c r="W644" s="67" t="s">
        <v>49</v>
      </c>
      <c r="X644" s="67" t="s">
        <v>494</v>
      </c>
      <c r="Y644" s="67" t="s">
        <v>12</v>
      </c>
    </row>
    <row r="645">
      <c r="A645" s="67" t="s">
        <v>60</v>
      </c>
      <c r="B645" s="66">
        <v>6.1254944E7</v>
      </c>
      <c r="C645" s="67" t="s">
        <v>2597</v>
      </c>
      <c r="D645" s="67" t="s">
        <v>107</v>
      </c>
      <c r="E645" s="67" t="s">
        <v>2598</v>
      </c>
      <c r="F645" s="66" t="s">
        <v>2599</v>
      </c>
      <c r="G645" s="66">
        <v>894.0</v>
      </c>
      <c r="H645" s="66">
        <v>2.0011011E7</v>
      </c>
      <c r="I645" s="66">
        <v>0.0</v>
      </c>
      <c r="J645" s="66">
        <v>1.0</v>
      </c>
      <c r="K645" s="68"/>
      <c r="L645" s="68"/>
      <c r="M645" s="69" t="s">
        <v>2600</v>
      </c>
      <c r="N645" s="66">
        <v>235959.0</v>
      </c>
      <c r="O645" s="66">
        <v>2.0011011E7</v>
      </c>
      <c r="P645" s="68"/>
      <c r="Q645" s="66">
        <v>52.0</v>
      </c>
      <c r="R645" s="66">
        <v>2.0011011E7</v>
      </c>
      <c r="S645" s="70">
        <v>1.0</v>
      </c>
      <c r="T645" s="70">
        <v>1.0</v>
      </c>
      <c r="U645" s="67" t="s">
        <v>492</v>
      </c>
      <c r="V645" s="67" t="s">
        <v>493</v>
      </c>
      <c r="W645" s="67" t="s">
        <v>49</v>
      </c>
      <c r="X645" s="67" t="s">
        <v>494</v>
      </c>
      <c r="Y645" s="67" t="s">
        <v>18</v>
      </c>
    </row>
    <row r="646">
      <c r="A646" s="65" t="s">
        <v>73</v>
      </c>
      <c r="B646" s="66">
        <v>2672594.0</v>
      </c>
      <c r="C646" s="67" t="s">
        <v>2601</v>
      </c>
      <c r="D646" s="67" t="s">
        <v>107</v>
      </c>
      <c r="E646" s="67" t="s">
        <v>2602</v>
      </c>
      <c r="F646" s="66" t="s">
        <v>2603</v>
      </c>
      <c r="G646" s="66">
        <v>264.0</v>
      </c>
      <c r="H646" s="66">
        <v>2.007092E7</v>
      </c>
      <c r="I646" s="66">
        <v>0.0</v>
      </c>
      <c r="J646" s="66">
        <v>5.0</v>
      </c>
      <c r="K646" s="68"/>
      <c r="L646" s="68"/>
      <c r="M646" s="69" t="s">
        <v>2604</v>
      </c>
      <c r="N646" s="66">
        <v>235959.0</v>
      </c>
      <c r="O646" s="66">
        <v>2.007092E7</v>
      </c>
      <c r="P646" s="66" t="s">
        <v>324</v>
      </c>
      <c r="Q646" s="66">
        <v>13.0</v>
      </c>
      <c r="R646" s="66">
        <v>2.007092E7</v>
      </c>
      <c r="S646" s="70">
        <v>1.0</v>
      </c>
      <c r="T646" s="70">
        <v>1.0</v>
      </c>
      <c r="U646" s="67" t="s">
        <v>492</v>
      </c>
      <c r="V646" s="67" t="s">
        <v>493</v>
      </c>
      <c r="W646" s="67" t="s">
        <v>49</v>
      </c>
      <c r="X646" s="67" t="s">
        <v>494</v>
      </c>
      <c r="Y646" s="67" t="s">
        <v>18</v>
      </c>
    </row>
    <row r="647">
      <c r="A647" s="65" t="s">
        <v>78</v>
      </c>
      <c r="B647" s="66">
        <v>2910882.0</v>
      </c>
      <c r="C647" s="67" t="s">
        <v>2605</v>
      </c>
      <c r="D647" s="67" t="s">
        <v>107</v>
      </c>
      <c r="E647" s="67" t="s">
        <v>2606</v>
      </c>
      <c r="F647" s="66" t="s">
        <v>2607</v>
      </c>
      <c r="G647" s="66">
        <v>1672.0</v>
      </c>
      <c r="H647" s="66">
        <v>2.007112E7</v>
      </c>
      <c r="I647" s="66">
        <v>0.0</v>
      </c>
      <c r="J647" s="66">
        <v>28.0</v>
      </c>
      <c r="K647" s="68"/>
      <c r="L647" s="68"/>
      <c r="M647" s="69" t="s">
        <v>2608</v>
      </c>
      <c r="N647" s="66">
        <v>235959.0</v>
      </c>
      <c r="O647" s="66">
        <v>2.007112E7</v>
      </c>
      <c r="P647" s="66" t="s">
        <v>2609</v>
      </c>
      <c r="Q647" s="66">
        <v>112.0</v>
      </c>
      <c r="R647" s="66">
        <v>2.007112E7</v>
      </c>
      <c r="S647" s="70">
        <v>1.0</v>
      </c>
      <c r="T647" s="70">
        <v>1.0</v>
      </c>
      <c r="U647" s="67" t="s">
        <v>492</v>
      </c>
      <c r="V647" s="67" t="s">
        <v>493</v>
      </c>
      <c r="W647" s="67" t="s">
        <v>49</v>
      </c>
      <c r="X647" s="67" t="s">
        <v>494</v>
      </c>
      <c r="Y647" s="67" t="s">
        <v>18</v>
      </c>
    </row>
    <row r="648">
      <c r="A648" s="65" t="s">
        <v>60</v>
      </c>
      <c r="B648" s="66">
        <v>3.49643205E8</v>
      </c>
      <c r="C648" s="67" t="s">
        <v>2610</v>
      </c>
      <c r="D648" s="67" t="s">
        <v>107</v>
      </c>
      <c r="E648" s="67" t="s">
        <v>2611</v>
      </c>
      <c r="F648" s="66" t="s">
        <v>2612</v>
      </c>
      <c r="G648" s="66">
        <v>481.0</v>
      </c>
      <c r="H648" s="66">
        <v>2.0131114E7</v>
      </c>
      <c r="I648" s="66">
        <v>0.0</v>
      </c>
      <c r="J648" s="66">
        <v>1.0</v>
      </c>
      <c r="K648" s="68"/>
      <c r="L648" s="68"/>
      <c r="M648" s="69" t="s">
        <v>2613</v>
      </c>
      <c r="N648" s="66">
        <v>235959.0</v>
      </c>
      <c r="O648" s="66">
        <v>2.0131114E7</v>
      </c>
      <c r="P648" s="68"/>
      <c r="Q648" s="66">
        <v>26.0</v>
      </c>
      <c r="R648" s="66">
        <v>2.0131114E7</v>
      </c>
      <c r="S648" s="70">
        <v>1.0</v>
      </c>
      <c r="T648" s="70">
        <v>1.0</v>
      </c>
      <c r="U648" s="67" t="s">
        <v>492</v>
      </c>
      <c r="V648" s="67" t="s">
        <v>493</v>
      </c>
      <c r="W648" s="67" t="s">
        <v>49</v>
      </c>
      <c r="X648" s="67" t="s">
        <v>494</v>
      </c>
      <c r="Y648" s="67" t="s">
        <v>18</v>
      </c>
    </row>
    <row r="649">
      <c r="A649" s="67" t="s">
        <v>60</v>
      </c>
      <c r="B649" s="66">
        <v>6.7792406E7</v>
      </c>
      <c r="C649" s="67" t="s">
        <v>2614</v>
      </c>
      <c r="D649" s="67" t="s">
        <v>107</v>
      </c>
      <c r="E649" s="67" t="s">
        <v>2615</v>
      </c>
      <c r="F649" s="66" t="s">
        <v>2616</v>
      </c>
      <c r="G649" s="66">
        <v>999.0</v>
      </c>
      <c r="H649" s="66">
        <v>2.0020109E7</v>
      </c>
      <c r="I649" s="66">
        <v>0.0</v>
      </c>
      <c r="J649" s="66">
        <v>1.0</v>
      </c>
      <c r="K649" s="68"/>
      <c r="L649" s="68"/>
      <c r="M649" s="69" t="s">
        <v>2617</v>
      </c>
      <c r="N649" s="66">
        <v>235959.0</v>
      </c>
      <c r="O649" s="66">
        <v>2.0020109E7</v>
      </c>
      <c r="P649" s="68"/>
      <c r="Q649" s="66">
        <v>46.0</v>
      </c>
      <c r="R649" s="66">
        <v>2.0020109E7</v>
      </c>
      <c r="S649" s="70">
        <v>1.0</v>
      </c>
      <c r="T649" s="70">
        <v>1.0</v>
      </c>
      <c r="U649" s="67" t="s">
        <v>492</v>
      </c>
      <c r="V649" s="67" t="s">
        <v>493</v>
      </c>
      <c r="W649" s="67" t="s">
        <v>49</v>
      </c>
      <c r="X649" s="67" t="s">
        <v>494</v>
      </c>
      <c r="Y649" s="67" t="s">
        <v>18</v>
      </c>
    </row>
    <row r="650">
      <c r="A650" s="67" t="s">
        <v>60</v>
      </c>
      <c r="B650" s="66">
        <v>3.78839108E8</v>
      </c>
      <c r="C650" s="67" t="s">
        <v>2618</v>
      </c>
      <c r="D650" s="67" t="s">
        <v>107</v>
      </c>
      <c r="E650" s="67" t="s">
        <v>2619</v>
      </c>
      <c r="F650" s="66" t="s">
        <v>2620</v>
      </c>
      <c r="G650" s="66">
        <v>838.0</v>
      </c>
      <c r="H650" s="66">
        <v>2.0150613E7</v>
      </c>
      <c r="I650" s="66">
        <v>0.0</v>
      </c>
      <c r="J650" s="66">
        <v>2.0</v>
      </c>
      <c r="K650" s="68"/>
      <c r="L650" s="68"/>
      <c r="M650" s="69" t="s">
        <v>2621</v>
      </c>
      <c r="N650" s="66">
        <v>235959.0</v>
      </c>
      <c r="O650" s="66">
        <v>2.0150613E7</v>
      </c>
      <c r="P650" s="68"/>
      <c r="Q650" s="66">
        <v>58.0</v>
      </c>
      <c r="R650" s="66">
        <v>2.0150613E7</v>
      </c>
      <c r="S650" s="70">
        <v>1.0</v>
      </c>
      <c r="T650" s="70">
        <v>1.0</v>
      </c>
      <c r="U650" s="67" t="s">
        <v>492</v>
      </c>
      <c r="V650" s="67" t="s">
        <v>493</v>
      </c>
      <c r="W650" s="67" t="s">
        <v>49</v>
      </c>
      <c r="X650" s="67" t="s">
        <v>494</v>
      </c>
      <c r="Y650" s="67" t="s">
        <v>18</v>
      </c>
    </row>
    <row r="651">
      <c r="A651" s="65" t="s">
        <v>79</v>
      </c>
      <c r="B651" s="66">
        <v>6.3448436E7</v>
      </c>
      <c r="C651" s="67" t="s">
        <v>2622</v>
      </c>
      <c r="D651" s="67" t="s">
        <v>107</v>
      </c>
      <c r="E651" s="67" t="s">
        <v>2623</v>
      </c>
      <c r="F651" s="66" t="s">
        <v>2624</v>
      </c>
      <c r="G651" s="66">
        <v>1459.0</v>
      </c>
      <c r="H651" s="66">
        <v>2.012121E7</v>
      </c>
      <c r="I651" s="66">
        <v>0.0</v>
      </c>
      <c r="J651" s="66">
        <v>18.0</v>
      </c>
      <c r="K651" s="68"/>
      <c r="L651" s="68"/>
      <c r="M651" s="69" t="s">
        <v>2625</v>
      </c>
      <c r="N651" s="66">
        <v>235959.0</v>
      </c>
      <c r="O651" s="66">
        <v>2.012121E7</v>
      </c>
      <c r="P651" s="68"/>
      <c r="Q651" s="66">
        <v>80.0</v>
      </c>
      <c r="R651" s="66">
        <v>2.012121E7</v>
      </c>
      <c r="S651" s="70">
        <v>1.0</v>
      </c>
      <c r="T651" s="70">
        <v>1.0</v>
      </c>
      <c r="U651" s="67" t="s">
        <v>492</v>
      </c>
      <c r="V651" s="67" t="s">
        <v>493</v>
      </c>
      <c r="W651" s="67" t="s">
        <v>49</v>
      </c>
      <c r="X651" s="67" t="s">
        <v>494</v>
      </c>
      <c r="Y651" s="67" t="s">
        <v>18</v>
      </c>
    </row>
    <row r="652">
      <c r="A652" s="65" t="s">
        <v>60</v>
      </c>
      <c r="B652" s="66">
        <v>3.53638408E8</v>
      </c>
      <c r="C652" s="67" t="s">
        <v>2626</v>
      </c>
      <c r="D652" s="67" t="s">
        <v>107</v>
      </c>
      <c r="E652" s="67" t="s">
        <v>2627</v>
      </c>
      <c r="F652" s="66" t="s">
        <v>2628</v>
      </c>
      <c r="G652" s="66">
        <v>449.0</v>
      </c>
      <c r="H652" s="66">
        <v>2.0140224E7</v>
      </c>
      <c r="I652" s="66">
        <v>0.0</v>
      </c>
      <c r="J652" s="66">
        <v>1.0</v>
      </c>
      <c r="K652" s="68"/>
      <c r="L652" s="68"/>
      <c r="M652" s="69" t="s">
        <v>2629</v>
      </c>
      <c r="N652" s="66">
        <v>235959.0</v>
      </c>
      <c r="O652" s="66">
        <v>2.0140224E7</v>
      </c>
      <c r="P652" s="68"/>
      <c r="Q652" s="66">
        <v>26.0</v>
      </c>
      <c r="R652" s="66">
        <v>2.0140224E7</v>
      </c>
      <c r="S652" s="70">
        <v>1.0</v>
      </c>
      <c r="T652" s="70">
        <v>1.0</v>
      </c>
      <c r="U652" s="67" t="s">
        <v>492</v>
      </c>
      <c r="V652" s="67" t="s">
        <v>493</v>
      </c>
      <c r="W652" s="67" t="s">
        <v>49</v>
      </c>
      <c r="X652" s="67" t="s">
        <v>494</v>
      </c>
      <c r="Y652" s="67" t="s">
        <v>18</v>
      </c>
    </row>
    <row r="653">
      <c r="A653" s="65" t="s">
        <v>60</v>
      </c>
      <c r="B653" s="66">
        <v>2.95127125E8</v>
      </c>
      <c r="C653" s="67" t="s">
        <v>2630</v>
      </c>
      <c r="D653" s="67" t="s">
        <v>107</v>
      </c>
      <c r="E653" s="67" t="s">
        <v>2631</v>
      </c>
      <c r="F653" s="66" t="s">
        <v>2632</v>
      </c>
      <c r="G653" s="66">
        <v>229.0</v>
      </c>
      <c r="H653" s="66">
        <v>2.0101118E7</v>
      </c>
      <c r="I653" s="66">
        <v>0.0</v>
      </c>
      <c r="J653" s="66">
        <v>1.0</v>
      </c>
      <c r="K653" s="68"/>
      <c r="L653" s="68"/>
      <c r="M653" s="69" t="s">
        <v>2633</v>
      </c>
      <c r="N653" s="66">
        <v>235959.0</v>
      </c>
      <c r="O653" s="66">
        <v>2.0101118E7</v>
      </c>
      <c r="P653" s="66"/>
      <c r="Q653" s="66">
        <v>17.0</v>
      </c>
      <c r="R653" s="66">
        <v>2.0101118E7</v>
      </c>
      <c r="S653" s="70">
        <v>1.0</v>
      </c>
      <c r="T653" s="70">
        <v>1.0</v>
      </c>
      <c r="U653" s="67" t="s">
        <v>492</v>
      </c>
      <c r="V653" s="67" t="s">
        <v>493</v>
      </c>
      <c r="W653" s="67" t="s">
        <v>49</v>
      </c>
      <c r="X653" s="67" t="s">
        <v>494</v>
      </c>
      <c r="Y653" s="67" t="s">
        <v>18</v>
      </c>
    </row>
    <row r="654">
      <c r="A654" s="67" t="s">
        <v>60</v>
      </c>
      <c r="B654" s="66">
        <v>2.98606568E8</v>
      </c>
      <c r="C654" s="67" t="s">
        <v>2634</v>
      </c>
      <c r="D654" s="67" t="s">
        <v>107</v>
      </c>
      <c r="E654" s="67" t="s">
        <v>2635</v>
      </c>
      <c r="F654" s="66" t="s">
        <v>2636</v>
      </c>
      <c r="G654" s="66">
        <v>600.0</v>
      </c>
      <c r="H654" s="66">
        <v>2.0110104E7</v>
      </c>
      <c r="I654" s="66">
        <v>0.0</v>
      </c>
      <c r="J654" s="66">
        <v>1.0</v>
      </c>
      <c r="K654" s="68"/>
      <c r="L654" s="68"/>
      <c r="M654" s="69" t="s">
        <v>2637</v>
      </c>
      <c r="N654" s="66">
        <v>235959.0</v>
      </c>
      <c r="O654" s="66">
        <v>2.0110104E7</v>
      </c>
      <c r="P654" s="66"/>
      <c r="Q654" s="66">
        <v>29.0</v>
      </c>
      <c r="R654" s="66">
        <v>2.0110104E7</v>
      </c>
      <c r="S654" s="70">
        <v>1.0</v>
      </c>
      <c r="T654" s="70">
        <v>1.0</v>
      </c>
      <c r="U654" s="67" t="s">
        <v>492</v>
      </c>
      <c r="V654" s="67" t="s">
        <v>493</v>
      </c>
      <c r="W654" s="67" t="s">
        <v>49</v>
      </c>
      <c r="X654" s="67" t="s">
        <v>494</v>
      </c>
      <c r="Y654" s="67" t="s">
        <v>18</v>
      </c>
    </row>
    <row r="655">
      <c r="A655" s="67" t="s">
        <v>60</v>
      </c>
      <c r="B655" s="66">
        <v>6.3054554E7</v>
      </c>
      <c r="C655" s="67" t="s">
        <v>2638</v>
      </c>
      <c r="D655" s="67" t="s">
        <v>107</v>
      </c>
      <c r="E655" s="67" t="s">
        <v>2639</v>
      </c>
      <c r="F655" s="66" t="s">
        <v>2640</v>
      </c>
      <c r="G655" s="66">
        <v>279.0</v>
      </c>
      <c r="H655" s="66">
        <v>2.0011116E7</v>
      </c>
      <c r="I655" s="66">
        <v>0.0</v>
      </c>
      <c r="J655" s="66">
        <v>1.0</v>
      </c>
      <c r="K655" s="68"/>
      <c r="L655" s="68"/>
      <c r="M655" s="69" t="s">
        <v>2641</v>
      </c>
      <c r="N655" s="66">
        <v>235959.0</v>
      </c>
      <c r="O655" s="66">
        <v>2.0011116E7</v>
      </c>
      <c r="P655" s="68"/>
      <c r="Q655" s="66">
        <v>9.0</v>
      </c>
      <c r="R655" s="66">
        <v>2.0011116E7</v>
      </c>
      <c r="S655" s="70">
        <v>1.0</v>
      </c>
      <c r="T655" s="70">
        <v>1.0</v>
      </c>
      <c r="U655" s="67" t="s">
        <v>492</v>
      </c>
      <c r="V655" s="67" t="s">
        <v>493</v>
      </c>
      <c r="W655" s="67" t="s">
        <v>49</v>
      </c>
      <c r="X655" s="67" t="s">
        <v>494</v>
      </c>
      <c r="Y655" s="67" t="s">
        <v>18</v>
      </c>
    </row>
    <row r="656">
      <c r="A656" s="65" t="s">
        <v>28</v>
      </c>
      <c r="B656" s="66">
        <v>4726791.0</v>
      </c>
      <c r="C656" s="67" t="s">
        <v>2642</v>
      </c>
      <c r="D656" s="67" t="s">
        <v>168</v>
      </c>
      <c r="E656" s="67" t="s">
        <v>2643</v>
      </c>
      <c r="F656" s="66" t="s">
        <v>2644</v>
      </c>
      <c r="G656" s="66">
        <v>318.0</v>
      </c>
      <c r="H656" s="66">
        <v>2.0171027E7</v>
      </c>
      <c r="I656" s="66">
        <v>0.0</v>
      </c>
      <c r="J656" s="66">
        <v>13.0</v>
      </c>
      <c r="K656" s="68"/>
      <c r="L656" s="68"/>
      <c r="M656" s="69" t="s">
        <v>2645</v>
      </c>
      <c r="N656" s="66">
        <v>235959.0</v>
      </c>
      <c r="O656" s="66">
        <v>2.0171027E7</v>
      </c>
      <c r="P656" s="68"/>
      <c r="Q656" s="66">
        <v>28.0</v>
      </c>
      <c r="R656" s="66">
        <v>2.0171027E7</v>
      </c>
      <c r="S656" s="70">
        <v>1.0</v>
      </c>
      <c r="T656" s="70">
        <v>0.0</v>
      </c>
      <c r="U656" s="67" t="s">
        <v>492</v>
      </c>
      <c r="V656" s="67" t="s">
        <v>493</v>
      </c>
      <c r="W656" s="67" t="s">
        <v>49</v>
      </c>
      <c r="X656" s="67" t="s">
        <v>494</v>
      </c>
      <c r="Y656" s="67" t="s">
        <v>12</v>
      </c>
    </row>
    <row r="657">
      <c r="A657" s="65" t="s">
        <v>60</v>
      </c>
      <c r="B657" s="66">
        <v>3.39111147E8</v>
      </c>
      <c r="C657" s="67" t="s">
        <v>2646</v>
      </c>
      <c r="D657" s="67" t="s">
        <v>107</v>
      </c>
      <c r="E657" s="67" t="s">
        <v>2647</v>
      </c>
      <c r="F657" s="66" t="s">
        <v>2648</v>
      </c>
      <c r="G657" s="66">
        <v>655.0</v>
      </c>
      <c r="H657" s="66">
        <v>2.0130403E7</v>
      </c>
      <c r="I657" s="66">
        <v>0.0</v>
      </c>
      <c r="J657" s="66">
        <v>1.0</v>
      </c>
      <c r="K657" s="68"/>
      <c r="L657" s="68"/>
      <c r="M657" s="69" t="s">
        <v>2649</v>
      </c>
      <c r="N657" s="66">
        <v>235959.0</v>
      </c>
      <c r="O657" s="66">
        <v>2.0130403E7</v>
      </c>
      <c r="P657" s="68"/>
      <c r="Q657" s="66">
        <v>37.0</v>
      </c>
      <c r="R657" s="66">
        <v>2.0130403E7</v>
      </c>
      <c r="S657" s="70">
        <v>1.0</v>
      </c>
      <c r="T657" s="70">
        <v>1.0</v>
      </c>
      <c r="U657" s="67" t="s">
        <v>492</v>
      </c>
      <c r="V657" s="67" t="s">
        <v>493</v>
      </c>
      <c r="W657" s="67" t="s">
        <v>49</v>
      </c>
      <c r="X657" s="67" t="s">
        <v>494</v>
      </c>
      <c r="Y657" s="67" t="s">
        <v>18</v>
      </c>
    </row>
    <row r="658">
      <c r="A658" s="67" t="s">
        <v>60</v>
      </c>
      <c r="B658" s="66">
        <v>4.6353393E7</v>
      </c>
      <c r="C658" s="67" t="s">
        <v>2650</v>
      </c>
      <c r="D658" s="67" t="s">
        <v>107</v>
      </c>
      <c r="E658" s="67" t="s">
        <v>2651</v>
      </c>
      <c r="F658" s="66" t="s">
        <v>2652</v>
      </c>
      <c r="G658" s="66">
        <v>833.0</v>
      </c>
      <c r="H658" s="66">
        <v>2.001041E7</v>
      </c>
      <c r="I658" s="66">
        <v>0.0</v>
      </c>
      <c r="J658" s="66">
        <v>1.0</v>
      </c>
      <c r="K658" s="68"/>
      <c r="L658" s="68"/>
      <c r="M658" s="69" t="s">
        <v>2653</v>
      </c>
      <c r="N658" s="66">
        <v>235959.0</v>
      </c>
      <c r="O658" s="66">
        <v>2.001041E7</v>
      </c>
      <c r="P658" s="68"/>
      <c r="Q658" s="66">
        <v>32.0</v>
      </c>
      <c r="R658" s="66">
        <v>2.001041E7</v>
      </c>
      <c r="S658" s="70">
        <v>1.0</v>
      </c>
      <c r="T658" s="70">
        <v>1.0</v>
      </c>
      <c r="U658" s="67" t="s">
        <v>492</v>
      </c>
      <c r="V658" s="67" t="s">
        <v>493</v>
      </c>
      <c r="W658" s="67" t="s">
        <v>49</v>
      </c>
      <c r="X658" s="67" t="s">
        <v>494</v>
      </c>
      <c r="Y658" s="67" t="s">
        <v>18</v>
      </c>
    </row>
    <row r="659">
      <c r="A659" s="65" t="s">
        <v>79</v>
      </c>
      <c r="B659" s="66">
        <v>5641365.0</v>
      </c>
      <c r="C659" s="67" t="s">
        <v>2654</v>
      </c>
      <c r="D659" s="67" t="s">
        <v>107</v>
      </c>
      <c r="E659" s="67" t="s">
        <v>2655</v>
      </c>
      <c r="F659" s="66" t="s">
        <v>2656</v>
      </c>
      <c r="G659" s="66">
        <v>619.0</v>
      </c>
      <c r="H659" s="66">
        <v>2.0050405E7</v>
      </c>
      <c r="I659" s="66">
        <v>0.0</v>
      </c>
      <c r="J659" s="66">
        <v>11.0</v>
      </c>
      <c r="K659" s="68"/>
      <c r="L659" s="68"/>
      <c r="M659" s="69" t="s">
        <v>2657</v>
      </c>
      <c r="N659" s="66">
        <v>235959.0</v>
      </c>
      <c r="O659" s="66">
        <v>2.0050405E7</v>
      </c>
      <c r="P659" s="68"/>
      <c r="Q659" s="66">
        <v>27.0</v>
      </c>
      <c r="R659" s="66">
        <v>2.0050405E7</v>
      </c>
      <c r="S659" s="70">
        <v>1.0</v>
      </c>
      <c r="T659" s="70">
        <v>1.0</v>
      </c>
      <c r="U659" s="67" t="s">
        <v>492</v>
      </c>
      <c r="V659" s="67" t="s">
        <v>493</v>
      </c>
      <c r="W659" s="67" t="s">
        <v>49</v>
      </c>
      <c r="X659" s="67" t="s">
        <v>494</v>
      </c>
      <c r="Y659" s="67" t="s">
        <v>18</v>
      </c>
    </row>
    <row r="660">
      <c r="A660" s="67" t="s">
        <v>60</v>
      </c>
      <c r="B660" s="66">
        <v>1.12020824E8</v>
      </c>
      <c r="C660" s="67" t="s">
        <v>2658</v>
      </c>
      <c r="D660" s="67" t="s">
        <v>107</v>
      </c>
      <c r="E660" s="67" t="s">
        <v>2659</v>
      </c>
      <c r="F660" s="66" t="s">
        <v>2660</v>
      </c>
      <c r="G660" s="66">
        <v>1716.0</v>
      </c>
      <c r="H660" s="66">
        <v>2.0030811E7</v>
      </c>
      <c r="I660" s="66">
        <v>0.0</v>
      </c>
      <c r="J660" s="66">
        <v>1.0</v>
      </c>
      <c r="K660" s="68"/>
      <c r="L660" s="68"/>
      <c r="M660" s="69" t="s">
        <v>2661</v>
      </c>
      <c r="N660" s="66">
        <v>235959.0</v>
      </c>
      <c r="O660" s="66">
        <v>2.0030811E7</v>
      </c>
      <c r="P660" s="68"/>
      <c r="Q660" s="66">
        <v>74.0</v>
      </c>
      <c r="R660" s="66">
        <v>2.0030811E7</v>
      </c>
      <c r="S660" s="70">
        <v>1.0</v>
      </c>
      <c r="T660" s="70">
        <v>1.0</v>
      </c>
      <c r="U660" s="67" t="s">
        <v>492</v>
      </c>
      <c r="V660" s="67" t="s">
        <v>493</v>
      </c>
      <c r="W660" s="67" t="s">
        <v>49</v>
      </c>
      <c r="X660" s="67" t="s">
        <v>494</v>
      </c>
      <c r="Y660" s="67" t="s">
        <v>18</v>
      </c>
    </row>
    <row r="661">
      <c r="A661" s="67" t="s">
        <v>60</v>
      </c>
      <c r="B661" s="66">
        <v>2.54881537E8</v>
      </c>
      <c r="C661" s="67" t="s">
        <v>2662</v>
      </c>
      <c r="D661" s="67" t="s">
        <v>168</v>
      </c>
      <c r="E661" s="67" t="s">
        <v>2663</v>
      </c>
      <c r="F661" s="66" t="s">
        <v>2664</v>
      </c>
      <c r="G661" s="66">
        <v>790.0</v>
      </c>
      <c r="H661" s="66">
        <v>2.0081123E7</v>
      </c>
      <c r="I661" s="66">
        <v>0.0</v>
      </c>
      <c r="J661" s="66">
        <v>1.0</v>
      </c>
      <c r="K661" s="68"/>
      <c r="L661" s="68"/>
      <c r="M661" s="69" t="s">
        <v>2665</v>
      </c>
      <c r="N661" s="66">
        <v>235959.0</v>
      </c>
      <c r="O661" s="66">
        <v>2.0081123E7</v>
      </c>
      <c r="P661" s="68"/>
      <c r="Q661" s="66">
        <v>69.0</v>
      </c>
      <c r="R661" s="66">
        <v>2.0081123E7</v>
      </c>
      <c r="S661" s="70">
        <v>1.0</v>
      </c>
      <c r="T661" s="70">
        <v>0.0</v>
      </c>
      <c r="U661" s="67" t="s">
        <v>492</v>
      </c>
      <c r="V661" s="67" t="s">
        <v>493</v>
      </c>
      <c r="W661" s="67" t="s">
        <v>49</v>
      </c>
      <c r="X661" s="67" t="s">
        <v>494</v>
      </c>
      <c r="Y661" s="67" t="s">
        <v>12</v>
      </c>
    </row>
    <row r="662">
      <c r="A662" s="71" t="s">
        <v>59</v>
      </c>
      <c r="B662" s="66">
        <v>2.3123772E7</v>
      </c>
      <c r="C662" s="67" t="s">
        <v>452</v>
      </c>
      <c r="D662" s="67" t="s">
        <v>107</v>
      </c>
      <c r="E662" s="67" t="s">
        <v>453</v>
      </c>
      <c r="F662" s="66" t="s">
        <v>454</v>
      </c>
      <c r="G662" s="66">
        <v>280.0</v>
      </c>
      <c r="H662" s="66">
        <v>2.0010209E7</v>
      </c>
      <c r="I662" s="66">
        <v>0.0</v>
      </c>
      <c r="J662" s="66">
        <v>1.0</v>
      </c>
      <c r="K662" s="68"/>
      <c r="L662" s="68"/>
      <c r="M662" s="69" t="s">
        <v>2666</v>
      </c>
      <c r="N662" s="66">
        <v>235959.0</v>
      </c>
      <c r="O662" s="66">
        <v>2.0010209E7</v>
      </c>
      <c r="P662" s="68"/>
      <c r="Q662" s="66">
        <v>11.0</v>
      </c>
      <c r="R662" s="66">
        <v>2.0010209E7</v>
      </c>
      <c r="S662" s="70">
        <v>1.0</v>
      </c>
      <c r="T662" s="70">
        <v>1.0</v>
      </c>
      <c r="U662" s="67" t="s">
        <v>492</v>
      </c>
      <c r="V662" s="67" t="s">
        <v>493</v>
      </c>
      <c r="W662" s="67" t="s">
        <v>49</v>
      </c>
      <c r="X662" s="67" t="s">
        <v>494</v>
      </c>
      <c r="Y662" s="67" t="s">
        <v>18</v>
      </c>
    </row>
    <row r="663">
      <c r="A663" s="67" t="s">
        <v>60</v>
      </c>
      <c r="B663" s="66">
        <v>1.21095197E8</v>
      </c>
      <c r="C663" s="67" t="s">
        <v>456</v>
      </c>
      <c r="D663" s="67" t="s">
        <v>107</v>
      </c>
      <c r="E663" s="67" t="s">
        <v>457</v>
      </c>
      <c r="F663" s="66" t="s">
        <v>458</v>
      </c>
      <c r="G663" s="66">
        <v>6256.0</v>
      </c>
      <c r="H663" s="66">
        <v>2.0031228E7</v>
      </c>
      <c r="I663" s="66">
        <v>0.0</v>
      </c>
      <c r="J663" s="66">
        <v>1.0</v>
      </c>
      <c r="K663" s="68"/>
      <c r="L663" s="68"/>
      <c r="M663" s="69" t="s">
        <v>2667</v>
      </c>
      <c r="N663" s="66">
        <v>235959.0</v>
      </c>
      <c r="O663" s="66">
        <v>2.0031228E7</v>
      </c>
      <c r="P663" s="68"/>
      <c r="Q663" s="66">
        <v>346.0</v>
      </c>
      <c r="R663" s="66">
        <v>2.0031228E7</v>
      </c>
      <c r="S663" s="70">
        <v>1.0</v>
      </c>
      <c r="T663" s="70">
        <v>1.0</v>
      </c>
      <c r="U663" s="67" t="s">
        <v>492</v>
      </c>
      <c r="V663" s="67" t="s">
        <v>493</v>
      </c>
      <c r="W663" s="67" t="s">
        <v>49</v>
      </c>
      <c r="X663" s="67" t="s">
        <v>494</v>
      </c>
      <c r="Y663" s="67" t="s">
        <v>18</v>
      </c>
    </row>
    <row r="664">
      <c r="A664" s="65" t="s">
        <v>69</v>
      </c>
      <c r="B664" s="66">
        <v>1.1210642E7</v>
      </c>
      <c r="C664" s="67" t="s">
        <v>2668</v>
      </c>
      <c r="D664" s="67" t="s">
        <v>107</v>
      </c>
      <c r="E664" s="67" t="s">
        <v>2669</v>
      </c>
      <c r="F664" s="66" t="s">
        <v>2670</v>
      </c>
      <c r="G664" s="66">
        <v>2964.0</v>
      </c>
      <c r="H664" s="66">
        <v>2.0191111E7</v>
      </c>
      <c r="I664" s="66">
        <v>0.0</v>
      </c>
      <c r="J664" s="66">
        <v>17.0</v>
      </c>
      <c r="K664" s="68"/>
      <c r="L664" s="68"/>
      <c r="M664" s="69" t="s">
        <v>2671</v>
      </c>
      <c r="N664" s="66">
        <v>235959.0</v>
      </c>
      <c r="O664" s="66">
        <v>2.0191111E7</v>
      </c>
      <c r="P664" s="66" t="s">
        <v>1211</v>
      </c>
      <c r="Q664" s="66">
        <v>131.0</v>
      </c>
      <c r="R664" s="66">
        <v>2.0191111E7</v>
      </c>
      <c r="S664" s="70">
        <v>1.0</v>
      </c>
      <c r="T664" s="70">
        <v>1.0</v>
      </c>
      <c r="U664" s="67" t="s">
        <v>492</v>
      </c>
      <c r="V664" s="67" t="s">
        <v>493</v>
      </c>
      <c r="W664" s="67" t="s">
        <v>49</v>
      </c>
      <c r="X664" s="67" t="s">
        <v>494</v>
      </c>
      <c r="Y664" s="67" t="s">
        <v>18</v>
      </c>
    </row>
    <row r="665">
      <c r="A665" s="65" t="s">
        <v>79</v>
      </c>
      <c r="B665" s="66">
        <v>9219902.0</v>
      </c>
      <c r="C665" s="67" t="s">
        <v>2672</v>
      </c>
      <c r="D665" s="67" t="s">
        <v>107</v>
      </c>
      <c r="E665" s="67" t="s">
        <v>2673</v>
      </c>
      <c r="F665" s="66" t="s">
        <v>2674</v>
      </c>
      <c r="G665" s="66">
        <v>414.0</v>
      </c>
      <c r="H665" s="66">
        <v>2.0051118E7</v>
      </c>
      <c r="I665" s="66">
        <v>0.0</v>
      </c>
      <c r="J665" s="66">
        <v>6.0</v>
      </c>
      <c r="K665" s="68"/>
      <c r="L665" s="68"/>
      <c r="M665" s="69" t="s">
        <v>2675</v>
      </c>
      <c r="N665" s="66">
        <v>235959.0</v>
      </c>
      <c r="O665" s="66">
        <v>2.0051118E7</v>
      </c>
      <c r="P665" s="68"/>
      <c r="Q665" s="66">
        <v>26.0</v>
      </c>
      <c r="R665" s="66">
        <v>2.0051118E7</v>
      </c>
      <c r="S665" s="70">
        <v>1.0</v>
      </c>
      <c r="T665" s="70">
        <v>1.0</v>
      </c>
      <c r="U665" s="67" t="s">
        <v>492</v>
      </c>
      <c r="V665" s="67" t="s">
        <v>493</v>
      </c>
      <c r="W665" s="67" t="s">
        <v>49</v>
      </c>
      <c r="X665" s="67" t="s">
        <v>494</v>
      </c>
      <c r="Y665" s="67" t="s">
        <v>18</v>
      </c>
    </row>
    <row r="666">
      <c r="A666" s="65" t="s">
        <v>66</v>
      </c>
      <c r="B666" s="66">
        <v>8571987.0</v>
      </c>
      <c r="C666" s="67" t="s">
        <v>2676</v>
      </c>
      <c r="D666" s="67" t="s">
        <v>107</v>
      </c>
      <c r="E666" s="67" t="s">
        <v>2677</v>
      </c>
      <c r="F666" s="66" t="s">
        <v>2678</v>
      </c>
      <c r="G666" s="66">
        <v>233.0</v>
      </c>
      <c r="H666" s="66">
        <v>2.0110212E7</v>
      </c>
      <c r="I666" s="66">
        <v>0.0</v>
      </c>
      <c r="J666" s="66">
        <v>6.0</v>
      </c>
      <c r="K666" s="68"/>
      <c r="L666" s="68"/>
      <c r="M666" s="66" t="s">
        <v>126</v>
      </c>
      <c r="N666" s="66">
        <v>235959.0</v>
      </c>
      <c r="O666" s="66">
        <v>2.0110212E7</v>
      </c>
      <c r="P666" s="68"/>
      <c r="Q666" s="66">
        <v>11.0</v>
      </c>
      <c r="R666" s="66">
        <v>2.0110212E7</v>
      </c>
      <c r="S666" s="70">
        <v>1.0</v>
      </c>
      <c r="T666" s="70">
        <v>1.0</v>
      </c>
      <c r="U666" s="67" t="s">
        <v>492</v>
      </c>
      <c r="V666" s="67" t="s">
        <v>493</v>
      </c>
      <c r="W666" s="67" t="s">
        <v>49</v>
      </c>
      <c r="X666" s="67" t="s">
        <v>494</v>
      </c>
      <c r="Y666" s="67" t="s">
        <v>18</v>
      </c>
    </row>
    <row r="667">
      <c r="A667" s="71" t="s">
        <v>59</v>
      </c>
      <c r="B667" s="66">
        <v>5.976251E7</v>
      </c>
      <c r="C667" s="67" t="s">
        <v>2679</v>
      </c>
      <c r="D667" s="67" t="s">
        <v>107</v>
      </c>
      <c r="E667" s="67" t="s">
        <v>2680</v>
      </c>
      <c r="F667" s="66" t="s">
        <v>2681</v>
      </c>
      <c r="G667" s="66">
        <v>162.0</v>
      </c>
      <c r="H667" s="66">
        <v>2.0051016E7</v>
      </c>
      <c r="I667" s="66">
        <v>0.0</v>
      </c>
      <c r="J667" s="66">
        <v>1.0</v>
      </c>
      <c r="K667" s="68"/>
      <c r="L667" s="68"/>
      <c r="M667" s="69" t="s">
        <v>2682</v>
      </c>
      <c r="N667" s="66">
        <v>235959.0</v>
      </c>
      <c r="O667" s="66">
        <v>2.0051016E7</v>
      </c>
      <c r="P667" s="68"/>
      <c r="Q667" s="66">
        <v>7.0</v>
      </c>
      <c r="R667" s="66">
        <v>2.0051016E7</v>
      </c>
      <c r="S667" s="70">
        <v>1.0</v>
      </c>
      <c r="T667" s="70">
        <v>1.0</v>
      </c>
      <c r="U667" s="67" t="s">
        <v>492</v>
      </c>
      <c r="V667" s="67" t="s">
        <v>493</v>
      </c>
      <c r="W667" s="67" t="s">
        <v>49</v>
      </c>
      <c r="X667" s="67" t="s">
        <v>494</v>
      </c>
      <c r="Y667" s="67" t="s">
        <v>18</v>
      </c>
    </row>
    <row r="668">
      <c r="A668" s="65" t="s">
        <v>60</v>
      </c>
      <c r="B668" s="66">
        <v>2.40496815E8</v>
      </c>
      <c r="C668" s="67" t="s">
        <v>2683</v>
      </c>
      <c r="D668" s="67" t="s">
        <v>107</v>
      </c>
      <c r="E668" s="67" t="s">
        <v>2684</v>
      </c>
      <c r="F668" s="66" t="s">
        <v>2685</v>
      </c>
      <c r="G668" s="66">
        <v>1748.0</v>
      </c>
      <c r="H668" s="66">
        <v>2.0080412E7</v>
      </c>
      <c r="I668" s="66">
        <v>0.0</v>
      </c>
      <c r="J668" s="66">
        <v>1.0</v>
      </c>
      <c r="K668" s="68"/>
      <c r="L668" s="68"/>
      <c r="M668" s="69" t="s">
        <v>2686</v>
      </c>
      <c r="N668" s="66">
        <v>235959.0</v>
      </c>
      <c r="O668" s="66">
        <v>2.0080412E7</v>
      </c>
      <c r="P668" s="66"/>
      <c r="Q668" s="66">
        <v>138.0</v>
      </c>
      <c r="R668" s="66">
        <v>2.0080412E7</v>
      </c>
      <c r="S668" s="70">
        <v>1.0</v>
      </c>
      <c r="T668" s="70">
        <v>1.0</v>
      </c>
      <c r="U668" s="67" t="s">
        <v>492</v>
      </c>
      <c r="V668" s="67" t="s">
        <v>493</v>
      </c>
      <c r="W668" s="67" t="s">
        <v>49</v>
      </c>
      <c r="X668" s="67" t="s">
        <v>494</v>
      </c>
      <c r="Y668" s="67" t="s">
        <v>18</v>
      </c>
    </row>
    <row r="669">
      <c r="A669" s="65" t="s">
        <v>68</v>
      </c>
      <c r="B669" s="66">
        <v>2869983.0</v>
      </c>
      <c r="C669" s="67" t="s">
        <v>2687</v>
      </c>
      <c r="D669" s="67" t="s">
        <v>107</v>
      </c>
      <c r="E669" s="67" t="s">
        <v>2688</v>
      </c>
      <c r="F669" s="66" t="s">
        <v>2689</v>
      </c>
      <c r="G669" s="66">
        <v>472.0</v>
      </c>
      <c r="H669" s="66">
        <v>2.0070822E7</v>
      </c>
      <c r="I669" s="66">
        <v>0.0</v>
      </c>
      <c r="J669" s="66">
        <v>9.0</v>
      </c>
      <c r="K669" s="68"/>
      <c r="L669" s="68"/>
      <c r="M669" s="66" t="s">
        <v>126</v>
      </c>
      <c r="N669" s="66">
        <v>235959.0</v>
      </c>
      <c r="O669" s="66">
        <v>2.0070822E7</v>
      </c>
      <c r="P669" s="68"/>
      <c r="Q669" s="66">
        <v>31.0</v>
      </c>
      <c r="R669" s="66">
        <v>2.0070822E7</v>
      </c>
      <c r="S669" s="70">
        <v>1.0</v>
      </c>
      <c r="T669" s="70">
        <v>1.0</v>
      </c>
      <c r="U669" s="67" t="s">
        <v>492</v>
      </c>
      <c r="V669" s="67" t="s">
        <v>493</v>
      </c>
      <c r="W669" s="67" t="s">
        <v>49</v>
      </c>
      <c r="X669" s="67" t="s">
        <v>494</v>
      </c>
      <c r="Y669" s="67" t="s">
        <v>18</v>
      </c>
    </row>
    <row r="670">
      <c r="A670" s="67" t="s">
        <v>60</v>
      </c>
      <c r="B670" s="66">
        <v>3.52680454E8</v>
      </c>
      <c r="C670" s="67" t="s">
        <v>2690</v>
      </c>
      <c r="D670" s="67" t="s">
        <v>168</v>
      </c>
      <c r="E670" s="67" t="s">
        <v>2691</v>
      </c>
      <c r="F670" s="66" t="s">
        <v>2692</v>
      </c>
      <c r="G670" s="66">
        <v>417.0</v>
      </c>
      <c r="H670" s="66">
        <v>2.0140116E7</v>
      </c>
      <c r="I670" s="66">
        <v>0.0</v>
      </c>
      <c r="J670" s="66">
        <v>1.0</v>
      </c>
      <c r="K670" s="68"/>
      <c r="L670" s="68"/>
      <c r="M670" s="69" t="s">
        <v>2693</v>
      </c>
      <c r="N670" s="66">
        <v>235959.0</v>
      </c>
      <c r="O670" s="66">
        <v>2.0140116E7</v>
      </c>
      <c r="P670" s="68"/>
      <c r="Q670" s="66">
        <v>21.0</v>
      </c>
      <c r="R670" s="66">
        <v>2.0140116E7</v>
      </c>
      <c r="S670" s="70">
        <v>1.0</v>
      </c>
      <c r="T670" s="70">
        <v>0.0</v>
      </c>
      <c r="U670" s="67" t="s">
        <v>492</v>
      </c>
      <c r="V670" s="67" t="s">
        <v>493</v>
      </c>
      <c r="W670" s="67" t="s">
        <v>49</v>
      </c>
      <c r="X670" s="67" t="s">
        <v>494</v>
      </c>
      <c r="Y670" s="67" t="s">
        <v>12</v>
      </c>
    </row>
    <row r="671">
      <c r="A671" s="67" t="s">
        <v>60</v>
      </c>
      <c r="B671" s="66">
        <v>2.74009093E8</v>
      </c>
      <c r="C671" s="67" t="s">
        <v>2694</v>
      </c>
      <c r="D671" s="67" t="s">
        <v>168</v>
      </c>
      <c r="E671" s="67" t="s">
        <v>2695</v>
      </c>
      <c r="F671" s="66" t="s">
        <v>2696</v>
      </c>
      <c r="G671" s="66">
        <v>618.0</v>
      </c>
      <c r="H671" s="66">
        <v>2.0091011E7</v>
      </c>
      <c r="I671" s="66">
        <v>0.0</v>
      </c>
      <c r="J671" s="66">
        <v>1.0</v>
      </c>
      <c r="K671" s="68"/>
      <c r="L671" s="68"/>
      <c r="M671" s="69" t="s">
        <v>2697</v>
      </c>
      <c r="N671" s="66">
        <v>235959.0</v>
      </c>
      <c r="O671" s="66">
        <v>2.0091011E7</v>
      </c>
      <c r="P671" s="68"/>
      <c r="Q671" s="66">
        <v>33.0</v>
      </c>
      <c r="R671" s="66">
        <v>2.0091011E7</v>
      </c>
      <c r="S671" s="70">
        <v>1.0</v>
      </c>
      <c r="T671" s="70">
        <v>0.0</v>
      </c>
      <c r="U671" s="67" t="s">
        <v>492</v>
      </c>
      <c r="V671" s="67" t="s">
        <v>493</v>
      </c>
      <c r="W671" s="67" t="s">
        <v>49</v>
      </c>
      <c r="X671" s="67" t="s">
        <v>494</v>
      </c>
      <c r="Y671" s="67" t="s">
        <v>12</v>
      </c>
    </row>
    <row r="672">
      <c r="A672" s="65" t="s">
        <v>60</v>
      </c>
      <c r="B672" s="66">
        <v>3.45629975E8</v>
      </c>
      <c r="C672" s="67" t="s">
        <v>2698</v>
      </c>
      <c r="D672" s="67" t="s">
        <v>107</v>
      </c>
      <c r="E672" s="67" t="s">
        <v>2699</v>
      </c>
      <c r="F672" s="66" t="s">
        <v>2700</v>
      </c>
      <c r="G672" s="66">
        <v>725.0</v>
      </c>
      <c r="H672" s="66">
        <v>2.0130918E7</v>
      </c>
      <c r="I672" s="66">
        <v>0.0</v>
      </c>
      <c r="J672" s="66">
        <v>1.0</v>
      </c>
      <c r="K672" s="68"/>
      <c r="L672" s="68"/>
      <c r="M672" s="69" t="s">
        <v>2701</v>
      </c>
      <c r="N672" s="66">
        <v>235959.0</v>
      </c>
      <c r="O672" s="66">
        <v>2.0130918E7</v>
      </c>
      <c r="P672" s="68"/>
      <c r="Q672" s="66">
        <v>39.0</v>
      </c>
      <c r="R672" s="66">
        <v>2.0130918E7</v>
      </c>
      <c r="S672" s="70">
        <v>1.0</v>
      </c>
      <c r="T672" s="70">
        <v>1.0</v>
      </c>
      <c r="U672" s="67" t="s">
        <v>492</v>
      </c>
      <c r="V672" s="67" t="s">
        <v>493</v>
      </c>
      <c r="W672" s="67" t="s">
        <v>49</v>
      </c>
      <c r="X672" s="67" t="s">
        <v>494</v>
      </c>
      <c r="Y672" s="67" t="s">
        <v>18</v>
      </c>
    </row>
    <row r="673">
      <c r="A673" s="67" t="s">
        <v>60</v>
      </c>
      <c r="B673" s="66">
        <v>1.16465276E8</v>
      </c>
      <c r="C673" s="67" t="s">
        <v>2702</v>
      </c>
      <c r="D673" s="67" t="s">
        <v>107</v>
      </c>
      <c r="E673" s="67" t="s">
        <v>2703</v>
      </c>
      <c r="F673" s="66" t="s">
        <v>2704</v>
      </c>
      <c r="G673" s="66">
        <v>1187.0</v>
      </c>
      <c r="H673" s="66">
        <v>2.0031012E7</v>
      </c>
      <c r="I673" s="66">
        <v>0.0</v>
      </c>
      <c r="J673" s="66">
        <v>2.0</v>
      </c>
      <c r="K673" s="68"/>
      <c r="L673" s="68"/>
      <c r="M673" s="69" t="s">
        <v>2705</v>
      </c>
      <c r="N673" s="66">
        <v>235959.0</v>
      </c>
      <c r="O673" s="66">
        <v>2.0031012E7</v>
      </c>
      <c r="P673" s="68"/>
      <c r="Q673" s="66">
        <v>57.0</v>
      </c>
      <c r="R673" s="66">
        <v>2.0031012E7</v>
      </c>
      <c r="S673" s="70">
        <v>1.0</v>
      </c>
      <c r="T673" s="70">
        <v>1.0</v>
      </c>
      <c r="U673" s="67" t="s">
        <v>492</v>
      </c>
      <c r="V673" s="67" t="s">
        <v>493</v>
      </c>
      <c r="W673" s="67" t="s">
        <v>49</v>
      </c>
      <c r="X673" s="67" t="s">
        <v>494</v>
      </c>
      <c r="Y673" s="67" t="s">
        <v>18</v>
      </c>
    </row>
    <row r="674">
      <c r="A674" s="71" t="s">
        <v>59</v>
      </c>
      <c r="B674" s="66">
        <v>1.990052E7</v>
      </c>
      <c r="C674" s="67" t="s">
        <v>460</v>
      </c>
      <c r="D674" s="67" t="s">
        <v>107</v>
      </c>
      <c r="E674" s="67" t="s">
        <v>461</v>
      </c>
      <c r="F674" s="66" t="s">
        <v>462</v>
      </c>
      <c r="G674" s="66">
        <v>1156.0</v>
      </c>
      <c r="H674" s="66">
        <v>2.0001111E7</v>
      </c>
      <c r="I674" s="66">
        <v>0.0</v>
      </c>
      <c r="J674" s="66">
        <v>1.0</v>
      </c>
      <c r="K674" s="68"/>
      <c r="L674" s="68"/>
      <c r="M674" s="69" t="s">
        <v>2706</v>
      </c>
      <c r="N674" s="66">
        <v>235959.0</v>
      </c>
      <c r="O674" s="66">
        <v>2.0001111E7</v>
      </c>
      <c r="P674" s="68"/>
      <c r="Q674" s="66">
        <v>59.0</v>
      </c>
      <c r="R674" s="66">
        <v>2.0001111E7</v>
      </c>
      <c r="S674" s="70">
        <v>1.0</v>
      </c>
      <c r="T674" s="70">
        <v>1.0</v>
      </c>
      <c r="U674" s="67" t="s">
        <v>492</v>
      </c>
      <c r="V674" s="67" t="s">
        <v>493</v>
      </c>
      <c r="W674" s="67" t="s">
        <v>49</v>
      </c>
      <c r="X674" s="67" t="s">
        <v>494</v>
      </c>
      <c r="Y674" s="67" t="s">
        <v>18</v>
      </c>
    </row>
    <row r="675">
      <c r="A675" s="67" t="s">
        <v>63</v>
      </c>
      <c r="B675" s="66">
        <v>2.4433804E7</v>
      </c>
      <c r="C675" s="67" t="s">
        <v>2707</v>
      </c>
      <c r="D675" s="67" t="s">
        <v>168</v>
      </c>
      <c r="E675" s="67" t="s">
        <v>2708</v>
      </c>
      <c r="F675" s="66" t="s">
        <v>2709</v>
      </c>
      <c r="G675" s="66">
        <v>279.0</v>
      </c>
      <c r="H675" s="66">
        <v>2.0141116E7</v>
      </c>
      <c r="I675" s="66">
        <v>0.0</v>
      </c>
      <c r="J675" s="66">
        <v>6.0</v>
      </c>
      <c r="K675" s="68"/>
      <c r="L675" s="68"/>
      <c r="M675" s="69" t="s">
        <v>2710</v>
      </c>
      <c r="N675" s="66">
        <v>235959.0</v>
      </c>
      <c r="O675" s="66">
        <v>2.0141116E7</v>
      </c>
      <c r="P675" s="68"/>
      <c r="Q675" s="66">
        <v>17.0</v>
      </c>
      <c r="R675" s="66">
        <v>2.0141116E7</v>
      </c>
      <c r="S675" s="70">
        <v>1.0</v>
      </c>
      <c r="T675" s="70">
        <v>0.0</v>
      </c>
      <c r="U675" s="67" t="s">
        <v>492</v>
      </c>
      <c r="V675" s="67" t="s">
        <v>493</v>
      </c>
      <c r="W675" s="67" t="s">
        <v>49</v>
      </c>
      <c r="X675" s="67" t="s">
        <v>494</v>
      </c>
      <c r="Y675" s="67" t="s">
        <v>12</v>
      </c>
    </row>
    <row r="676">
      <c r="A676" s="65" t="s">
        <v>60</v>
      </c>
      <c r="B676" s="66">
        <v>2.94855357E8</v>
      </c>
      <c r="C676" s="67" t="s">
        <v>2711</v>
      </c>
      <c r="D676" s="67" t="s">
        <v>107</v>
      </c>
      <c r="E676" s="67" t="s">
        <v>2712</v>
      </c>
      <c r="F676" s="66" t="s">
        <v>2713</v>
      </c>
      <c r="G676" s="66">
        <v>1434.0</v>
      </c>
      <c r="H676" s="66">
        <v>2.0101125E7</v>
      </c>
      <c r="I676" s="66">
        <v>0.0</v>
      </c>
      <c r="J676" s="66">
        <v>2.0</v>
      </c>
      <c r="K676" s="68"/>
      <c r="L676" s="68"/>
      <c r="M676" s="69" t="s">
        <v>2714</v>
      </c>
      <c r="N676" s="66">
        <v>235959.0</v>
      </c>
      <c r="O676" s="66">
        <v>2.0101125E7</v>
      </c>
      <c r="P676" s="66"/>
      <c r="Q676" s="66">
        <v>72.0</v>
      </c>
      <c r="R676" s="66">
        <v>2.0101125E7</v>
      </c>
      <c r="S676" s="70">
        <v>1.0</v>
      </c>
      <c r="T676" s="70">
        <v>1.0</v>
      </c>
      <c r="U676" s="67" t="s">
        <v>492</v>
      </c>
      <c r="V676" s="67" t="s">
        <v>493</v>
      </c>
      <c r="W676" s="67" t="s">
        <v>49</v>
      </c>
      <c r="X676" s="67" t="s">
        <v>494</v>
      </c>
      <c r="Y676" s="67" t="s">
        <v>18</v>
      </c>
    </row>
    <row r="677">
      <c r="A677" s="67" t="s">
        <v>60</v>
      </c>
      <c r="B677" s="66">
        <v>1.65601491E8</v>
      </c>
      <c r="C677" s="67" t="s">
        <v>2715</v>
      </c>
      <c r="D677" s="67" t="s">
        <v>107</v>
      </c>
      <c r="E677" s="67" t="s">
        <v>2716</v>
      </c>
      <c r="F677" s="66" t="s">
        <v>2717</v>
      </c>
      <c r="G677" s="66">
        <v>1362.0</v>
      </c>
      <c r="H677" s="66">
        <v>2.0050711E7</v>
      </c>
      <c r="I677" s="66">
        <v>0.0</v>
      </c>
      <c r="J677" s="66">
        <v>2.0</v>
      </c>
      <c r="K677" s="68"/>
      <c r="L677" s="68"/>
      <c r="M677" s="69" t="s">
        <v>2718</v>
      </c>
      <c r="N677" s="66">
        <v>235959.0</v>
      </c>
      <c r="O677" s="66">
        <v>2.0050711E7</v>
      </c>
      <c r="P677" s="66"/>
      <c r="Q677" s="66">
        <v>68.0</v>
      </c>
      <c r="R677" s="66">
        <v>2.0050711E7</v>
      </c>
      <c r="S677" s="70">
        <v>1.0</v>
      </c>
      <c r="T677" s="70">
        <v>1.0</v>
      </c>
      <c r="U677" s="67" t="s">
        <v>492</v>
      </c>
      <c r="V677" s="67" t="s">
        <v>493</v>
      </c>
      <c r="W677" s="67" t="s">
        <v>49</v>
      </c>
      <c r="X677" s="67" t="s">
        <v>494</v>
      </c>
      <c r="Y677" s="67" t="s">
        <v>18</v>
      </c>
    </row>
    <row r="678">
      <c r="A678" s="67" t="s">
        <v>60</v>
      </c>
      <c r="B678" s="66">
        <v>9.4224944E7</v>
      </c>
      <c r="C678" s="67" t="s">
        <v>2719</v>
      </c>
      <c r="D678" s="67" t="s">
        <v>107</v>
      </c>
      <c r="E678" s="67" t="s">
        <v>2720</v>
      </c>
      <c r="F678" s="66" t="s">
        <v>2721</v>
      </c>
      <c r="G678" s="66">
        <v>865.0</v>
      </c>
      <c r="H678" s="66">
        <v>2.002121E7</v>
      </c>
      <c r="I678" s="66">
        <v>0.0</v>
      </c>
      <c r="J678" s="66">
        <v>1.0</v>
      </c>
      <c r="K678" s="68"/>
      <c r="L678" s="68"/>
      <c r="M678" s="69" t="s">
        <v>2722</v>
      </c>
      <c r="N678" s="66">
        <v>235959.0</v>
      </c>
      <c r="O678" s="66">
        <v>2.002121E7</v>
      </c>
      <c r="P678" s="68"/>
      <c r="Q678" s="66">
        <v>28.0</v>
      </c>
      <c r="R678" s="66">
        <v>2.002121E7</v>
      </c>
      <c r="S678" s="70">
        <v>1.0</v>
      </c>
      <c r="T678" s="70">
        <v>1.0</v>
      </c>
      <c r="U678" s="67" t="s">
        <v>492</v>
      </c>
      <c r="V678" s="67" t="s">
        <v>493</v>
      </c>
      <c r="W678" s="67" t="s">
        <v>49</v>
      </c>
      <c r="X678" s="67" t="s">
        <v>494</v>
      </c>
      <c r="Y678" s="67" t="s">
        <v>18</v>
      </c>
    </row>
    <row r="679">
      <c r="A679" s="71" t="s">
        <v>59</v>
      </c>
      <c r="B679" s="66">
        <v>1.22421617E8</v>
      </c>
      <c r="C679" s="67" t="s">
        <v>2723</v>
      </c>
      <c r="D679" s="67" t="s">
        <v>107</v>
      </c>
      <c r="E679" s="67" t="s">
        <v>2724</v>
      </c>
      <c r="F679" s="66" t="s">
        <v>2725</v>
      </c>
      <c r="G679" s="66">
        <v>504.0</v>
      </c>
      <c r="H679" s="66">
        <v>2.0121027E7</v>
      </c>
      <c r="I679" s="66">
        <v>0.0</v>
      </c>
      <c r="J679" s="66">
        <v>1.0</v>
      </c>
      <c r="K679" s="68"/>
      <c r="L679" s="68"/>
      <c r="M679" s="69" t="s">
        <v>2726</v>
      </c>
      <c r="N679" s="66">
        <v>235959.0</v>
      </c>
      <c r="O679" s="66">
        <v>2.0121027E7</v>
      </c>
      <c r="P679" s="68"/>
      <c r="Q679" s="66">
        <v>22.0</v>
      </c>
      <c r="R679" s="66">
        <v>2.0121027E7</v>
      </c>
      <c r="S679" s="70">
        <v>1.0</v>
      </c>
      <c r="T679" s="70">
        <v>1.0</v>
      </c>
      <c r="U679" s="67" t="s">
        <v>492</v>
      </c>
      <c r="V679" s="67" t="s">
        <v>493</v>
      </c>
      <c r="W679" s="67" t="s">
        <v>49</v>
      </c>
      <c r="X679" s="67" t="s">
        <v>494</v>
      </c>
      <c r="Y679" s="67" t="s">
        <v>18</v>
      </c>
    </row>
    <row r="680">
      <c r="A680" s="65" t="s">
        <v>60</v>
      </c>
      <c r="B680" s="66">
        <v>8.7919916E7</v>
      </c>
      <c r="C680" s="67" t="s">
        <v>2727</v>
      </c>
      <c r="D680" s="67" t="s">
        <v>107</v>
      </c>
      <c r="E680" s="67" t="s">
        <v>2728</v>
      </c>
      <c r="F680" s="66" t="s">
        <v>2729</v>
      </c>
      <c r="G680" s="66">
        <v>2994.0</v>
      </c>
      <c r="H680" s="66">
        <v>2.0021019E7</v>
      </c>
      <c r="I680" s="66">
        <v>0.0</v>
      </c>
      <c r="J680" s="66">
        <v>1.0</v>
      </c>
      <c r="K680" s="68"/>
      <c r="L680" s="68"/>
      <c r="M680" s="69" t="s">
        <v>2730</v>
      </c>
      <c r="N680" s="66">
        <v>235959.0</v>
      </c>
      <c r="O680" s="66">
        <v>2.0021019E7</v>
      </c>
      <c r="P680" s="68"/>
      <c r="Q680" s="66">
        <v>134.0</v>
      </c>
      <c r="R680" s="66">
        <v>2.0021019E7</v>
      </c>
      <c r="S680" s="70">
        <v>1.0</v>
      </c>
      <c r="T680" s="70">
        <v>1.0</v>
      </c>
      <c r="U680" s="67" t="s">
        <v>492</v>
      </c>
      <c r="V680" s="67" t="s">
        <v>493</v>
      </c>
      <c r="W680" s="67" t="s">
        <v>49</v>
      </c>
      <c r="X680" s="67" t="s">
        <v>494</v>
      </c>
      <c r="Y680" s="67" t="s">
        <v>18</v>
      </c>
    </row>
    <row r="681">
      <c r="A681" s="65" t="s">
        <v>79</v>
      </c>
      <c r="B681" s="66">
        <v>1.11148874E8</v>
      </c>
      <c r="C681" s="67" t="s">
        <v>2731</v>
      </c>
      <c r="D681" s="67" t="s">
        <v>107</v>
      </c>
      <c r="E681" s="67" t="s">
        <v>2732</v>
      </c>
      <c r="F681" s="66" t="s">
        <v>2733</v>
      </c>
      <c r="G681" s="66">
        <v>2517.0</v>
      </c>
      <c r="H681" s="66">
        <v>2.0161207E7</v>
      </c>
      <c r="I681" s="66">
        <v>0.0</v>
      </c>
      <c r="J681" s="66">
        <v>23.0</v>
      </c>
      <c r="K681" s="68"/>
      <c r="L681" s="68"/>
      <c r="M681" s="69" t="s">
        <v>2734</v>
      </c>
      <c r="N681" s="66">
        <v>235959.0</v>
      </c>
      <c r="O681" s="66">
        <v>2.0161207E7</v>
      </c>
      <c r="P681" s="66" t="s">
        <v>2735</v>
      </c>
      <c r="Q681" s="66">
        <v>129.0</v>
      </c>
      <c r="R681" s="66">
        <v>2.0161207E7</v>
      </c>
      <c r="S681" s="70">
        <v>1.0</v>
      </c>
      <c r="T681" s="70">
        <v>1.0</v>
      </c>
      <c r="U681" s="67" t="s">
        <v>492</v>
      </c>
      <c r="V681" s="67" t="s">
        <v>493</v>
      </c>
      <c r="W681" s="67" t="s">
        <v>49</v>
      </c>
      <c r="X681" s="67" t="s">
        <v>494</v>
      </c>
      <c r="Y681" s="67" t="s">
        <v>18</v>
      </c>
    </row>
    <row r="682">
      <c r="A682" s="67" t="s">
        <v>60</v>
      </c>
      <c r="B682" s="66">
        <v>4.25982863E8</v>
      </c>
      <c r="C682" s="67" t="s">
        <v>2736</v>
      </c>
      <c r="D682" s="67" t="s">
        <v>168</v>
      </c>
      <c r="E682" s="67" t="s">
        <v>2737</v>
      </c>
      <c r="F682" s="66" t="s">
        <v>2738</v>
      </c>
      <c r="G682" s="66">
        <v>424.0</v>
      </c>
      <c r="H682" s="66">
        <v>2.0180307E7</v>
      </c>
      <c r="I682" s="66">
        <v>0.0</v>
      </c>
      <c r="J682" s="66">
        <v>1.0</v>
      </c>
      <c r="K682" s="68"/>
      <c r="L682" s="68"/>
      <c r="M682" s="69" t="s">
        <v>2739</v>
      </c>
      <c r="N682" s="66">
        <v>235959.0</v>
      </c>
      <c r="O682" s="66">
        <v>2.0180307E7</v>
      </c>
      <c r="P682" s="68"/>
      <c r="Q682" s="66">
        <v>24.0</v>
      </c>
      <c r="R682" s="66">
        <v>2.0180307E7</v>
      </c>
      <c r="S682" s="70">
        <v>1.0</v>
      </c>
      <c r="T682" s="70">
        <v>0.0</v>
      </c>
      <c r="U682" s="67" t="s">
        <v>492</v>
      </c>
      <c r="V682" s="67" t="s">
        <v>493</v>
      </c>
      <c r="W682" s="67" t="s">
        <v>49</v>
      </c>
      <c r="X682" s="67" t="s">
        <v>494</v>
      </c>
      <c r="Y682" s="67" t="s">
        <v>12</v>
      </c>
    </row>
    <row r="683">
      <c r="A683" s="67" t="s">
        <v>80</v>
      </c>
      <c r="B683" s="66">
        <v>3205739.0</v>
      </c>
      <c r="C683" s="67" t="s">
        <v>2740</v>
      </c>
      <c r="D683" s="67" t="s">
        <v>168</v>
      </c>
      <c r="E683" s="67" t="s">
        <v>2741</v>
      </c>
      <c r="F683" s="66" t="s">
        <v>2742</v>
      </c>
      <c r="G683" s="66">
        <v>355.0</v>
      </c>
      <c r="H683" s="66">
        <v>2.0191231E7</v>
      </c>
      <c r="I683" s="66">
        <v>0.0</v>
      </c>
      <c r="J683" s="66">
        <v>6.0</v>
      </c>
      <c r="K683" s="68"/>
      <c r="L683" s="68"/>
      <c r="M683" s="69" t="s">
        <v>2743</v>
      </c>
      <c r="N683" s="66">
        <v>235959.0</v>
      </c>
      <c r="O683" s="66">
        <v>2.0191231E7</v>
      </c>
      <c r="P683" s="68"/>
      <c r="Q683" s="66">
        <v>24.0</v>
      </c>
      <c r="R683" s="66">
        <v>2.0191231E7</v>
      </c>
      <c r="S683" s="70">
        <v>1.0</v>
      </c>
      <c r="T683" s="70">
        <v>0.0</v>
      </c>
      <c r="U683" s="67" t="s">
        <v>492</v>
      </c>
      <c r="V683" s="67" t="s">
        <v>493</v>
      </c>
      <c r="W683" s="67" t="s">
        <v>49</v>
      </c>
      <c r="X683" s="67" t="s">
        <v>494</v>
      </c>
      <c r="Y683" s="67" t="s">
        <v>12</v>
      </c>
    </row>
    <row r="684">
      <c r="A684" s="67" t="s">
        <v>79</v>
      </c>
      <c r="B684" s="66">
        <v>2.9264332E7</v>
      </c>
      <c r="C684" s="67" t="s">
        <v>2744</v>
      </c>
      <c r="D684" s="67" t="s">
        <v>168</v>
      </c>
      <c r="E684" s="67" t="s">
        <v>2745</v>
      </c>
      <c r="F684" s="66" t="s">
        <v>2746</v>
      </c>
      <c r="G684" s="66">
        <v>3047.0</v>
      </c>
      <c r="H684" s="66">
        <v>2.0090312E7</v>
      </c>
      <c r="I684" s="66">
        <v>0.0</v>
      </c>
      <c r="J684" s="66">
        <v>17.0</v>
      </c>
      <c r="K684" s="68"/>
      <c r="L684" s="68"/>
      <c r="M684" s="69" t="s">
        <v>2747</v>
      </c>
      <c r="N684" s="66">
        <v>235959.0</v>
      </c>
      <c r="O684" s="66">
        <v>2.0090312E7</v>
      </c>
      <c r="P684" s="68"/>
      <c r="Q684" s="66">
        <v>158.0</v>
      </c>
      <c r="R684" s="66">
        <v>2.0090312E7</v>
      </c>
      <c r="S684" s="70">
        <v>1.0</v>
      </c>
      <c r="T684" s="70">
        <v>0.0</v>
      </c>
      <c r="U684" s="67" t="s">
        <v>492</v>
      </c>
      <c r="V684" s="67" t="s">
        <v>493</v>
      </c>
      <c r="W684" s="67" t="s">
        <v>49</v>
      </c>
      <c r="X684" s="67" t="s">
        <v>494</v>
      </c>
      <c r="Y684" s="67" t="s">
        <v>12</v>
      </c>
    </row>
    <row r="685">
      <c r="A685" s="67" t="s">
        <v>60</v>
      </c>
      <c r="B685" s="66">
        <v>2.33076242E8</v>
      </c>
      <c r="C685" s="67" t="s">
        <v>2748</v>
      </c>
      <c r="D685" s="67" t="s">
        <v>168</v>
      </c>
      <c r="E685" s="67" t="s">
        <v>2749</v>
      </c>
      <c r="F685" s="66" t="s">
        <v>2750</v>
      </c>
      <c r="G685" s="66">
        <v>702.0</v>
      </c>
      <c r="H685" s="66">
        <v>2.0080119E7</v>
      </c>
      <c r="I685" s="66">
        <v>0.0</v>
      </c>
      <c r="J685" s="66">
        <v>1.0</v>
      </c>
      <c r="K685" s="68"/>
      <c r="L685" s="68"/>
      <c r="M685" s="69" t="s">
        <v>2751</v>
      </c>
      <c r="N685" s="66">
        <v>235959.0</v>
      </c>
      <c r="O685" s="66">
        <v>2.0080119E7</v>
      </c>
      <c r="P685" s="68"/>
      <c r="Q685" s="66">
        <v>36.0</v>
      </c>
      <c r="R685" s="66">
        <v>2.0080119E7</v>
      </c>
      <c r="S685" s="70">
        <v>1.0</v>
      </c>
      <c r="T685" s="70">
        <v>0.0</v>
      </c>
      <c r="U685" s="67" t="s">
        <v>492</v>
      </c>
      <c r="V685" s="67" t="s">
        <v>493</v>
      </c>
      <c r="W685" s="67" t="s">
        <v>49</v>
      </c>
      <c r="X685" s="67" t="s">
        <v>494</v>
      </c>
      <c r="Y685" s="67" t="s">
        <v>12</v>
      </c>
    </row>
    <row r="686">
      <c r="A686" s="65" t="s">
        <v>60</v>
      </c>
      <c r="B686" s="66">
        <v>7.1026128E7</v>
      </c>
      <c r="C686" s="67" t="s">
        <v>464</v>
      </c>
      <c r="D686" s="67" t="s">
        <v>168</v>
      </c>
      <c r="E686" s="67" t="s">
        <v>2752</v>
      </c>
      <c r="F686" s="66" t="s">
        <v>2753</v>
      </c>
      <c r="G686" s="66">
        <v>448.0</v>
      </c>
      <c r="H686" s="66">
        <v>2.002021E7</v>
      </c>
      <c r="I686" s="66">
        <v>0.0</v>
      </c>
      <c r="J686" s="66">
        <v>1.0</v>
      </c>
      <c r="K686" s="68"/>
      <c r="L686" s="68"/>
      <c r="M686" s="69" t="s">
        <v>2754</v>
      </c>
      <c r="N686" s="66">
        <v>235959.0</v>
      </c>
      <c r="O686" s="66">
        <v>2.002021E7</v>
      </c>
      <c r="P686" s="68"/>
      <c r="Q686" s="66">
        <v>17.0</v>
      </c>
      <c r="R686" s="66">
        <v>2.002021E7</v>
      </c>
      <c r="S686" s="70">
        <v>1.0</v>
      </c>
      <c r="T686" s="70">
        <v>0.0</v>
      </c>
      <c r="U686" s="67" t="s">
        <v>492</v>
      </c>
      <c r="V686" s="67" t="s">
        <v>493</v>
      </c>
      <c r="W686" s="67" t="s">
        <v>49</v>
      </c>
      <c r="X686" s="67" t="s">
        <v>494</v>
      </c>
      <c r="Y686" s="67" t="s">
        <v>12</v>
      </c>
    </row>
    <row r="687">
      <c r="A687" s="65" t="s">
        <v>17</v>
      </c>
      <c r="B687" s="66">
        <v>472907.0</v>
      </c>
      <c r="C687" s="67" t="s">
        <v>2755</v>
      </c>
      <c r="D687" s="67" t="s">
        <v>107</v>
      </c>
      <c r="E687" s="67" t="s">
        <v>2756</v>
      </c>
      <c r="F687" s="66" t="s">
        <v>2757</v>
      </c>
      <c r="G687" s="66">
        <v>1021.0</v>
      </c>
      <c r="H687" s="66">
        <v>2.0150121E7</v>
      </c>
      <c r="I687" s="66">
        <v>0.0</v>
      </c>
      <c r="J687" s="66">
        <v>27.0</v>
      </c>
      <c r="K687" s="68"/>
      <c r="L687" s="68"/>
      <c r="M687" s="69" t="s">
        <v>2758</v>
      </c>
      <c r="N687" s="66">
        <v>235959.0</v>
      </c>
      <c r="O687" s="66">
        <v>2.0150121E7</v>
      </c>
      <c r="P687" s="66" t="s">
        <v>1056</v>
      </c>
      <c r="Q687" s="66">
        <v>51.0</v>
      </c>
      <c r="R687" s="66">
        <v>2.0150121E7</v>
      </c>
      <c r="S687" s="70">
        <v>1.0</v>
      </c>
      <c r="T687" s="70">
        <v>1.0</v>
      </c>
      <c r="U687" s="67" t="s">
        <v>492</v>
      </c>
      <c r="V687" s="67" t="s">
        <v>493</v>
      </c>
      <c r="W687" s="67" t="s">
        <v>49</v>
      </c>
      <c r="X687" s="67" t="s">
        <v>494</v>
      </c>
      <c r="Y687" s="67" t="s">
        <v>18</v>
      </c>
    </row>
    <row r="688">
      <c r="A688" s="65" t="s">
        <v>60</v>
      </c>
      <c r="B688" s="66">
        <v>8.6534157E7</v>
      </c>
      <c r="C688" s="67" t="s">
        <v>2759</v>
      </c>
      <c r="D688" s="67" t="s">
        <v>107</v>
      </c>
      <c r="E688" s="67" t="s">
        <v>2760</v>
      </c>
      <c r="F688" s="66" t="s">
        <v>2761</v>
      </c>
      <c r="G688" s="66">
        <v>822.0</v>
      </c>
      <c r="H688" s="66">
        <v>2.0020904E7</v>
      </c>
      <c r="I688" s="66">
        <v>0.0</v>
      </c>
      <c r="J688" s="66">
        <v>1.0</v>
      </c>
      <c r="K688" s="68"/>
      <c r="L688" s="68"/>
      <c r="M688" s="69" t="s">
        <v>2762</v>
      </c>
      <c r="N688" s="66">
        <v>235959.0</v>
      </c>
      <c r="O688" s="66">
        <v>2.0020904E7</v>
      </c>
      <c r="P688" s="68"/>
      <c r="Q688" s="66">
        <v>39.0</v>
      </c>
      <c r="R688" s="66">
        <v>2.0020904E7</v>
      </c>
      <c r="S688" s="70">
        <v>1.0</v>
      </c>
      <c r="T688" s="70">
        <v>1.0</v>
      </c>
      <c r="U688" s="67" t="s">
        <v>492</v>
      </c>
      <c r="V688" s="67" t="s">
        <v>493</v>
      </c>
      <c r="W688" s="67" t="s">
        <v>49</v>
      </c>
      <c r="X688" s="67" t="s">
        <v>494</v>
      </c>
      <c r="Y688" s="67" t="s">
        <v>18</v>
      </c>
    </row>
    <row r="689">
      <c r="A689" s="65" t="s">
        <v>73</v>
      </c>
      <c r="B689" s="66">
        <v>1.8088816E7</v>
      </c>
      <c r="C689" s="67" t="s">
        <v>2763</v>
      </c>
      <c r="D689" s="67" t="s">
        <v>107</v>
      </c>
      <c r="E689" s="67" t="s">
        <v>2764</v>
      </c>
      <c r="F689" s="66" t="s">
        <v>2765</v>
      </c>
      <c r="G689" s="66">
        <v>600.0</v>
      </c>
      <c r="H689" s="66">
        <v>2.0160909E7</v>
      </c>
      <c r="I689" s="66">
        <v>0.0</v>
      </c>
      <c r="J689" s="66">
        <v>12.0</v>
      </c>
      <c r="K689" s="68"/>
      <c r="L689" s="68"/>
      <c r="M689" s="69" t="s">
        <v>2766</v>
      </c>
      <c r="N689" s="66">
        <v>235959.0</v>
      </c>
      <c r="O689" s="66">
        <v>2.0160909E7</v>
      </c>
      <c r="P689" s="66" t="s">
        <v>2767</v>
      </c>
      <c r="Q689" s="66">
        <v>32.0</v>
      </c>
      <c r="R689" s="66">
        <v>2.0160909E7</v>
      </c>
      <c r="S689" s="70">
        <v>1.0</v>
      </c>
      <c r="T689" s="70">
        <v>1.0</v>
      </c>
      <c r="U689" s="67" t="s">
        <v>492</v>
      </c>
      <c r="V689" s="67" t="s">
        <v>493</v>
      </c>
      <c r="W689" s="67" t="s">
        <v>49</v>
      </c>
      <c r="X689" s="67" t="s">
        <v>494</v>
      </c>
      <c r="Y689" s="67" t="s">
        <v>18</v>
      </c>
    </row>
    <row r="690">
      <c r="A690" s="67" t="s">
        <v>60</v>
      </c>
      <c r="B690" s="66">
        <v>217778.0</v>
      </c>
      <c r="C690" s="67" t="s">
        <v>2768</v>
      </c>
      <c r="D690" s="67" t="s">
        <v>107</v>
      </c>
      <c r="E690" s="67" t="s">
        <v>2769</v>
      </c>
      <c r="F690" s="66" t="s">
        <v>2770</v>
      </c>
      <c r="G690" s="66">
        <v>975.0</v>
      </c>
      <c r="H690" s="66">
        <v>1.9991116E7</v>
      </c>
      <c r="I690" s="66">
        <v>0.0</v>
      </c>
      <c r="J690" s="66">
        <v>1.0</v>
      </c>
      <c r="K690" s="68"/>
      <c r="L690" s="68"/>
      <c r="M690" s="69" t="s">
        <v>2771</v>
      </c>
      <c r="N690" s="66">
        <v>235959.0</v>
      </c>
      <c r="O690" s="66">
        <v>1.9991116E7</v>
      </c>
      <c r="P690" s="68"/>
      <c r="Q690" s="66">
        <v>59.0</v>
      </c>
      <c r="R690" s="66">
        <v>1.9991116E7</v>
      </c>
      <c r="S690" s="70">
        <v>1.0</v>
      </c>
      <c r="T690" s="70">
        <v>1.0</v>
      </c>
      <c r="U690" s="67" t="s">
        <v>492</v>
      </c>
      <c r="V690" s="67" t="s">
        <v>493</v>
      </c>
      <c r="W690" s="67" t="s">
        <v>49</v>
      </c>
      <c r="X690" s="67" t="s">
        <v>494</v>
      </c>
      <c r="Y690" s="67" t="s">
        <v>18</v>
      </c>
    </row>
    <row r="691">
      <c r="A691" s="65" t="s">
        <v>60</v>
      </c>
      <c r="B691" s="66">
        <v>1.71123809E8</v>
      </c>
      <c r="C691" s="67" t="s">
        <v>2772</v>
      </c>
      <c r="D691" s="67" t="s">
        <v>107</v>
      </c>
      <c r="E691" s="67" t="s">
        <v>2773</v>
      </c>
      <c r="F691" s="66" t="s">
        <v>2774</v>
      </c>
      <c r="G691" s="66">
        <v>730.0</v>
      </c>
      <c r="H691" s="66">
        <v>2.005102E7</v>
      </c>
      <c r="I691" s="66">
        <v>0.0</v>
      </c>
      <c r="J691" s="66">
        <v>1.0</v>
      </c>
      <c r="K691" s="68"/>
      <c r="L691" s="68"/>
      <c r="M691" s="69" t="s">
        <v>2775</v>
      </c>
      <c r="N691" s="66">
        <v>235959.0</v>
      </c>
      <c r="O691" s="66">
        <v>2.005102E7</v>
      </c>
      <c r="P691" s="68"/>
      <c r="Q691" s="66">
        <v>27.0</v>
      </c>
      <c r="R691" s="66">
        <v>2.005102E7</v>
      </c>
      <c r="S691" s="70">
        <v>1.0</v>
      </c>
      <c r="T691" s="70">
        <v>1.0</v>
      </c>
      <c r="U691" s="67" t="s">
        <v>492</v>
      </c>
      <c r="V691" s="67" t="s">
        <v>493</v>
      </c>
      <c r="W691" s="67" t="s">
        <v>49</v>
      </c>
      <c r="X691" s="67" t="s">
        <v>494</v>
      </c>
      <c r="Y691" s="67" t="s">
        <v>18</v>
      </c>
    </row>
    <row r="692">
      <c r="A692" s="65" t="s">
        <v>24</v>
      </c>
      <c r="B692" s="66">
        <v>1280855.0</v>
      </c>
      <c r="C692" s="67" t="s">
        <v>468</v>
      </c>
      <c r="D692" s="67" t="s">
        <v>107</v>
      </c>
      <c r="E692" s="67" t="s">
        <v>469</v>
      </c>
      <c r="F692" s="66" t="s">
        <v>2776</v>
      </c>
      <c r="G692" s="66">
        <v>200.0</v>
      </c>
      <c r="H692" s="66">
        <v>2.0080224E7</v>
      </c>
      <c r="I692" s="66">
        <v>0.0</v>
      </c>
      <c r="J692" s="66">
        <v>7.0</v>
      </c>
      <c r="K692" s="68"/>
      <c r="L692" s="68"/>
      <c r="M692" s="69" t="s">
        <v>2777</v>
      </c>
      <c r="N692" s="66">
        <v>235959.0</v>
      </c>
      <c r="O692" s="66">
        <v>2.0080224E7</v>
      </c>
      <c r="P692" s="66" t="s">
        <v>131</v>
      </c>
      <c r="Q692" s="66">
        <v>15.0</v>
      </c>
      <c r="R692" s="66">
        <v>2.0080224E7</v>
      </c>
      <c r="S692" s="70">
        <v>1.0</v>
      </c>
      <c r="T692" s="70">
        <v>1.0</v>
      </c>
      <c r="U692" s="67" t="s">
        <v>492</v>
      </c>
      <c r="V692" s="67" t="s">
        <v>493</v>
      </c>
      <c r="W692" s="67" t="s">
        <v>49</v>
      </c>
      <c r="X692" s="67" t="s">
        <v>494</v>
      </c>
      <c r="Y692" s="67" t="s">
        <v>18</v>
      </c>
    </row>
    <row r="693">
      <c r="A693" s="67" t="s">
        <v>79</v>
      </c>
      <c r="B693" s="66">
        <v>1.23245485E8</v>
      </c>
      <c r="C693" s="67" t="s">
        <v>2778</v>
      </c>
      <c r="D693" s="67" t="s">
        <v>168</v>
      </c>
      <c r="E693" s="67" t="s">
        <v>2779</v>
      </c>
      <c r="F693" s="66" t="s">
        <v>2780</v>
      </c>
      <c r="G693" s="66">
        <v>487.0</v>
      </c>
      <c r="H693" s="66">
        <v>2.0171113E7</v>
      </c>
      <c r="I693" s="66">
        <v>0.0</v>
      </c>
      <c r="J693" s="66">
        <v>6.0</v>
      </c>
      <c r="K693" s="68"/>
      <c r="L693" s="68"/>
      <c r="M693" s="69" t="s">
        <v>2781</v>
      </c>
      <c r="N693" s="66">
        <v>235959.0</v>
      </c>
      <c r="O693" s="66">
        <v>2.0171113E7</v>
      </c>
      <c r="P693" s="66" t="s">
        <v>512</v>
      </c>
      <c r="Q693" s="66">
        <v>22.0</v>
      </c>
      <c r="R693" s="66">
        <v>2.0171113E7</v>
      </c>
      <c r="S693" s="70">
        <v>1.0</v>
      </c>
      <c r="T693" s="70">
        <v>0.0</v>
      </c>
      <c r="U693" s="67" t="s">
        <v>492</v>
      </c>
      <c r="V693" s="67" t="s">
        <v>493</v>
      </c>
      <c r="W693" s="67" t="s">
        <v>49</v>
      </c>
      <c r="X693" s="67" t="s">
        <v>494</v>
      </c>
      <c r="Y693" s="67" t="s">
        <v>12</v>
      </c>
    </row>
    <row r="694">
      <c r="A694" s="65" t="s">
        <v>73</v>
      </c>
      <c r="B694" s="66">
        <v>9269207.0</v>
      </c>
      <c r="C694" s="67" t="s">
        <v>2782</v>
      </c>
      <c r="D694" s="67" t="s">
        <v>107</v>
      </c>
      <c r="E694" s="67" t="s">
        <v>2783</v>
      </c>
      <c r="F694" s="66" t="s">
        <v>2784</v>
      </c>
      <c r="G694" s="66">
        <v>566.0</v>
      </c>
      <c r="H694" s="66">
        <v>2.0120223E7</v>
      </c>
      <c r="I694" s="66">
        <v>0.0</v>
      </c>
      <c r="J694" s="66">
        <v>7.0</v>
      </c>
      <c r="K694" s="68"/>
      <c r="L694" s="68"/>
      <c r="M694" s="69" t="s">
        <v>2785</v>
      </c>
      <c r="N694" s="66">
        <v>235959.0</v>
      </c>
      <c r="O694" s="66">
        <v>2.0120223E7</v>
      </c>
      <c r="P694" s="66" t="s">
        <v>347</v>
      </c>
      <c r="Q694" s="66">
        <v>35.0</v>
      </c>
      <c r="R694" s="66">
        <v>2.0120223E7</v>
      </c>
      <c r="S694" s="70">
        <v>1.0</v>
      </c>
      <c r="T694" s="70">
        <v>1.0</v>
      </c>
      <c r="U694" s="67" t="s">
        <v>492</v>
      </c>
      <c r="V694" s="67" t="s">
        <v>493</v>
      </c>
      <c r="W694" s="67" t="s">
        <v>49</v>
      </c>
      <c r="X694" s="67" t="s">
        <v>494</v>
      </c>
      <c r="Y694" s="67" t="s">
        <v>20</v>
      </c>
    </row>
    <row r="695">
      <c r="A695" s="67" t="s">
        <v>60</v>
      </c>
      <c r="B695" s="66">
        <v>1.88490121E8</v>
      </c>
      <c r="C695" s="67" t="s">
        <v>2786</v>
      </c>
      <c r="D695" s="67" t="s">
        <v>168</v>
      </c>
      <c r="E695" s="67" t="s">
        <v>2787</v>
      </c>
      <c r="F695" s="66" t="s">
        <v>2788</v>
      </c>
      <c r="G695" s="66">
        <v>409.0</v>
      </c>
      <c r="H695" s="66">
        <v>2.0060509E7</v>
      </c>
      <c r="I695" s="66">
        <v>0.0</v>
      </c>
      <c r="J695" s="66">
        <v>1.0</v>
      </c>
      <c r="K695" s="68"/>
      <c r="L695" s="68"/>
      <c r="M695" s="69" t="s">
        <v>2789</v>
      </c>
      <c r="N695" s="66">
        <v>235959.0</v>
      </c>
      <c r="O695" s="66">
        <v>2.0060509E7</v>
      </c>
      <c r="P695" s="68"/>
      <c r="Q695" s="66">
        <v>23.0</v>
      </c>
      <c r="R695" s="66">
        <v>2.0060509E7</v>
      </c>
      <c r="S695" s="70">
        <v>1.0</v>
      </c>
      <c r="T695" s="70">
        <v>0.0</v>
      </c>
      <c r="U695" s="67" t="s">
        <v>492</v>
      </c>
      <c r="V695" s="67" t="s">
        <v>493</v>
      </c>
      <c r="W695" s="67" t="s">
        <v>49</v>
      </c>
      <c r="X695" s="67" t="s">
        <v>494</v>
      </c>
      <c r="Y695" s="67" t="s">
        <v>12</v>
      </c>
    </row>
    <row r="696">
      <c r="A696" s="71" t="s">
        <v>59</v>
      </c>
      <c r="B696" s="66">
        <v>2.0173407E7</v>
      </c>
      <c r="C696" s="67" t="s">
        <v>472</v>
      </c>
      <c r="D696" s="67" t="s">
        <v>107</v>
      </c>
      <c r="E696" s="67" t="s">
        <v>473</v>
      </c>
      <c r="F696" s="66" t="s">
        <v>474</v>
      </c>
      <c r="G696" s="66">
        <v>1064.0</v>
      </c>
      <c r="H696" s="66">
        <v>2.0001115E7</v>
      </c>
      <c r="I696" s="66">
        <v>0.0</v>
      </c>
      <c r="J696" s="66">
        <v>1.0</v>
      </c>
      <c r="K696" s="68"/>
      <c r="L696" s="68"/>
      <c r="M696" s="69" t="s">
        <v>2790</v>
      </c>
      <c r="N696" s="66">
        <v>235959.0</v>
      </c>
      <c r="O696" s="66">
        <v>2.0001115E7</v>
      </c>
      <c r="P696" s="68"/>
      <c r="Q696" s="66">
        <v>62.0</v>
      </c>
      <c r="R696" s="66">
        <v>2.0001115E7</v>
      </c>
      <c r="S696" s="70">
        <v>1.0</v>
      </c>
      <c r="T696" s="70">
        <v>1.0</v>
      </c>
      <c r="U696" s="67" t="s">
        <v>492</v>
      </c>
      <c r="V696" s="67" t="s">
        <v>493</v>
      </c>
      <c r="W696" s="67" t="s">
        <v>49</v>
      </c>
      <c r="X696" s="67" t="s">
        <v>494</v>
      </c>
      <c r="Y696" s="67" t="s">
        <v>18</v>
      </c>
    </row>
    <row r="697">
      <c r="A697" s="65" t="s">
        <v>79</v>
      </c>
      <c r="B697" s="66">
        <v>4.3445005E7</v>
      </c>
      <c r="C697" s="67" t="s">
        <v>2791</v>
      </c>
      <c r="D697" s="67" t="s">
        <v>107</v>
      </c>
      <c r="E697" s="67" t="s">
        <v>2792</v>
      </c>
      <c r="F697" s="66" t="s">
        <v>2793</v>
      </c>
      <c r="G697" s="66">
        <v>669.0</v>
      </c>
      <c r="H697" s="66">
        <v>2.0101106E7</v>
      </c>
      <c r="I697" s="66">
        <v>0.0</v>
      </c>
      <c r="J697" s="66">
        <v>21.0</v>
      </c>
      <c r="K697" s="68"/>
      <c r="L697" s="68"/>
      <c r="M697" s="69" t="s">
        <v>2794</v>
      </c>
      <c r="N697" s="66">
        <v>235959.0</v>
      </c>
      <c r="O697" s="66">
        <v>2.0101106E7</v>
      </c>
      <c r="P697" s="66" t="s">
        <v>2144</v>
      </c>
      <c r="Q697" s="66">
        <v>55.0</v>
      </c>
      <c r="R697" s="66">
        <v>2.0101106E7</v>
      </c>
      <c r="S697" s="70">
        <v>1.0</v>
      </c>
      <c r="T697" s="70">
        <v>1.0</v>
      </c>
      <c r="U697" s="67" t="s">
        <v>492</v>
      </c>
      <c r="V697" s="67" t="s">
        <v>493</v>
      </c>
      <c r="W697" s="67" t="s">
        <v>49</v>
      </c>
      <c r="X697" s="67" t="s">
        <v>494</v>
      </c>
      <c r="Y697" s="67" t="s">
        <v>18</v>
      </c>
    </row>
    <row r="698">
      <c r="A698" s="67" t="s">
        <v>69</v>
      </c>
      <c r="B698" s="66">
        <v>206318.0</v>
      </c>
      <c r="C698" s="67" t="s">
        <v>2795</v>
      </c>
      <c r="D698" s="67" t="s">
        <v>168</v>
      </c>
      <c r="E698" s="67" t="s">
        <v>2796</v>
      </c>
      <c r="F698" s="66" t="s">
        <v>2797</v>
      </c>
      <c r="G698" s="66">
        <v>1123.0</v>
      </c>
      <c r="H698" s="66">
        <v>2.0150305E7</v>
      </c>
      <c r="I698" s="66">
        <v>0.0</v>
      </c>
      <c r="J698" s="66">
        <v>29.0</v>
      </c>
      <c r="K698" s="68"/>
      <c r="L698" s="68"/>
      <c r="M698" s="69" t="s">
        <v>2798</v>
      </c>
      <c r="N698" s="66">
        <v>235959.0</v>
      </c>
      <c r="O698" s="66">
        <v>2.0150305E7</v>
      </c>
      <c r="P698" s="66" t="s">
        <v>2799</v>
      </c>
      <c r="Q698" s="66">
        <v>75.0</v>
      </c>
      <c r="R698" s="66">
        <v>2.0150305E7</v>
      </c>
      <c r="S698" s="70">
        <v>1.0</v>
      </c>
      <c r="T698" s="70">
        <v>0.0</v>
      </c>
      <c r="U698" s="67" t="s">
        <v>492</v>
      </c>
      <c r="V698" s="67" t="s">
        <v>493</v>
      </c>
      <c r="W698" s="67" t="s">
        <v>49</v>
      </c>
      <c r="X698" s="67" t="s">
        <v>494</v>
      </c>
      <c r="Y698" s="67" t="s">
        <v>12</v>
      </c>
    </row>
    <row r="699">
      <c r="A699" s="65" t="s">
        <v>60</v>
      </c>
      <c r="B699" s="66">
        <v>5.1355723E7</v>
      </c>
      <c r="C699" s="67" t="s">
        <v>2800</v>
      </c>
      <c r="D699" s="67" t="s">
        <v>168</v>
      </c>
      <c r="E699" s="67" t="s">
        <v>2801</v>
      </c>
      <c r="F699" s="66" t="s">
        <v>2802</v>
      </c>
      <c r="G699" s="66">
        <v>542.0</v>
      </c>
      <c r="H699" s="66">
        <v>2.0010626E7</v>
      </c>
      <c r="I699" s="66">
        <v>0.0</v>
      </c>
      <c r="J699" s="66">
        <v>1.0</v>
      </c>
      <c r="K699" s="68"/>
      <c r="L699" s="68"/>
      <c r="M699" s="69" t="s">
        <v>2803</v>
      </c>
      <c r="N699" s="66">
        <v>235959.0</v>
      </c>
      <c r="O699" s="66">
        <v>2.0010626E7</v>
      </c>
      <c r="P699" s="68"/>
      <c r="Q699" s="66">
        <v>29.0</v>
      </c>
      <c r="R699" s="66">
        <v>2.0010626E7</v>
      </c>
      <c r="S699" s="70">
        <v>1.0</v>
      </c>
      <c r="T699" s="70">
        <v>0.0</v>
      </c>
      <c r="U699" s="67" t="s">
        <v>492</v>
      </c>
      <c r="V699" s="67" t="s">
        <v>493</v>
      </c>
      <c r="W699" s="67" t="s">
        <v>49</v>
      </c>
      <c r="X699" s="67" t="s">
        <v>494</v>
      </c>
      <c r="Y699" s="67" t="s">
        <v>12</v>
      </c>
    </row>
    <row r="700">
      <c r="A700" s="65" t="s">
        <v>79</v>
      </c>
      <c r="B700" s="66">
        <v>1.00183676E8</v>
      </c>
      <c r="C700" s="67" t="s">
        <v>2804</v>
      </c>
      <c r="D700" s="67" t="s">
        <v>107</v>
      </c>
      <c r="E700" s="67" t="s">
        <v>2805</v>
      </c>
      <c r="F700" s="66" t="s">
        <v>2806</v>
      </c>
      <c r="G700" s="66">
        <v>564.0</v>
      </c>
      <c r="H700" s="66">
        <v>2.016012E7</v>
      </c>
      <c r="I700" s="66">
        <v>0.0</v>
      </c>
      <c r="J700" s="66">
        <v>8.0</v>
      </c>
      <c r="K700" s="68"/>
      <c r="L700" s="68"/>
      <c r="M700" s="69" t="s">
        <v>2807</v>
      </c>
      <c r="N700" s="66">
        <v>235959.0</v>
      </c>
      <c r="O700" s="66">
        <v>2.016012E7</v>
      </c>
      <c r="P700" s="66" t="s">
        <v>1010</v>
      </c>
      <c r="Q700" s="66">
        <v>18.0</v>
      </c>
      <c r="R700" s="66">
        <v>2.016012E7</v>
      </c>
      <c r="S700" s="70">
        <v>1.0</v>
      </c>
      <c r="T700" s="70">
        <v>1.0</v>
      </c>
      <c r="U700" s="67" t="s">
        <v>492</v>
      </c>
      <c r="V700" s="67" t="s">
        <v>493</v>
      </c>
      <c r="W700" s="67" t="s">
        <v>49</v>
      </c>
      <c r="X700" s="67" t="s">
        <v>494</v>
      </c>
      <c r="Y700" s="67" t="s">
        <v>18</v>
      </c>
    </row>
    <row r="701">
      <c r="A701" s="67" t="s">
        <v>23</v>
      </c>
      <c r="B701" s="66">
        <v>9187259.0</v>
      </c>
      <c r="C701" s="67" t="s">
        <v>2808</v>
      </c>
      <c r="D701" s="67" t="s">
        <v>107</v>
      </c>
      <c r="E701" s="67" t="s">
        <v>2809</v>
      </c>
      <c r="F701" s="66" t="s">
        <v>2810</v>
      </c>
      <c r="G701" s="66">
        <v>247.0</v>
      </c>
      <c r="H701" s="66">
        <v>2.0181108E7</v>
      </c>
      <c r="I701" s="66">
        <v>0.0</v>
      </c>
      <c r="J701" s="66">
        <v>4.0</v>
      </c>
      <c r="K701" s="68"/>
      <c r="L701" s="68"/>
      <c r="M701" s="66" t="s">
        <v>126</v>
      </c>
      <c r="N701" s="66">
        <v>235959.0</v>
      </c>
      <c r="O701" s="66">
        <v>2.0181108E7</v>
      </c>
      <c r="P701" s="68"/>
      <c r="Q701" s="66">
        <v>12.0</v>
      </c>
      <c r="R701" s="66">
        <v>2.0181108E7</v>
      </c>
      <c r="S701" s="70">
        <v>1.0</v>
      </c>
      <c r="T701" s="70">
        <v>1.0</v>
      </c>
      <c r="U701" s="67" t="s">
        <v>492</v>
      </c>
      <c r="V701" s="67" t="s">
        <v>493</v>
      </c>
      <c r="W701" s="67" t="s">
        <v>49</v>
      </c>
      <c r="X701" s="67" t="s">
        <v>494</v>
      </c>
      <c r="Y701" s="67" t="s">
        <v>18</v>
      </c>
    </row>
    <row r="702">
      <c r="A702" s="65" t="s">
        <v>60</v>
      </c>
      <c r="B702" s="66">
        <v>4.8128204E7</v>
      </c>
      <c r="C702" s="67" t="s">
        <v>2811</v>
      </c>
      <c r="D702" s="67" t="s">
        <v>168</v>
      </c>
      <c r="E702" s="67" t="s">
        <v>2812</v>
      </c>
      <c r="F702" s="66" t="s">
        <v>2813</v>
      </c>
      <c r="G702" s="66">
        <v>1120.0</v>
      </c>
      <c r="H702" s="66">
        <v>2.0010515E7</v>
      </c>
      <c r="I702" s="66">
        <v>0.0</v>
      </c>
      <c r="J702" s="66">
        <v>2.0</v>
      </c>
      <c r="K702" s="68"/>
      <c r="L702" s="68"/>
      <c r="M702" s="69" t="s">
        <v>2814</v>
      </c>
      <c r="N702" s="66">
        <v>235959.0</v>
      </c>
      <c r="O702" s="66">
        <v>2.0010515E7</v>
      </c>
      <c r="P702" s="68"/>
      <c r="Q702" s="66">
        <v>60.0</v>
      </c>
      <c r="R702" s="66">
        <v>2.0010515E7</v>
      </c>
      <c r="S702" s="70">
        <v>1.0</v>
      </c>
      <c r="T702" s="70">
        <v>0.0</v>
      </c>
      <c r="U702" s="67" t="s">
        <v>492</v>
      </c>
      <c r="V702" s="67" t="s">
        <v>493</v>
      </c>
      <c r="W702" s="67" t="s">
        <v>49</v>
      </c>
      <c r="X702" s="67" t="s">
        <v>494</v>
      </c>
      <c r="Y702" s="67" t="s">
        <v>12</v>
      </c>
    </row>
    <row r="703">
      <c r="A703" s="67" t="s">
        <v>60</v>
      </c>
      <c r="B703" s="66">
        <v>3.00688123E8</v>
      </c>
      <c r="C703" s="67" t="s">
        <v>2815</v>
      </c>
      <c r="D703" s="67" t="s">
        <v>168</v>
      </c>
      <c r="E703" s="67" t="s">
        <v>2816</v>
      </c>
      <c r="F703" s="66" t="s">
        <v>2817</v>
      </c>
      <c r="G703" s="66">
        <v>1140.0</v>
      </c>
      <c r="H703" s="66">
        <v>2.0110307E7</v>
      </c>
      <c r="I703" s="66">
        <v>0.0</v>
      </c>
      <c r="J703" s="66">
        <v>1.0</v>
      </c>
      <c r="K703" s="68"/>
      <c r="L703" s="68"/>
      <c r="M703" s="69" t="s">
        <v>2818</v>
      </c>
      <c r="N703" s="66">
        <v>235959.0</v>
      </c>
      <c r="O703" s="66">
        <v>2.0110307E7</v>
      </c>
      <c r="P703" s="68"/>
      <c r="Q703" s="66">
        <v>70.0</v>
      </c>
      <c r="R703" s="66">
        <v>2.0110307E7</v>
      </c>
      <c r="S703" s="70">
        <v>1.0</v>
      </c>
      <c r="T703" s="70">
        <v>0.0</v>
      </c>
      <c r="U703" s="67" t="s">
        <v>492</v>
      </c>
      <c r="V703" s="67" t="s">
        <v>493</v>
      </c>
      <c r="W703" s="67" t="s">
        <v>49</v>
      </c>
      <c r="X703" s="67" t="s">
        <v>494</v>
      </c>
      <c r="Y703" s="67" t="s">
        <v>12</v>
      </c>
    </row>
    <row r="704">
      <c r="A704" s="65" t="s">
        <v>60</v>
      </c>
      <c r="B704" s="66">
        <v>1.231039E7</v>
      </c>
      <c r="C704" s="67" t="s">
        <v>2819</v>
      </c>
      <c r="D704" s="67" t="s">
        <v>107</v>
      </c>
      <c r="E704" s="67" t="s">
        <v>2820</v>
      </c>
      <c r="F704" s="66" t="s">
        <v>2821</v>
      </c>
      <c r="G704" s="66">
        <v>836.0</v>
      </c>
      <c r="H704" s="66">
        <v>2.0000304E7</v>
      </c>
      <c r="I704" s="66">
        <v>0.0</v>
      </c>
      <c r="J704" s="66">
        <v>1.0</v>
      </c>
      <c r="K704" s="68"/>
      <c r="L704" s="68"/>
      <c r="M704" s="69" t="s">
        <v>2822</v>
      </c>
      <c r="N704" s="66">
        <v>235959.0</v>
      </c>
      <c r="O704" s="66">
        <v>2.0000304E7</v>
      </c>
      <c r="P704" s="68"/>
      <c r="Q704" s="66">
        <v>41.0</v>
      </c>
      <c r="R704" s="66">
        <v>2.0000304E7</v>
      </c>
      <c r="S704" s="70">
        <v>1.0</v>
      </c>
      <c r="T704" s="70">
        <v>1.0</v>
      </c>
      <c r="U704" s="67" t="s">
        <v>492</v>
      </c>
      <c r="V704" s="67" t="s">
        <v>493</v>
      </c>
      <c r="W704" s="67" t="s">
        <v>49</v>
      </c>
      <c r="X704" s="67" t="s">
        <v>494</v>
      </c>
      <c r="Y704" s="67" t="s">
        <v>18</v>
      </c>
    </row>
    <row r="705">
      <c r="A705" s="67" t="s">
        <v>60</v>
      </c>
      <c r="B705" s="66">
        <v>4.51680804E8</v>
      </c>
      <c r="C705" s="67" t="s">
        <v>2823</v>
      </c>
      <c r="D705" s="67" t="s">
        <v>107</v>
      </c>
      <c r="E705" s="67" t="s">
        <v>2824</v>
      </c>
      <c r="F705" s="66" t="s">
        <v>2825</v>
      </c>
      <c r="G705" s="66">
        <v>718.0</v>
      </c>
      <c r="H705" s="66">
        <v>2.0190928E7</v>
      </c>
      <c r="I705" s="66">
        <v>0.0</v>
      </c>
      <c r="J705" s="66">
        <v>14.0</v>
      </c>
      <c r="K705" s="68"/>
      <c r="L705" s="68"/>
      <c r="M705" s="66" t="s">
        <v>126</v>
      </c>
      <c r="N705" s="66">
        <v>235959.0</v>
      </c>
      <c r="O705" s="66">
        <v>2.0190928E7</v>
      </c>
      <c r="P705" s="68"/>
      <c r="Q705" s="66">
        <v>35.0</v>
      </c>
      <c r="R705" s="66">
        <v>2.0190928E7</v>
      </c>
      <c r="S705" s="70">
        <v>1.0</v>
      </c>
      <c r="T705" s="70">
        <v>1.0</v>
      </c>
      <c r="U705" s="67" t="s">
        <v>492</v>
      </c>
      <c r="V705" s="67" t="s">
        <v>493</v>
      </c>
      <c r="W705" s="67" t="s">
        <v>49</v>
      </c>
      <c r="X705" s="67" t="s">
        <v>494</v>
      </c>
      <c r="Y705" s="67" t="s">
        <v>18</v>
      </c>
    </row>
    <row r="706">
      <c r="A706" s="65" t="s">
        <v>24</v>
      </c>
      <c r="B706" s="66">
        <v>5.8283368E7</v>
      </c>
      <c r="C706" s="67" t="s">
        <v>2826</v>
      </c>
      <c r="D706" s="67" t="s">
        <v>168</v>
      </c>
      <c r="E706" s="67" t="s">
        <v>477</v>
      </c>
      <c r="F706" s="66" t="s">
        <v>2827</v>
      </c>
      <c r="G706" s="66">
        <v>594.0</v>
      </c>
      <c r="H706" s="66">
        <v>2.0181015E7</v>
      </c>
      <c r="I706" s="66">
        <v>0.0</v>
      </c>
      <c r="J706" s="66">
        <v>14.0</v>
      </c>
      <c r="K706" s="68"/>
      <c r="L706" s="68"/>
      <c r="M706" s="69" t="s">
        <v>2828</v>
      </c>
      <c r="N706" s="66">
        <v>235959.0</v>
      </c>
      <c r="O706" s="66">
        <v>2.0181015E7</v>
      </c>
      <c r="P706" s="66" t="s">
        <v>1309</v>
      </c>
      <c r="Q706" s="66">
        <v>30.0</v>
      </c>
      <c r="R706" s="66">
        <v>2.0181015E7</v>
      </c>
      <c r="S706" s="70">
        <v>1.0</v>
      </c>
      <c r="T706" s="70">
        <v>0.0</v>
      </c>
      <c r="U706" s="67" t="s">
        <v>492</v>
      </c>
      <c r="V706" s="67" t="s">
        <v>493</v>
      </c>
      <c r="W706" s="67" t="s">
        <v>49</v>
      </c>
      <c r="X706" s="67" t="s">
        <v>494</v>
      </c>
      <c r="Y706" s="67" t="s">
        <v>12</v>
      </c>
    </row>
    <row r="707">
      <c r="A707" s="65" t="s">
        <v>24</v>
      </c>
      <c r="B707" s="66">
        <v>828229.0</v>
      </c>
      <c r="C707" s="67" t="s">
        <v>480</v>
      </c>
      <c r="D707" s="67" t="s">
        <v>107</v>
      </c>
      <c r="E707" s="67" t="s">
        <v>481</v>
      </c>
      <c r="F707" s="66" t="s">
        <v>2829</v>
      </c>
      <c r="G707" s="66">
        <v>278.0</v>
      </c>
      <c r="H707" s="66">
        <v>2.0071127E7</v>
      </c>
      <c r="I707" s="66">
        <v>0.0</v>
      </c>
      <c r="J707" s="66">
        <v>7.0</v>
      </c>
      <c r="K707" s="68"/>
      <c r="L707" s="68"/>
      <c r="M707" s="69" t="s">
        <v>2830</v>
      </c>
      <c r="N707" s="66">
        <v>235959.0</v>
      </c>
      <c r="O707" s="66">
        <v>2.0071127E7</v>
      </c>
      <c r="P707" s="66" t="s">
        <v>131</v>
      </c>
      <c r="Q707" s="66">
        <v>20.0</v>
      </c>
      <c r="R707" s="66">
        <v>2.0071127E7</v>
      </c>
      <c r="S707" s="70">
        <v>1.0</v>
      </c>
      <c r="T707" s="70">
        <v>1.0</v>
      </c>
      <c r="U707" s="67" t="s">
        <v>492</v>
      </c>
      <c r="V707" s="67" t="s">
        <v>493</v>
      </c>
      <c r="W707" s="67" t="s">
        <v>49</v>
      </c>
      <c r="X707" s="67" t="s">
        <v>494</v>
      </c>
      <c r="Y707" s="67" t="s">
        <v>18</v>
      </c>
    </row>
    <row r="708">
      <c r="A708" s="71" t="s">
        <v>24</v>
      </c>
      <c r="B708" s="66">
        <v>4.5841205E7</v>
      </c>
      <c r="C708" s="67" t="s">
        <v>2831</v>
      </c>
      <c r="D708" s="67" t="s">
        <v>107</v>
      </c>
      <c r="E708" s="67" t="s">
        <v>2832</v>
      </c>
      <c r="F708" s="66" t="s">
        <v>2833</v>
      </c>
      <c r="G708" s="66">
        <v>913.0</v>
      </c>
      <c r="H708" s="66">
        <v>2.0160722E7</v>
      </c>
      <c r="I708" s="66">
        <v>0.0</v>
      </c>
      <c r="J708" s="66">
        <v>7.0</v>
      </c>
      <c r="K708" s="68"/>
      <c r="L708" s="68"/>
      <c r="M708" s="69" t="s">
        <v>2834</v>
      </c>
      <c r="N708" s="66">
        <v>235959.0</v>
      </c>
      <c r="O708" s="66">
        <v>2.0160722E7</v>
      </c>
      <c r="P708" s="66" t="s">
        <v>660</v>
      </c>
      <c r="Q708" s="66">
        <v>46.0</v>
      </c>
      <c r="R708" s="66">
        <v>2.0160722E7</v>
      </c>
      <c r="S708" s="70">
        <v>1.0</v>
      </c>
      <c r="T708" s="70">
        <v>1.0</v>
      </c>
      <c r="U708" s="67" t="s">
        <v>492</v>
      </c>
      <c r="V708" s="67" t="s">
        <v>493</v>
      </c>
      <c r="W708" s="67" t="s">
        <v>49</v>
      </c>
      <c r="X708" s="67" t="s">
        <v>494</v>
      </c>
      <c r="Y708" s="67" t="s">
        <v>18</v>
      </c>
    </row>
    <row r="709">
      <c r="A709" s="67" t="s">
        <v>60</v>
      </c>
      <c r="B709" s="66">
        <v>2.70749371E8</v>
      </c>
      <c r="C709" s="67" t="s">
        <v>2835</v>
      </c>
      <c r="D709" s="67" t="s">
        <v>107</v>
      </c>
      <c r="E709" s="67" t="s">
        <v>2836</v>
      </c>
      <c r="F709" s="66" t="s">
        <v>2837</v>
      </c>
      <c r="G709" s="66">
        <v>1594.0</v>
      </c>
      <c r="H709" s="66">
        <v>2.0090816E7</v>
      </c>
      <c r="I709" s="66">
        <v>0.0</v>
      </c>
      <c r="J709" s="66">
        <v>2.0</v>
      </c>
      <c r="K709" s="68"/>
      <c r="L709" s="68"/>
      <c r="M709" s="69" t="s">
        <v>2838</v>
      </c>
      <c r="N709" s="66">
        <v>235959.0</v>
      </c>
      <c r="O709" s="66">
        <v>2.0090816E7</v>
      </c>
      <c r="P709" s="68"/>
      <c r="Q709" s="66">
        <v>109.0</v>
      </c>
      <c r="R709" s="66">
        <v>2.0090816E7</v>
      </c>
      <c r="S709" s="70">
        <v>1.0</v>
      </c>
      <c r="T709" s="70">
        <v>1.0</v>
      </c>
      <c r="U709" s="67" t="s">
        <v>492</v>
      </c>
      <c r="V709" s="67" t="s">
        <v>493</v>
      </c>
      <c r="W709" s="67" t="s">
        <v>49</v>
      </c>
      <c r="X709" s="67" t="s">
        <v>494</v>
      </c>
      <c r="Y709" s="67" t="s">
        <v>18</v>
      </c>
    </row>
    <row r="710">
      <c r="A710" s="65" t="s">
        <v>24</v>
      </c>
      <c r="B710" s="66">
        <v>1.4605589E7</v>
      </c>
      <c r="C710" s="67" t="s">
        <v>2839</v>
      </c>
      <c r="D710" s="67" t="s">
        <v>168</v>
      </c>
      <c r="E710" s="67" t="s">
        <v>2840</v>
      </c>
      <c r="F710" s="66" t="s">
        <v>2841</v>
      </c>
      <c r="G710" s="66">
        <v>467.0</v>
      </c>
      <c r="H710" s="66">
        <v>2.0110207E7</v>
      </c>
      <c r="I710" s="66">
        <v>0.0</v>
      </c>
      <c r="J710" s="66">
        <v>7.0</v>
      </c>
      <c r="K710" s="68"/>
      <c r="L710" s="68"/>
      <c r="M710" s="69" t="s">
        <v>2842</v>
      </c>
      <c r="N710" s="66">
        <v>235959.0</v>
      </c>
      <c r="O710" s="66">
        <v>2.0110207E7</v>
      </c>
      <c r="P710" s="66" t="s">
        <v>1650</v>
      </c>
      <c r="Q710" s="66">
        <v>25.0</v>
      </c>
      <c r="R710" s="66">
        <v>2.0110207E7</v>
      </c>
      <c r="S710" s="70">
        <v>1.0</v>
      </c>
      <c r="T710" s="70">
        <v>0.0</v>
      </c>
      <c r="U710" s="67" t="s">
        <v>492</v>
      </c>
      <c r="V710" s="67" t="s">
        <v>493</v>
      </c>
      <c r="W710" s="67" t="s">
        <v>49</v>
      </c>
      <c r="X710" s="67" t="s">
        <v>494</v>
      </c>
      <c r="Y710" s="67" t="s">
        <v>12</v>
      </c>
    </row>
    <row r="711">
      <c r="A711" s="67" t="s">
        <v>60</v>
      </c>
      <c r="B711" s="66">
        <v>1087909.0</v>
      </c>
      <c r="C711" s="67" t="s">
        <v>2843</v>
      </c>
      <c r="D711" s="67" t="s">
        <v>107</v>
      </c>
      <c r="E711" s="67" t="s">
        <v>2844</v>
      </c>
      <c r="F711" s="66" t="s">
        <v>2845</v>
      </c>
      <c r="G711" s="66">
        <v>640.0</v>
      </c>
      <c r="H711" s="66">
        <v>1.9991107E7</v>
      </c>
      <c r="I711" s="66">
        <v>0.0</v>
      </c>
      <c r="J711" s="66">
        <v>1.0</v>
      </c>
      <c r="K711" s="68"/>
      <c r="L711" s="68"/>
      <c r="M711" s="69" t="s">
        <v>2846</v>
      </c>
      <c r="N711" s="66">
        <v>235959.0</v>
      </c>
      <c r="O711" s="66">
        <v>1.9991107E7</v>
      </c>
      <c r="P711" s="68"/>
      <c r="Q711" s="66">
        <v>40.0</v>
      </c>
      <c r="R711" s="66">
        <v>1.9991107E7</v>
      </c>
      <c r="S711" s="70">
        <v>1.0</v>
      </c>
      <c r="T711" s="70">
        <v>1.0</v>
      </c>
      <c r="U711" s="67" t="s">
        <v>492</v>
      </c>
      <c r="V711" s="67" t="s">
        <v>493</v>
      </c>
      <c r="W711" s="67" t="s">
        <v>49</v>
      </c>
      <c r="X711" s="67" t="s">
        <v>494</v>
      </c>
      <c r="Y711" s="67" t="s">
        <v>18</v>
      </c>
    </row>
    <row r="712">
      <c r="A712" s="65" t="s">
        <v>60</v>
      </c>
      <c r="B712" s="66">
        <v>3.5044112E8</v>
      </c>
      <c r="C712" s="67" t="s">
        <v>2847</v>
      </c>
      <c r="D712" s="67" t="s">
        <v>107</v>
      </c>
      <c r="E712" s="67" t="s">
        <v>2848</v>
      </c>
      <c r="F712" s="66" t="s">
        <v>2849</v>
      </c>
      <c r="G712" s="66">
        <v>777.0</v>
      </c>
      <c r="H712" s="66">
        <v>2.0131205E7</v>
      </c>
      <c r="I712" s="66">
        <v>0.0</v>
      </c>
      <c r="J712" s="66">
        <v>1.0</v>
      </c>
      <c r="K712" s="68"/>
      <c r="L712" s="68"/>
      <c r="M712" s="69" t="s">
        <v>2850</v>
      </c>
      <c r="N712" s="66">
        <v>235959.0</v>
      </c>
      <c r="O712" s="66">
        <v>2.0131205E7</v>
      </c>
      <c r="P712" s="68"/>
      <c r="Q712" s="66">
        <v>40.0</v>
      </c>
      <c r="R712" s="66">
        <v>2.0131205E7</v>
      </c>
      <c r="S712" s="70">
        <v>1.0</v>
      </c>
      <c r="T712" s="70">
        <v>1.0</v>
      </c>
      <c r="U712" s="67" t="s">
        <v>492</v>
      </c>
      <c r="V712" s="67" t="s">
        <v>493</v>
      </c>
      <c r="W712" s="67" t="s">
        <v>49</v>
      </c>
      <c r="X712" s="67" t="s">
        <v>494</v>
      </c>
      <c r="Y712" s="67" t="s">
        <v>18</v>
      </c>
    </row>
    <row r="713">
      <c r="A713" s="67" t="s">
        <v>60</v>
      </c>
      <c r="B713" s="66">
        <v>3.76542335E8</v>
      </c>
      <c r="C713" s="67" t="s">
        <v>2851</v>
      </c>
      <c r="D713" s="67" t="s">
        <v>168</v>
      </c>
      <c r="E713" s="67" t="s">
        <v>2852</v>
      </c>
      <c r="F713" s="66" t="s">
        <v>2853</v>
      </c>
      <c r="G713" s="66">
        <v>476.0</v>
      </c>
      <c r="H713" s="66">
        <v>2.015053E7</v>
      </c>
      <c r="I713" s="66">
        <v>0.0</v>
      </c>
      <c r="J713" s="66">
        <v>1.0</v>
      </c>
      <c r="K713" s="68"/>
      <c r="L713" s="68"/>
      <c r="M713" s="69" t="s">
        <v>2854</v>
      </c>
      <c r="N713" s="66">
        <v>235959.0</v>
      </c>
      <c r="O713" s="66">
        <v>2.015053E7</v>
      </c>
      <c r="P713" s="68"/>
      <c r="Q713" s="66">
        <v>39.0</v>
      </c>
      <c r="R713" s="66">
        <v>2.015053E7</v>
      </c>
      <c r="S713" s="70">
        <v>1.0</v>
      </c>
      <c r="T713" s="70">
        <v>0.0</v>
      </c>
      <c r="U713" s="67" t="s">
        <v>492</v>
      </c>
      <c r="V713" s="67" t="s">
        <v>493</v>
      </c>
      <c r="W713" s="67" t="s">
        <v>49</v>
      </c>
      <c r="X713" s="67" t="s">
        <v>494</v>
      </c>
      <c r="Y713" s="67" t="s">
        <v>12</v>
      </c>
    </row>
    <row r="714">
      <c r="A714" s="65" t="s">
        <v>60</v>
      </c>
      <c r="B714" s="66">
        <v>8.9391406E7</v>
      </c>
      <c r="C714" s="67" t="s">
        <v>2855</v>
      </c>
      <c r="D714" s="67" t="s">
        <v>168</v>
      </c>
      <c r="E714" s="67" t="s">
        <v>2856</v>
      </c>
      <c r="F714" s="66" t="s">
        <v>2857</v>
      </c>
      <c r="G714" s="66">
        <v>431.0</v>
      </c>
      <c r="H714" s="66">
        <v>2.0021031E7</v>
      </c>
      <c r="I714" s="66">
        <v>0.0</v>
      </c>
      <c r="J714" s="66">
        <v>1.0</v>
      </c>
      <c r="K714" s="68"/>
      <c r="L714" s="68"/>
      <c r="M714" s="69" t="s">
        <v>2858</v>
      </c>
      <c r="N714" s="66">
        <v>235959.0</v>
      </c>
      <c r="O714" s="66">
        <v>2.0021031E7</v>
      </c>
      <c r="P714" s="68"/>
      <c r="Q714" s="66">
        <v>32.0</v>
      </c>
      <c r="R714" s="66">
        <v>2.0021031E7</v>
      </c>
      <c r="S714" s="70">
        <v>1.0</v>
      </c>
      <c r="T714" s="70">
        <v>0.0</v>
      </c>
      <c r="U714" s="67" t="s">
        <v>492</v>
      </c>
      <c r="V714" s="67" t="s">
        <v>493</v>
      </c>
      <c r="W714" s="67" t="s">
        <v>49</v>
      </c>
      <c r="X714" s="67" t="s">
        <v>494</v>
      </c>
      <c r="Y714" s="67" t="s">
        <v>12</v>
      </c>
    </row>
    <row r="715">
      <c r="A715" s="65" t="s">
        <v>60</v>
      </c>
      <c r="B715" s="66">
        <v>2.03945064E8</v>
      </c>
      <c r="C715" s="67" t="s">
        <v>2859</v>
      </c>
      <c r="D715" s="67" t="s">
        <v>107</v>
      </c>
      <c r="E715" s="67" t="s">
        <v>2860</v>
      </c>
      <c r="F715" s="66" t="s">
        <v>2861</v>
      </c>
      <c r="G715" s="66">
        <v>550.0</v>
      </c>
      <c r="H715" s="66">
        <v>2.0061222E7</v>
      </c>
      <c r="I715" s="66">
        <v>0.0</v>
      </c>
      <c r="J715" s="66">
        <v>2.0</v>
      </c>
      <c r="K715" s="68"/>
      <c r="L715" s="68"/>
      <c r="M715" s="69" t="s">
        <v>2862</v>
      </c>
      <c r="N715" s="66">
        <v>235959.0</v>
      </c>
      <c r="O715" s="66">
        <v>2.0061222E7</v>
      </c>
      <c r="P715" s="66"/>
      <c r="Q715" s="66">
        <v>28.0</v>
      </c>
      <c r="R715" s="66">
        <v>2.0061222E7</v>
      </c>
      <c r="S715" s="70">
        <v>1.0</v>
      </c>
      <c r="T715" s="70">
        <v>1.0</v>
      </c>
      <c r="U715" s="67" t="s">
        <v>492</v>
      </c>
      <c r="V715" s="67" t="s">
        <v>493</v>
      </c>
      <c r="W715" s="67" t="s">
        <v>49</v>
      </c>
      <c r="X715" s="67" t="s">
        <v>494</v>
      </c>
      <c r="Y715" s="67" t="s">
        <v>18</v>
      </c>
    </row>
    <row r="716">
      <c r="A716" s="67" t="s">
        <v>60</v>
      </c>
      <c r="B716" s="66">
        <v>2.04891925E8</v>
      </c>
      <c r="C716" s="67" t="s">
        <v>2863</v>
      </c>
      <c r="D716" s="67" t="s">
        <v>107</v>
      </c>
      <c r="E716" s="67" t="s">
        <v>2864</v>
      </c>
      <c r="F716" s="66" t="s">
        <v>2865</v>
      </c>
      <c r="G716" s="66">
        <v>570.0</v>
      </c>
      <c r="H716" s="66">
        <v>2.0061213E7</v>
      </c>
      <c r="I716" s="66">
        <v>0.0</v>
      </c>
      <c r="J716" s="66">
        <v>2.0</v>
      </c>
      <c r="K716" s="68"/>
      <c r="L716" s="68"/>
      <c r="M716" s="69" t="s">
        <v>2866</v>
      </c>
      <c r="N716" s="66">
        <v>235959.0</v>
      </c>
      <c r="O716" s="66">
        <v>2.0061213E7</v>
      </c>
      <c r="P716" s="68"/>
      <c r="Q716" s="66">
        <v>35.0</v>
      </c>
      <c r="R716" s="66">
        <v>2.0061213E7</v>
      </c>
      <c r="S716" s="70">
        <v>1.0</v>
      </c>
      <c r="T716" s="70">
        <v>1.0</v>
      </c>
      <c r="U716" s="67" t="s">
        <v>492</v>
      </c>
      <c r="V716" s="67" t="s">
        <v>493</v>
      </c>
      <c r="W716" s="67" t="s">
        <v>49</v>
      </c>
      <c r="X716" s="67" t="s">
        <v>494</v>
      </c>
      <c r="Y716" s="67" t="s">
        <v>18</v>
      </c>
    </row>
    <row r="717">
      <c r="A717" s="65" t="s">
        <v>60</v>
      </c>
      <c r="B717" s="66">
        <v>1.8794376E7</v>
      </c>
      <c r="C717" s="67" t="s">
        <v>2867</v>
      </c>
      <c r="D717" s="67" t="s">
        <v>107</v>
      </c>
      <c r="E717" s="67" t="s">
        <v>2868</v>
      </c>
      <c r="F717" s="66" t="s">
        <v>2869</v>
      </c>
      <c r="G717" s="66">
        <v>829.0</v>
      </c>
      <c r="H717" s="66">
        <v>2.0000607E7</v>
      </c>
      <c r="I717" s="66">
        <v>0.0</v>
      </c>
      <c r="J717" s="66">
        <v>1.0</v>
      </c>
      <c r="K717" s="68"/>
      <c r="L717" s="68"/>
      <c r="M717" s="69" t="s">
        <v>2870</v>
      </c>
      <c r="N717" s="66">
        <v>235959.0</v>
      </c>
      <c r="O717" s="66">
        <v>2.0000607E7</v>
      </c>
      <c r="P717" s="68"/>
      <c r="Q717" s="66">
        <v>42.0</v>
      </c>
      <c r="R717" s="66">
        <v>2.0000607E7</v>
      </c>
      <c r="S717" s="70">
        <v>1.0</v>
      </c>
      <c r="T717" s="70">
        <v>1.0</v>
      </c>
      <c r="U717" s="67" t="s">
        <v>492</v>
      </c>
      <c r="V717" s="67" t="s">
        <v>493</v>
      </c>
      <c r="W717" s="67" t="s">
        <v>49</v>
      </c>
      <c r="X717" s="67" t="s">
        <v>494</v>
      </c>
      <c r="Y717" s="67" t="s">
        <v>18</v>
      </c>
    </row>
    <row r="718">
      <c r="A718" s="65" t="s">
        <v>28</v>
      </c>
      <c r="B718" s="66">
        <v>2570121.0</v>
      </c>
      <c r="C718" s="67" t="s">
        <v>2871</v>
      </c>
      <c r="D718" s="67" t="s">
        <v>107</v>
      </c>
      <c r="E718" s="67" t="s">
        <v>2872</v>
      </c>
      <c r="F718" s="66" t="s">
        <v>2873</v>
      </c>
      <c r="G718" s="66">
        <v>3033.0</v>
      </c>
      <c r="H718" s="66">
        <v>2.0110728E7</v>
      </c>
      <c r="I718" s="66">
        <v>0.0</v>
      </c>
      <c r="J718" s="66">
        <v>56.0</v>
      </c>
      <c r="K718" s="68"/>
      <c r="L718" s="68"/>
      <c r="M718" s="69" t="s">
        <v>2874</v>
      </c>
      <c r="N718" s="66">
        <v>235959.0</v>
      </c>
      <c r="O718" s="66">
        <v>2.0110728E7</v>
      </c>
      <c r="P718" s="66"/>
      <c r="Q718" s="66">
        <v>196.0</v>
      </c>
      <c r="R718" s="66">
        <v>2.0110728E7</v>
      </c>
      <c r="S718" s="70">
        <v>1.0</v>
      </c>
      <c r="T718" s="70">
        <v>1.0</v>
      </c>
      <c r="U718" s="67" t="s">
        <v>492</v>
      </c>
      <c r="V718" s="67" t="s">
        <v>493</v>
      </c>
      <c r="W718" s="67" t="s">
        <v>49</v>
      </c>
      <c r="X718" s="67" t="s">
        <v>494</v>
      </c>
      <c r="Y718" s="67" t="s">
        <v>18</v>
      </c>
    </row>
    <row r="719">
      <c r="A719" s="67" t="s">
        <v>79</v>
      </c>
      <c r="B719" s="66">
        <v>1.1065617E8</v>
      </c>
      <c r="C719" s="67" t="s">
        <v>2875</v>
      </c>
      <c r="D719" s="67" t="s">
        <v>168</v>
      </c>
      <c r="E719" s="67" t="s">
        <v>2876</v>
      </c>
      <c r="F719" s="66" t="s">
        <v>2877</v>
      </c>
      <c r="G719" s="66">
        <v>526.0</v>
      </c>
      <c r="H719" s="66">
        <v>2.0161208E7</v>
      </c>
      <c r="I719" s="66">
        <v>0.0</v>
      </c>
      <c r="J719" s="66">
        <v>8.0</v>
      </c>
      <c r="K719" s="68"/>
      <c r="L719" s="68"/>
      <c r="M719" s="69" t="s">
        <v>2878</v>
      </c>
      <c r="N719" s="66">
        <v>235959.0</v>
      </c>
      <c r="O719" s="66">
        <v>2.0161208E7</v>
      </c>
      <c r="P719" s="66" t="s">
        <v>512</v>
      </c>
      <c r="Q719" s="66">
        <v>31.0</v>
      </c>
      <c r="R719" s="66">
        <v>2.0161208E7</v>
      </c>
      <c r="S719" s="70">
        <v>1.0</v>
      </c>
      <c r="T719" s="70">
        <v>0.0</v>
      </c>
      <c r="U719" s="67" t="s">
        <v>492</v>
      </c>
      <c r="V719" s="67" t="s">
        <v>493</v>
      </c>
      <c r="W719" s="67" t="s">
        <v>49</v>
      </c>
      <c r="X719" s="67" t="s">
        <v>494</v>
      </c>
      <c r="Y719" s="67" t="s">
        <v>12</v>
      </c>
    </row>
    <row r="720">
      <c r="A720" s="71" t="s">
        <v>59</v>
      </c>
      <c r="B720" s="66">
        <v>1.04797137E8</v>
      </c>
      <c r="C720" s="67" t="s">
        <v>2879</v>
      </c>
      <c r="D720" s="67" t="s">
        <v>107</v>
      </c>
      <c r="E720" s="67" t="s">
        <v>2880</v>
      </c>
      <c r="F720" s="66" t="s">
        <v>2881</v>
      </c>
      <c r="G720" s="66">
        <v>425.0</v>
      </c>
      <c r="H720" s="66">
        <v>2.0110314E7</v>
      </c>
      <c r="I720" s="66">
        <v>0.0</v>
      </c>
      <c r="J720" s="66">
        <v>1.0</v>
      </c>
      <c r="K720" s="68"/>
      <c r="L720" s="68"/>
      <c r="M720" s="69" t="s">
        <v>2882</v>
      </c>
      <c r="N720" s="66">
        <v>235959.0</v>
      </c>
      <c r="O720" s="66">
        <v>2.0110314E7</v>
      </c>
      <c r="P720" s="68"/>
      <c r="Q720" s="66">
        <v>18.0</v>
      </c>
      <c r="R720" s="66">
        <v>2.0110314E7</v>
      </c>
      <c r="S720" s="70">
        <v>1.0</v>
      </c>
      <c r="T720" s="70">
        <v>1.0</v>
      </c>
      <c r="U720" s="67" t="s">
        <v>492</v>
      </c>
      <c r="V720" s="67" t="s">
        <v>493</v>
      </c>
      <c r="W720" s="67" t="s">
        <v>49</v>
      </c>
      <c r="X720" s="67" t="s">
        <v>494</v>
      </c>
      <c r="Y720" s="67" t="s">
        <v>18</v>
      </c>
    </row>
    <row r="721">
      <c r="A721" s="67" t="s">
        <v>60</v>
      </c>
      <c r="B721" s="66">
        <v>3.70825015E8</v>
      </c>
      <c r="C721" s="67" t="s">
        <v>2883</v>
      </c>
      <c r="D721" s="67" t="s">
        <v>107</v>
      </c>
      <c r="E721" s="67" t="s">
        <v>2884</v>
      </c>
      <c r="F721" s="66" t="s">
        <v>2885</v>
      </c>
      <c r="G721" s="66">
        <v>720.0</v>
      </c>
      <c r="H721" s="66">
        <v>2.0150106E7</v>
      </c>
      <c r="I721" s="66">
        <v>0.0</v>
      </c>
      <c r="J721" s="66">
        <v>2.0</v>
      </c>
      <c r="K721" s="68"/>
      <c r="L721" s="68"/>
      <c r="M721" s="69" t="s">
        <v>2886</v>
      </c>
      <c r="N721" s="66">
        <v>235959.0</v>
      </c>
      <c r="O721" s="66">
        <v>2.0150106E7</v>
      </c>
      <c r="P721" s="68"/>
      <c r="Q721" s="66">
        <v>34.0</v>
      </c>
      <c r="R721" s="66">
        <v>2.0150106E7</v>
      </c>
      <c r="S721" s="70">
        <v>1.0</v>
      </c>
      <c r="T721" s="70">
        <v>1.0</v>
      </c>
      <c r="U721" s="67" t="s">
        <v>492</v>
      </c>
      <c r="V721" s="67" t="s">
        <v>493</v>
      </c>
      <c r="W721" s="67" t="s">
        <v>49</v>
      </c>
      <c r="X721" s="67" t="s">
        <v>494</v>
      </c>
      <c r="Y721" s="67" t="s">
        <v>18</v>
      </c>
    </row>
    <row r="722">
      <c r="A722" s="67" t="s">
        <v>60</v>
      </c>
      <c r="B722" s="66">
        <v>7.447045E7</v>
      </c>
      <c r="C722" s="67" t="s">
        <v>2887</v>
      </c>
      <c r="D722" s="67" t="s">
        <v>107</v>
      </c>
      <c r="E722" s="67" t="s">
        <v>2888</v>
      </c>
      <c r="F722" s="66" t="s">
        <v>911</v>
      </c>
      <c r="G722" s="66">
        <v>508.0</v>
      </c>
      <c r="H722" s="66">
        <v>2.0020411E7</v>
      </c>
      <c r="I722" s="66">
        <v>0.0</v>
      </c>
      <c r="J722" s="66">
        <v>1.0</v>
      </c>
      <c r="K722" s="68"/>
      <c r="L722" s="68"/>
      <c r="M722" s="69" t="s">
        <v>2889</v>
      </c>
      <c r="N722" s="66">
        <v>235959.0</v>
      </c>
      <c r="O722" s="66">
        <v>2.0020411E7</v>
      </c>
      <c r="P722" s="68"/>
      <c r="Q722" s="66">
        <v>25.0</v>
      </c>
      <c r="R722" s="66">
        <v>2.0020411E7</v>
      </c>
      <c r="S722" s="70">
        <v>1.0</v>
      </c>
      <c r="T722" s="70">
        <v>1.0</v>
      </c>
      <c r="U722" s="67" t="s">
        <v>492</v>
      </c>
      <c r="V722" s="67" t="s">
        <v>493</v>
      </c>
      <c r="W722" s="67" t="s">
        <v>49</v>
      </c>
      <c r="X722" s="67" t="s">
        <v>494</v>
      </c>
      <c r="Y722" s="67" t="s">
        <v>18</v>
      </c>
    </row>
    <row r="723">
      <c r="A723" s="65" t="s">
        <v>13</v>
      </c>
      <c r="B723" s="66">
        <v>59627.0</v>
      </c>
      <c r="C723" s="67" t="s">
        <v>2890</v>
      </c>
      <c r="D723" s="67" t="s">
        <v>107</v>
      </c>
      <c r="E723" s="67" t="s">
        <v>2891</v>
      </c>
      <c r="F723" s="66" t="s">
        <v>2892</v>
      </c>
      <c r="G723" s="66">
        <v>328.0</v>
      </c>
      <c r="H723" s="66">
        <v>1.9970711E7</v>
      </c>
      <c r="I723" s="66">
        <v>0.0</v>
      </c>
      <c r="J723" s="66">
        <v>3.0</v>
      </c>
      <c r="K723" s="68"/>
      <c r="L723" s="68"/>
      <c r="M723" s="69" t="s">
        <v>2893</v>
      </c>
      <c r="N723" s="66">
        <v>235959.0</v>
      </c>
      <c r="O723" s="66">
        <v>1.9970711E7</v>
      </c>
      <c r="P723" s="68"/>
      <c r="Q723" s="66">
        <v>20.0</v>
      </c>
      <c r="R723" s="66">
        <v>1.9970711E7</v>
      </c>
      <c r="S723" s="70">
        <v>1.0</v>
      </c>
      <c r="T723" s="70">
        <v>1.0</v>
      </c>
      <c r="U723" s="67" t="s">
        <v>492</v>
      </c>
      <c r="V723" s="67" t="s">
        <v>493</v>
      </c>
      <c r="W723" s="67" t="s">
        <v>49</v>
      </c>
      <c r="X723" s="67" t="s">
        <v>494</v>
      </c>
      <c r="Y723" s="67" t="s">
        <v>18</v>
      </c>
    </row>
    <row r="724">
      <c r="A724" s="67" t="s">
        <v>60</v>
      </c>
      <c r="B724" s="66">
        <v>2.06235499E8</v>
      </c>
      <c r="C724" s="67" t="s">
        <v>2894</v>
      </c>
      <c r="D724" s="67" t="s">
        <v>168</v>
      </c>
      <c r="E724" s="67" t="s">
        <v>2895</v>
      </c>
      <c r="F724" s="66" t="s">
        <v>490</v>
      </c>
      <c r="G724" s="66">
        <v>558.0</v>
      </c>
      <c r="H724" s="66">
        <v>2.0070103E7</v>
      </c>
      <c r="I724" s="66">
        <v>0.0</v>
      </c>
      <c r="J724" s="66">
        <v>2.0</v>
      </c>
      <c r="K724" s="68"/>
      <c r="L724" s="68"/>
      <c r="M724" s="69" t="s">
        <v>491</v>
      </c>
      <c r="N724" s="66">
        <v>235959.0</v>
      </c>
      <c r="O724" s="66">
        <v>2.0070103E7</v>
      </c>
      <c r="P724" s="68"/>
      <c r="Q724" s="66">
        <v>30.0</v>
      </c>
      <c r="R724" s="66">
        <v>2.0070103E7</v>
      </c>
      <c r="S724" s="70">
        <v>1.0</v>
      </c>
      <c r="T724" s="70">
        <v>0.0</v>
      </c>
      <c r="U724" s="67" t="s">
        <v>492</v>
      </c>
      <c r="V724" s="67" t="s">
        <v>493</v>
      </c>
      <c r="W724" s="67" t="s">
        <v>49</v>
      </c>
      <c r="X724" s="67" t="s">
        <v>494</v>
      </c>
      <c r="Y724" s="67" t="s">
        <v>12</v>
      </c>
    </row>
    <row r="725">
      <c r="A725" s="67" t="s">
        <v>60</v>
      </c>
      <c r="B725" s="66">
        <v>1.31656334E8</v>
      </c>
      <c r="C725" s="67" t="s">
        <v>2896</v>
      </c>
      <c r="D725" s="67" t="s">
        <v>107</v>
      </c>
      <c r="E725" s="67" t="s">
        <v>2897</v>
      </c>
      <c r="F725" s="66" t="s">
        <v>2898</v>
      </c>
      <c r="G725" s="66">
        <v>442.0</v>
      </c>
      <c r="H725" s="66">
        <v>2.0040408E7</v>
      </c>
      <c r="I725" s="66">
        <v>0.0</v>
      </c>
      <c r="J725" s="66">
        <v>1.0</v>
      </c>
      <c r="K725" s="68"/>
      <c r="L725" s="68"/>
      <c r="M725" s="69" t="s">
        <v>2899</v>
      </c>
      <c r="N725" s="66">
        <v>235959.0</v>
      </c>
      <c r="O725" s="66">
        <v>2.0040408E7</v>
      </c>
      <c r="P725" s="68"/>
      <c r="Q725" s="66">
        <v>24.0</v>
      </c>
      <c r="R725" s="66">
        <v>2.0040408E7</v>
      </c>
      <c r="S725" s="70">
        <v>1.0</v>
      </c>
      <c r="T725" s="70">
        <v>1.0</v>
      </c>
      <c r="U725" s="67" t="s">
        <v>492</v>
      </c>
      <c r="V725" s="67" t="s">
        <v>493</v>
      </c>
      <c r="W725" s="67" t="s">
        <v>49</v>
      </c>
      <c r="X725" s="67" t="s">
        <v>494</v>
      </c>
      <c r="Y725" s="67" t="s">
        <v>18</v>
      </c>
    </row>
    <row r="726">
      <c r="A726" s="65" t="s">
        <v>79</v>
      </c>
      <c r="B726" s="66">
        <v>1.15711352E8</v>
      </c>
      <c r="C726" s="67" t="s">
        <v>2900</v>
      </c>
      <c r="D726" s="67" t="s">
        <v>107</v>
      </c>
      <c r="E726" s="67" t="s">
        <v>2901</v>
      </c>
      <c r="F726" s="66" t="s">
        <v>1836</v>
      </c>
      <c r="G726" s="66">
        <v>1516.0</v>
      </c>
      <c r="H726" s="66">
        <v>2.0170509E7</v>
      </c>
      <c r="I726" s="66">
        <v>0.0</v>
      </c>
      <c r="J726" s="66">
        <v>15.0</v>
      </c>
      <c r="K726" s="68"/>
      <c r="L726" s="68"/>
      <c r="M726" s="69" t="s">
        <v>1837</v>
      </c>
      <c r="N726" s="66">
        <v>235959.0</v>
      </c>
      <c r="O726" s="66">
        <v>2.0170509E7</v>
      </c>
      <c r="P726" s="66" t="s">
        <v>1838</v>
      </c>
      <c r="Q726" s="66">
        <v>63.0</v>
      </c>
      <c r="R726" s="66">
        <v>2.0170509E7</v>
      </c>
      <c r="S726" s="70">
        <v>1.0</v>
      </c>
      <c r="T726" s="70">
        <v>1.0</v>
      </c>
      <c r="U726" s="67" t="s">
        <v>492</v>
      </c>
      <c r="V726" s="67" t="s">
        <v>493</v>
      </c>
      <c r="W726" s="67" t="s">
        <v>49</v>
      </c>
      <c r="X726" s="67" t="s">
        <v>494</v>
      </c>
      <c r="Y726" s="67" t="s">
        <v>18</v>
      </c>
    </row>
    <row r="727">
      <c r="A727" s="65" t="s">
        <v>73</v>
      </c>
      <c r="B727" s="66">
        <v>1.3290491E7</v>
      </c>
      <c r="C727" s="67" t="s">
        <v>2902</v>
      </c>
      <c r="D727" s="67" t="s">
        <v>107</v>
      </c>
      <c r="E727" s="67" t="s">
        <v>2903</v>
      </c>
      <c r="F727" s="66" t="s">
        <v>2904</v>
      </c>
      <c r="G727" s="66">
        <v>3089.0</v>
      </c>
      <c r="H727" s="66">
        <v>2.0140218E7</v>
      </c>
      <c r="I727" s="66">
        <v>0.0</v>
      </c>
      <c r="J727" s="66">
        <v>24.0</v>
      </c>
      <c r="K727" s="68"/>
      <c r="L727" s="68"/>
      <c r="M727" s="69" t="s">
        <v>2905</v>
      </c>
      <c r="N727" s="66">
        <v>235959.0</v>
      </c>
      <c r="O727" s="66">
        <v>2.0140218E7</v>
      </c>
      <c r="P727" s="66" t="s">
        <v>324</v>
      </c>
      <c r="Q727" s="66">
        <v>139.0</v>
      </c>
      <c r="R727" s="66">
        <v>2.0140218E7</v>
      </c>
      <c r="S727" s="70">
        <v>1.0</v>
      </c>
      <c r="T727" s="70">
        <v>1.0</v>
      </c>
      <c r="U727" s="67" t="s">
        <v>492</v>
      </c>
      <c r="V727" s="67" t="s">
        <v>493</v>
      </c>
      <c r="W727" s="67" t="s">
        <v>49</v>
      </c>
      <c r="X727" s="67" t="s">
        <v>494</v>
      </c>
      <c r="Y727" s="67" t="s">
        <v>18</v>
      </c>
    </row>
    <row r="728">
      <c r="A728" s="65" t="s">
        <v>79</v>
      </c>
      <c r="B728" s="66">
        <v>1.15645929E8</v>
      </c>
      <c r="C728" s="67" t="s">
        <v>2906</v>
      </c>
      <c r="D728" s="67" t="s">
        <v>107</v>
      </c>
      <c r="E728" s="67" t="s">
        <v>2907</v>
      </c>
      <c r="F728" s="66" t="s">
        <v>2908</v>
      </c>
      <c r="G728" s="66">
        <v>1125.0</v>
      </c>
      <c r="H728" s="66">
        <v>2.0170531E7</v>
      </c>
      <c r="I728" s="66">
        <v>0.0</v>
      </c>
      <c r="J728" s="66">
        <v>10.0</v>
      </c>
      <c r="K728" s="68"/>
      <c r="L728" s="68"/>
      <c r="M728" s="69" t="s">
        <v>2909</v>
      </c>
      <c r="N728" s="66">
        <v>235959.0</v>
      </c>
      <c r="O728" s="66">
        <v>2.0170531E7</v>
      </c>
      <c r="P728" s="66" t="s">
        <v>2910</v>
      </c>
      <c r="Q728" s="66">
        <v>53.0</v>
      </c>
      <c r="R728" s="66">
        <v>2.0170531E7</v>
      </c>
      <c r="S728" s="70">
        <v>1.0</v>
      </c>
      <c r="T728" s="70">
        <v>1.0</v>
      </c>
      <c r="U728" s="67" t="s">
        <v>492</v>
      </c>
      <c r="V728" s="67" t="s">
        <v>493</v>
      </c>
      <c r="W728" s="67" t="s">
        <v>49</v>
      </c>
      <c r="X728" s="67" t="s">
        <v>494</v>
      </c>
      <c r="Y728" s="67" t="s">
        <v>18</v>
      </c>
    </row>
    <row r="729">
      <c r="A729" s="65" t="s">
        <v>30</v>
      </c>
      <c r="B729" s="66">
        <v>2691187.0</v>
      </c>
      <c r="C729" s="67" t="s">
        <v>2911</v>
      </c>
      <c r="D729" s="67" t="s">
        <v>168</v>
      </c>
      <c r="E729" s="67" t="s">
        <v>485</v>
      </c>
      <c r="F729" s="66" t="s">
        <v>2912</v>
      </c>
      <c r="G729" s="66">
        <v>172.0</v>
      </c>
      <c r="H729" s="66">
        <v>2.0090831E7</v>
      </c>
      <c r="I729" s="66">
        <v>0.0</v>
      </c>
      <c r="J729" s="66">
        <v>7.0</v>
      </c>
      <c r="K729" s="68"/>
      <c r="L729" s="68"/>
      <c r="M729" s="69" t="s">
        <v>2913</v>
      </c>
      <c r="N729" s="66">
        <v>235959.0</v>
      </c>
      <c r="O729" s="66">
        <v>2.0090831E7</v>
      </c>
      <c r="P729" s="68"/>
      <c r="Q729" s="66">
        <v>10.0</v>
      </c>
      <c r="R729" s="66">
        <v>2.0090831E7</v>
      </c>
      <c r="S729" s="70">
        <v>1.0</v>
      </c>
      <c r="T729" s="70">
        <v>0.0</v>
      </c>
      <c r="U729" s="67" t="s">
        <v>492</v>
      </c>
      <c r="V729" s="67" t="s">
        <v>493</v>
      </c>
      <c r="W729" s="67" t="s">
        <v>49</v>
      </c>
      <c r="X729" s="67" t="s">
        <v>494</v>
      </c>
      <c r="Y729" s="67" t="s">
        <v>12</v>
      </c>
    </row>
    <row r="730">
      <c r="A730" s="65" t="s">
        <v>73</v>
      </c>
      <c r="B730" s="66">
        <v>1.4411981E7</v>
      </c>
      <c r="C730" s="67" t="s">
        <v>2914</v>
      </c>
      <c r="D730" s="67" t="s">
        <v>107</v>
      </c>
      <c r="E730" s="67" t="s">
        <v>2915</v>
      </c>
      <c r="F730" s="66" t="s">
        <v>2916</v>
      </c>
      <c r="G730" s="66">
        <v>388.0</v>
      </c>
      <c r="H730" s="66">
        <v>2.0140802E7</v>
      </c>
      <c r="I730" s="66">
        <v>0.0</v>
      </c>
      <c r="J730" s="66">
        <v>7.0</v>
      </c>
      <c r="K730" s="68"/>
      <c r="L730" s="68"/>
      <c r="M730" s="69" t="s">
        <v>2917</v>
      </c>
      <c r="N730" s="66">
        <v>235959.0</v>
      </c>
      <c r="O730" s="66">
        <v>2.0140802E7</v>
      </c>
      <c r="P730" s="66" t="s">
        <v>2918</v>
      </c>
      <c r="Q730" s="66">
        <v>24.0</v>
      </c>
      <c r="R730" s="66">
        <v>2.0140802E7</v>
      </c>
      <c r="S730" s="70">
        <v>1.0</v>
      </c>
      <c r="T730" s="70">
        <v>1.0</v>
      </c>
      <c r="U730" s="67" t="s">
        <v>492</v>
      </c>
      <c r="V730" s="67" t="s">
        <v>493</v>
      </c>
      <c r="W730" s="67" t="s">
        <v>49</v>
      </c>
      <c r="X730" s="67" t="s">
        <v>494</v>
      </c>
      <c r="Y730" s="67" t="s">
        <v>18</v>
      </c>
    </row>
    <row r="731">
      <c r="A731" s="67" t="s">
        <v>60</v>
      </c>
      <c r="B731" s="66">
        <v>1.0628016E8</v>
      </c>
      <c r="C731" s="67" t="s">
        <v>2919</v>
      </c>
      <c r="D731" s="67" t="s">
        <v>107</v>
      </c>
      <c r="E731" s="67" t="s">
        <v>2920</v>
      </c>
      <c r="F731" s="66" t="s">
        <v>2921</v>
      </c>
      <c r="G731" s="66">
        <v>1374.0</v>
      </c>
      <c r="H731" s="66">
        <v>2.0030526E7</v>
      </c>
      <c r="I731" s="66">
        <v>0.0</v>
      </c>
      <c r="J731" s="66">
        <v>1.0</v>
      </c>
      <c r="K731" s="68"/>
      <c r="L731" s="68"/>
      <c r="M731" s="69" t="s">
        <v>2922</v>
      </c>
      <c r="N731" s="66">
        <v>235959.0</v>
      </c>
      <c r="O731" s="66">
        <v>2.0030526E7</v>
      </c>
      <c r="P731" s="68"/>
      <c r="Q731" s="66">
        <v>83.0</v>
      </c>
      <c r="R731" s="66">
        <v>2.0030526E7</v>
      </c>
      <c r="S731" s="70">
        <v>1.0</v>
      </c>
      <c r="T731" s="70">
        <v>1.0</v>
      </c>
      <c r="U731" s="67" t="s">
        <v>492</v>
      </c>
      <c r="V731" s="67" t="s">
        <v>493</v>
      </c>
      <c r="W731" s="67" t="s">
        <v>49</v>
      </c>
      <c r="X731" s="67" t="s">
        <v>494</v>
      </c>
      <c r="Y731" s="67" t="s">
        <v>18</v>
      </c>
    </row>
    <row r="732">
      <c r="A732" s="65" t="s">
        <v>79</v>
      </c>
      <c r="B732" s="66">
        <v>1.058307E7</v>
      </c>
      <c r="C732" s="67" t="s">
        <v>2923</v>
      </c>
      <c r="D732" s="67" t="s">
        <v>107</v>
      </c>
      <c r="E732" s="67" t="s">
        <v>2924</v>
      </c>
      <c r="F732" s="66" t="s">
        <v>2925</v>
      </c>
      <c r="G732" s="66">
        <v>251.0</v>
      </c>
      <c r="H732" s="66">
        <v>2.0060329E7</v>
      </c>
      <c r="I732" s="66">
        <v>0.0</v>
      </c>
      <c r="J732" s="66">
        <v>5.0</v>
      </c>
      <c r="K732" s="68"/>
      <c r="L732" s="68"/>
      <c r="M732" s="69" t="s">
        <v>2926</v>
      </c>
      <c r="N732" s="66">
        <v>235959.0</v>
      </c>
      <c r="O732" s="66">
        <v>2.0060329E7</v>
      </c>
      <c r="P732" s="68"/>
      <c r="Q732" s="66">
        <v>14.0</v>
      </c>
      <c r="R732" s="66">
        <v>2.0060329E7</v>
      </c>
      <c r="S732" s="70">
        <v>1.0</v>
      </c>
      <c r="T732" s="70">
        <v>1.0</v>
      </c>
      <c r="U732" s="67" t="s">
        <v>492</v>
      </c>
      <c r="V732" s="67" t="s">
        <v>493</v>
      </c>
      <c r="W732" s="67" t="s">
        <v>49</v>
      </c>
      <c r="X732" s="67" t="s">
        <v>494</v>
      </c>
      <c r="Y732" s="67" t="s">
        <v>18</v>
      </c>
    </row>
    <row r="733">
      <c r="A733" s="67" t="s">
        <v>60</v>
      </c>
      <c r="B733" s="66">
        <v>3.07482262E8</v>
      </c>
      <c r="C733" s="67" t="s">
        <v>2927</v>
      </c>
      <c r="D733" s="67" t="s">
        <v>168</v>
      </c>
      <c r="E733" s="67" t="s">
        <v>2928</v>
      </c>
      <c r="F733" s="66" t="s">
        <v>2929</v>
      </c>
      <c r="G733" s="66">
        <v>830.0</v>
      </c>
      <c r="H733" s="66">
        <v>2.0110701E7</v>
      </c>
      <c r="I733" s="66">
        <v>0.0</v>
      </c>
      <c r="J733" s="66">
        <v>1.0</v>
      </c>
      <c r="K733" s="68"/>
      <c r="L733" s="68"/>
      <c r="M733" s="69" t="s">
        <v>2930</v>
      </c>
      <c r="N733" s="66">
        <v>235959.0</v>
      </c>
      <c r="O733" s="66">
        <v>2.0110701E7</v>
      </c>
      <c r="P733" s="68"/>
      <c r="Q733" s="66">
        <v>60.0</v>
      </c>
      <c r="R733" s="66">
        <v>2.0110701E7</v>
      </c>
      <c r="S733" s="70">
        <v>1.0</v>
      </c>
      <c r="T733" s="70">
        <v>0.0</v>
      </c>
      <c r="U733" s="67" t="s">
        <v>492</v>
      </c>
      <c r="V733" s="67" t="s">
        <v>493</v>
      </c>
      <c r="W733" s="67" t="s">
        <v>49</v>
      </c>
      <c r="X733" s="67" t="s">
        <v>494</v>
      </c>
      <c r="Y733" s="67" t="s">
        <v>12</v>
      </c>
    </row>
    <row r="734">
      <c r="A734" s="67" t="s">
        <v>60</v>
      </c>
      <c r="B734" s="66">
        <v>7.4914664E7</v>
      </c>
      <c r="C734" s="67" t="s">
        <v>2931</v>
      </c>
      <c r="D734" s="67" t="s">
        <v>107</v>
      </c>
      <c r="E734" s="67" t="s">
        <v>2932</v>
      </c>
      <c r="F734" s="66" t="s">
        <v>2933</v>
      </c>
      <c r="G734" s="66">
        <v>5765.0</v>
      </c>
      <c r="H734" s="66">
        <v>2.0020406E7</v>
      </c>
      <c r="I734" s="66">
        <v>0.0</v>
      </c>
      <c r="J734" s="66">
        <v>2.0</v>
      </c>
      <c r="K734" s="68"/>
      <c r="L734" s="68"/>
      <c r="M734" s="69" t="s">
        <v>2934</v>
      </c>
      <c r="N734" s="66">
        <v>235959.0</v>
      </c>
      <c r="O734" s="66">
        <v>2.0020406E7</v>
      </c>
      <c r="P734" s="68"/>
      <c r="Q734" s="66">
        <v>252.0</v>
      </c>
      <c r="R734" s="66">
        <v>2.0020406E7</v>
      </c>
      <c r="S734" s="70">
        <v>1.0</v>
      </c>
      <c r="T734" s="70">
        <v>1.0</v>
      </c>
      <c r="U734" s="67" t="s">
        <v>492</v>
      </c>
      <c r="V734" s="67" t="s">
        <v>493</v>
      </c>
      <c r="W734" s="67" t="s">
        <v>49</v>
      </c>
      <c r="X734" s="67" t="s">
        <v>494</v>
      </c>
      <c r="Y734" s="67" t="s">
        <v>18</v>
      </c>
    </row>
    <row r="735">
      <c r="A735" s="67" t="s">
        <v>60</v>
      </c>
      <c r="B735" s="66">
        <v>1.01560207E8</v>
      </c>
      <c r="C735" s="67" t="s">
        <v>2935</v>
      </c>
      <c r="D735" s="67" t="s">
        <v>107</v>
      </c>
      <c r="E735" s="67" t="s">
        <v>2936</v>
      </c>
      <c r="F735" s="66" t="s">
        <v>1905</v>
      </c>
      <c r="G735" s="66">
        <v>2612.0</v>
      </c>
      <c r="H735" s="66">
        <v>2.0030309E7</v>
      </c>
      <c r="I735" s="66">
        <v>0.0</v>
      </c>
      <c r="J735" s="66">
        <v>1.0</v>
      </c>
      <c r="K735" s="68"/>
      <c r="L735" s="68"/>
      <c r="M735" s="69" t="s">
        <v>2937</v>
      </c>
      <c r="N735" s="66">
        <v>235959.0</v>
      </c>
      <c r="O735" s="66">
        <v>2.0030309E7</v>
      </c>
      <c r="P735" s="66"/>
      <c r="Q735" s="66">
        <v>76.0</v>
      </c>
      <c r="R735" s="66">
        <v>2.0030309E7</v>
      </c>
      <c r="S735" s="70">
        <v>1.0</v>
      </c>
      <c r="T735" s="70">
        <v>1.0</v>
      </c>
      <c r="U735" s="67" t="s">
        <v>492</v>
      </c>
      <c r="V735" s="67" t="s">
        <v>493</v>
      </c>
      <c r="W735" s="67" t="s">
        <v>49</v>
      </c>
      <c r="X735" s="67" t="s">
        <v>494</v>
      </c>
      <c r="Y735" s="67" t="s">
        <v>18</v>
      </c>
    </row>
    <row r="736">
      <c r="A736" s="67" t="s">
        <v>60</v>
      </c>
      <c r="B736" s="66">
        <v>2.6224254E8</v>
      </c>
      <c r="C736" s="67" t="s">
        <v>2938</v>
      </c>
      <c r="D736" s="67" t="s">
        <v>107</v>
      </c>
      <c r="E736" s="67" t="s">
        <v>2939</v>
      </c>
      <c r="F736" s="66" t="s">
        <v>2940</v>
      </c>
      <c r="G736" s="66">
        <v>1978.0</v>
      </c>
      <c r="H736" s="66">
        <v>2.0090301E7</v>
      </c>
      <c r="I736" s="66">
        <v>0.0</v>
      </c>
      <c r="J736" s="66">
        <v>1.0</v>
      </c>
      <c r="K736" s="68"/>
      <c r="L736" s="68"/>
      <c r="M736" s="69" t="s">
        <v>2941</v>
      </c>
      <c r="N736" s="66">
        <v>235959.0</v>
      </c>
      <c r="O736" s="66">
        <v>2.0090301E7</v>
      </c>
      <c r="P736" s="68"/>
      <c r="Q736" s="66">
        <v>122.0</v>
      </c>
      <c r="R736" s="66">
        <v>2.0090301E7</v>
      </c>
      <c r="S736" s="70">
        <v>1.0</v>
      </c>
      <c r="T736" s="70">
        <v>1.0</v>
      </c>
      <c r="U736" s="67" t="s">
        <v>492</v>
      </c>
      <c r="V736" s="67" t="s">
        <v>493</v>
      </c>
      <c r="W736" s="67" t="s">
        <v>49</v>
      </c>
      <c r="X736" s="67" t="s">
        <v>494</v>
      </c>
      <c r="Y736" s="67" t="s">
        <v>18</v>
      </c>
    </row>
    <row r="737">
      <c r="A737" s="65" t="s">
        <v>79</v>
      </c>
      <c r="B737" s="66">
        <v>1.19237778E8</v>
      </c>
      <c r="C737" s="67" t="s">
        <v>2942</v>
      </c>
      <c r="D737" s="67" t="s">
        <v>107</v>
      </c>
      <c r="E737" s="67" t="s">
        <v>2943</v>
      </c>
      <c r="F737" s="66" t="s">
        <v>2944</v>
      </c>
      <c r="G737" s="66">
        <v>1818.0</v>
      </c>
      <c r="H737" s="66">
        <v>2.0170811E7</v>
      </c>
      <c r="I737" s="66">
        <v>0.0</v>
      </c>
      <c r="J737" s="66">
        <v>10.0</v>
      </c>
      <c r="K737" s="68"/>
      <c r="L737" s="68"/>
      <c r="M737" s="69" t="s">
        <v>2945</v>
      </c>
      <c r="N737" s="66">
        <v>235959.0</v>
      </c>
      <c r="O737" s="66">
        <v>2.0170811E7</v>
      </c>
      <c r="P737" s="66" t="s">
        <v>2946</v>
      </c>
      <c r="Q737" s="66">
        <v>102.0</v>
      </c>
      <c r="R737" s="66">
        <v>2.0170811E7</v>
      </c>
      <c r="S737" s="70">
        <v>1.0</v>
      </c>
      <c r="T737" s="70">
        <v>1.0</v>
      </c>
      <c r="U737" s="67" t="s">
        <v>492</v>
      </c>
      <c r="V737" s="67" t="s">
        <v>493</v>
      </c>
      <c r="W737" s="67" t="s">
        <v>49</v>
      </c>
      <c r="X737" s="67" t="s">
        <v>494</v>
      </c>
      <c r="Y737" s="67" t="s">
        <v>18</v>
      </c>
    </row>
    <row r="738">
      <c r="A738" s="67" t="s">
        <v>60</v>
      </c>
      <c r="B738" s="66">
        <v>2.3625797E7</v>
      </c>
      <c r="C738" s="67" t="s">
        <v>2947</v>
      </c>
      <c r="D738" s="67" t="s">
        <v>107</v>
      </c>
      <c r="E738" s="67" t="s">
        <v>2948</v>
      </c>
      <c r="F738" s="66" t="s">
        <v>2949</v>
      </c>
      <c r="G738" s="66">
        <v>1992.0</v>
      </c>
      <c r="H738" s="66">
        <v>2.0000826E7</v>
      </c>
      <c r="I738" s="66">
        <v>0.0</v>
      </c>
      <c r="J738" s="66">
        <v>1.0</v>
      </c>
      <c r="K738" s="68"/>
      <c r="L738" s="68"/>
      <c r="M738" s="69" t="s">
        <v>2950</v>
      </c>
      <c r="N738" s="66">
        <v>235959.0</v>
      </c>
      <c r="O738" s="66">
        <v>2.0000826E7</v>
      </c>
      <c r="P738" s="68"/>
      <c r="Q738" s="66">
        <v>113.0</v>
      </c>
      <c r="R738" s="66">
        <v>2.0000826E7</v>
      </c>
      <c r="S738" s="70">
        <v>1.0</v>
      </c>
      <c r="T738" s="70">
        <v>1.0</v>
      </c>
      <c r="U738" s="67" t="s">
        <v>492</v>
      </c>
      <c r="V738" s="67" t="s">
        <v>493</v>
      </c>
      <c r="W738" s="67" t="s">
        <v>49</v>
      </c>
      <c r="X738" s="67" t="s">
        <v>494</v>
      </c>
      <c r="Y738" s="67" t="s">
        <v>18</v>
      </c>
    </row>
    <row r="739">
      <c r="A739" s="65" t="s">
        <v>73</v>
      </c>
      <c r="B739" s="66">
        <v>8058053.0</v>
      </c>
      <c r="C739" s="67" t="s">
        <v>2951</v>
      </c>
      <c r="D739" s="67" t="s">
        <v>107</v>
      </c>
      <c r="E739" s="67" t="s">
        <v>2952</v>
      </c>
      <c r="F739" s="66" t="s">
        <v>2953</v>
      </c>
      <c r="G739" s="66">
        <v>1279.0</v>
      </c>
      <c r="H739" s="66">
        <v>2.0110522E7</v>
      </c>
      <c r="I739" s="66">
        <v>0.0</v>
      </c>
      <c r="J739" s="66">
        <v>28.0</v>
      </c>
      <c r="K739" s="68"/>
      <c r="L739" s="68"/>
      <c r="M739" s="69" t="s">
        <v>2954</v>
      </c>
      <c r="N739" s="66">
        <v>235959.0</v>
      </c>
      <c r="O739" s="66">
        <v>2.0110522E7</v>
      </c>
      <c r="P739" s="66" t="s">
        <v>806</v>
      </c>
      <c r="Q739" s="66">
        <v>64.0</v>
      </c>
      <c r="R739" s="66">
        <v>2.0110522E7</v>
      </c>
      <c r="S739" s="70">
        <v>1.0</v>
      </c>
      <c r="T739" s="70">
        <v>1.0</v>
      </c>
      <c r="U739" s="67" t="s">
        <v>492</v>
      </c>
      <c r="V739" s="67" t="s">
        <v>493</v>
      </c>
      <c r="W739" s="67" t="s">
        <v>49</v>
      </c>
      <c r="X739" s="67" t="s">
        <v>494</v>
      </c>
      <c r="Y739" s="67" t="s">
        <v>18</v>
      </c>
    </row>
    <row r="740">
      <c r="A740" s="67" t="s">
        <v>79</v>
      </c>
      <c r="B740" s="66">
        <v>1.21749056E8</v>
      </c>
      <c r="C740" s="67" t="s">
        <v>2955</v>
      </c>
      <c r="D740" s="67" t="s">
        <v>168</v>
      </c>
      <c r="E740" s="67" t="s">
        <v>2956</v>
      </c>
      <c r="F740" s="66" t="s">
        <v>2957</v>
      </c>
      <c r="G740" s="66">
        <v>969.0</v>
      </c>
      <c r="H740" s="66">
        <v>2.0171012E7</v>
      </c>
      <c r="I740" s="66">
        <v>0.0</v>
      </c>
      <c r="J740" s="66">
        <v>10.0</v>
      </c>
      <c r="K740" s="68"/>
      <c r="L740" s="68"/>
      <c r="M740" s="69" t="s">
        <v>2958</v>
      </c>
      <c r="N740" s="66">
        <v>235959.0</v>
      </c>
      <c r="O740" s="66">
        <v>2.0171012E7</v>
      </c>
      <c r="P740" s="66" t="s">
        <v>512</v>
      </c>
      <c r="Q740" s="66">
        <v>51.0</v>
      </c>
      <c r="R740" s="66">
        <v>2.0171012E7</v>
      </c>
      <c r="S740" s="70">
        <v>1.0</v>
      </c>
      <c r="T740" s="70">
        <v>0.0</v>
      </c>
      <c r="U740" s="67" t="s">
        <v>492</v>
      </c>
      <c r="V740" s="67" t="s">
        <v>493</v>
      </c>
      <c r="W740" s="67" t="s">
        <v>49</v>
      </c>
      <c r="X740" s="67" t="s">
        <v>494</v>
      </c>
      <c r="Y740" s="67" t="s">
        <v>12</v>
      </c>
    </row>
    <row r="741">
      <c r="A741" s="67" t="s">
        <v>60</v>
      </c>
      <c r="B741" s="66">
        <v>3.70368559E8</v>
      </c>
      <c r="C741" s="67" t="s">
        <v>2959</v>
      </c>
      <c r="D741" s="67" t="s">
        <v>107</v>
      </c>
      <c r="E741" s="67" t="s">
        <v>2960</v>
      </c>
      <c r="F741" s="66" t="s">
        <v>2961</v>
      </c>
      <c r="G741" s="66">
        <v>894.0</v>
      </c>
      <c r="H741" s="66">
        <v>2.0150102E7</v>
      </c>
      <c r="I741" s="66">
        <v>0.0</v>
      </c>
      <c r="J741" s="66">
        <v>2.0</v>
      </c>
      <c r="K741" s="68"/>
      <c r="L741" s="68"/>
      <c r="M741" s="69" t="s">
        <v>2962</v>
      </c>
      <c r="N741" s="66">
        <v>235959.0</v>
      </c>
      <c r="O741" s="66">
        <v>2.0150102E7</v>
      </c>
      <c r="P741" s="68"/>
      <c r="Q741" s="66">
        <v>44.0</v>
      </c>
      <c r="R741" s="66">
        <v>2.0150102E7</v>
      </c>
      <c r="S741" s="70">
        <v>1.0</v>
      </c>
      <c r="T741" s="70">
        <v>1.0</v>
      </c>
      <c r="U741" s="67" t="s">
        <v>492</v>
      </c>
      <c r="V741" s="67" t="s">
        <v>493</v>
      </c>
      <c r="W741" s="67" t="s">
        <v>49</v>
      </c>
      <c r="X741" s="67" t="s">
        <v>494</v>
      </c>
      <c r="Y741" s="67" t="s">
        <v>18</v>
      </c>
    </row>
    <row r="742">
      <c r="A742" s="71" t="s">
        <v>59</v>
      </c>
      <c r="B742" s="66">
        <v>1.54385355E8</v>
      </c>
      <c r="C742" s="67" t="s">
        <v>2963</v>
      </c>
      <c r="D742" s="67" t="s">
        <v>107</v>
      </c>
      <c r="E742" s="67" t="s">
        <v>2964</v>
      </c>
      <c r="F742" s="66" t="s">
        <v>2965</v>
      </c>
      <c r="G742" s="66">
        <v>861.0</v>
      </c>
      <c r="H742" s="66">
        <v>2.0150606E7</v>
      </c>
      <c r="I742" s="66">
        <v>0.0</v>
      </c>
      <c r="J742" s="66">
        <v>2.0</v>
      </c>
      <c r="K742" s="68"/>
      <c r="L742" s="68"/>
      <c r="M742" s="69" t="s">
        <v>2966</v>
      </c>
      <c r="N742" s="66">
        <v>235959.0</v>
      </c>
      <c r="O742" s="66">
        <v>2.0150606E7</v>
      </c>
      <c r="P742" s="68"/>
      <c r="Q742" s="66">
        <v>67.0</v>
      </c>
      <c r="R742" s="66">
        <v>2.0150606E7</v>
      </c>
      <c r="S742" s="70">
        <v>1.0</v>
      </c>
      <c r="T742" s="70">
        <v>1.0</v>
      </c>
      <c r="U742" s="67" t="s">
        <v>492</v>
      </c>
      <c r="V742" s="67" t="s">
        <v>493</v>
      </c>
      <c r="W742" s="67" t="s">
        <v>49</v>
      </c>
      <c r="X742" s="67" t="s">
        <v>494</v>
      </c>
      <c r="Y742" s="67" t="s">
        <v>18</v>
      </c>
    </row>
    <row r="743">
      <c r="A743" s="67" t="s">
        <v>60</v>
      </c>
      <c r="B743" s="66">
        <v>4.443417E8</v>
      </c>
      <c r="C743" s="67" t="s">
        <v>2967</v>
      </c>
      <c r="D743" s="67" t="s">
        <v>107</v>
      </c>
      <c r="E743" s="67" t="s">
        <v>2968</v>
      </c>
      <c r="F743" s="66" t="s">
        <v>2969</v>
      </c>
      <c r="G743" s="66">
        <v>426.0</v>
      </c>
      <c r="H743" s="66">
        <v>2.0190427E7</v>
      </c>
      <c r="I743" s="66">
        <v>0.0</v>
      </c>
      <c r="J743" s="66">
        <v>5.0</v>
      </c>
      <c r="K743" s="68"/>
      <c r="L743" s="68"/>
      <c r="M743" s="66" t="s">
        <v>126</v>
      </c>
      <c r="N743" s="66">
        <v>235959.0</v>
      </c>
      <c r="O743" s="66">
        <v>2.0190427E7</v>
      </c>
      <c r="P743" s="68"/>
      <c r="Q743" s="66">
        <v>29.0</v>
      </c>
      <c r="R743" s="66">
        <v>2.0190427E7</v>
      </c>
      <c r="S743" s="70">
        <v>1.0</v>
      </c>
      <c r="T743" s="70">
        <v>1.0</v>
      </c>
      <c r="U743" s="67" t="s">
        <v>492</v>
      </c>
      <c r="V743" s="67" t="s">
        <v>493</v>
      </c>
      <c r="W743" s="67" t="s">
        <v>49</v>
      </c>
      <c r="X743" s="67" t="s">
        <v>494</v>
      </c>
      <c r="Y743" s="67" t="s">
        <v>18</v>
      </c>
    </row>
    <row r="744">
      <c r="A744" s="65" t="s">
        <v>24</v>
      </c>
      <c r="B744" s="66">
        <v>6893998.0</v>
      </c>
      <c r="C744" s="67" t="s">
        <v>2970</v>
      </c>
      <c r="D744" s="67" t="s">
        <v>168</v>
      </c>
      <c r="E744" s="67" t="s">
        <v>2971</v>
      </c>
      <c r="F744" s="66" t="s">
        <v>2972</v>
      </c>
      <c r="G744" s="66">
        <v>529.0</v>
      </c>
      <c r="H744" s="66">
        <v>2.0090623E7</v>
      </c>
      <c r="I744" s="66">
        <v>0.0</v>
      </c>
      <c r="J744" s="66">
        <v>10.0</v>
      </c>
      <c r="K744" s="68"/>
      <c r="L744" s="68"/>
      <c r="M744" s="69" t="s">
        <v>2973</v>
      </c>
      <c r="N744" s="66">
        <v>235959.0</v>
      </c>
      <c r="O744" s="66">
        <v>2.0090623E7</v>
      </c>
      <c r="P744" s="66" t="s">
        <v>1152</v>
      </c>
      <c r="Q744" s="66">
        <v>40.0</v>
      </c>
      <c r="R744" s="66">
        <v>2.0090623E7</v>
      </c>
      <c r="S744" s="70">
        <v>1.0</v>
      </c>
      <c r="T744" s="70">
        <v>0.0</v>
      </c>
      <c r="U744" s="67" t="s">
        <v>492</v>
      </c>
      <c r="V744" s="67" t="s">
        <v>493</v>
      </c>
      <c r="W744" s="67" t="s">
        <v>49</v>
      </c>
      <c r="X744" s="67" t="s">
        <v>494</v>
      </c>
      <c r="Y744" s="67" t="s">
        <v>12</v>
      </c>
    </row>
    <row r="745">
      <c r="A745" s="65" t="s">
        <v>60</v>
      </c>
      <c r="B745" s="66">
        <v>4.6661147E7</v>
      </c>
      <c r="C745" s="67" t="s">
        <v>2974</v>
      </c>
      <c r="D745" s="67" t="s">
        <v>107</v>
      </c>
      <c r="E745" s="67" t="s">
        <v>2975</v>
      </c>
      <c r="F745" s="66" t="s">
        <v>2976</v>
      </c>
      <c r="G745" s="66">
        <v>690.0</v>
      </c>
      <c r="H745" s="66">
        <v>2.0010428E7</v>
      </c>
      <c r="I745" s="66">
        <v>0.0</v>
      </c>
      <c r="J745" s="66">
        <v>1.0</v>
      </c>
      <c r="K745" s="68"/>
      <c r="L745" s="68"/>
      <c r="M745" s="69" t="s">
        <v>2977</v>
      </c>
      <c r="N745" s="66">
        <v>235959.0</v>
      </c>
      <c r="O745" s="66">
        <v>2.0010428E7</v>
      </c>
      <c r="P745" s="68"/>
      <c r="Q745" s="66">
        <v>27.0</v>
      </c>
      <c r="R745" s="66">
        <v>2.0010428E7</v>
      </c>
      <c r="S745" s="70">
        <v>1.0</v>
      </c>
      <c r="T745" s="70">
        <v>1.0</v>
      </c>
      <c r="U745" s="67" t="s">
        <v>492</v>
      </c>
      <c r="V745" s="67" t="s">
        <v>493</v>
      </c>
      <c r="W745" s="67" t="s">
        <v>49</v>
      </c>
      <c r="X745" s="67" t="s">
        <v>494</v>
      </c>
      <c r="Y745" s="67" t="s">
        <v>20</v>
      </c>
    </row>
    <row r="746">
      <c r="A746" s="65" t="s">
        <v>79</v>
      </c>
      <c r="B746" s="66">
        <v>1.23495505E8</v>
      </c>
      <c r="C746" s="67" t="s">
        <v>2978</v>
      </c>
      <c r="D746" s="67" t="s">
        <v>107</v>
      </c>
      <c r="E746" s="67" t="s">
        <v>2979</v>
      </c>
      <c r="F746" s="66" t="s">
        <v>2980</v>
      </c>
      <c r="G746" s="66">
        <v>303.0</v>
      </c>
      <c r="H746" s="66">
        <v>2.0171121E7</v>
      </c>
      <c r="I746" s="66">
        <v>0.0</v>
      </c>
      <c r="J746" s="66">
        <v>6.0</v>
      </c>
      <c r="K746" s="68"/>
      <c r="L746" s="68"/>
      <c r="M746" s="69" t="s">
        <v>2981</v>
      </c>
      <c r="N746" s="66">
        <v>235959.0</v>
      </c>
      <c r="O746" s="66">
        <v>2.0171121E7</v>
      </c>
      <c r="P746" s="66" t="s">
        <v>2982</v>
      </c>
      <c r="Q746" s="66">
        <v>15.0</v>
      </c>
      <c r="R746" s="66">
        <v>2.0171121E7</v>
      </c>
      <c r="S746" s="70">
        <v>1.0</v>
      </c>
      <c r="T746" s="70">
        <v>1.0</v>
      </c>
      <c r="U746" s="67" t="s">
        <v>492</v>
      </c>
      <c r="V746" s="67" t="s">
        <v>493</v>
      </c>
      <c r="W746" s="67" t="s">
        <v>49</v>
      </c>
      <c r="X746" s="67" t="s">
        <v>494</v>
      </c>
      <c r="Y746" s="67" t="s">
        <v>20</v>
      </c>
    </row>
    <row r="747">
      <c r="A747" s="67" t="s">
        <v>60</v>
      </c>
      <c r="B747" s="66">
        <v>5.8905486E7</v>
      </c>
      <c r="C747" s="67" t="s">
        <v>2983</v>
      </c>
      <c r="D747" s="67" t="s">
        <v>107</v>
      </c>
      <c r="E747" s="67" t="s">
        <v>2984</v>
      </c>
      <c r="F747" s="66" t="s">
        <v>2985</v>
      </c>
      <c r="G747" s="66">
        <v>905.0</v>
      </c>
      <c r="H747" s="66">
        <v>2.0010907E7</v>
      </c>
      <c r="I747" s="66">
        <v>0.0</v>
      </c>
      <c r="J747" s="66">
        <v>1.0</v>
      </c>
      <c r="K747" s="68"/>
      <c r="L747" s="68"/>
      <c r="M747" s="69" t="s">
        <v>2986</v>
      </c>
      <c r="N747" s="66">
        <v>235959.0</v>
      </c>
      <c r="O747" s="66">
        <v>2.0010907E7</v>
      </c>
      <c r="P747" s="68"/>
      <c r="Q747" s="66">
        <v>45.0</v>
      </c>
      <c r="R747" s="66">
        <v>2.0010907E7</v>
      </c>
      <c r="S747" s="70">
        <v>1.0</v>
      </c>
      <c r="T747" s="70">
        <v>1.0</v>
      </c>
      <c r="U747" s="67" t="s">
        <v>492</v>
      </c>
      <c r="V747" s="67" t="s">
        <v>493</v>
      </c>
      <c r="W747" s="67" t="s">
        <v>49</v>
      </c>
      <c r="X747" s="67" t="s">
        <v>494</v>
      </c>
      <c r="Y747" s="67" t="s">
        <v>18</v>
      </c>
    </row>
    <row r="748">
      <c r="A748" s="67" t="s">
        <v>60</v>
      </c>
      <c r="B748" s="66">
        <v>1777734.0</v>
      </c>
      <c r="C748" s="67" t="s">
        <v>2987</v>
      </c>
      <c r="D748" s="67" t="s">
        <v>107</v>
      </c>
      <c r="E748" s="67" t="s">
        <v>2988</v>
      </c>
      <c r="F748" s="66" t="s">
        <v>1828</v>
      </c>
      <c r="G748" s="66">
        <v>1232.0</v>
      </c>
      <c r="H748" s="66">
        <v>1.999113E7</v>
      </c>
      <c r="I748" s="66">
        <v>0.0</v>
      </c>
      <c r="J748" s="66">
        <v>1.0</v>
      </c>
      <c r="K748" s="68"/>
      <c r="L748" s="68"/>
      <c r="M748" s="69" t="s">
        <v>1829</v>
      </c>
      <c r="N748" s="66">
        <v>235959.0</v>
      </c>
      <c r="O748" s="66">
        <v>1.999113E7</v>
      </c>
      <c r="P748" s="68"/>
      <c r="Q748" s="66">
        <v>61.0</v>
      </c>
      <c r="R748" s="66">
        <v>1.999113E7</v>
      </c>
      <c r="S748" s="70">
        <v>1.0</v>
      </c>
      <c r="T748" s="70">
        <v>1.0</v>
      </c>
      <c r="U748" s="67" t="s">
        <v>492</v>
      </c>
      <c r="V748" s="67" t="s">
        <v>493</v>
      </c>
      <c r="W748" s="67" t="s">
        <v>49</v>
      </c>
      <c r="X748" s="67" t="s">
        <v>494</v>
      </c>
      <c r="Y748" s="67" t="s">
        <v>18</v>
      </c>
    </row>
    <row r="749">
      <c r="A749" s="65" t="s">
        <v>69</v>
      </c>
      <c r="B749" s="66">
        <v>2370750.0</v>
      </c>
      <c r="C749" s="67" t="s">
        <v>2989</v>
      </c>
      <c r="D749" s="67" t="s">
        <v>107</v>
      </c>
      <c r="E749" s="67" t="s">
        <v>2990</v>
      </c>
      <c r="F749" s="66" t="s">
        <v>2991</v>
      </c>
      <c r="G749" s="66">
        <v>1179.0</v>
      </c>
      <c r="H749" s="66">
        <v>2.0160405E7</v>
      </c>
      <c r="I749" s="66">
        <v>0.0</v>
      </c>
      <c r="J749" s="66">
        <v>38.0</v>
      </c>
      <c r="K749" s="68"/>
      <c r="L749" s="68"/>
      <c r="M749" s="69" t="s">
        <v>2992</v>
      </c>
      <c r="N749" s="66">
        <v>235959.0</v>
      </c>
      <c r="O749" s="66">
        <v>2.0160405E7</v>
      </c>
      <c r="P749" s="66" t="s">
        <v>1591</v>
      </c>
      <c r="Q749" s="66">
        <v>83.0</v>
      </c>
      <c r="R749" s="66">
        <v>2.0160405E7</v>
      </c>
      <c r="S749" s="70">
        <v>1.0</v>
      </c>
      <c r="T749" s="70">
        <v>1.0</v>
      </c>
      <c r="U749" s="67" t="s">
        <v>492</v>
      </c>
      <c r="V749" s="67" t="s">
        <v>493</v>
      </c>
      <c r="W749" s="67" t="s">
        <v>49</v>
      </c>
      <c r="X749" s="67" t="s">
        <v>494</v>
      </c>
      <c r="Y749" s="67" t="s">
        <v>18</v>
      </c>
    </row>
    <row r="750">
      <c r="A750" s="67" t="s">
        <v>60</v>
      </c>
      <c r="B750" s="66">
        <v>3.90625272E8</v>
      </c>
      <c r="C750" s="67" t="s">
        <v>2993</v>
      </c>
      <c r="D750" s="67" t="s">
        <v>168</v>
      </c>
      <c r="E750" s="67" t="s">
        <v>2994</v>
      </c>
      <c r="F750" s="66" t="s">
        <v>2995</v>
      </c>
      <c r="G750" s="66">
        <v>173.0</v>
      </c>
      <c r="H750" s="66">
        <v>2.0160208E7</v>
      </c>
      <c r="I750" s="66">
        <v>0.0</v>
      </c>
      <c r="J750" s="66">
        <v>1.0</v>
      </c>
      <c r="K750" s="68"/>
      <c r="L750" s="68"/>
      <c r="M750" s="69" t="s">
        <v>2996</v>
      </c>
      <c r="N750" s="66">
        <v>235959.0</v>
      </c>
      <c r="O750" s="66">
        <v>2.0160208E7</v>
      </c>
      <c r="P750" s="68"/>
      <c r="Q750" s="66">
        <v>8.0</v>
      </c>
      <c r="R750" s="66">
        <v>2.0160208E7</v>
      </c>
      <c r="S750" s="70">
        <v>1.0</v>
      </c>
      <c r="T750" s="70">
        <v>0.0</v>
      </c>
      <c r="U750" s="67" t="s">
        <v>492</v>
      </c>
      <c r="V750" s="67" t="s">
        <v>493</v>
      </c>
      <c r="W750" s="67" t="s">
        <v>50</v>
      </c>
      <c r="X750" s="67" t="s">
        <v>494</v>
      </c>
      <c r="Y750" s="67" t="s">
        <v>14</v>
      </c>
    </row>
    <row r="751">
      <c r="A751" s="67" t="s">
        <v>60</v>
      </c>
      <c r="B751" s="66">
        <v>1.84687501E8</v>
      </c>
      <c r="C751" s="67" t="s">
        <v>2997</v>
      </c>
      <c r="D751" s="67" t="s">
        <v>107</v>
      </c>
      <c r="E751" s="67" t="s">
        <v>2998</v>
      </c>
      <c r="F751" s="66" t="s">
        <v>2999</v>
      </c>
      <c r="G751" s="66">
        <v>987.0</v>
      </c>
      <c r="H751" s="66">
        <v>2.0060312E7</v>
      </c>
      <c r="I751" s="66">
        <v>0.0</v>
      </c>
      <c r="J751" s="66">
        <v>1.0</v>
      </c>
      <c r="K751" s="68"/>
      <c r="L751" s="68"/>
      <c r="M751" s="69" t="s">
        <v>3000</v>
      </c>
      <c r="N751" s="66">
        <v>235959.0</v>
      </c>
      <c r="O751" s="66">
        <v>2.0060312E7</v>
      </c>
      <c r="P751" s="66"/>
      <c r="Q751" s="66">
        <v>55.0</v>
      </c>
      <c r="R751" s="66">
        <v>2.0060312E7</v>
      </c>
      <c r="S751" s="70">
        <v>1.0</v>
      </c>
      <c r="T751" s="70">
        <v>1.0</v>
      </c>
      <c r="U751" s="67" t="s">
        <v>492</v>
      </c>
      <c r="V751" s="67" t="s">
        <v>493</v>
      </c>
      <c r="W751" s="67" t="s">
        <v>49</v>
      </c>
      <c r="X751" s="67" t="s">
        <v>494</v>
      </c>
      <c r="Y751" s="67" t="s">
        <v>18</v>
      </c>
    </row>
    <row r="752">
      <c r="A752" s="65" t="s">
        <v>59</v>
      </c>
      <c r="B752" s="66">
        <v>1.13322216E8</v>
      </c>
      <c r="C752" s="67" t="s">
        <v>3001</v>
      </c>
      <c r="D752" s="67" t="s">
        <v>107</v>
      </c>
      <c r="E752" s="67" t="s">
        <v>3002</v>
      </c>
      <c r="F752" s="66" t="s">
        <v>3003</v>
      </c>
      <c r="G752" s="66">
        <v>405.0</v>
      </c>
      <c r="H752" s="66">
        <v>2.0120102E7</v>
      </c>
      <c r="I752" s="66">
        <v>0.0</v>
      </c>
      <c r="J752" s="66">
        <v>1.0</v>
      </c>
      <c r="K752" s="68"/>
      <c r="L752" s="68"/>
      <c r="M752" s="69" t="s">
        <v>3004</v>
      </c>
      <c r="N752" s="66">
        <v>235959.0</v>
      </c>
      <c r="O752" s="66">
        <v>2.0120102E7</v>
      </c>
      <c r="P752" s="68"/>
      <c r="Q752" s="66">
        <v>23.0</v>
      </c>
      <c r="R752" s="66">
        <v>2.0120102E7</v>
      </c>
      <c r="S752" s="70">
        <v>1.0</v>
      </c>
      <c r="T752" s="70">
        <v>1.0</v>
      </c>
      <c r="U752" s="67" t="s">
        <v>492</v>
      </c>
      <c r="V752" s="67" t="s">
        <v>493</v>
      </c>
      <c r="W752" s="67" t="s">
        <v>49</v>
      </c>
      <c r="X752" s="67" t="s">
        <v>494</v>
      </c>
      <c r="Y752" s="67" t="s">
        <v>18</v>
      </c>
    </row>
    <row r="753">
      <c r="A753" s="65" t="s">
        <v>37</v>
      </c>
      <c r="B753" s="66">
        <v>5.5999979E7</v>
      </c>
      <c r="C753" s="67" t="s">
        <v>3005</v>
      </c>
      <c r="D753" s="67" t="s">
        <v>107</v>
      </c>
      <c r="E753" s="67" t="s">
        <v>3006</v>
      </c>
      <c r="F753" s="66" t="s">
        <v>3007</v>
      </c>
      <c r="G753" s="66">
        <v>1104.0</v>
      </c>
      <c r="H753" s="66">
        <v>2.0191222E7</v>
      </c>
      <c r="I753" s="66">
        <v>0.0</v>
      </c>
      <c r="J753" s="66">
        <v>30.0</v>
      </c>
      <c r="K753" s="68"/>
      <c r="L753" s="68"/>
      <c r="M753" s="69" t="s">
        <v>3008</v>
      </c>
      <c r="N753" s="66">
        <v>235959.0</v>
      </c>
      <c r="O753" s="66">
        <v>2.0191222E7</v>
      </c>
      <c r="P753" s="66" t="s">
        <v>3009</v>
      </c>
      <c r="Q753" s="66">
        <v>80.0</v>
      </c>
      <c r="R753" s="66">
        <v>2.0191222E7</v>
      </c>
      <c r="S753" s="70">
        <v>1.0</v>
      </c>
      <c r="T753" s="70">
        <v>1.0</v>
      </c>
      <c r="U753" s="67" t="s">
        <v>492</v>
      </c>
      <c r="V753" s="67" t="s">
        <v>493</v>
      </c>
      <c r="W753" s="67" t="s">
        <v>49</v>
      </c>
      <c r="X753" s="67" t="s">
        <v>494</v>
      </c>
      <c r="Y753" s="67" t="s">
        <v>18</v>
      </c>
    </row>
    <row r="754">
      <c r="A754" s="65" t="s">
        <v>79</v>
      </c>
      <c r="B754" s="66">
        <v>7.1330401E7</v>
      </c>
      <c r="C754" s="67" t="s">
        <v>3010</v>
      </c>
      <c r="D754" s="67" t="s">
        <v>107</v>
      </c>
      <c r="E754" s="67" t="s">
        <v>3011</v>
      </c>
      <c r="F754" s="66" t="s">
        <v>3012</v>
      </c>
      <c r="G754" s="66">
        <v>1055.0</v>
      </c>
      <c r="H754" s="66">
        <v>2.0131008E7</v>
      </c>
      <c r="I754" s="66">
        <v>0.0</v>
      </c>
      <c r="J754" s="66">
        <v>14.0</v>
      </c>
      <c r="K754" s="68"/>
      <c r="L754" s="68"/>
      <c r="M754" s="69" t="s">
        <v>3013</v>
      </c>
      <c r="N754" s="66">
        <v>235959.0</v>
      </c>
      <c r="O754" s="66">
        <v>2.0131008E7</v>
      </c>
      <c r="P754" s="68"/>
      <c r="Q754" s="66">
        <v>50.0</v>
      </c>
      <c r="R754" s="66">
        <v>2.0131008E7</v>
      </c>
      <c r="S754" s="70">
        <v>1.0</v>
      </c>
      <c r="T754" s="70">
        <v>1.0</v>
      </c>
      <c r="U754" s="67" t="s">
        <v>492</v>
      </c>
      <c r="V754" s="67" t="s">
        <v>493</v>
      </c>
      <c r="W754" s="67" t="s">
        <v>49</v>
      </c>
      <c r="X754" s="67" t="s">
        <v>494</v>
      </c>
      <c r="Y754" s="67" t="s">
        <v>18</v>
      </c>
    </row>
    <row r="755">
      <c r="A755" s="65"/>
      <c r="B755" s="68"/>
      <c r="C755" s="67"/>
      <c r="D755" s="67"/>
      <c r="E755" s="67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70"/>
      <c r="T755" s="70"/>
      <c r="U755" s="67"/>
      <c r="V755" s="67"/>
      <c r="W755" s="67"/>
      <c r="X755" s="67"/>
      <c r="Y755" s="67"/>
    </row>
    <row r="756">
      <c r="A756" s="65"/>
      <c r="B756" s="68"/>
      <c r="C756" s="67"/>
      <c r="D756" s="67"/>
      <c r="E756" s="67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70"/>
      <c r="T756" s="70"/>
      <c r="U756" s="67"/>
      <c r="V756" s="67"/>
      <c r="W756" s="67"/>
      <c r="X756" s="67"/>
      <c r="Y756" s="67"/>
    </row>
    <row r="757">
      <c r="A757" s="67"/>
      <c r="B757" s="68"/>
      <c r="C757" s="67"/>
      <c r="D757" s="67"/>
      <c r="E757" s="67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70"/>
      <c r="T757" s="70"/>
      <c r="U757" s="67"/>
      <c r="V757" s="67"/>
      <c r="W757" s="67"/>
      <c r="X757" s="67"/>
      <c r="Y757" s="67"/>
    </row>
    <row r="758">
      <c r="A758" s="67"/>
      <c r="B758" s="68"/>
      <c r="C758" s="67"/>
      <c r="D758" s="67"/>
      <c r="E758" s="67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70"/>
      <c r="T758" s="70"/>
      <c r="U758" s="67"/>
      <c r="V758" s="67"/>
      <c r="W758" s="67"/>
      <c r="X758" s="67"/>
      <c r="Y758" s="67"/>
    </row>
    <row r="759">
      <c r="A759" s="67"/>
      <c r="B759" s="68"/>
      <c r="C759" s="67"/>
      <c r="D759" s="67"/>
      <c r="E759" s="67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70"/>
      <c r="T759" s="70"/>
      <c r="U759" s="67"/>
      <c r="V759" s="67"/>
      <c r="W759" s="67"/>
      <c r="X759" s="67"/>
      <c r="Y759" s="67"/>
    </row>
    <row r="760">
      <c r="A760" s="67"/>
      <c r="B760" s="68"/>
      <c r="C760" s="67"/>
      <c r="D760" s="67"/>
      <c r="E760" s="67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70"/>
      <c r="T760" s="70"/>
      <c r="U760" s="67"/>
      <c r="V760" s="67"/>
      <c r="W760" s="67"/>
      <c r="X760" s="67"/>
      <c r="Y760" s="67"/>
    </row>
    <row r="761">
      <c r="A761" s="67"/>
      <c r="B761" s="68"/>
      <c r="C761" s="67"/>
      <c r="D761" s="67"/>
      <c r="E761" s="67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70"/>
      <c r="T761" s="70"/>
      <c r="U761" s="67"/>
      <c r="V761" s="67"/>
      <c r="W761" s="67"/>
      <c r="X761" s="67"/>
      <c r="Y761" s="67"/>
    </row>
    <row r="762">
      <c r="A762" s="67"/>
      <c r="B762" s="68"/>
      <c r="C762" s="67"/>
      <c r="D762" s="67"/>
      <c r="E762" s="67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70"/>
      <c r="T762" s="70"/>
      <c r="U762" s="67"/>
      <c r="V762" s="67"/>
      <c r="W762" s="67"/>
      <c r="X762" s="67"/>
      <c r="Y762" s="67"/>
    </row>
    <row r="763">
      <c r="A763" s="67"/>
      <c r="B763" s="68"/>
      <c r="C763" s="67"/>
      <c r="D763" s="67"/>
      <c r="E763" s="67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70"/>
      <c r="T763" s="70"/>
      <c r="U763" s="67"/>
      <c r="V763" s="67"/>
      <c r="W763" s="67"/>
      <c r="X763" s="67"/>
      <c r="Y763" s="67"/>
    </row>
    <row r="764">
      <c r="A764" s="67"/>
      <c r="B764" s="68"/>
      <c r="C764" s="67"/>
      <c r="D764" s="67"/>
      <c r="E764" s="67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70"/>
      <c r="T764" s="70"/>
      <c r="U764" s="67"/>
      <c r="V764" s="67"/>
      <c r="W764" s="67"/>
      <c r="X764" s="67"/>
      <c r="Y764" s="67"/>
    </row>
    <row r="765">
      <c r="A765" s="67"/>
      <c r="B765" s="68"/>
      <c r="C765" s="67"/>
      <c r="D765" s="67"/>
      <c r="E765" s="67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70"/>
      <c r="T765" s="70"/>
      <c r="U765" s="67"/>
      <c r="V765" s="67"/>
      <c r="W765" s="67"/>
      <c r="X765" s="67"/>
      <c r="Y765" s="67"/>
    </row>
    <row r="766">
      <c r="A766" s="67"/>
      <c r="B766" s="68"/>
      <c r="C766" s="67"/>
      <c r="D766" s="67"/>
      <c r="E766" s="67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70"/>
      <c r="T766" s="70"/>
      <c r="U766" s="67"/>
      <c r="V766" s="67"/>
      <c r="W766" s="67"/>
      <c r="X766" s="67"/>
      <c r="Y766" s="67"/>
    </row>
    <row r="767">
      <c r="A767" s="67"/>
      <c r="B767" s="68"/>
      <c r="C767" s="67"/>
      <c r="D767" s="67"/>
      <c r="E767" s="67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70"/>
      <c r="T767" s="70"/>
      <c r="U767" s="67"/>
      <c r="V767" s="67"/>
      <c r="W767" s="67"/>
      <c r="X767" s="67"/>
      <c r="Y767" s="67"/>
    </row>
    <row r="768">
      <c r="A768" s="67"/>
      <c r="B768" s="68"/>
      <c r="C768" s="67"/>
      <c r="D768" s="67"/>
      <c r="E768" s="67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70"/>
      <c r="T768" s="70"/>
      <c r="U768" s="67"/>
      <c r="V768" s="67"/>
      <c r="W768" s="67"/>
      <c r="X768" s="67"/>
      <c r="Y768" s="67"/>
    </row>
    <row r="769">
      <c r="A769" s="67"/>
      <c r="B769" s="68"/>
      <c r="C769" s="67"/>
      <c r="D769" s="67"/>
      <c r="E769" s="67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70"/>
      <c r="T769" s="70"/>
      <c r="U769" s="67"/>
      <c r="V769" s="67"/>
      <c r="W769" s="67"/>
      <c r="X769" s="67"/>
      <c r="Y769" s="67"/>
    </row>
    <row r="770">
      <c r="A770" s="67"/>
      <c r="B770" s="68"/>
      <c r="C770" s="67"/>
      <c r="D770" s="67"/>
      <c r="E770" s="67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70"/>
      <c r="T770" s="70"/>
      <c r="U770" s="67"/>
      <c r="V770" s="67"/>
      <c r="W770" s="67"/>
      <c r="X770" s="67"/>
      <c r="Y770" s="67"/>
    </row>
    <row r="771">
      <c r="A771" s="67"/>
      <c r="B771" s="68"/>
      <c r="C771" s="67"/>
      <c r="D771" s="67"/>
      <c r="E771" s="67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70"/>
      <c r="T771" s="70"/>
      <c r="U771" s="67"/>
      <c r="V771" s="67"/>
      <c r="W771" s="67"/>
      <c r="X771" s="67"/>
      <c r="Y771" s="67"/>
    </row>
    <row r="772">
      <c r="A772" s="67"/>
      <c r="B772" s="68"/>
      <c r="C772" s="67"/>
      <c r="D772" s="67"/>
      <c r="E772" s="67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70"/>
      <c r="T772" s="70"/>
      <c r="U772" s="67"/>
      <c r="V772" s="67"/>
      <c r="W772" s="67"/>
      <c r="X772" s="67"/>
      <c r="Y772" s="67"/>
    </row>
    <row r="773">
      <c r="A773" s="67"/>
      <c r="B773" s="68"/>
      <c r="C773" s="67"/>
      <c r="D773" s="67"/>
      <c r="E773" s="67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70"/>
      <c r="T773" s="70"/>
      <c r="U773" s="67"/>
      <c r="V773" s="67"/>
      <c r="W773" s="67"/>
      <c r="X773" s="67"/>
      <c r="Y773" s="67"/>
    </row>
    <row r="774">
      <c r="A774" s="67"/>
      <c r="B774" s="68"/>
      <c r="C774" s="67"/>
      <c r="D774" s="67"/>
      <c r="E774" s="67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70"/>
      <c r="T774" s="70"/>
      <c r="U774" s="67"/>
      <c r="V774" s="67"/>
      <c r="W774" s="67"/>
      <c r="X774" s="67"/>
      <c r="Y774" s="67"/>
    </row>
    <row r="775">
      <c r="A775" s="67"/>
      <c r="B775" s="68"/>
      <c r="C775" s="67"/>
      <c r="D775" s="67"/>
      <c r="E775" s="67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70"/>
      <c r="T775" s="70"/>
      <c r="U775" s="67"/>
      <c r="V775" s="67"/>
      <c r="W775" s="67"/>
      <c r="X775" s="67"/>
      <c r="Y775" s="67"/>
    </row>
    <row r="776">
      <c r="A776" s="67"/>
      <c r="B776" s="68"/>
      <c r="C776" s="67"/>
      <c r="D776" s="67"/>
      <c r="E776" s="67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70"/>
      <c r="T776" s="70"/>
      <c r="U776" s="67"/>
      <c r="V776" s="67"/>
      <c r="W776" s="67"/>
      <c r="X776" s="67"/>
      <c r="Y776" s="67"/>
    </row>
    <row r="777">
      <c r="A777" s="67"/>
      <c r="B777" s="68"/>
      <c r="C777" s="67"/>
      <c r="D777" s="67"/>
      <c r="E777" s="67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70"/>
      <c r="T777" s="70"/>
      <c r="U777" s="67"/>
      <c r="V777" s="67"/>
      <c r="W777" s="67"/>
      <c r="X777" s="67"/>
      <c r="Y777" s="67"/>
    </row>
    <row r="778">
      <c r="A778" s="67"/>
      <c r="B778" s="68"/>
      <c r="C778" s="67"/>
      <c r="D778" s="67"/>
      <c r="E778" s="67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70"/>
      <c r="T778" s="70"/>
      <c r="U778" s="67"/>
      <c r="V778" s="67"/>
      <c r="W778" s="67"/>
      <c r="X778" s="67"/>
      <c r="Y778" s="67"/>
    </row>
    <row r="779">
      <c r="A779" s="67"/>
      <c r="B779" s="68"/>
      <c r="C779" s="67"/>
      <c r="D779" s="67"/>
      <c r="E779" s="67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70"/>
      <c r="T779" s="70"/>
      <c r="U779" s="67"/>
      <c r="V779" s="67"/>
      <c r="W779" s="67"/>
      <c r="X779" s="67"/>
      <c r="Y779" s="67"/>
    </row>
    <row r="780">
      <c r="A780" s="67"/>
      <c r="B780" s="68"/>
      <c r="C780" s="67"/>
      <c r="D780" s="67"/>
      <c r="E780" s="67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70"/>
      <c r="T780" s="70"/>
      <c r="U780" s="67"/>
      <c r="V780" s="67"/>
      <c r="W780" s="67"/>
      <c r="X780" s="67"/>
      <c r="Y780" s="67"/>
    </row>
    <row r="781">
      <c r="A781" s="67"/>
      <c r="B781" s="68"/>
      <c r="C781" s="67"/>
      <c r="D781" s="67"/>
      <c r="E781" s="67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70"/>
      <c r="T781" s="70"/>
      <c r="U781" s="67"/>
      <c r="V781" s="67"/>
      <c r="W781" s="67"/>
      <c r="X781" s="67"/>
      <c r="Y781" s="67"/>
    </row>
    <row r="782">
      <c r="A782" s="67"/>
      <c r="B782" s="68"/>
      <c r="C782" s="67"/>
      <c r="D782" s="67"/>
      <c r="E782" s="67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70"/>
      <c r="T782" s="70"/>
      <c r="U782" s="67"/>
      <c r="V782" s="67"/>
      <c r="W782" s="67"/>
      <c r="X782" s="67"/>
      <c r="Y782" s="67"/>
    </row>
    <row r="783">
      <c r="A783" s="67"/>
      <c r="B783" s="68"/>
      <c r="C783" s="67"/>
      <c r="D783" s="67"/>
      <c r="E783" s="67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70"/>
      <c r="T783" s="70"/>
      <c r="U783" s="67"/>
      <c r="V783" s="67"/>
      <c r="W783" s="67"/>
      <c r="X783" s="67"/>
      <c r="Y783" s="67"/>
    </row>
    <row r="784">
      <c r="A784" s="67"/>
      <c r="B784" s="68"/>
      <c r="C784" s="67"/>
      <c r="D784" s="67"/>
      <c r="E784" s="67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70"/>
      <c r="T784" s="70"/>
      <c r="U784" s="67"/>
      <c r="V784" s="67"/>
      <c r="W784" s="67"/>
      <c r="X784" s="67"/>
      <c r="Y784" s="67"/>
    </row>
    <row r="785">
      <c r="A785" s="67"/>
      <c r="B785" s="68"/>
      <c r="C785" s="67"/>
      <c r="D785" s="67"/>
      <c r="E785" s="67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70"/>
      <c r="T785" s="70"/>
      <c r="U785" s="67"/>
      <c r="V785" s="67"/>
      <c r="W785" s="67"/>
      <c r="X785" s="67"/>
      <c r="Y785" s="67"/>
    </row>
    <row r="786">
      <c r="A786" s="67"/>
      <c r="B786" s="68"/>
      <c r="C786" s="67"/>
      <c r="D786" s="67"/>
      <c r="E786" s="67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70"/>
      <c r="T786" s="70"/>
      <c r="U786" s="67"/>
      <c r="V786" s="67"/>
      <c r="W786" s="67"/>
      <c r="X786" s="67"/>
      <c r="Y786" s="67"/>
    </row>
    <row r="787">
      <c r="A787" s="67"/>
      <c r="B787" s="68"/>
      <c r="C787" s="67"/>
      <c r="D787" s="67"/>
      <c r="E787" s="67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70"/>
      <c r="T787" s="70"/>
      <c r="U787" s="67"/>
      <c r="V787" s="67"/>
      <c r="W787" s="67"/>
      <c r="X787" s="67"/>
      <c r="Y787" s="67"/>
    </row>
    <row r="788">
      <c r="A788" s="67"/>
      <c r="B788" s="68"/>
      <c r="C788" s="67"/>
      <c r="D788" s="67"/>
      <c r="E788" s="67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70"/>
      <c r="T788" s="70"/>
      <c r="U788" s="67"/>
      <c r="V788" s="67"/>
      <c r="W788" s="67"/>
      <c r="X788" s="67"/>
      <c r="Y788" s="67"/>
    </row>
    <row r="789">
      <c r="A789" s="67"/>
      <c r="B789" s="68"/>
      <c r="C789" s="67"/>
      <c r="D789" s="67"/>
      <c r="E789" s="67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70"/>
      <c r="T789" s="70"/>
      <c r="U789" s="67"/>
      <c r="V789" s="67"/>
      <c r="W789" s="67"/>
      <c r="X789" s="67"/>
      <c r="Y789" s="67"/>
    </row>
    <row r="790">
      <c r="A790" s="67"/>
      <c r="B790" s="68"/>
      <c r="C790" s="67"/>
      <c r="D790" s="67"/>
      <c r="E790" s="67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70"/>
      <c r="T790" s="70"/>
      <c r="U790" s="67"/>
      <c r="V790" s="67"/>
      <c r="W790" s="67"/>
      <c r="X790" s="67"/>
      <c r="Y790" s="67"/>
    </row>
    <row r="791">
      <c r="A791" s="67"/>
      <c r="B791" s="68"/>
      <c r="C791" s="67"/>
      <c r="D791" s="67"/>
      <c r="E791" s="67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70"/>
      <c r="T791" s="70"/>
      <c r="U791" s="67"/>
      <c r="V791" s="67"/>
      <c r="W791" s="67"/>
      <c r="X791" s="67"/>
      <c r="Y791" s="67"/>
    </row>
    <row r="792">
      <c r="A792" s="67"/>
      <c r="B792" s="68"/>
      <c r="C792" s="67"/>
      <c r="D792" s="67"/>
      <c r="E792" s="67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70"/>
      <c r="T792" s="70"/>
      <c r="U792" s="67"/>
      <c r="V792" s="67"/>
      <c r="W792" s="67"/>
      <c r="X792" s="67"/>
      <c r="Y792" s="67"/>
    </row>
    <row r="793">
      <c r="A793" s="67"/>
      <c r="B793" s="68"/>
      <c r="C793" s="67"/>
      <c r="D793" s="67"/>
      <c r="E793" s="67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70"/>
      <c r="T793" s="70"/>
      <c r="U793" s="67"/>
      <c r="V793" s="67"/>
      <c r="W793" s="67"/>
      <c r="X793" s="67"/>
      <c r="Y793" s="67"/>
    </row>
    <row r="794">
      <c r="A794" s="67"/>
      <c r="B794" s="68"/>
      <c r="C794" s="67"/>
      <c r="D794" s="67"/>
      <c r="E794" s="67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70"/>
      <c r="T794" s="70"/>
      <c r="U794" s="67"/>
      <c r="V794" s="67"/>
      <c r="W794" s="67"/>
      <c r="X794" s="67"/>
      <c r="Y794" s="67"/>
    </row>
    <row r="795">
      <c r="A795" s="67"/>
      <c r="B795" s="68"/>
      <c r="C795" s="67"/>
      <c r="D795" s="67"/>
      <c r="E795" s="67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70"/>
      <c r="T795" s="70"/>
      <c r="U795" s="67"/>
      <c r="V795" s="67"/>
      <c r="W795" s="67"/>
      <c r="X795" s="67"/>
      <c r="Y795" s="67"/>
    </row>
    <row r="796">
      <c r="A796" s="67"/>
      <c r="B796" s="68"/>
      <c r="C796" s="67"/>
      <c r="D796" s="67"/>
      <c r="E796" s="67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70"/>
      <c r="T796" s="70"/>
      <c r="U796" s="67"/>
      <c r="V796" s="67"/>
      <c r="W796" s="67"/>
      <c r="X796" s="67"/>
      <c r="Y796" s="67"/>
    </row>
    <row r="797">
      <c r="A797" s="67"/>
      <c r="B797" s="68"/>
      <c r="C797" s="67"/>
      <c r="D797" s="67"/>
      <c r="E797" s="67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70"/>
      <c r="T797" s="70"/>
      <c r="U797" s="67"/>
      <c r="V797" s="67"/>
      <c r="W797" s="67"/>
      <c r="X797" s="67"/>
      <c r="Y797" s="67"/>
    </row>
    <row r="798">
      <c r="A798" s="67"/>
      <c r="B798" s="68"/>
      <c r="C798" s="67"/>
      <c r="D798" s="67"/>
      <c r="E798" s="67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70"/>
      <c r="T798" s="70"/>
      <c r="U798" s="67"/>
      <c r="V798" s="67"/>
      <c r="W798" s="67"/>
      <c r="X798" s="67"/>
      <c r="Y798" s="67"/>
    </row>
    <row r="799">
      <c r="A799" s="67"/>
      <c r="B799" s="68"/>
      <c r="C799" s="67"/>
      <c r="D799" s="67"/>
      <c r="E799" s="67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70"/>
      <c r="T799" s="70"/>
      <c r="U799" s="67"/>
      <c r="V799" s="67"/>
      <c r="W799" s="67"/>
      <c r="X799" s="67"/>
      <c r="Y799" s="67"/>
    </row>
    <row r="800">
      <c r="A800" s="67"/>
      <c r="B800" s="68"/>
      <c r="C800" s="67"/>
      <c r="D800" s="67"/>
      <c r="E800" s="67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70"/>
      <c r="T800" s="70"/>
      <c r="U800" s="67"/>
      <c r="V800" s="67"/>
      <c r="W800" s="67"/>
      <c r="X800" s="67"/>
      <c r="Y800" s="67"/>
    </row>
    <row r="801">
      <c r="A801" s="67"/>
      <c r="B801" s="68"/>
      <c r="C801" s="67"/>
      <c r="D801" s="67"/>
      <c r="E801" s="67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70"/>
      <c r="T801" s="70"/>
      <c r="U801" s="67"/>
      <c r="V801" s="67"/>
      <c r="W801" s="67"/>
      <c r="X801" s="67"/>
      <c r="Y801" s="67"/>
    </row>
    <row r="802">
      <c r="A802" s="67"/>
      <c r="B802" s="68"/>
      <c r="C802" s="67"/>
      <c r="D802" s="67"/>
      <c r="E802" s="67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70"/>
      <c r="T802" s="70"/>
      <c r="U802" s="67"/>
      <c r="V802" s="67"/>
      <c r="W802" s="67"/>
      <c r="X802" s="67"/>
      <c r="Y802" s="67"/>
    </row>
    <row r="803">
      <c r="A803" s="67"/>
      <c r="B803" s="68"/>
      <c r="C803" s="67"/>
      <c r="D803" s="67"/>
      <c r="E803" s="67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70"/>
      <c r="T803" s="70"/>
      <c r="U803" s="67"/>
      <c r="V803" s="67"/>
      <c r="W803" s="67"/>
      <c r="X803" s="67"/>
      <c r="Y803" s="67"/>
    </row>
    <row r="804">
      <c r="A804" s="67"/>
      <c r="B804" s="68"/>
      <c r="C804" s="67"/>
      <c r="D804" s="67"/>
      <c r="E804" s="67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70"/>
      <c r="T804" s="70"/>
      <c r="U804" s="67"/>
      <c r="V804" s="67"/>
      <c r="W804" s="67"/>
      <c r="X804" s="67"/>
      <c r="Y804" s="67"/>
    </row>
    <row r="805">
      <c r="A805" s="67"/>
      <c r="B805" s="68"/>
      <c r="C805" s="67"/>
      <c r="D805" s="67"/>
      <c r="E805" s="67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70"/>
      <c r="T805" s="70"/>
      <c r="U805" s="67"/>
      <c r="V805" s="67"/>
      <c r="W805" s="67"/>
      <c r="X805" s="67"/>
      <c r="Y805" s="67"/>
    </row>
    <row r="806">
      <c r="A806" s="67"/>
      <c r="B806" s="68"/>
      <c r="C806" s="67"/>
      <c r="D806" s="67"/>
      <c r="E806" s="67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70"/>
      <c r="T806" s="70"/>
      <c r="U806" s="67"/>
      <c r="V806" s="67"/>
      <c r="W806" s="67"/>
      <c r="X806" s="67"/>
      <c r="Y806" s="67"/>
    </row>
    <row r="807">
      <c r="A807" s="67"/>
      <c r="B807" s="68"/>
      <c r="C807" s="67"/>
      <c r="D807" s="67"/>
      <c r="E807" s="67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70"/>
      <c r="T807" s="70"/>
      <c r="U807" s="67"/>
      <c r="V807" s="67"/>
      <c r="W807" s="67"/>
      <c r="X807" s="67"/>
      <c r="Y807" s="67"/>
    </row>
    <row r="808">
      <c r="A808" s="67"/>
      <c r="B808" s="68"/>
      <c r="C808" s="67"/>
      <c r="D808" s="67"/>
      <c r="E808" s="67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70"/>
      <c r="T808" s="70"/>
      <c r="U808" s="67"/>
      <c r="V808" s="67"/>
      <c r="W808" s="67"/>
      <c r="X808" s="67"/>
      <c r="Y808" s="67"/>
    </row>
    <row r="809">
      <c r="A809" s="67"/>
      <c r="B809" s="68"/>
      <c r="C809" s="67"/>
      <c r="D809" s="67"/>
      <c r="E809" s="67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70"/>
      <c r="T809" s="70"/>
      <c r="U809" s="67"/>
      <c r="V809" s="67"/>
      <c r="W809" s="67"/>
      <c r="X809" s="67"/>
      <c r="Y809" s="67"/>
    </row>
    <row r="810">
      <c r="A810" s="67"/>
      <c r="B810" s="68"/>
      <c r="C810" s="67"/>
      <c r="D810" s="67"/>
      <c r="E810" s="67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70"/>
      <c r="T810" s="70"/>
      <c r="U810" s="67"/>
      <c r="V810" s="67"/>
      <c r="W810" s="67"/>
      <c r="X810" s="67"/>
      <c r="Y810" s="67"/>
    </row>
    <row r="811">
      <c r="A811" s="67"/>
      <c r="B811" s="68"/>
      <c r="C811" s="67"/>
      <c r="D811" s="67"/>
      <c r="E811" s="67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70"/>
      <c r="T811" s="70"/>
      <c r="U811" s="67"/>
      <c r="V811" s="67"/>
      <c r="W811" s="67"/>
      <c r="X811" s="67"/>
      <c r="Y811" s="67"/>
    </row>
    <row r="812">
      <c r="A812" s="67"/>
      <c r="B812" s="68"/>
      <c r="C812" s="67"/>
      <c r="D812" s="67"/>
      <c r="E812" s="67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70"/>
      <c r="T812" s="70"/>
      <c r="U812" s="67"/>
      <c r="V812" s="67"/>
      <c r="W812" s="67"/>
      <c r="X812" s="67"/>
      <c r="Y812" s="67"/>
    </row>
    <row r="813">
      <c r="A813" s="67"/>
      <c r="B813" s="68"/>
      <c r="C813" s="67"/>
      <c r="D813" s="67"/>
      <c r="E813" s="67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70"/>
      <c r="T813" s="70"/>
      <c r="U813" s="67"/>
      <c r="V813" s="67"/>
      <c r="W813" s="67"/>
      <c r="X813" s="67"/>
      <c r="Y813" s="67"/>
    </row>
    <row r="814">
      <c r="A814" s="67"/>
      <c r="B814" s="68"/>
      <c r="C814" s="67"/>
      <c r="D814" s="67"/>
      <c r="E814" s="67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70"/>
      <c r="T814" s="70"/>
      <c r="U814" s="67"/>
      <c r="V814" s="67"/>
      <c r="W814" s="67"/>
      <c r="X814" s="67"/>
      <c r="Y814" s="67"/>
    </row>
    <row r="815">
      <c r="A815" s="67"/>
      <c r="B815" s="68"/>
      <c r="C815" s="67"/>
      <c r="D815" s="67"/>
      <c r="E815" s="67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70"/>
      <c r="T815" s="70"/>
      <c r="U815" s="67"/>
      <c r="V815" s="67"/>
      <c r="W815" s="67"/>
      <c r="X815" s="67"/>
      <c r="Y815" s="67"/>
    </row>
    <row r="816">
      <c r="A816" s="67"/>
      <c r="B816" s="68"/>
      <c r="C816" s="67"/>
      <c r="D816" s="67"/>
      <c r="E816" s="67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70"/>
      <c r="T816" s="70"/>
      <c r="U816" s="67"/>
      <c r="V816" s="67"/>
      <c r="W816" s="67"/>
      <c r="X816" s="67"/>
      <c r="Y816" s="67"/>
    </row>
    <row r="817">
      <c r="A817" s="67"/>
      <c r="B817" s="68"/>
      <c r="C817" s="67"/>
      <c r="D817" s="67"/>
      <c r="E817" s="67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70"/>
      <c r="T817" s="70"/>
      <c r="U817" s="67"/>
      <c r="V817" s="67"/>
      <c r="W817" s="67"/>
      <c r="X817" s="67"/>
      <c r="Y817" s="67"/>
    </row>
    <row r="818">
      <c r="A818" s="67"/>
      <c r="B818" s="68"/>
      <c r="C818" s="67"/>
      <c r="D818" s="67"/>
      <c r="E818" s="67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70"/>
      <c r="T818" s="70"/>
      <c r="U818" s="67"/>
      <c r="V818" s="67"/>
      <c r="W818" s="67"/>
      <c r="X818" s="67"/>
      <c r="Y818" s="67"/>
    </row>
    <row r="819">
      <c r="A819" s="67"/>
      <c r="B819" s="68"/>
      <c r="C819" s="67"/>
      <c r="D819" s="67"/>
      <c r="E819" s="67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70"/>
      <c r="T819" s="70"/>
      <c r="U819" s="67"/>
      <c r="V819" s="67"/>
      <c r="W819" s="67"/>
      <c r="X819" s="67"/>
      <c r="Y819" s="67"/>
    </row>
    <row r="820">
      <c r="A820" s="67"/>
      <c r="B820" s="68"/>
      <c r="C820" s="67"/>
      <c r="D820" s="67"/>
      <c r="E820" s="67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70"/>
      <c r="T820" s="70"/>
      <c r="U820" s="67"/>
      <c r="V820" s="67"/>
      <c r="W820" s="67"/>
      <c r="X820" s="67"/>
      <c r="Y820" s="67"/>
    </row>
    <row r="821">
      <c r="A821" s="67"/>
      <c r="B821" s="68"/>
      <c r="C821" s="67"/>
      <c r="D821" s="67"/>
      <c r="E821" s="67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70"/>
      <c r="T821" s="70"/>
      <c r="U821" s="67"/>
      <c r="V821" s="67"/>
      <c r="W821" s="67"/>
      <c r="X821" s="67"/>
      <c r="Y821" s="67"/>
    </row>
    <row r="822">
      <c r="A822" s="67"/>
      <c r="B822" s="68"/>
      <c r="C822" s="67"/>
      <c r="D822" s="67"/>
      <c r="E822" s="67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70"/>
      <c r="T822" s="70"/>
      <c r="U822" s="67"/>
      <c r="V822" s="67"/>
      <c r="W822" s="67"/>
      <c r="X822" s="67"/>
      <c r="Y822" s="67"/>
    </row>
    <row r="823">
      <c r="A823" s="67"/>
      <c r="B823" s="68"/>
      <c r="C823" s="67"/>
      <c r="D823" s="67"/>
      <c r="E823" s="67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70"/>
      <c r="T823" s="70"/>
      <c r="U823" s="67"/>
      <c r="V823" s="67"/>
      <c r="W823" s="67"/>
      <c r="X823" s="67"/>
      <c r="Y823" s="67"/>
    </row>
    <row r="824">
      <c r="A824" s="67"/>
      <c r="B824" s="68"/>
      <c r="C824" s="67"/>
      <c r="D824" s="67"/>
      <c r="E824" s="67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70"/>
      <c r="T824" s="70"/>
      <c r="U824" s="67"/>
      <c r="V824" s="67"/>
      <c r="W824" s="67"/>
      <c r="X824" s="67"/>
      <c r="Y824" s="67"/>
    </row>
    <row r="825">
      <c r="A825" s="67"/>
      <c r="B825" s="68"/>
      <c r="C825" s="67"/>
      <c r="D825" s="67"/>
      <c r="E825" s="67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70"/>
      <c r="T825" s="70"/>
      <c r="U825" s="67"/>
      <c r="V825" s="67"/>
      <c r="W825" s="67"/>
      <c r="X825" s="67"/>
      <c r="Y825" s="67"/>
    </row>
    <row r="826">
      <c r="A826" s="67"/>
      <c r="B826" s="68"/>
      <c r="C826" s="67"/>
      <c r="D826" s="67"/>
      <c r="E826" s="67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70"/>
      <c r="T826" s="70"/>
      <c r="U826" s="67"/>
      <c r="V826" s="67"/>
      <c r="W826" s="67"/>
      <c r="X826" s="67"/>
      <c r="Y826" s="67"/>
    </row>
    <row r="827">
      <c r="A827" s="67"/>
      <c r="B827" s="68"/>
      <c r="C827" s="67"/>
      <c r="D827" s="67"/>
      <c r="E827" s="67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70"/>
      <c r="T827" s="70"/>
      <c r="U827" s="67"/>
      <c r="V827" s="67"/>
      <c r="W827" s="67"/>
      <c r="X827" s="67"/>
      <c r="Y827" s="67"/>
    </row>
    <row r="828">
      <c r="A828" s="67"/>
      <c r="B828" s="68"/>
      <c r="C828" s="67"/>
      <c r="D828" s="67"/>
      <c r="E828" s="67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70"/>
      <c r="T828" s="70"/>
      <c r="U828" s="67"/>
      <c r="V828" s="67"/>
      <c r="W828" s="67"/>
      <c r="X828" s="67"/>
      <c r="Y828" s="67"/>
    </row>
    <row r="829">
      <c r="A829" s="67"/>
      <c r="B829" s="68"/>
      <c r="C829" s="67"/>
      <c r="D829" s="67"/>
      <c r="E829" s="67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70"/>
      <c r="T829" s="70"/>
      <c r="U829" s="67"/>
      <c r="V829" s="67"/>
      <c r="W829" s="67"/>
      <c r="X829" s="67"/>
      <c r="Y829" s="67"/>
    </row>
    <row r="830">
      <c r="A830" s="67"/>
      <c r="B830" s="68"/>
      <c r="C830" s="67"/>
      <c r="D830" s="67"/>
      <c r="E830" s="67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70"/>
      <c r="T830" s="70"/>
      <c r="U830" s="67"/>
      <c r="V830" s="67"/>
      <c r="W830" s="67"/>
      <c r="X830" s="67"/>
      <c r="Y830" s="67"/>
    </row>
    <row r="831">
      <c r="A831" s="67"/>
      <c r="B831" s="68"/>
      <c r="C831" s="67"/>
      <c r="D831" s="67"/>
      <c r="E831" s="67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70"/>
      <c r="T831" s="70"/>
      <c r="U831" s="67"/>
      <c r="V831" s="67"/>
      <c r="W831" s="67"/>
      <c r="X831" s="67"/>
      <c r="Y831" s="67"/>
    </row>
    <row r="832">
      <c r="A832" s="67"/>
      <c r="B832" s="68"/>
      <c r="C832" s="67"/>
      <c r="D832" s="67"/>
      <c r="E832" s="67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70"/>
      <c r="T832" s="70"/>
      <c r="U832" s="67"/>
      <c r="V832" s="67"/>
      <c r="W832" s="67"/>
      <c r="X832" s="67"/>
      <c r="Y832" s="67"/>
    </row>
    <row r="833">
      <c r="A833" s="67"/>
      <c r="B833" s="68"/>
      <c r="C833" s="67"/>
      <c r="D833" s="67"/>
      <c r="E833" s="67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70"/>
      <c r="T833" s="70"/>
      <c r="U833" s="67"/>
      <c r="V833" s="67"/>
      <c r="W833" s="67"/>
      <c r="X833" s="67"/>
      <c r="Y833" s="67"/>
    </row>
    <row r="834">
      <c r="A834" s="67"/>
      <c r="B834" s="68"/>
      <c r="C834" s="67"/>
      <c r="D834" s="67"/>
      <c r="E834" s="67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70"/>
      <c r="T834" s="70"/>
      <c r="U834" s="67"/>
      <c r="V834" s="67"/>
      <c r="W834" s="67"/>
      <c r="X834" s="67"/>
      <c r="Y834" s="67"/>
    </row>
    <row r="835">
      <c r="A835" s="67"/>
      <c r="B835" s="68"/>
      <c r="C835" s="67"/>
      <c r="D835" s="67"/>
      <c r="E835" s="67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70"/>
      <c r="T835" s="70"/>
      <c r="U835" s="67"/>
      <c r="V835" s="67"/>
      <c r="W835" s="67"/>
      <c r="X835" s="67"/>
      <c r="Y835" s="67"/>
    </row>
    <row r="836">
      <c r="A836" s="67"/>
      <c r="B836" s="68"/>
      <c r="C836" s="67"/>
      <c r="D836" s="67"/>
      <c r="E836" s="67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70"/>
      <c r="T836" s="70"/>
      <c r="U836" s="67"/>
      <c r="V836" s="67"/>
      <c r="W836" s="67"/>
      <c r="X836" s="67"/>
      <c r="Y836" s="67"/>
    </row>
    <row r="837">
      <c r="A837" s="67"/>
      <c r="B837" s="68"/>
      <c r="C837" s="67"/>
      <c r="D837" s="67"/>
      <c r="E837" s="67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70"/>
      <c r="T837" s="70"/>
      <c r="U837" s="67"/>
      <c r="V837" s="67"/>
      <c r="W837" s="67"/>
      <c r="X837" s="67"/>
      <c r="Y837" s="67"/>
    </row>
    <row r="838">
      <c r="A838" s="67"/>
      <c r="B838" s="68"/>
      <c r="C838" s="67"/>
      <c r="D838" s="67"/>
      <c r="E838" s="67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70"/>
      <c r="T838" s="70"/>
      <c r="U838" s="67"/>
      <c r="V838" s="67"/>
      <c r="W838" s="67"/>
      <c r="X838" s="67"/>
      <c r="Y838" s="67"/>
    </row>
    <row r="839">
      <c r="A839" s="67"/>
      <c r="B839" s="68"/>
      <c r="C839" s="67"/>
      <c r="D839" s="67"/>
      <c r="E839" s="67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70"/>
      <c r="T839" s="70"/>
      <c r="U839" s="67"/>
      <c r="V839" s="67"/>
      <c r="W839" s="67"/>
      <c r="X839" s="67"/>
      <c r="Y839" s="67"/>
    </row>
    <row r="840">
      <c r="A840" s="67"/>
      <c r="B840" s="68"/>
      <c r="C840" s="67"/>
      <c r="D840" s="67"/>
      <c r="E840" s="67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70"/>
      <c r="T840" s="70"/>
      <c r="U840" s="67"/>
      <c r="V840" s="67"/>
      <c r="W840" s="67"/>
      <c r="X840" s="67"/>
      <c r="Y840" s="67"/>
    </row>
    <row r="841">
      <c r="A841" s="67"/>
      <c r="B841" s="68"/>
      <c r="C841" s="67"/>
      <c r="D841" s="67"/>
      <c r="E841" s="67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70"/>
      <c r="T841" s="70"/>
      <c r="U841" s="67"/>
      <c r="V841" s="67"/>
      <c r="W841" s="67"/>
      <c r="X841" s="67"/>
      <c r="Y841" s="67"/>
    </row>
    <row r="842">
      <c r="A842" s="67"/>
      <c r="B842" s="68"/>
      <c r="C842" s="67"/>
      <c r="D842" s="67"/>
      <c r="E842" s="67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70"/>
      <c r="T842" s="70"/>
      <c r="U842" s="67"/>
      <c r="V842" s="67"/>
      <c r="W842" s="67"/>
      <c r="X842" s="67"/>
      <c r="Y842" s="67"/>
    </row>
    <row r="843">
      <c r="A843" s="67"/>
      <c r="B843" s="68"/>
      <c r="C843" s="67"/>
      <c r="D843" s="67"/>
      <c r="E843" s="67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70"/>
      <c r="T843" s="70"/>
      <c r="U843" s="67"/>
      <c r="V843" s="67"/>
      <c r="W843" s="67"/>
      <c r="X843" s="67"/>
      <c r="Y843" s="67"/>
    </row>
    <row r="844">
      <c r="A844" s="67"/>
      <c r="B844" s="68"/>
      <c r="C844" s="67"/>
      <c r="D844" s="67"/>
      <c r="E844" s="67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70"/>
      <c r="T844" s="70"/>
      <c r="U844" s="67"/>
      <c r="V844" s="67"/>
      <c r="W844" s="67"/>
      <c r="X844" s="67"/>
      <c r="Y844" s="67"/>
    </row>
    <row r="845">
      <c r="A845" s="67"/>
      <c r="B845" s="68"/>
      <c r="C845" s="67"/>
      <c r="D845" s="67"/>
      <c r="E845" s="67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70"/>
      <c r="T845" s="70"/>
      <c r="U845" s="67"/>
      <c r="V845" s="67"/>
      <c r="W845" s="67"/>
      <c r="X845" s="67"/>
      <c r="Y845" s="67"/>
    </row>
    <row r="846">
      <c r="A846" s="67"/>
      <c r="B846" s="68"/>
      <c r="C846" s="67"/>
      <c r="D846" s="67"/>
      <c r="E846" s="67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70"/>
      <c r="T846" s="70"/>
      <c r="U846" s="67"/>
      <c r="V846" s="67"/>
      <c r="W846" s="67"/>
      <c r="X846" s="67"/>
      <c r="Y846" s="67"/>
    </row>
    <row r="847">
      <c r="A847" s="67"/>
      <c r="B847" s="68"/>
      <c r="C847" s="67"/>
      <c r="D847" s="67"/>
      <c r="E847" s="67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70"/>
      <c r="T847" s="70"/>
      <c r="U847" s="67"/>
      <c r="V847" s="67"/>
      <c r="W847" s="67"/>
      <c r="X847" s="67"/>
      <c r="Y847" s="67"/>
    </row>
    <row r="848">
      <c r="A848" s="67"/>
      <c r="B848" s="68"/>
      <c r="C848" s="67"/>
      <c r="D848" s="67"/>
      <c r="E848" s="67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70"/>
      <c r="T848" s="70"/>
      <c r="U848" s="67"/>
      <c r="V848" s="67"/>
      <c r="W848" s="67"/>
      <c r="X848" s="67"/>
      <c r="Y848" s="67"/>
    </row>
    <row r="849">
      <c r="A849" s="67"/>
      <c r="B849" s="68"/>
      <c r="C849" s="67"/>
      <c r="D849" s="67"/>
      <c r="E849" s="67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70"/>
      <c r="T849" s="70"/>
      <c r="U849" s="67"/>
      <c r="V849" s="67"/>
      <c r="W849" s="67"/>
      <c r="X849" s="67"/>
      <c r="Y849" s="67"/>
    </row>
    <row r="850">
      <c r="A850" s="67"/>
      <c r="B850" s="68"/>
      <c r="C850" s="67"/>
      <c r="D850" s="67"/>
      <c r="E850" s="67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70"/>
      <c r="T850" s="70"/>
      <c r="U850" s="67"/>
      <c r="V850" s="67"/>
      <c r="W850" s="67"/>
      <c r="X850" s="67"/>
      <c r="Y850" s="67"/>
    </row>
    <row r="851">
      <c r="A851" s="67"/>
      <c r="B851" s="68"/>
      <c r="C851" s="67"/>
      <c r="D851" s="67"/>
      <c r="E851" s="67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70"/>
      <c r="T851" s="70"/>
      <c r="U851" s="67"/>
      <c r="V851" s="67"/>
      <c r="W851" s="67"/>
      <c r="X851" s="67"/>
      <c r="Y851" s="67"/>
    </row>
    <row r="852">
      <c r="A852" s="67"/>
      <c r="B852" s="68"/>
      <c r="C852" s="67"/>
      <c r="D852" s="67"/>
      <c r="E852" s="67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70"/>
      <c r="T852" s="70"/>
      <c r="U852" s="67"/>
      <c r="V852" s="67"/>
      <c r="W852" s="67"/>
      <c r="X852" s="67"/>
      <c r="Y852" s="67"/>
    </row>
    <row r="853">
      <c r="A853" s="67"/>
      <c r="B853" s="68"/>
      <c r="C853" s="67"/>
      <c r="D853" s="67"/>
      <c r="E853" s="67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70"/>
      <c r="T853" s="70"/>
      <c r="U853" s="67"/>
      <c r="V853" s="67"/>
      <c r="W853" s="67"/>
      <c r="X853" s="67"/>
      <c r="Y853" s="67"/>
    </row>
    <row r="854">
      <c r="A854" s="67"/>
      <c r="B854" s="68"/>
      <c r="C854" s="67"/>
      <c r="D854" s="67"/>
      <c r="E854" s="67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70"/>
      <c r="T854" s="70"/>
      <c r="U854" s="67"/>
      <c r="V854" s="67"/>
      <c r="W854" s="67"/>
      <c r="X854" s="67"/>
      <c r="Y854" s="67"/>
    </row>
    <row r="855">
      <c r="A855" s="67"/>
      <c r="B855" s="68"/>
      <c r="C855" s="67"/>
      <c r="D855" s="67"/>
      <c r="E855" s="67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70"/>
      <c r="T855" s="70"/>
      <c r="U855" s="67"/>
      <c r="V855" s="67"/>
      <c r="W855" s="67"/>
      <c r="X855" s="67"/>
      <c r="Y855" s="67"/>
    </row>
    <row r="856">
      <c r="A856" s="67"/>
      <c r="B856" s="68"/>
      <c r="C856" s="67"/>
      <c r="D856" s="67"/>
      <c r="E856" s="67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70"/>
      <c r="T856" s="70"/>
      <c r="U856" s="67"/>
      <c r="V856" s="67"/>
      <c r="W856" s="67"/>
      <c r="X856" s="67"/>
      <c r="Y856" s="67"/>
    </row>
    <row r="857">
      <c r="A857" s="67"/>
      <c r="B857" s="68"/>
      <c r="C857" s="67"/>
      <c r="D857" s="67"/>
      <c r="E857" s="67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70"/>
      <c r="T857" s="70"/>
      <c r="U857" s="67"/>
      <c r="V857" s="67"/>
      <c r="W857" s="67"/>
      <c r="X857" s="67"/>
      <c r="Y857" s="67"/>
    </row>
    <row r="858">
      <c r="A858" s="67"/>
      <c r="B858" s="68"/>
      <c r="C858" s="67"/>
      <c r="D858" s="67"/>
      <c r="E858" s="67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70"/>
      <c r="T858" s="70"/>
      <c r="U858" s="67"/>
      <c r="V858" s="67"/>
      <c r="W858" s="67"/>
      <c r="X858" s="67"/>
      <c r="Y858" s="67"/>
    </row>
    <row r="859">
      <c r="A859" s="67"/>
      <c r="B859" s="68"/>
      <c r="C859" s="67"/>
      <c r="D859" s="67"/>
      <c r="E859" s="67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70"/>
      <c r="T859" s="70"/>
      <c r="U859" s="67"/>
      <c r="V859" s="67"/>
      <c r="W859" s="67"/>
      <c r="X859" s="67"/>
      <c r="Y859" s="67"/>
    </row>
    <row r="860">
      <c r="A860" s="67"/>
      <c r="B860" s="68"/>
      <c r="C860" s="67"/>
      <c r="D860" s="67"/>
      <c r="E860" s="67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70"/>
      <c r="T860" s="70"/>
      <c r="U860" s="67"/>
      <c r="V860" s="67"/>
      <c r="W860" s="67"/>
      <c r="X860" s="67"/>
      <c r="Y860" s="67"/>
    </row>
    <row r="861">
      <c r="A861" s="67"/>
      <c r="B861" s="68"/>
      <c r="C861" s="67"/>
      <c r="D861" s="67"/>
      <c r="E861" s="67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70"/>
      <c r="T861" s="70"/>
      <c r="U861" s="67"/>
      <c r="V861" s="67"/>
      <c r="W861" s="67"/>
      <c r="X861" s="67"/>
      <c r="Y861" s="67"/>
    </row>
    <row r="862">
      <c r="A862" s="67"/>
      <c r="B862" s="68"/>
      <c r="C862" s="67"/>
      <c r="D862" s="67"/>
      <c r="E862" s="67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70"/>
      <c r="T862" s="70"/>
      <c r="U862" s="67"/>
      <c r="V862" s="67"/>
      <c r="W862" s="67"/>
      <c r="X862" s="67"/>
      <c r="Y862" s="67"/>
    </row>
    <row r="863">
      <c r="A863" s="67"/>
      <c r="B863" s="68"/>
      <c r="C863" s="67"/>
      <c r="D863" s="67"/>
      <c r="E863" s="67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70"/>
      <c r="T863" s="70"/>
      <c r="U863" s="67"/>
      <c r="V863" s="67"/>
      <c r="W863" s="67"/>
      <c r="X863" s="67"/>
      <c r="Y863" s="67"/>
    </row>
    <row r="864">
      <c r="A864" s="67"/>
      <c r="B864" s="68"/>
      <c r="C864" s="67"/>
      <c r="D864" s="67"/>
      <c r="E864" s="67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70"/>
      <c r="T864" s="70"/>
      <c r="U864" s="67"/>
      <c r="V864" s="67"/>
      <c r="W864" s="67"/>
      <c r="X864" s="67"/>
      <c r="Y864" s="67"/>
    </row>
    <row r="865">
      <c r="A865" s="67"/>
      <c r="B865" s="68"/>
      <c r="C865" s="67"/>
      <c r="D865" s="67"/>
      <c r="E865" s="67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70"/>
      <c r="T865" s="70"/>
      <c r="U865" s="67"/>
      <c r="V865" s="67"/>
      <c r="W865" s="67"/>
      <c r="X865" s="67"/>
      <c r="Y865" s="67"/>
    </row>
    <row r="866">
      <c r="A866" s="67"/>
      <c r="B866" s="68"/>
      <c r="C866" s="67"/>
      <c r="D866" s="67"/>
      <c r="E866" s="67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70"/>
      <c r="T866" s="70"/>
      <c r="U866" s="67"/>
      <c r="V866" s="67"/>
      <c r="W866" s="67"/>
      <c r="X866" s="67"/>
      <c r="Y866" s="67"/>
    </row>
    <row r="867">
      <c r="A867" s="67"/>
      <c r="B867" s="68"/>
      <c r="C867" s="67"/>
      <c r="D867" s="67"/>
      <c r="E867" s="67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70"/>
      <c r="T867" s="70"/>
      <c r="U867" s="67"/>
      <c r="V867" s="67"/>
      <c r="W867" s="67"/>
      <c r="X867" s="67"/>
      <c r="Y867" s="67"/>
    </row>
    <row r="868">
      <c r="A868" s="67"/>
      <c r="B868" s="68"/>
      <c r="C868" s="67"/>
      <c r="D868" s="67"/>
      <c r="E868" s="67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70"/>
      <c r="T868" s="70"/>
      <c r="U868" s="67"/>
      <c r="V868" s="67"/>
      <c r="W868" s="67"/>
      <c r="X868" s="67"/>
      <c r="Y868" s="67"/>
    </row>
    <row r="869">
      <c r="A869" s="67"/>
      <c r="B869" s="68"/>
      <c r="C869" s="67"/>
      <c r="D869" s="67"/>
      <c r="E869" s="67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70"/>
      <c r="T869" s="70"/>
      <c r="U869" s="67"/>
      <c r="V869" s="67"/>
      <c r="W869" s="67"/>
      <c r="X869" s="67"/>
      <c r="Y869" s="67"/>
    </row>
    <row r="870">
      <c r="A870" s="67"/>
      <c r="B870" s="68"/>
      <c r="C870" s="67"/>
      <c r="D870" s="67"/>
      <c r="E870" s="67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70"/>
      <c r="T870" s="70"/>
      <c r="U870" s="67"/>
      <c r="V870" s="67"/>
      <c r="W870" s="67"/>
      <c r="X870" s="67"/>
      <c r="Y870" s="67"/>
    </row>
    <row r="871">
      <c r="A871" s="67"/>
      <c r="B871" s="68"/>
      <c r="C871" s="67"/>
      <c r="D871" s="67"/>
      <c r="E871" s="67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70"/>
      <c r="T871" s="70"/>
      <c r="U871" s="67"/>
      <c r="V871" s="67"/>
      <c r="W871" s="67"/>
      <c r="X871" s="67"/>
      <c r="Y871" s="67"/>
    </row>
    <row r="872">
      <c r="A872" s="67"/>
      <c r="B872" s="68"/>
      <c r="C872" s="67"/>
      <c r="D872" s="67"/>
      <c r="E872" s="67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70"/>
      <c r="T872" s="70"/>
      <c r="U872" s="67"/>
      <c r="V872" s="67"/>
      <c r="W872" s="67"/>
      <c r="X872" s="67"/>
      <c r="Y872" s="67"/>
    </row>
    <row r="873">
      <c r="A873" s="67"/>
      <c r="B873" s="68"/>
      <c r="C873" s="67"/>
      <c r="D873" s="67"/>
      <c r="E873" s="67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70"/>
      <c r="T873" s="70"/>
      <c r="U873" s="67"/>
      <c r="V873" s="67"/>
      <c r="W873" s="67"/>
      <c r="X873" s="67"/>
      <c r="Y873" s="67"/>
    </row>
    <row r="874">
      <c r="A874" s="67"/>
      <c r="B874" s="68"/>
      <c r="C874" s="67"/>
      <c r="D874" s="67"/>
      <c r="E874" s="67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70"/>
      <c r="T874" s="70"/>
      <c r="U874" s="67"/>
      <c r="V874" s="67"/>
      <c r="W874" s="67"/>
      <c r="X874" s="67"/>
      <c r="Y874" s="67"/>
    </row>
    <row r="875">
      <c r="A875" s="67"/>
      <c r="B875" s="68"/>
      <c r="C875" s="67"/>
      <c r="D875" s="67"/>
      <c r="E875" s="67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70"/>
      <c r="T875" s="70"/>
      <c r="U875" s="67"/>
      <c r="V875" s="67"/>
      <c r="W875" s="67"/>
      <c r="X875" s="67"/>
      <c r="Y875" s="67"/>
    </row>
    <row r="876">
      <c r="A876" s="67"/>
      <c r="B876" s="68"/>
      <c r="C876" s="67"/>
      <c r="D876" s="67"/>
      <c r="E876" s="67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70"/>
      <c r="T876" s="70"/>
      <c r="U876" s="67"/>
      <c r="V876" s="67"/>
      <c r="W876" s="67"/>
      <c r="X876" s="67"/>
      <c r="Y876" s="67"/>
    </row>
    <row r="877">
      <c r="A877" s="67"/>
      <c r="B877" s="68"/>
      <c r="C877" s="67"/>
      <c r="D877" s="67"/>
      <c r="E877" s="67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70"/>
      <c r="T877" s="70"/>
      <c r="U877" s="67"/>
      <c r="V877" s="67"/>
      <c r="W877" s="67"/>
      <c r="X877" s="67"/>
      <c r="Y877" s="67"/>
    </row>
    <row r="878">
      <c r="A878" s="67"/>
      <c r="B878" s="68"/>
      <c r="C878" s="67"/>
      <c r="D878" s="67"/>
      <c r="E878" s="67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70"/>
      <c r="T878" s="70"/>
      <c r="U878" s="67"/>
      <c r="V878" s="67"/>
      <c r="W878" s="67"/>
      <c r="X878" s="67"/>
      <c r="Y878" s="67"/>
    </row>
    <row r="879">
      <c r="A879" s="67"/>
      <c r="B879" s="68"/>
      <c r="C879" s="67"/>
      <c r="D879" s="67"/>
      <c r="E879" s="67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70"/>
      <c r="T879" s="70"/>
      <c r="U879" s="67"/>
      <c r="V879" s="67"/>
      <c r="W879" s="67"/>
      <c r="X879" s="67"/>
      <c r="Y879" s="67"/>
    </row>
    <row r="880">
      <c r="A880" s="67"/>
      <c r="B880" s="68"/>
      <c r="C880" s="67"/>
      <c r="D880" s="67"/>
      <c r="E880" s="67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70"/>
      <c r="T880" s="70"/>
      <c r="U880" s="67"/>
      <c r="V880" s="67"/>
      <c r="W880" s="67"/>
      <c r="X880" s="67"/>
      <c r="Y880" s="67"/>
    </row>
    <row r="881">
      <c r="A881" s="67"/>
      <c r="B881" s="68"/>
      <c r="C881" s="67"/>
      <c r="D881" s="67"/>
      <c r="E881" s="67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70"/>
      <c r="T881" s="70"/>
      <c r="U881" s="67"/>
      <c r="V881" s="67"/>
      <c r="W881" s="67"/>
      <c r="X881" s="67"/>
      <c r="Y881" s="67"/>
    </row>
    <row r="882">
      <c r="A882" s="67"/>
      <c r="B882" s="68"/>
      <c r="C882" s="67"/>
      <c r="D882" s="67"/>
      <c r="E882" s="67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70"/>
      <c r="T882" s="70"/>
      <c r="U882" s="67"/>
      <c r="V882" s="67"/>
      <c r="W882" s="67"/>
      <c r="X882" s="67"/>
      <c r="Y882" s="67"/>
    </row>
    <row r="883">
      <c r="A883" s="67"/>
      <c r="B883" s="68"/>
      <c r="C883" s="67"/>
      <c r="D883" s="67"/>
      <c r="E883" s="67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70"/>
      <c r="T883" s="70"/>
      <c r="U883" s="67"/>
      <c r="V883" s="67"/>
      <c r="W883" s="67"/>
      <c r="X883" s="67"/>
      <c r="Y883" s="67"/>
    </row>
    <row r="884">
      <c r="A884" s="67"/>
      <c r="B884" s="68"/>
      <c r="C884" s="67"/>
      <c r="D884" s="67"/>
      <c r="E884" s="67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70"/>
      <c r="T884" s="70"/>
      <c r="U884" s="67"/>
      <c r="V884" s="67"/>
      <c r="W884" s="67"/>
      <c r="X884" s="67"/>
      <c r="Y884" s="67"/>
    </row>
    <row r="885">
      <c r="A885" s="67"/>
      <c r="B885" s="68"/>
      <c r="C885" s="67"/>
      <c r="D885" s="67"/>
      <c r="E885" s="67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70"/>
      <c r="T885" s="70"/>
      <c r="U885" s="67"/>
      <c r="V885" s="67"/>
      <c r="W885" s="67"/>
      <c r="X885" s="67"/>
      <c r="Y885" s="67"/>
    </row>
    <row r="886">
      <c r="A886" s="67"/>
      <c r="B886" s="68"/>
      <c r="C886" s="67"/>
      <c r="D886" s="67"/>
      <c r="E886" s="67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70"/>
      <c r="T886" s="70"/>
      <c r="U886" s="67"/>
      <c r="V886" s="67"/>
      <c r="W886" s="67"/>
      <c r="X886" s="67"/>
      <c r="Y886" s="67"/>
    </row>
    <row r="887">
      <c r="A887" s="67"/>
      <c r="B887" s="68"/>
      <c r="C887" s="67"/>
      <c r="D887" s="67"/>
      <c r="E887" s="67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70"/>
      <c r="T887" s="70"/>
      <c r="U887" s="67"/>
      <c r="V887" s="67"/>
      <c r="W887" s="67"/>
      <c r="X887" s="67"/>
      <c r="Y887" s="67"/>
    </row>
    <row r="888">
      <c r="A888" s="67"/>
      <c r="B888" s="68"/>
      <c r="C888" s="67"/>
      <c r="D888" s="67"/>
      <c r="E888" s="67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70"/>
      <c r="T888" s="70"/>
      <c r="U888" s="67"/>
      <c r="V888" s="67"/>
      <c r="W888" s="67"/>
      <c r="X888" s="67"/>
      <c r="Y888" s="67"/>
    </row>
    <row r="889">
      <c r="A889" s="67"/>
      <c r="B889" s="68"/>
      <c r="C889" s="67"/>
      <c r="D889" s="67"/>
      <c r="E889" s="67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70"/>
      <c r="T889" s="70"/>
      <c r="U889" s="67"/>
      <c r="V889" s="67"/>
      <c r="W889" s="67"/>
      <c r="X889" s="67"/>
      <c r="Y889" s="67"/>
    </row>
    <row r="890">
      <c r="A890" s="67"/>
      <c r="B890" s="68"/>
      <c r="C890" s="67"/>
      <c r="D890" s="67"/>
      <c r="E890" s="67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70"/>
      <c r="T890" s="70"/>
      <c r="U890" s="67"/>
      <c r="V890" s="67"/>
      <c r="W890" s="67"/>
      <c r="X890" s="67"/>
      <c r="Y890" s="67"/>
    </row>
    <row r="891">
      <c r="A891" s="67"/>
      <c r="B891" s="68"/>
      <c r="C891" s="67"/>
      <c r="D891" s="67"/>
      <c r="E891" s="67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70"/>
      <c r="T891" s="70"/>
      <c r="U891" s="67"/>
      <c r="V891" s="67"/>
      <c r="W891" s="67"/>
      <c r="X891" s="67"/>
      <c r="Y891" s="67"/>
    </row>
    <row r="892">
      <c r="A892" s="67"/>
      <c r="B892" s="68"/>
      <c r="C892" s="67"/>
      <c r="D892" s="67"/>
      <c r="E892" s="67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70"/>
      <c r="T892" s="70"/>
      <c r="U892" s="67"/>
      <c r="V892" s="67"/>
      <c r="W892" s="67"/>
      <c r="X892" s="67"/>
      <c r="Y892" s="67"/>
    </row>
    <row r="893">
      <c r="A893" s="67"/>
      <c r="B893" s="68"/>
      <c r="C893" s="67"/>
      <c r="D893" s="67"/>
      <c r="E893" s="67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70"/>
      <c r="T893" s="70"/>
      <c r="U893" s="67"/>
      <c r="V893" s="67"/>
      <c r="W893" s="67"/>
      <c r="X893" s="67"/>
      <c r="Y893" s="67"/>
    </row>
    <row r="894">
      <c r="A894" s="67"/>
      <c r="B894" s="68"/>
      <c r="C894" s="67"/>
      <c r="D894" s="67"/>
      <c r="E894" s="67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70"/>
      <c r="T894" s="70"/>
      <c r="U894" s="67"/>
      <c r="V894" s="67"/>
      <c r="W894" s="67"/>
      <c r="X894" s="67"/>
      <c r="Y894" s="67"/>
    </row>
    <row r="895">
      <c r="A895" s="67"/>
      <c r="B895" s="68"/>
      <c r="C895" s="67"/>
      <c r="D895" s="67"/>
      <c r="E895" s="67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70"/>
      <c r="T895" s="70"/>
      <c r="U895" s="67"/>
      <c r="V895" s="67"/>
      <c r="W895" s="67"/>
      <c r="X895" s="67"/>
      <c r="Y895" s="67"/>
    </row>
    <row r="896">
      <c r="A896" s="67"/>
      <c r="B896" s="68"/>
      <c r="C896" s="67"/>
      <c r="D896" s="67"/>
      <c r="E896" s="67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70"/>
      <c r="T896" s="70"/>
      <c r="U896" s="67"/>
      <c r="V896" s="67"/>
      <c r="W896" s="67"/>
      <c r="X896" s="67"/>
      <c r="Y896" s="67"/>
    </row>
    <row r="897">
      <c r="A897" s="67"/>
      <c r="B897" s="68"/>
      <c r="C897" s="67"/>
      <c r="D897" s="67"/>
      <c r="E897" s="67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70"/>
      <c r="T897" s="70"/>
      <c r="U897" s="67"/>
      <c r="V897" s="67"/>
      <c r="W897" s="67"/>
      <c r="X897" s="67"/>
      <c r="Y897" s="67"/>
    </row>
    <row r="898">
      <c r="A898" s="67"/>
      <c r="B898" s="68"/>
      <c r="C898" s="67"/>
      <c r="D898" s="67"/>
      <c r="E898" s="67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70"/>
      <c r="T898" s="70"/>
      <c r="U898" s="67"/>
      <c r="V898" s="67"/>
      <c r="W898" s="67"/>
      <c r="X898" s="67"/>
      <c r="Y898" s="67"/>
    </row>
    <row r="899">
      <c r="A899" s="67"/>
      <c r="B899" s="68"/>
      <c r="C899" s="67"/>
      <c r="D899" s="67"/>
      <c r="E899" s="67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70"/>
      <c r="T899" s="70"/>
      <c r="U899" s="67"/>
      <c r="V899" s="67"/>
      <c r="W899" s="67"/>
      <c r="X899" s="67"/>
      <c r="Y899" s="67"/>
    </row>
    <row r="900">
      <c r="A900" s="67"/>
      <c r="B900" s="68"/>
      <c r="C900" s="67"/>
      <c r="D900" s="67"/>
      <c r="E900" s="67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70"/>
      <c r="T900" s="70"/>
      <c r="U900" s="67"/>
      <c r="V900" s="67"/>
      <c r="W900" s="67"/>
      <c r="X900" s="67"/>
      <c r="Y900" s="67"/>
    </row>
    <row r="901">
      <c r="A901" s="67"/>
      <c r="B901" s="68"/>
      <c r="C901" s="67"/>
      <c r="D901" s="67"/>
      <c r="E901" s="67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70"/>
      <c r="T901" s="70"/>
      <c r="U901" s="67"/>
      <c r="V901" s="67"/>
      <c r="W901" s="67"/>
      <c r="X901" s="67"/>
      <c r="Y901" s="67"/>
    </row>
    <row r="902">
      <c r="A902" s="67"/>
      <c r="B902" s="68"/>
      <c r="C902" s="67"/>
      <c r="D902" s="67"/>
      <c r="E902" s="67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70"/>
      <c r="T902" s="70"/>
      <c r="U902" s="67"/>
      <c r="V902" s="67"/>
      <c r="W902" s="67"/>
      <c r="X902" s="67"/>
      <c r="Y902" s="67"/>
    </row>
    <row r="903">
      <c r="A903" s="67"/>
      <c r="B903" s="68"/>
      <c r="C903" s="67"/>
      <c r="D903" s="67"/>
      <c r="E903" s="67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70"/>
      <c r="T903" s="70"/>
      <c r="U903" s="67"/>
      <c r="V903" s="67"/>
      <c r="W903" s="67"/>
      <c r="X903" s="67"/>
      <c r="Y903" s="67"/>
    </row>
    <row r="904">
      <c r="A904" s="67"/>
      <c r="B904" s="68"/>
      <c r="C904" s="67"/>
      <c r="D904" s="67"/>
      <c r="E904" s="67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70"/>
      <c r="T904" s="70"/>
      <c r="U904" s="67"/>
      <c r="V904" s="67"/>
      <c r="W904" s="67"/>
      <c r="X904" s="67"/>
      <c r="Y904" s="67"/>
    </row>
    <row r="905">
      <c r="A905" s="67"/>
      <c r="B905" s="68"/>
      <c r="C905" s="67"/>
      <c r="D905" s="67"/>
      <c r="E905" s="67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70"/>
      <c r="T905" s="70"/>
      <c r="U905" s="67"/>
      <c r="V905" s="67"/>
      <c r="W905" s="67"/>
      <c r="X905" s="67"/>
      <c r="Y905" s="67"/>
    </row>
    <row r="906">
      <c r="A906" s="67"/>
      <c r="B906" s="68"/>
      <c r="C906" s="67"/>
      <c r="D906" s="67"/>
      <c r="E906" s="67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70"/>
      <c r="T906" s="70"/>
      <c r="U906" s="67"/>
      <c r="V906" s="67"/>
      <c r="W906" s="67"/>
      <c r="X906" s="67"/>
      <c r="Y906" s="67"/>
    </row>
    <row r="907">
      <c r="A907" s="67"/>
      <c r="B907" s="68"/>
      <c r="C907" s="67"/>
      <c r="D907" s="67"/>
      <c r="E907" s="67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70"/>
      <c r="T907" s="70"/>
      <c r="U907" s="67"/>
      <c r="V907" s="67"/>
      <c r="W907" s="67"/>
      <c r="X907" s="67"/>
      <c r="Y907" s="67"/>
    </row>
    <row r="908">
      <c r="A908" s="67"/>
      <c r="B908" s="68"/>
      <c r="C908" s="67"/>
      <c r="D908" s="67"/>
      <c r="E908" s="67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70"/>
      <c r="T908" s="70"/>
      <c r="U908" s="67"/>
      <c r="V908" s="67"/>
      <c r="W908" s="67"/>
      <c r="X908" s="67"/>
      <c r="Y908" s="67"/>
    </row>
    <row r="909">
      <c r="A909" s="67"/>
      <c r="B909" s="68"/>
      <c r="C909" s="67"/>
      <c r="D909" s="67"/>
      <c r="E909" s="67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70"/>
      <c r="T909" s="70"/>
      <c r="U909" s="67"/>
      <c r="V909" s="67"/>
      <c r="W909" s="67"/>
      <c r="X909" s="67"/>
      <c r="Y909" s="67"/>
    </row>
    <row r="910">
      <c r="A910" s="67"/>
      <c r="B910" s="68"/>
      <c r="C910" s="67"/>
      <c r="D910" s="67"/>
      <c r="E910" s="67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70"/>
      <c r="T910" s="70"/>
      <c r="U910" s="67"/>
      <c r="V910" s="67"/>
      <c r="W910" s="67"/>
      <c r="X910" s="67"/>
      <c r="Y910" s="67"/>
    </row>
    <row r="911">
      <c r="A911" s="67"/>
      <c r="B911" s="68"/>
      <c r="C911" s="67"/>
      <c r="D911" s="67"/>
      <c r="E911" s="67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70"/>
      <c r="T911" s="70"/>
      <c r="U911" s="67"/>
      <c r="V911" s="67"/>
      <c r="W911" s="67"/>
      <c r="X911" s="67"/>
      <c r="Y911" s="67"/>
    </row>
    <row r="912">
      <c r="A912" s="67"/>
      <c r="B912" s="68"/>
      <c r="C912" s="67"/>
      <c r="D912" s="67"/>
      <c r="E912" s="67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70"/>
      <c r="T912" s="70"/>
      <c r="U912" s="67"/>
      <c r="V912" s="67"/>
      <c r="W912" s="67"/>
      <c r="X912" s="67"/>
      <c r="Y912" s="67"/>
    </row>
    <row r="913">
      <c r="A913" s="67"/>
      <c r="B913" s="68"/>
      <c r="C913" s="67"/>
      <c r="D913" s="67"/>
      <c r="E913" s="67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70"/>
      <c r="T913" s="70"/>
      <c r="U913" s="67"/>
      <c r="V913" s="67"/>
      <c r="W913" s="67"/>
      <c r="X913" s="67"/>
      <c r="Y913" s="67"/>
    </row>
    <row r="914">
      <c r="A914" s="67"/>
      <c r="B914" s="68"/>
      <c r="C914" s="67"/>
      <c r="D914" s="67"/>
      <c r="E914" s="67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70"/>
      <c r="T914" s="70"/>
      <c r="U914" s="67"/>
      <c r="V914" s="67"/>
      <c r="W914" s="67"/>
      <c r="X914" s="67"/>
      <c r="Y914" s="67"/>
    </row>
    <row r="915">
      <c r="A915" s="67"/>
      <c r="B915" s="68"/>
      <c r="C915" s="67"/>
      <c r="D915" s="67"/>
      <c r="E915" s="67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70"/>
      <c r="T915" s="70"/>
      <c r="U915" s="67"/>
      <c r="V915" s="67"/>
      <c r="W915" s="67"/>
      <c r="X915" s="67"/>
      <c r="Y915" s="67"/>
    </row>
    <row r="916">
      <c r="A916" s="67"/>
      <c r="B916" s="68"/>
      <c r="C916" s="67"/>
      <c r="D916" s="67"/>
      <c r="E916" s="67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70"/>
      <c r="T916" s="70"/>
      <c r="U916" s="67"/>
      <c r="V916" s="67"/>
      <c r="W916" s="67"/>
      <c r="X916" s="67"/>
      <c r="Y916" s="67"/>
    </row>
    <row r="917">
      <c r="A917" s="67"/>
      <c r="B917" s="68"/>
      <c r="C917" s="67"/>
      <c r="D917" s="67"/>
      <c r="E917" s="67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70"/>
      <c r="T917" s="70"/>
      <c r="U917" s="67"/>
      <c r="V917" s="67"/>
      <c r="W917" s="67"/>
      <c r="X917" s="67"/>
      <c r="Y917" s="67"/>
    </row>
    <row r="918">
      <c r="A918" s="67"/>
      <c r="B918" s="68"/>
      <c r="C918" s="67"/>
      <c r="D918" s="67"/>
      <c r="E918" s="67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70"/>
      <c r="T918" s="70"/>
      <c r="U918" s="67"/>
      <c r="V918" s="67"/>
      <c r="W918" s="67"/>
      <c r="X918" s="67"/>
      <c r="Y918" s="67"/>
    </row>
    <row r="919">
      <c r="A919" s="67"/>
      <c r="B919" s="68"/>
      <c r="C919" s="67"/>
      <c r="D919" s="67"/>
      <c r="E919" s="67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70"/>
      <c r="T919" s="70"/>
      <c r="U919" s="67"/>
      <c r="V919" s="67"/>
      <c r="W919" s="67"/>
      <c r="X919" s="67"/>
      <c r="Y919" s="67"/>
    </row>
    <row r="920">
      <c r="A920" s="67"/>
      <c r="B920" s="68"/>
      <c r="C920" s="67"/>
      <c r="D920" s="67"/>
      <c r="E920" s="67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70"/>
      <c r="T920" s="70"/>
      <c r="U920" s="67"/>
      <c r="V920" s="67"/>
      <c r="W920" s="67"/>
      <c r="X920" s="67"/>
      <c r="Y920" s="67"/>
    </row>
    <row r="921">
      <c r="A921" s="67"/>
      <c r="B921" s="68"/>
      <c r="C921" s="67"/>
      <c r="D921" s="67"/>
      <c r="E921" s="67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70"/>
      <c r="T921" s="70"/>
      <c r="U921" s="67"/>
      <c r="V921" s="67"/>
      <c r="W921" s="67"/>
      <c r="X921" s="67"/>
      <c r="Y921" s="67"/>
    </row>
    <row r="922">
      <c r="A922" s="67"/>
      <c r="B922" s="68"/>
      <c r="C922" s="67"/>
      <c r="D922" s="67"/>
      <c r="E922" s="67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70"/>
      <c r="T922" s="70"/>
      <c r="U922" s="67"/>
      <c r="V922" s="67"/>
      <c r="W922" s="67"/>
      <c r="X922" s="67"/>
      <c r="Y922" s="67"/>
    </row>
    <row r="923">
      <c r="A923" s="67"/>
      <c r="B923" s="68"/>
      <c r="C923" s="67"/>
      <c r="D923" s="67"/>
      <c r="E923" s="67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70"/>
      <c r="T923" s="70"/>
      <c r="U923" s="67"/>
      <c r="V923" s="67"/>
      <c r="W923" s="67"/>
      <c r="X923" s="67"/>
      <c r="Y923" s="67"/>
    </row>
    <row r="924">
      <c r="A924" s="67"/>
      <c r="B924" s="68"/>
      <c r="C924" s="67"/>
      <c r="D924" s="67"/>
      <c r="E924" s="67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70"/>
      <c r="T924" s="70"/>
      <c r="U924" s="67"/>
      <c r="V924" s="67"/>
      <c r="W924" s="67"/>
      <c r="X924" s="67"/>
      <c r="Y924" s="67"/>
    </row>
    <row r="925">
      <c r="A925" s="67"/>
      <c r="B925" s="68"/>
      <c r="C925" s="67"/>
      <c r="D925" s="67"/>
      <c r="E925" s="67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70"/>
      <c r="T925" s="70"/>
      <c r="U925" s="67"/>
      <c r="V925" s="67"/>
      <c r="W925" s="67"/>
      <c r="X925" s="67"/>
      <c r="Y925" s="67"/>
    </row>
    <row r="926">
      <c r="A926" s="67"/>
      <c r="B926" s="68"/>
      <c r="C926" s="67"/>
      <c r="D926" s="67"/>
      <c r="E926" s="67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70"/>
      <c r="T926" s="70"/>
      <c r="U926" s="67"/>
      <c r="V926" s="67"/>
      <c r="W926" s="67"/>
      <c r="X926" s="67"/>
      <c r="Y926" s="67"/>
    </row>
    <row r="927">
      <c r="A927" s="67"/>
      <c r="B927" s="68"/>
      <c r="C927" s="67"/>
      <c r="D927" s="67"/>
      <c r="E927" s="67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70"/>
      <c r="T927" s="70"/>
      <c r="U927" s="67"/>
      <c r="V927" s="67"/>
      <c r="W927" s="67"/>
      <c r="X927" s="67"/>
      <c r="Y927" s="67"/>
    </row>
    <row r="928">
      <c r="A928" s="67"/>
      <c r="B928" s="68"/>
      <c r="C928" s="67"/>
      <c r="D928" s="67"/>
      <c r="E928" s="67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70"/>
      <c r="T928" s="70"/>
      <c r="U928" s="67"/>
      <c r="V928" s="67"/>
      <c r="W928" s="67"/>
      <c r="X928" s="67"/>
      <c r="Y928" s="67"/>
    </row>
    <row r="929">
      <c r="A929" s="67"/>
      <c r="B929" s="68"/>
      <c r="C929" s="67"/>
      <c r="D929" s="67"/>
      <c r="E929" s="67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70"/>
      <c r="T929" s="70"/>
      <c r="U929" s="67"/>
      <c r="V929" s="67"/>
      <c r="W929" s="67"/>
      <c r="X929" s="67"/>
      <c r="Y929" s="67"/>
    </row>
    <row r="930">
      <c r="A930" s="67"/>
      <c r="B930" s="68"/>
      <c r="C930" s="67"/>
      <c r="D930" s="67"/>
      <c r="E930" s="67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70"/>
      <c r="T930" s="70"/>
      <c r="U930" s="67"/>
      <c r="V930" s="67"/>
      <c r="W930" s="67"/>
      <c r="X930" s="67"/>
      <c r="Y930" s="67"/>
    </row>
    <row r="931">
      <c r="A931" s="67"/>
      <c r="B931" s="68"/>
      <c r="C931" s="67"/>
      <c r="D931" s="67"/>
      <c r="E931" s="67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70"/>
      <c r="T931" s="70"/>
      <c r="U931" s="67"/>
      <c r="V931" s="67"/>
      <c r="W931" s="67"/>
      <c r="X931" s="67"/>
      <c r="Y931" s="67"/>
    </row>
    <row r="932">
      <c r="A932" s="67"/>
      <c r="B932" s="68"/>
      <c r="C932" s="67"/>
      <c r="D932" s="67"/>
      <c r="E932" s="67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70"/>
      <c r="T932" s="70"/>
      <c r="U932" s="67"/>
      <c r="V932" s="67"/>
      <c r="W932" s="67"/>
      <c r="X932" s="67"/>
      <c r="Y932" s="67"/>
    </row>
    <row r="933">
      <c r="A933" s="67"/>
      <c r="B933" s="68"/>
      <c r="C933" s="67"/>
      <c r="D933" s="67"/>
      <c r="E933" s="67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70"/>
      <c r="T933" s="70"/>
      <c r="U933" s="67"/>
      <c r="V933" s="67"/>
      <c r="W933" s="67"/>
      <c r="X933" s="67"/>
      <c r="Y933" s="67"/>
    </row>
    <row r="934">
      <c r="A934" s="67"/>
      <c r="B934" s="68"/>
      <c r="C934" s="67"/>
      <c r="D934" s="67"/>
      <c r="E934" s="67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70"/>
      <c r="T934" s="70"/>
      <c r="U934" s="67"/>
      <c r="V934" s="67"/>
      <c r="W934" s="67"/>
      <c r="X934" s="67"/>
      <c r="Y934" s="67"/>
    </row>
    <row r="935">
      <c r="A935" s="67"/>
      <c r="B935" s="68"/>
      <c r="C935" s="67"/>
      <c r="D935" s="67"/>
      <c r="E935" s="67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70"/>
      <c r="T935" s="70"/>
      <c r="U935" s="67"/>
      <c r="V935" s="67"/>
      <c r="W935" s="67"/>
      <c r="X935" s="67"/>
      <c r="Y935" s="67"/>
    </row>
    <row r="936">
      <c r="A936" s="67"/>
      <c r="B936" s="68"/>
      <c r="C936" s="67"/>
      <c r="D936" s="67"/>
      <c r="E936" s="67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70"/>
      <c r="T936" s="70"/>
      <c r="U936" s="67"/>
      <c r="V936" s="67"/>
      <c r="W936" s="67"/>
      <c r="X936" s="67"/>
      <c r="Y936" s="67"/>
    </row>
    <row r="937">
      <c r="A937" s="67"/>
      <c r="B937" s="68"/>
      <c r="C937" s="67"/>
      <c r="D937" s="67"/>
      <c r="E937" s="67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70"/>
      <c r="T937" s="70"/>
      <c r="U937" s="67"/>
      <c r="V937" s="67"/>
      <c r="W937" s="67"/>
      <c r="X937" s="67"/>
      <c r="Y937" s="67"/>
    </row>
    <row r="938">
      <c r="A938" s="67"/>
      <c r="B938" s="68"/>
      <c r="C938" s="67"/>
      <c r="D938" s="67"/>
      <c r="E938" s="67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70"/>
      <c r="T938" s="70"/>
      <c r="U938" s="67"/>
      <c r="V938" s="67"/>
      <c r="W938" s="67"/>
      <c r="X938" s="67"/>
      <c r="Y938" s="67"/>
    </row>
    <row r="939">
      <c r="A939" s="67"/>
      <c r="B939" s="68"/>
      <c r="C939" s="67"/>
      <c r="D939" s="67"/>
      <c r="E939" s="67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70"/>
      <c r="T939" s="70"/>
      <c r="U939" s="67"/>
      <c r="V939" s="67"/>
      <c r="W939" s="67"/>
      <c r="X939" s="67"/>
      <c r="Y939" s="67"/>
    </row>
    <row r="940">
      <c r="A940" s="67"/>
      <c r="B940" s="68"/>
      <c r="C940" s="67"/>
      <c r="D940" s="67"/>
      <c r="E940" s="67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70"/>
      <c r="T940" s="70"/>
      <c r="U940" s="67"/>
      <c r="V940" s="67"/>
      <c r="W940" s="67"/>
      <c r="X940" s="67"/>
      <c r="Y940" s="67"/>
    </row>
    <row r="941">
      <c r="A941" s="67"/>
      <c r="B941" s="68"/>
      <c r="C941" s="67"/>
      <c r="D941" s="67"/>
      <c r="E941" s="67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70"/>
      <c r="T941" s="70"/>
      <c r="U941" s="67"/>
      <c r="V941" s="67"/>
      <c r="W941" s="67"/>
      <c r="X941" s="67"/>
      <c r="Y941" s="67"/>
    </row>
    <row r="942">
      <c r="A942" s="67"/>
      <c r="B942" s="68"/>
      <c r="C942" s="67"/>
      <c r="D942" s="67"/>
      <c r="E942" s="67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70"/>
      <c r="T942" s="70"/>
      <c r="U942" s="67"/>
      <c r="V942" s="67"/>
      <c r="W942" s="67"/>
      <c r="X942" s="67"/>
      <c r="Y942" s="67"/>
    </row>
    <row r="943">
      <c r="A943" s="67"/>
      <c r="B943" s="68"/>
      <c r="C943" s="67"/>
      <c r="D943" s="67"/>
      <c r="E943" s="67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70"/>
      <c r="T943" s="70"/>
      <c r="U943" s="67"/>
      <c r="V943" s="67"/>
      <c r="W943" s="67"/>
      <c r="X943" s="67"/>
      <c r="Y943" s="67"/>
    </row>
    <row r="944">
      <c r="A944" s="67"/>
      <c r="B944" s="68"/>
      <c r="C944" s="67"/>
      <c r="D944" s="67"/>
      <c r="E944" s="67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70"/>
      <c r="T944" s="70"/>
      <c r="U944" s="67"/>
      <c r="V944" s="67"/>
      <c r="W944" s="67"/>
      <c r="X944" s="67"/>
      <c r="Y944" s="67"/>
    </row>
    <row r="945">
      <c r="A945" s="67"/>
      <c r="B945" s="68"/>
      <c r="C945" s="67"/>
      <c r="D945" s="67"/>
      <c r="E945" s="67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70"/>
      <c r="T945" s="70"/>
      <c r="U945" s="67"/>
      <c r="V945" s="67"/>
      <c r="W945" s="67"/>
      <c r="X945" s="67"/>
      <c r="Y945" s="67"/>
    </row>
    <row r="946">
      <c r="A946" s="67"/>
      <c r="B946" s="68"/>
      <c r="C946" s="67"/>
      <c r="D946" s="67"/>
      <c r="E946" s="67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70"/>
      <c r="T946" s="70"/>
      <c r="U946" s="67"/>
      <c r="V946" s="67"/>
      <c r="W946" s="67"/>
      <c r="X946" s="67"/>
      <c r="Y946" s="67"/>
    </row>
    <row r="947">
      <c r="A947" s="67"/>
      <c r="B947" s="68"/>
      <c r="C947" s="67"/>
      <c r="D947" s="67"/>
      <c r="E947" s="67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70"/>
      <c r="T947" s="70"/>
      <c r="U947" s="67"/>
      <c r="V947" s="67"/>
      <c r="W947" s="67"/>
      <c r="X947" s="67"/>
      <c r="Y947" s="67"/>
    </row>
    <row r="948">
      <c r="A948" s="67"/>
      <c r="B948" s="68"/>
      <c r="C948" s="67"/>
      <c r="D948" s="67"/>
      <c r="E948" s="67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70"/>
      <c r="T948" s="70"/>
      <c r="U948" s="67"/>
      <c r="V948" s="67"/>
      <c r="W948" s="67"/>
      <c r="X948" s="67"/>
      <c r="Y948" s="67"/>
    </row>
    <row r="949">
      <c r="A949" s="67"/>
      <c r="B949" s="68"/>
      <c r="C949" s="67"/>
      <c r="D949" s="67"/>
      <c r="E949" s="67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70"/>
      <c r="T949" s="70"/>
      <c r="U949" s="67"/>
      <c r="V949" s="67"/>
      <c r="W949" s="67"/>
      <c r="X949" s="67"/>
      <c r="Y949" s="67"/>
    </row>
    <row r="950">
      <c r="A950" s="67"/>
      <c r="B950" s="68"/>
      <c r="C950" s="67"/>
      <c r="D950" s="67"/>
      <c r="E950" s="67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70"/>
      <c r="T950" s="70"/>
      <c r="U950" s="67"/>
      <c r="V950" s="67"/>
      <c r="W950" s="67"/>
      <c r="X950" s="67"/>
      <c r="Y950" s="67"/>
    </row>
    <row r="951">
      <c r="A951" s="67"/>
      <c r="B951" s="68"/>
      <c r="C951" s="67"/>
      <c r="D951" s="67"/>
      <c r="E951" s="67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70"/>
      <c r="T951" s="70"/>
      <c r="U951" s="67"/>
      <c r="V951" s="67"/>
      <c r="W951" s="67"/>
      <c r="X951" s="67"/>
      <c r="Y951" s="67"/>
    </row>
    <row r="952">
      <c r="A952" s="67"/>
      <c r="B952" s="68"/>
      <c r="C952" s="67"/>
      <c r="D952" s="67"/>
      <c r="E952" s="67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70"/>
      <c r="T952" s="70"/>
      <c r="U952" s="67"/>
      <c r="V952" s="67"/>
      <c r="W952" s="67"/>
      <c r="X952" s="67"/>
      <c r="Y952" s="67"/>
    </row>
    <row r="953">
      <c r="A953" s="67"/>
      <c r="B953" s="68"/>
      <c r="C953" s="67"/>
      <c r="D953" s="67"/>
      <c r="E953" s="67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70"/>
      <c r="T953" s="70"/>
      <c r="U953" s="67"/>
      <c r="V953" s="67"/>
      <c r="W953" s="67"/>
      <c r="X953" s="67"/>
      <c r="Y953" s="67"/>
    </row>
    <row r="954">
      <c r="A954" s="67"/>
      <c r="B954" s="68"/>
      <c r="C954" s="67"/>
      <c r="D954" s="67"/>
      <c r="E954" s="67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70"/>
      <c r="T954" s="70"/>
      <c r="U954" s="67"/>
      <c r="V954" s="67"/>
      <c r="W954" s="67"/>
      <c r="X954" s="67"/>
      <c r="Y954" s="67"/>
    </row>
    <row r="955">
      <c r="A955" s="67"/>
      <c r="B955" s="68"/>
      <c r="C955" s="67"/>
      <c r="D955" s="67"/>
      <c r="E955" s="67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70"/>
      <c r="T955" s="70"/>
      <c r="U955" s="67"/>
      <c r="V955" s="67"/>
      <c r="W955" s="67"/>
      <c r="X955" s="67"/>
      <c r="Y955" s="67"/>
    </row>
    <row r="956">
      <c r="A956" s="67"/>
      <c r="B956" s="68"/>
      <c r="C956" s="67"/>
      <c r="D956" s="67"/>
      <c r="E956" s="67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70"/>
      <c r="T956" s="70"/>
      <c r="U956" s="67"/>
      <c r="V956" s="67"/>
      <c r="W956" s="67"/>
      <c r="X956" s="67"/>
      <c r="Y956" s="67"/>
    </row>
    <row r="957">
      <c r="A957" s="67"/>
      <c r="B957" s="68"/>
      <c r="C957" s="67"/>
      <c r="D957" s="67"/>
      <c r="E957" s="67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70"/>
      <c r="T957" s="70"/>
      <c r="U957" s="67"/>
      <c r="V957" s="67"/>
      <c r="W957" s="67"/>
      <c r="X957" s="67"/>
      <c r="Y957" s="67"/>
    </row>
    <row r="958">
      <c r="A958" s="67"/>
      <c r="B958" s="68"/>
      <c r="C958" s="67"/>
      <c r="D958" s="67"/>
      <c r="E958" s="67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70"/>
      <c r="T958" s="70"/>
      <c r="U958" s="67"/>
      <c r="V958" s="67"/>
      <c r="W958" s="67"/>
      <c r="X958" s="67"/>
      <c r="Y958" s="67"/>
    </row>
    <row r="959">
      <c r="A959" s="67"/>
      <c r="B959" s="68"/>
      <c r="C959" s="67"/>
      <c r="D959" s="67"/>
      <c r="E959" s="67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70"/>
      <c r="T959" s="70"/>
      <c r="U959" s="67"/>
      <c r="V959" s="67"/>
      <c r="W959" s="67"/>
      <c r="X959" s="67"/>
      <c r="Y959" s="67"/>
    </row>
    <row r="960">
      <c r="A960" s="67"/>
      <c r="B960" s="68"/>
      <c r="C960" s="67"/>
      <c r="D960" s="67"/>
      <c r="E960" s="67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70"/>
      <c r="T960" s="70"/>
      <c r="U960" s="67"/>
      <c r="V960" s="67"/>
      <c r="W960" s="67"/>
      <c r="X960" s="67"/>
      <c r="Y960" s="67"/>
    </row>
    <row r="961">
      <c r="A961" s="67"/>
      <c r="B961" s="68"/>
      <c r="C961" s="67"/>
      <c r="D961" s="67"/>
      <c r="E961" s="67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70"/>
      <c r="T961" s="70"/>
      <c r="U961" s="67"/>
      <c r="V961" s="67"/>
      <c r="W961" s="67"/>
      <c r="X961" s="67"/>
      <c r="Y961" s="67"/>
    </row>
    <row r="962">
      <c r="A962" s="67"/>
      <c r="B962" s="68"/>
      <c r="C962" s="67"/>
      <c r="D962" s="67"/>
      <c r="E962" s="67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70"/>
      <c r="T962" s="70"/>
      <c r="U962" s="67"/>
      <c r="V962" s="67"/>
      <c r="W962" s="67"/>
      <c r="X962" s="67"/>
      <c r="Y962" s="67"/>
    </row>
    <row r="963">
      <c r="A963" s="67"/>
      <c r="B963" s="68"/>
      <c r="C963" s="67"/>
      <c r="D963" s="67"/>
      <c r="E963" s="67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70"/>
      <c r="T963" s="70"/>
      <c r="U963" s="67"/>
      <c r="V963" s="67"/>
      <c r="W963" s="67"/>
      <c r="X963" s="67"/>
      <c r="Y963" s="67"/>
    </row>
    <row r="964">
      <c r="A964" s="67"/>
      <c r="B964" s="68"/>
      <c r="C964" s="67"/>
      <c r="D964" s="67"/>
      <c r="E964" s="67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70"/>
      <c r="T964" s="70"/>
      <c r="U964" s="67"/>
      <c r="V964" s="67"/>
      <c r="W964" s="67"/>
      <c r="X964" s="67"/>
      <c r="Y964" s="67"/>
    </row>
    <row r="965">
      <c r="A965" s="67"/>
      <c r="B965" s="68"/>
      <c r="C965" s="67"/>
      <c r="D965" s="67"/>
      <c r="E965" s="67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70"/>
      <c r="T965" s="70"/>
      <c r="U965" s="67"/>
      <c r="V965" s="67"/>
      <c r="W965" s="67"/>
      <c r="X965" s="67"/>
      <c r="Y965" s="67"/>
    </row>
    <row r="966">
      <c r="A966" s="67"/>
      <c r="B966" s="68"/>
      <c r="C966" s="67"/>
      <c r="D966" s="67"/>
      <c r="E966" s="67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70"/>
      <c r="T966" s="70"/>
      <c r="U966" s="67"/>
      <c r="V966" s="67"/>
      <c r="W966" s="67"/>
      <c r="X966" s="67"/>
      <c r="Y966" s="67"/>
    </row>
    <row r="967">
      <c r="A967" s="67"/>
      <c r="B967" s="68"/>
      <c r="C967" s="67"/>
      <c r="D967" s="67"/>
      <c r="E967" s="67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70"/>
      <c r="T967" s="70"/>
      <c r="U967" s="67"/>
      <c r="V967" s="67"/>
      <c r="W967" s="67"/>
      <c r="X967" s="67"/>
      <c r="Y967" s="67"/>
    </row>
    <row r="968">
      <c r="A968" s="67"/>
      <c r="B968" s="68"/>
      <c r="C968" s="67"/>
      <c r="D968" s="67"/>
      <c r="E968" s="67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70"/>
      <c r="T968" s="70"/>
      <c r="U968" s="67"/>
      <c r="V968" s="67"/>
      <c r="W968" s="67"/>
      <c r="X968" s="67"/>
      <c r="Y968" s="67"/>
    </row>
    <row r="969">
      <c r="A969" s="67"/>
      <c r="B969" s="68"/>
      <c r="C969" s="67"/>
      <c r="D969" s="67"/>
      <c r="E969" s="67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70"/>
      <c r="T969" s="70"/>
      <c r="U969" s="67"/>
      <c r="V969" s="67"/>
      <c r="W969" s="67"/>
      <c r="X969" s="67"/>
      <c r="Y969" s="67"/>
    </row>
    <row r="970">
      <c r="A970" s="67"/>
      <c r="B970" s="68"/>
      <c r="C970" s="67"/>
      <c r="D970" s="67"/>
      <c r="E970" s="67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70"/>
      <c r="T970" s="70"/>
      <c r="U970" s="67"/>
      <c r="V970" s="67"/>
      <c r="W970" s="67"/>
      <c r="X970" s="67"/>
      <c r="Y970" s="67"/>
    </row>
    <row r="971">
      <c r="A971" s="67"/>
      <c r="B971" s="68"/>
      <c r="C971" s="67"/>
      <c r="D971" s="67"/>
      <c r="E971" s="67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70"/>
      <c r="T971" s="70"/>
      <c r="U971" s="67"/>
      <c r="V971" s="67"/>
      <c r="W971" s="67"/>
      <c r="X971" s="67"/>
      <c r="Y971" s="67"/>
    </row>
    <row r="972">
      <c r="A972" s="67"/>
      <c r="B972" s="68"/>
      <c r="C972" s="67"/>
      <c r="D972" s="67"/>
      <c r="E972" s="67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70"/>
      <c r="T972" s="70"/>
      <c r="U972" s="67"/>
      <c r="V972" s="67"/>
      <c r="W972" s="67"/>
      <c r="X972" s="67"/>
      <c r="Y972" s="67"/>
    </row>
    <row r="973">
      <c r="A973" s="67"/>
      <c r="B973" s="68"/>
      <c r="C973" s="67"/>
      <c r="D973" s="67"/>
      <c r="E973" s="67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70"/>
      <c r="T973" s="70"/>
      <c r="U973" s="67"/>
      <c r="V973" s="67"/>
      <c r="W973" s="67"/>
      <c r="X973" s="67"/>
      <c r="Y973" s="67"/>
    </row>
    <row r="974">
      <c r="A974" s="67"/>
      <c r="B974" s="68"/>
      <c r="C974" s="67"/>
      <c r="D974" s="67"/>
      <c r="E974" s="67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70"/>
      <c r="T974" s="70"/>
      <c r="U974" s="67"/>
      <c r="V974" s="67"/>
      <c r="W974" s="67"/>
      <c r="X974" s="67"/>
      <c r="Y974" s="67"/>
    </row>
    <row r="975">
      <c r="A975" s="67"/>
      <c r="B975" s="68"/>
      <c r="C975" s="67"/>
      <c r="D975" s="67"/>
      <c r="E975" s="67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70"/>
      <c r="T975" s="70"/>
      <c r="U975" s="67"/>
      <c r="V975" s="67"/>
      <c r="W975" s="67"/>
      <c r="X975" s="67"/>
      <c r="Y975" s="67"/>
    </row>
    <row r="976">
      <c r="A976" s="67"/>
      <c r="B976" s="68"/>
      <c r="C976" s="67"/>
      <c r="D976" s="67"/>
      <c r="E976" s="67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70"/>
      <c r="T976" s="70"/>
      <c r="U976" s="67"/>
      <c r="V976" s="67"/>
      <c r="W976" s="67"/>
      <c r="X976" s="67"/>
      <c r="Y976" s="67"/>
    </row>
    <row r="977">
      <c r="A977" s="67"/>
      <c r="B977" s="68"/>
      <c r="C977" s="67"/>
      <c r="D977" s="67"/>
      <c r="E977" s="67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70"/>
      <c r="T977" s="70"/>
      <c r="U977" s="67"/>
      <c r="V977" s="67"/>
      <c r="W977" s="67"/>
      <c r="X977" s="67"/>
      <c r="Y977" s="67"/>
    </row>
    <row r="978">
      <c r="A978" s="67"/>
      <c r="B978" s="68"/>
      <c r="C978" s="67"/>
      <c r="D978" s="67"/>
      <c r="E978" s="67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70"/>
      <c r="T978" s="70"/>
      <c r="U978" s="67"/>
      <c r="V978" s="67"/>
      <c r="W978" s="67"/>
      <c r="X978" s="67"/>
      <c r="Y978" s="67"/>
    </row>
    <row r="979">
      <c r="A979" s="67"/>
      <c r="B979" s="68"/>
      <c r="C979" s="67"/>
      <c r="D979" s="67"/>
      <c r="E979" s="67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70"/>
      <c r="T979" s="70"/>
      <c r="U979" s="67"/>
      <c r="V979" s="67"/>
      <c r="W979" s="67"/>
      <c r="X979" s="67"/>
      <c r="Y979" s="67"/>
    </row>
    <row r="980">
      <c r="A980" s="67"/>
      <c r="B980" s="68"/>
      <c r="C980" s="67"/>
      <c r="D980" s="67"/>
      <c r="E980" s="67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70"/>
      <c r="T980" s="70"/>
      <c r="U980" s="67"/>
      <c r="V980" s="67"/>
      <c r="W980" s="67"/>
      <c r="X980" s="67"/>
      <c r="Y980" s="67"/>
    </row>
    <row r="981">
      <c r="A981" s="67"/>
      <c r="B981" s="68"/>
      <c r="C981" s="67"/>
      <c r="D981" s="67"/>
      <c r="E981" s="67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70"/>
      <c r="T981" s="70"/>
      <c r="U981" s="67"/>
      <c r="V981" s="67"/>
      <c r="W981" s="67"/>
      <c r="X981" s="67"/>
      <c r="Y981" s="67"/>
    </row>
    <row r="982">
      <c r="A982" s="67"/>
      <c r="B982" s="68"/>
      <c r="C982" s="67"/>
      <c r="D982" s="67"/>
      <c r="E982" s="67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70"/>
      <c r="T982" s="70"/>
      <c r="U982" s="67"/>
      <c r="V982" s="67"/>
      <c r="W982" s="67"/>
      <c r="X982" s="67"/>
      <c r="Y982" s="67"/>
    </row>
    <row r="983">
      <c r="A983" s="67"/>
      <c r="B983" s="68"/>
      <c r="C983" s="67"/>
      <c r="D983" s="67"/>
      <c r="E983" s="67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70"/>
      <c r="T983" s="70"/>
      <c r="U983" s="67"/>
      <c r="V983" s="67"/>
      <c r="W983" s="67"/>
      <c r="X983" s="67"/>
      <c r="Y983" s="67"/>
    </row>
    <row r="984">
      <c r="A984" s="67"/>
      <c r="B984" s="68"/>
      <c r="C984" s="67"/>
      <c r="D984" s="67"/>
      <c r="E984" s="67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70"/>
      <c r="T984" s="70"/>
      <c r="U984" s="67"/>
      <c r="V984" s="67"/>
      <c r="W984" s="67"/>
      <c r="X984" s="67"/>
      <c r="Y984" s="67"/>
    </row>
    <row r="985">
      <c r="A985" s="67"/>
      <c r="B985" s="68"/>
      <c r="C985" s="67"/>
      <c r="D985" s="67"/>
      <c r="E985" s="67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70"/>
      <c r="T985" s="70"/>
      <c r="U985" s="67"/>
      <c r="V985" s="67"/>
      <c r="W985" s="67"/>
      <c r="X985" s="67"/>
      <c r="Y985" s="67"/>
    </row>
    <row r="986">
      <c r="A986" s="67"/>
      <c r="B986" s="68"/>
      <c r="C986" s="67"/>
      <c r="D986" s="67"/>
      <c r="E986" s="67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70"/>
      <c r="T986" s="70"/>
      <c r="U986" s="67"/>
      <c r="V986" s="67"/>
      <c r="W986" s="67"/>
      <c r="X986" s="67"/>
      <c r="Y986" s="67"/>
    </row>
    <row r="987">
      <c r="A987" s="67"/>
      <c r="B987" s="68"/>
      <c r="C987" s="67"/>
      <c r="D987" s="67"/>
      <c r="E987" s="67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70"/>
      <c r="T987" s="70"/>
      <c r="U987" s="67"/>
      <c r="V987" s="67"/>
      <c r="W987" s="67"/>
      <c r="X987" s="67"/>
      <c r="Y987" s="67"/>
    </row>
    <row r="988">
      <c r="A988" s="67"/>
      <c r="B988" s="68"/>
      <c r="C988" s="67"/>
      <c r="D988" s="67"/>
      <c r="E988" s="67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70"/>
      <c r="T988" s="70"/>
      <c r="U988" s="67"/>
      <c r="V988" s="67"/>
      <c r="W988" s="67"/>
      <c r="X988" s="67"/>
      <c r="Y988" s="67"/>
    </row>
    <row r="989">
      <c r="A989" s="67"/>
      <c r="B989" s="68"/>
      <c r="C989" s="67"/>
      <c r="D989" s="67"/>
      <c r="E989" s="67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70"/>
      <c r="T989" s="70"/>
      <c r="U989" s="67"/>
      <c r="V989" s="67"/>
      <c r="W989" s="67"/>
      <c r="X989" s="67"/>
      <c r="Y989" s="67"/>
    </row>
    <row r="990">
      <c r="A990" s="67"/>
      <c r="B990" s="68"/>
      <c r="C990" s="67"/>
      <c r="D990" s="67"/>
      <c r="E990" s="67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70"/>
      <c r="T990" s="70"/>
      <c r="U990" s="67"/>
      <c r="V990" s="67"/>
      <c r="W990" s="67"/>
      <c r="X990" s="67"/>
      <c r="Y990" s="67"/>
    </row>
    <row r="991">
      <c r="A991" s="67"/>
      <c r="B991" s="68"/>
      <c r="C991" s="67"/>
      <c r="D991" s="67"/>
      <c r="E991" s="67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70"/>
      <c r="T991" s="70"/>
      <c r="U991" s="67"/>
      <c r="V991" s="67"/>
      <c r="W991" s="67"/>
      <c r="X991" s="67"/>
      <c r="Y991" s="67"/>
    </row>
    <row r="992">
      <c r="A992" s="67"/>
      <c r="B992" s="68"/>
      <c r="C992" s="67"/>
      <c r="D992" s="67"/>
      <c r="E992" s="67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70"/>
      <c r="T992" s="70"/>
      <c r="U992" s="67"/>
      <c r="V992" s="67"/>
      <c r="W992" s="67"/>
      <c r="X992" s="67"/>
      <c r="Y992" s="67"/>
    </row>
    <row r="993">
      <c r="A993" s="67"/>
      <c r="B993" s="68"/>
      <c r="C993" s="67"/>
      <c r="D993" s="67"/>
      <c r="E993" s="67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70"/>
      <c r="T993" s="70"/>
      <c r="U993" s="67"/>
      <c r="V993" s="67"/>
      <c r="W993" s="67"/>
      <c r="X993" s="67"/>
      <c r="Y993" s="67"/>
    </row>
    <row r="994">
      <c r="A994" s="67"/>
      <c r="B994" s="68"/>
      <c r="C994" s="67"/>
      <c r="D994" s="67"/>
      <c r="E994" s="67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70"/>
      <c r="T994" s="70"/>
      <c r="U994" s="67"/>
      <c r="V994" s="67"/>
      <c r="W994" s="67"/>
      <c r="X994" s="67"/>
      <c r="Y994" s="67"/>
    </row>
    <row r="995">
      <c r="A995" s="67"/>
      <c r="B995" s="68"/>
      <c r="C995" s="67"/>
      <c r="D995" s="67"/>
      <c r="E995" s="67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70"/>
      <c r="T995" s="70"/>
      <c r="U995" s="67"/>
      <c r="V995" s="67"/>
      <c r="W995" s="67"/>
      <c r="X995" s="67"/>
      <c r="Y995" s="67"/>
    </row>
    <row r="996">
      <c r="A996" s="67"/>
      <c r="B996" s="68"/>
      <c r="C996" s="67"/>
      <c r="D996" s="67"/>
      <c r="E996" s="67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70"/>
      <c r="T996" s="70"/>
      <c r="U996" s="67"/>
      <c r="V996" s="67"/>
      <c r="W996" s="67"/>
      <c r="X996" s="67"/>
      <c r="Y996" s="67"/>
    </row>
    <row r="997">
      <c r="A997" s="67"/>
      <c r="B997" s="68"/>
      <c r="C997" s="67"/>
      <c r="D997" s="67"/>
      <c r="E997" s="67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70"/>
      <c r="T997" s="70"/>
      <c r="U997" s="67"/>
      <c r="V997" s="67"/>
      <c r="W997" s="67"/>
      <c r="X997" s="67"/>
      <c r="Y997" s="67"/>
    </row>
    <row r="998">
      <c r="A998" s="67"/>
      <c r="B998" s="68"/>
      <c r="C998" s="67"/>
      <c r="D998" s="67"/>
      <c r="E998" s="67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70"/>
      <c r="T998" s="70"/>
      <c r="U998" s="67"/>
      <c r="V998" s="67"/>
      <c r="W998" s="67"/>
      <c r="X998" s="67"/>
      <c r="Y998" s="67"/>
    </row>
    <row r="999">
      <c r="A999" s="67"/>
      <c r="B999" s="68"/>
      <c r="C999" s="67"/>
      <c r="D999" s="67"/>
      <c r="E999" s="67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70"/>
      <c r="T999" s="70"/>
      <c r="U999" s="67"/>
      <c r="V999" s="67"/>
      <c r="W999" s="67"/>
      <c r="X999" s="67"/>
      <c r="Y999" s="67"/>
    </row>
    <row r="1000">
      <c r="A1000" s="67"/>
      <c r="B1000" s="68"/>
      <c r="C1000" s="67"/>
      <c r="D1000" s="67"/>
      <c r="E1000" s="67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70"/>
      <c r="T1000" s="70"/>
      <c r="U1000" s="67"/>
      <c r="V1000" s="67"/>
      <c r="W1000" s="67"/>
      <c r="X1000" s="67"/>
      <c r="Y1000" s="67"/>
    </row>
    <row r="1001">
      <c r="A1001" s="67"/>
      <c r="B1001" s="68"/>
      <c r="C1001" s="67"/>
      <c r="D1001" s="67"/>
      <c r="E1001" s="67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70"/>
      <c r="T1001" s="70"/>
      <c r="U1001" s="67"/>
      <c r="V1001" s="67"/>
      <c r="W1001" s="67"/>
      <c r="X1001" s="67"/>
      <c r="Y1001" s="67"/>
    </row>
    <row r="1002">
      <c r="A1002" s="67"/>
      <c r="B1002" s="68"/>
      <c r="C1002" s="67"/>
      <c r="D1002" s="67"/>
      <c r="E1002" s="67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70"/>
      <c r="T1002" s="70"/>
      <c r="U1002" s="67"/>
      <c r="V1002" s="67"/>
      <c r="W1002" s="67"/>
      <c r="X1002" s="67"/>
      <c r="Y1002" s="67"/>
    </row>
    <row r="1003">
      <c r="A1003" s="67"/>
      <c r="B1003" s="68"/>
      <c r="C1003" s="67"/>
      <c r="D1003" s="67"/>
      <c r="E1003" s="67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70"/>
      <c r="T1003" s="70"/>
      <c r="U1003" s="67"/>
      <c r="V1003" s="67"/>
      <c r="W1003" s="67"/>
      <c r="X1003" s="67"/>
      <c r="Y1003" s="67"/>
    </row>
    <row r="1004">
      <c r="A1004" s="67"/>
      <c r="B1004" s="68"/>
      <c r="C1004" s="67"/>
      <c r="D1004" s="67"/>
      <c r="E1004" s="67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70"/>
      <c r="T1004" s="70"/>
      <c r="U1004" s="67"/>
      <c r="V1004" s="67"/>
      <c r="W1004" s="67"/>
      <c r="X1004" s="67"/>
      <c r="Y1004" s="67"/>
    </row>
    <row r="1005">
      <c r="A1005" s="67"/>
      <c r="B1005" s="68"/>
      <c r="C1005" s="67"/>
      <c r="D1005" s="67"/>
      <c r="E1005" s="67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70"/>
      <c r="T1005" s="70"/>
      <c r="U1005" s="67"/>
      <c r="V1005" s="67"/>
      <c r="W1005" s="67"/>
      <c r="X1005" s="67"/>
      <c r="Y1005" s="67"/>
    </row>
    <row r="1006">
      <c r="A1006" s="67"/>
      <c r="B1006" s="68"/>
      <c r="C1006" s="67"/>
      <c r="D1006" s="67"/>
      <c r="E1006" s="67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70"/>
      <c r="T1006" s="70"/>
      <c r="U1006" s="67"/>
      <c r="V1006" s="67"/>
      <c r="W1006" s="67"/>
      <c r="X1006" s="67"/>
      <c r="Y1006" s="67"/>
    </row>
    <row r="1007">
      <c r="A1007" s="67"/>
      <c r="B1007" s="68"/>
      <c r="C1007" s="67"/>
      <c r="D1007" s="67"/>
      <c r="E1007" s="67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70"/>
      <c r="T1007" s="70"/>
      <c r="U1007" s="67"/>
      <c r="V1007" s="67"/>
      <c r="W1007" s="67"/>
      <c r="X1007" s="67"/>
      <c r="Y1007" s="67"/>
    </row>
    <row r="1008">
      <c r="A1008" s="67"/>
      <c r="B1008" s="68"/>
      <c r="C1008" s="67"/>
      <c r="D1008" s="67"/>
      <c r="E1008" s="67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70"/>
      <c r="T1008" s="70"/>
      <c r="U1008" s="67"/>
      <c r="V1008" s="67"/>
      <c r="W1008" s="67"/>
      <c r="X1008" s="67"/>
      <c r="Y1008" s="67"/>
    </row>
    <row r="1009">
      <c r="A1009" s="67"/>
      <c r="B1009" s="68"/>
      <c r="C1009" s="67"/>
      <c r="D1009" s="67"/>
      <c r="E1009" s="67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70"/>
      <c r="T1009" s="70"/>
      <c r="U1009" s="67"/>
      <c r="V1009" s="67"/>
      <c r="W1009" s="67"/>
      <c r="X1009" s="67"/>
      <c r="Y1009" s="67"/>
    </row>
    <row r="1010">
      <c r="A1010" s="67"/>
      <c r="B1010" s="68"/>
      <c r="C1010" s="67"/>
      <c r="D1010" s="67"/>
      <c r="E1010" s="67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70"/>
      <c r="T1010" s="70"/>
      <c r="U1010" s="67"/>
      <c r="V1010" s="67"/>
      <c r="W1010" s="67"/>
      <c r="X1010" s="67"/>
      <c r="Y1010" s="67"/>
    </row>
    <row r="1011">
      <c r="A1011" s="67"/>
      <c r="B1011" s="68"/>
      <c r="C1011" s="67"/>
      <c r="D1011" s="67"/>
      <c r="E1011" s="67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70"/>
      <c r="T1011" s="70"/>
      <c r="U1011" s="67"/>
      <c r="V1011" s="67"/>
      <c r="W1011" s="67"/>
      <c r="X1011" s="67"/>
      <c r="Y1011" s="67"/>
    </row>
    <row r="1012">
      <c r="A1012" s="67"/>
      <c r="B1012" s="68"/>
      <c r="C1012" s="67"/>
      <c r="D1012" s="67"/>
      <c r="E1012" s="67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70"/>
      <c r="T1012" s="70"/>
      <c r="U1012" s="67"/>
      <c r="V1012" s="67"/>
      <c r="W1012" s="67"/>
      <c r="X1012" s="67"/>
      <c r="Y1012" s="67"/>
    </row>
    <row r="1013">
      <c r="A1013" s="67"/>
      <c r="B1013" s="68"/>
      <c r="C1013" s="67"/>
      <c r="D1013" s="67"/>
      <c r="E1013" s="67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70"/>
      <c r="T1013" s="70"/>
      <c r="U1013" s="67"/>
      <c r="V1013" s="67"/>
      <c r="W1013" s="67"/>
      <c r="X1013" s="67"/>
      <c r="Y1013" s="67"/>
    </row>
    <row r="1014">
      <c r="A1014" s="67"/>
      <c r="B1014" s="68"/>
      <c r="C1014" s="67"/>
      <c r="D1014" s="67"/>
      <c r="E1014" s="67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70"/>
      <c r="T1014" s="70"/>
      <c r="U1014" s="67"/>
      <c r="V1014" s="67"/>
      <c r="W1014" s="67"/>
      <c r="X1014" s="67"/>
      <c r="Y1014" s="67"/>
    </row>
    <row r="1015">
      <c r="A1015" s="67"/>
      <c r="B1015" s="68"/>
      <c r="C1015" s="67"/>
      <c r="D1015" s="67"/>
      <c r="E1015" s="67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70"/>
      <c r="T1015" s="70"/>
      <c r="U1015" s="67"/>
      <c r="V1015" s="67"/>
      <c r="W1015" s="67"/>
      <c r="X1015" s="67"/>
      <c r="Y1015" s="67"/>
    </row>
    <row r="1016">
      <c r="A1016" s="67"/>
      <c r="B1016" s="68"/>
      <c r="C1016" s="67"/>
      <c r="D1016" s="67"/>
      <c r="E1016" s="67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70"/>
      <c r="T1016" s="70"/>
      <c r="U1016" s="67"/>
      <c r="V1016" s="67"/>
      <c r="W1016" s="67"/>
      <c r="X1016" s="67"/>
      <c r="Y1016" s="67"/>
    </row>
    <row r="1017">
      <c r="A1017" s="67"/>
      <c r="B1017" s="68"/>
      <c r="C1017" s="67"/>
      <c r="D1017" s="67"/>
      <c r="E1017" s="67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70"/>
      <c r="T1017" s="70"/>
      <c r="U1017" s="67"/>
      <c r="V1017" s="67"/>
      <c r="W1017" s="67"/>
      <c r="X1017" s="67"/>
      <c r="Y1017" s="67"/>
    </row>
    <row r="1018">
      <c r="A1018" s="67"/>
      <c r="B1018" s="68"/>
      <c r="C1018" s="67"/>
      <c r="D1018" s="67"/>
      <c r="E1018" s="67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70"/>
      <c r="T1018" s="70"/>
      <c r="U1018" s="67"/>
      <c r="V1018" s="67"/>
      <c r="W1018" s="67"/>
      <c r="X1018" s="67"/>
      <c r="Y1018" s="67"/>
    </row>
    <row r="1019">
      <c r="A1019" s="67"/>
      <c r="B1019" s="68"/>
      <c r="C1019" s="67"/>
      <c r="D1019" s="67"/>
      <c r="E1019" s="67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70"/>
      <c r="T1019" s="70"/>
      <c r="U1019" s="67"/>
      <c r="V1019" s="67"/>
      <c r="W1019" s="67"/>
      <c r="X1019" s="67"/>
      <c r="Y1019" s="67"/>
    </row>
    <row r="1020">
      <c r="A1020" s="67"/>
      <c r="B1020" s="68"/>
      <c r="C1020" s="67"/>
      <c r="D1020" s="67"/>
      <c r="E1020" s="67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70"/>
      <c r="T1020" s="70"/>
      <c r="U1020" s="67"/>
      <c r="V1020" s="67"/>
      <c r="W1020" s="67"/>
      <c r="X1020" s="67"/>
      <c r="Y1020" s="67"/>
    </row>
    <row r="1021">
      <c r="A1021" s="67"/>
      <c r="B1021" s="68"/>
      <c r="C1021" s="67"/>
      <c r="D1021" s="67"/>
      <c r="E1021" s="67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70"/>
      <c r="T1021" s="70"/>
      <c r="U1021" s="67"/>
      <c r="V1021" s="67"/>
      <c r="W1021" s="67"/>
      <c r="X1021" s="67"/>
      <c r="Y1021" s="67"/>
    </row>
    <row r="1022">
      <c r="A1022" s="67"/>
      <c r="B1022" s="68"/>
      <c r="C1022" s="67"/>
      <c r="D1022" s="67"/>
      <c r="E1022" s="67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70"/>
      <c r="T1022" s="70"/>
      <c r="U1022" s="67"/>
      <c r="V1022" s="67"/>
      <c r="W1022" s="67"/>
      <c r="X1022" s="67"/>
      <c r="Y1022" s="67"/>
    </row>
    <row r="1023">
      <c r="A1023" s="67"/>
      <c r="B1023" s="68"/>
      <c r="C1023" s="67"/>
      <c r="D1023" s="67"/>
      <c r="E1023" s="67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70"/>
      <c r="T1023" s="70"/>
      <c r="U1023" s="67"/>
      <c r="V1023" s="67"/>
      <c r="W1023" s="67"/>
      <c r="X1023" s="67"/>
      <c r="Y1023" s="67"/>
    </row>
    <row r="1024">
      <c r="A1024" s="67"/>
      <c r="B1024" s="68"/>
      <c r="C1024" s="67"/>
      <c r="D1024" s="67"/>
      <c r="E1024" s="67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70"/>
      <c r="T1024" s="70"/>
      <c r="U1024" s="67"/>
      <c r="V1024" s="67"/>
      <c r="W1024" s="67"/>
      <c r="X1024" s="67"/>
      <c r="Y1024" s="67"/>
    </row>
    <row r="1025">
      <c r="A1025" s="67"/>
      <c r="B1025" s="68"/>
      <c r="C1025" s="67"/>
      <c r="D1025" s="67"/>
      <c r="E1025" s="67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70"/>
      <c r="T1025" s="70"/>
      <c r="U1025" s="67"/>
      <c r="V1025" s="67"/>
      <c r="W1025" s="67"/>
      <c r="X1025" s="67"/>
      <c r="Y1025" s="67"/>
    </row>
    <row r="1026">
      <c r="A1026" s="67"/>
      <c r="B1026" s="68"/>
      <c r="C1026" s="67"/>
      <c r="D1026" s="67"/>
      <c r="E1026" s="67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70"/>
      <c r="T1026" s="70"/>
      <c r="U1026" s="67"/>
      <c r="V1026" s="67"/>
      <c r="W1026" s="67"/>
      <c r="X1026" s="67"/>
      <c r="Y1026" s="67"/>
    </row>
    <row r="1027">
      <c r="A1027" s="67"/>
      <c r="B1027" s="68"/>
      <c r="C1027" s="67"/>
      <c r="D1027" s="67"/>
      <c r="E1027" s="67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70"/>
      <c r="T1027" s="70"/>
      <c r="U1027" s="67"/>
      <c r="V1027" s="67"/>
      <c r="W1027" s="67"/>
      <c r="X1027" s="67"/>
      <c r="Y1027" s="67"/>
    </row>
    <row r="1028">
      <c r="A1028" s="67"/>
      <c r="B1028" s="68"/>
      <c r="C1028" s="67"/>
      <c r="D1028" s="67"/>
      <c r="E1028" s="67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70"/>
      <c r="T1028" s="70"/>
      <c r="U1028" s="67"/>
      <c r="V1028" s="67"/>
      <c r="W1028" s="67"/>
      <c r="X1028" s="67"/>
      <c r="Y1028" s="67"/>
    </row>
    <row r="1029">
      <c r="A1029" s="67"/>
      <c r="B1029" s="68"/>
      <c r="C1029" s="67"/>
      <c r="D1029" s="67"/>
      <c r="E1029" s="67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70"/>
      <c r="T1029" s="70"/>
      <c r="U1029" s="67"/>
      <c r="V1029" s="67"/>
      <c r="W1029" s="67"/>
      <c r="X1029" s="67"/>
      <c r="Y1029" s="67"/>
    </row>
    <row r="1030">
      <c r="A1030" s="67"/>
      <c r="B1030" s="68"/>
      <c r="C1030" s="67"/>
      <c r="D1030" s="67"/>
      <c r="E1030" s="67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70"/>
      <c r="T1030" s="70"/>
      <c r="U1030" s="67"/>
      <c r="V1030" s="67"/>
      <c r="W1030" s="67"/>
      <c r="X1030" s="67"/>
      <c r="Y1030" s="67"/>
    </row>
    <row r="1031">
      <c r="A1031" s="67"/>
      <c r="B1031" s="68"/>
      <c r="C1031" s="67"/>
      <c r="D1031" s="67"/>
      <c r="E1031" s="67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70"/>
      <c r="T1031" s="70"/>
      <c r="U1031" s="67"/>
      <c r="V1031" s="67"/>
      <c r="W1031" s="67"/>
      <c r="X1031" s="67"/>
      <c r="Y1031" s="67"/>
    </row>
    <row r="1032">
      <c r="A1032" s="67"/>
      <c r="B1032" s="68"/>
      <c r="C1032" s="67"/>
      <c r="D1032" s="67"/>
      <c r="E1032" s="67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70"/>
      <c r="T1032" s="70"/>
      <c r="U1032" s="67"/>
      <c r="V1032" s="67"/>
      <c r="W1032" s="67"/>
      <c r="X1032" s="67"/>
      <c r="Y1032" s="67"/>
    </row>
    <row r="1033">
      <c r="A1033" s="67"/>
      <c r="B1033" s="68"/>
      <c r="C1033" s="67"/>
      <c r="D1033" s="67"/>
      <c r="E1033" s="67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70"/>
      <c r="T1033" s="70"/>
      <c r="U1033" s="67"/>
      <c r="V1033" s="67"/>
      <c r="W1033" s="67"/>
      <c r="X1033" s="67"/>
      <c r="Y1033" s="67"/>
    </row>
    <row r="1034">
      <c r="A1034" s="67"/>
      <c r="B1034" s="68"/>
      <c r="C1034" s="67"/>
      <c r="D1034" s="67"/>
      <c r="E1034" s="67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70"/>
      <c r="T1034" s="70"/>
      <c r="U1034" s="67"/>
      <c r="V1034" s="67"/>
      <c r="W1034" s="67"/>
      <c r="X1034" s="67"/>
      <c r="Y1034" s="67"/>
    </row>
    <row r="1035">
      <c r="A1035" s="67"/>
      <c r="B1035" s="68"/>
      <c r="C1035" s="67"/>
      <c r="D1035" s="67"/>
      <c r="E1035" s="67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70"/>
      <c r="T1035" s="70"/>
      <c r="U1035" s="67"/>
      <c r="V1035" s="67"/>
      <c r="W1035" s="67"/>
      <c r="X1035" s="67"/>
      <c r="Y1035" s="67"/>
    </row>
    <row r="1036">
      <c r="A1036" s="67"/>
      <c r="B1036" s="68"/>
      <c r="C1036" s="67"/>
      <c r="D1036" s="67"/>
      <c r="E1036" s="67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70"/>
      <c r="T1036" s="70"/>
      <c r="U1036" s="67"/>
      <c r="V1036" s="67"/>
      <c r="W1036" s="67"/>
      <c r="X1036" s="67"/>
      <c r="Y1036" s="67"/>
    </row>
    <row r="1037">
      <c r="A1037" s="67"/>
      <c r="B1037" s="68"/>
      <c r="C1037" s="67"/>
      <c r="D1037" s="67"/>
      <c r="E1037" s="67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70"/>
      <c r="T1037" s="70"/>
      <c r="U1037" s="67"/>
      <c r="V1037" s="67"/>
      <c r="W1037" s="67"/>
      <c r="X1037" s="67"/>
      <c r="Y1037" s="67"/>
    </row>
    <row r="1038">
      <c r="A1038" s="67"/>
      <c r="B1038" s="68"/>
      <c r="C1038" s="67"/>
      <c r="D1038" s="67"/>
      <c r="E1038" s="67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70"/>
      <c r="T1038" s="70"/>
      <c r="U1038" s="67"/>
      <c r="V1038" s="67"/>
      <c r="W1038" s="67"/>
      <c r="X1038" s="67"/>
      <c r="Y1038" s="67"/>
    </row>
    <row r="1039">
      <c r="A1039" s="67"/>
      <c r="B1039" s="68"/>
      <c r="C1039" s="67"/>
      <c r="D1039" s="67"/>
      <c r="E1039" s="67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70"/>
      <c r="T1039" s="70"/>
      <c r="U1039" s="67"/>
      <c r="V1039" s="67"/>
      <c r="W1039" s="67"/>
      <c r="X1039" s="67"/>
      <c r="Y1039" s="67"/>
    </row>
    <row r="1040">
      <c r="A1040" s="67"/>
      <c r="B1040" s="68"/>
      <c r="C1040" s="67"/>
      <c r="D1040" s="67"/>
      <c r="E1040" s="67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70"/>
      <c r="T1040" s="70"/>
      <c r="U1040" s="67"/>
      <c r="V1040" s="67"/>
      <c r="W1040" s="67"/>
      <c r="X1040" s="67"/>
      <c r="Y1040" s="67"/>
    </row>
    <row r="1041">
      <c r="A1041" s="67"/>
      <c r="B1041" s="68"/>
      <c r="C1041" s="67"/>
      <c r="D1041" s="67"/>
      <c r="E1041" s="67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70"/>
      <c r="T1041" s="70"/>
      <c r="U1041" s="67"/>
      <c r="V1041" s="67"/>
      <c r="W1041" s="67"/>
      <c r="X1041" s="67"/>
      <c r="Y1041" s="67"/>
    </row>
    <row r="1042">
      <c r="A1042" s="67"/>
      <c r="B1042" s="68"/>
      <c r="C1042" s="67"/>
      <c r="D1042" s="67"/>
      <c r="E1042" s="67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70"/>
      <c r="T1042" s="70"/>
      <c r="U1042" s="67"/>
      <c r="V1042" s="67"/>
      <c r="W1042" s="67"/>
      <c r="X1042" s="67"/>
      <c r="Y1042" s="67"/>
    </row>
    <row r="1043">
      <c r="A1043" s="67"/>
      <c r="B1043" s="68"/>
      <c r="C1043" s="67"/>
      <c r="D1043" s="67"/>
      <c r="E1043" s="67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70"/>
      <c r="T1043" s="70"/>
      <c r="U1043" s="67"/>
      <c r="V1043" s="67"/>
      <c r="W1043" s="67"/>
      <c r="X1043" s="67"/>
      <c r="Y1043" s="67"/>
    </row>
    <row r="1044">
      <c r="A1044" s="67"/>
      <c r="B1044" s="68"/>
      <c r="C1044" s="67"/>
      <c r="D1044" s="67"/>
      <c r="E1044" s="67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70"/>
      <c r="T1044" s="70"/>
      <c r="U1044" s="67"/>
      <c r="V1044" s="67"/>
      <c r="W1044" s="67"/>
      <c r="X1044" s="67"/>
      <c r="Y1044" s="67"/>
    </row>
    <row r="1045">
      <c r="A1045" s="67"/>
      <c r="B1045" s="68"/>
      <c r="C1045" s="67"/>
      <c r="D1045" s="67"/>
      <c r="E1045" s="67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70"/>
      <c r="T1045" s="70"/>
      <c r="U1045" s="67"/>
      <c r="V1045" s="67"/>
      <c r="W1045" s="67"/>
      <c r="X1045" s="67"/>
      <c r="Y1045" s="67"/>
    </row>
    <row r="1046">
      <c r="A1046" s="67"/>
      <c r="B1046" s="68"/>
      <c r="C1046" s="67"/>
      <c r="D1046" s="67"/>
      <c r="E1046" s="67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70"/>
      <c r="T1046" s="70"/>
      <c r="U1046" s="67"/>
      <c r="V1046" s="67"/>
      <c r="W1046" s="67"/>
      <c r="X1046" s="67"/>
      <c r="Y1046" s="67"/>
    </row>
    <row r="1047">
      <c r="A1047" s="67"/>
      <c r="B1047" s="68"/>
      <c r="C1047" s="67"/>
      <c r="D1047" s="67"/>
      <c r="E1047" s="67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70"/>
      <c r="T1047" s="70"/>
      <c r="U1047" s="67"/>
      <c r="V1047" s="67"/>
      <c r="W1047" s="67"/>
      <c r="X1047" s="67"/>
      <c r="Y1047" s="67"/>
    </row>
    <row r="1048">
      <c r="A1048" s="67"/>
      <c r="B1048" s="68"/>
      <c r="C1048" s="67"/>
      <c r="D1048" s="67"/>
      <c r="E1048" s="67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70"/>
      <c r="T1048" s="70"/>
      <c r="U1048" s="67"/>
      <c r="V1048" s="67"/>
      <c r="W1048" s="67"/>
      <c r="X1048" s="67"/>
      <c r="Y1048" s="67"/>
    </row>
    <row r="1049">
      <c r="A1049" s="67"/>
      <c r="B1049" s="68"/>
      <c r="C1049" s="67"/>
      <c r="D1049" s="67"/>
      <c r="E1049" s="67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70"/>
      <c r="T1049" s="70"/>
      <c r="U1049" s="67"/>
      <c r="V1049" s="67"/>
      <c r="W1049" s="67"/>
      <c r="X1049" s="67"/>
      <c r="Y1049" s="67"/>
    </row>
    <row r="1050">
      <c r="A1050" s="67"/>
      <c r="B1050" s="68"/>
      <c r="C1050" s="67"/>
      <c r="D1050" s="67"/>
      <c r="E1050" s="67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70"/>
      <c r="T1050" s="70"/>
      <c r="U1050" s="67"/>
      <c r="V1050" s="67"/>
      <c r="W1050" s="67"/>
      <c r="X1050" s="67"/>
      <c r="Y1050" s="67"/>
    </row>
    <row r="1051">
      <c r="A1051" s="67"/>
      <c r="B1051" s="68"/>
      <c r="C1051" s="67"/>
      <c r="D1051" s="67"/>
      <c r="E1051" s="67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70"/>
      <c r="T1051" s="70"/>
      <c r="U1051" s="67"/>
      <c r="V1051" s="67"/>
      <c r="W1051" s="67"/>
      <c r="X1051" s="67"/>
      <c r="Y1051" s="67"/>
    </row>
    <row r="1052">
      <c r="A1052" s="67"/>
      <c r="B1052" s="68"/>
      <c r="C1052" s="67"/>
      <c r="D1052" s="67"/>
      <c r="E1052" s="67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70"/>
      <c r="T1052" s="70"/>
      <c r="U1052" s="67"/>
      <c r="V1052" s="67"/>
      <c r="W1052" s="67"/>
      <c r="X1052" s="67"/>
      <c r="Y1052" s="67"/>
    </row>
    <row r="1053">
      <c r="A1053" s="67"/>
      <c r="B1053" s="68"/>
      <c r="C1053" s="67"/>
      <c r="D1053" s="67"/>
      <c r="E1053" s="67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70"/>
      <c r="T1053" s="70"/>
      <c r="U1053" s="67"/>
      <c r="V1053" s="67"/>
      <c r="W1053" s="67"/>
      <c r="X1053" s="67"/>
      <c r="Y1053" s="67"/>
    </row>
    <row r="1054">
      <c r="A1054" s="67"/>
      <c r="B1054" s="68"/>
      <c r="C1054" s="67"/>
      <c r="D1054" s="67"/>
      <c r="E1054" s="67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70"/>
      <c r="T1054" s="70"/>
      <c r="U1054" s="67"/>
      <c r="V1054" s="67"/>
      <c r="W1054" s="67"/>
      <c r="X1054" s="67"/>
      <c r="Y1054" s="67"/>
    </row>
    <row r="1055">
      <c r="A1055" s="67"/>
      <c r="B1055" s="68"/>
      <c r="C1055" s="67"/>
      <c r="D1055" s="67"/>
      <c r="E1055" s="67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70"/>
      <c r="T1055" s="70"/>
      <c r="U1055" s="67"/>
      <c r="V1055" s="67"/>
      <c r="W1055" s="67"/>
      <c r="X1055" s="67"/>
      <c r="Y1055" s="67"/>
    </row>
    <row r="1056">
      <c r="A1056" s="67"/>
      <c r="B1056" s="68"/>
      <c r="C1056" s="67"/>
      <c r="D1056" s="67"/>
      <c r="E1056" s="67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70"/>
      <c r="T1056" s="70"/>
      <c r="U1056" s="67"/>
      <c r="V1056" s="67"/>
      <c r="W1056" s="67"/>
      <c r="X1056" s="67"/>
      <c r="Y1056" s="67"/>
    </row>
    <row r="1057">
      <c r="A1057" s="67"/>
      <c r="B1057" s="68"/>
      <c r="C1057" s="67"/>
      <c r="D1057" s="67"/>
      <c r="E1057" s="67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70"/>
      <c r="T1057" s="70"/>
      <c r="U1057" s="67"/>
      <c r="V1057" s="67"/>
      <c r="W1057" s="67"/>
      <c r="X1057" s="67"/>
      <c r="Y1057" s="67"/>
    </row>
    <row r="1058">
      <c r="A1058" s="67"/>
      <c r="B1058" s="68"/>
      <c r="C1058" s="67"/>
      <c r="D1058" s="67"/>
      <c r="E1058" s="67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70"/>
      <c r="T1058" s="70"/>
      <c r="U1058" s="67"/>
      <c r="V1058" s="67"/>
      <c r="W1058" s="67"/>
      <c r="X1058" s="67"/>
      <c r="Y1058" s="67"/>
    </row>
    <row r="1059">
      <c r="A1059" s="67"/>
      <c r="B1059" s="68"/>
      <c r="C1059" s="67"/>
      <c r="D1059" s="67"/>
      <c r="E1059" s="67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70"/>
      <c r="T1059" s="70"/>
      <c r="U1059" s="67"/>
      <c r="V1059" s="67"/>
      <c r="W1059" s="67"/>
      <c r="X1059" s="67"/>
      <c r="Y1059" s="67"/>
    </row>
    <row r="1060">
      <c r="A1060" s="67"/>
      <c r="B1060" s="68"/>
      <c r="C1060" s="67"/>
      <c r="D1060" s="67"/>
      <c r="E1060" s="67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70"/>
      <c r="T1060" s="70"/>
      <c r="U1060" s="67"/>
      <c r="V1060" s="67"/>
      <c r="W1060" s="67"/>
      <c r="X1060" s="67"/>
      <c r="Y1060" s="67"/>
    </row>
    <row r="1061">
      <c r="A1061" s="67"/>
      <c r="B1061" s="68"/>
      <c r="C1061" s="67"/>
      <c r="D1061" s="67"/>
      <c r="E1061" s="67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70"/>
      <c r="T1061" s="70"/>
      <c r="U1061" s="67"/>
      <c r="V1061" s="67"/>
      <c r="W1061" s="67"/>
      <c r="X1061" s="67"/>
      <c r="Y1061" s="67"/>
    </row>
    <row r="1062">
      <c r="A1062" s="67"/>
      <c r="B1062" s="68"/>
      <c r="C1062" s="67"/>
      <c r="D1062" s="67"/>
      <c r="E1062" s="67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70"/>
      <c r="T1062" s="70"/>
      <c r="U1062" s="67"/>
      <c r="V1062" s="67"/>
      <c r="W1062" s="67"/>
      <c r="X1062" s="67"/>
      <c r="Y1062" s="67"/>
    </row>
    <row r="1063">
      <c r="A1063" s="67"/>
      <c r="B1063" s="68"/>
      <c r="C1063" s="67"/>
      <c r="D1063" s="67"/>
      <c r="E1063" s="67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70"/>
      <c r="T1063" s="70"/>
      <c r="U1063" s="67"/>
      <c r="V1063" s="67"/>
      <c r="W1063" s="67"/>
      <c r="X1063" s="67"/>
      <c r="Y1063" s="67"/>
    </row>
    <row r="1064">
      <c r="A1064" s="67"/>
      <c r="B1064" s="68"/>
      <c r="C1064" s="67"/>
      <c r="D1064" s="67"/>
      <c r="E1064" s="67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70"/>
      <c r="T1064" s="70"/>
      <c r="U1064" s="67"/>
      <c r="V1064" s="67"/>
      <c r="W1064" s="67"/>
      <c r="X1064" s="67"/>
      <c r="Y1064" s="67"/>
    </row>
    <row r="1065">
      <c r="A1065" s="67"/>
      <c r="B1065" s="68"/>
      <c r="C1065" s="67"/>
      <c r="D1065" s="67"/>
      <c r="E1065" s="67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70"/>
      <c r="T1065" s="70"/>
      <c r="U1065" s="67"/>
      <c r="V1065" s="67"/>
      <c r="W1065" s="67"/>
      <c r="X1065" s="67"/>
      <c r="Y1065" s="67"/>
    </row>
    <row r="1066">
      <c r="A1066" s="65"/>
      <c r="B1066" s="68"/>
      <c r="C1066" s="67"/>
      <c r="D1066" s="67"/>
      <c r="E1066" s="67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70"/>
      <c r="T1066" s="70"/>
      <c r="U1066" s="67"/>
      <c r="V1066" s="67"/>
      <c r="W1066" s="67"/>
      <c r="X1066" s="67"/>
      <c r="Y1066" s="67"/>
    </row>
    <row r="1067">
      <c r="A1067" s="65"/>
      <c r="B1067" s="68"/>
      <c r="C1067" s="67"/>
      <c r="D1067" s="67"/>
      <c r="E1067" s="67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70"/>
      <c r="T1067" s="70"/>
      <c r="U1067" s="67"/>
      <c r="V1067" s="67"/>
      <c r="W1067" s="67"/>
      <c r="X1067" s="67"/>
      <c r="Y1067" s="67"/>
    </row>
    <row r="1068">
      <c r="A1068" s="67"/>
      <c r="B1068" s="68"/>
      <c r="C1068" s="67"/>
      <c r="D1068" s="67"/>
      <c r="E1068" s="67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70"/>
      <c r="T1068" s="70"/>
      <c r="U1068" s="67"/>
      <c r="V1068" s="67"/>
      <c r="W1068" s="67"/>
      <c r="X1068" s="67"/>
      <c r="Y1068" s="67"/>
    </row>
    <row r="1069">
      <c r="A1069" s="67"/>
      <c r="B1069" s="68"/>
      <c r="C1069" s="67"/>
      <c r="D1069" s="67"/>
      <c r="E1069" s="67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70"/>
      <c r="T1069" s="70"/>
      <c r="U1069" s="67"/>
      <c r="V1069" s="67"/>
      <c r="W1069" s="67"/>
      <c r="X1069" s="67"/>
      <c r="Y1069" s="67"/>
    </row>
    <row r="1070">
      <c r="A1070" s="67"/>
      <c r="B1070" s="68"/>
      <c r="C1070" s="67"/>
      <c r="D1070" s="67"/>
      <c r="E1070" s="67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70"/>
      <c r="T1070" s="70"/>
      <c r="U1070" s="67"/>
      <c r="V1070" s="67"/>
      <c r="W1070" s="67"/>
      <c r="X1070" s="67"/>
      <c r="Y1070" s="67"/>
    </row>
    <row r="1071">
      <c r="A1071" s="67"/>
      <c r="B1071" s="68"/>
      <c r="C1071" s="67"/>
      <c r="D1071" s="67"/>
      <c r="E1071" s="67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70"/>
      <c r="T1071" s="70"/>
      <c r="U1071" s="67"/>
      <c r="V1071" s="67"/>
      <c r="W1071" s="67"/>
      <c r="X1071" s="67"/>
      <c r="Y1071" s="67"/>
    </row>
    <row r="1072">
      <c r="A1072" s="67"/>
      <c r="B1072" s="68"/>
      <c r="C1072" s="67"/>
      <c r="D1072" s="67"/>
      <c r="E1072" s="67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70"/>
      <c r="T1072" s="70"/>
      <c r="U1072" s="67"/>
      <c r="V1072" s="67"/>
      <c r="W1072" s="67"/>
      <c r="X1072" s="67"/>
      <c r="Y1072" s="67"/>
    </row>
    <row r="1073">
      <c r="A1073" s="65"/>
      <c r="B1073" s="68"/>
      <c r="C1073" s="67"/>
      <c r="D1073" s="67"/>
      <c r="E1073" s="67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70"/>
      <c r="T1073" s="70"/>
      <c r="U1073" s="67"/>
      <c r="V1073" s="67"/>
      <c r="W1073" s="67"/>
      <c r="X1073" s="67"/>
      <c r="Y1073" s="67"/>
    </row>
    <row r="1074">
      <c r="A1074" s="65"/>
      <c r="B1074" s="68"/>
      <c r="C1074" s="67"/>
      <c r="D1074" s="67"/>
      <c r="E1074" s="67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70"/>
      <c r="T1074" s="70"/>
      <c r="U1074" s="67"/>
      <c r="V1074" s="67"/>
      <c r="W1074" s="67"/>
      <c r="X1074" s="67"/>
      <c r="Y1074" s="67"/>
    </row>
    <row r="1075">
      <c r="A1075" s="65"/>
      <c r="B1075" s="68"/>
      <c r="C1075" s="67"/>
      <c r="D1075" s="67"/>
      <c r="E1075" s="67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70"/>
      <c r="T1075" s="70"/>
      <c r="U1075" s="67"/>
      <c r="V1075" s="67"/>
      <c r="W1075" s="67"/>
      <c r="X1075" s="67"/>
      <c r="Y1075" s="67"/>
    </row>
    <row r="1076">
      <c r="A1076" s="65"/>
      <c r="B1076" s="68"/>
      <c r="C1076" s="67"/>
      <c r="D1076" s="67"/>
      <c r="E1076" s="67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70"/>
      <c r="T1076" s="70"/>
      <c r="U1076" s="67"/>
      <c r="V1076" s="67"/>
      <c r="W1076" s="67"/>
      <c r="X1076" s="67"/>
      <c r="Y1076" s="67"/>
    </row>
    <row r="1077">
      <c r="A1077" s="65"/>
      <c r="B1077" s="68"/>
      <c r="C1077" s="67"/>
      <c r="D1077" s="67"/>
      <c r="E1077" s="67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70"/>
      <c r="T1077" s="70"/>
      <c r="U1077" s="67"/>
      <c r="V1077" s="67"/>
      <c r="W1077" s="67"/>
      <c r="X1077" s="67"/>
      <c r="Y1077" s="67"/>
    </row>
    <row r="1078">
      <c r="A1078" s="65"/>
      <c r="B1078" s="68"/>
      <c r="C1078" s="67"/>
      <c r="D1078" s="67"/>
      <c r="E1078" s="67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70"/>
      <c r="T1078" s="70"/>
      <c r="U1078" s="67"/>
      <c r="V1078" s="67"/>
      <c r="W1078" s="67"/>
      <c r="X1078" s="67"/>
      <c r="Y1078" s="67"/>
    </row>
    <row r="1079">
      <c r="A1079" s="65"/>
      <c r="B1079" s="68"/>
      <c r="C1079" s="67"/>
      <c r="D1079" s="67"/>
      <c r="E1079" s="67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70"/>
      <c r="T1079" s="70"/>
      <c r="U1079" s="67"/>
      <c r="V1079" s="67"/>
      <c r="W1079" s="67"/>
      <c r="X1079" s="67"/>
      <c r="Y1079" s="67"/>
    </row>
    <row r="1080">
      <c r="A1080" s="65"/>
      <c r="B1080" s="68"/>
      <c r="C1080" s="67"/>
      <c r="D1080" s="67"/>
      <c r="E1080" s="67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70"/>
      <c r="T1080" s="70"/>
      <c r="U1080" s="67"/>
      <c r="V1080" s="67"/>
      <c r="W1080" s="67"/>
      <c r="X1080" s="67"/>
      <c r="Y1080" s="67"/>
    </row>
    <row r="1081">
      <c r="A1081" s="65"/>
      <c r="B1081" s="68"/>
      <c r="C1081" s="67"/>
      <c r="D1081" s="67"/>
      <c r="E1081" s="67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70"/>
      <c r="T1081" s="70"/>
      <c r="U1081" s="67"/>
      <c r="V1081" s="67"/>
      <c r="W1081" s="67"/>
      <c r="X1081" s="67"/>
      <c r="Y1081" s="67"/>
    </row>
    <row r="1082">
      <c r="A1082" s="65"/>
      <c r="B1082" s="68"/>
      <c r="C1082" s="67"/>
      <c r="D1082" s="67"/>
      <c r="E1082" s="67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70"/>
      <c r="T1082" s="70"/>
      <c r="U1082" s="67"/>
      <c r="V1082" s="67"/>
      <c r="W1082" s="67"/>
      <c r="X1082" s="67"/>
      <c r="Y1082" s="67"/>
    </row>
    <row r="1083">
      <c r="A1083" s="65"/>
      <c r="B1083" s="68"/>
      <c r="C1083" s="67"/>
      <c r="D1083" s="67"/>
      <c r="E1083" s="67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70"/>
      <c r="T1083" s="70"/>
      <c r="U1083" s="67"/>
      <c r="V1083" s="67"/>
      <c r="W1083" s="67"/>
      <c r="X1083" s="67"/>
      <c r="Y1083" s="67"/>
    </row>
    <row r="1084">
      <c r="A1084" s="65"/>
      <c r="B1084" s="68"/>
      <c r="C1084" s="67"/>
      <c r="D1084" s="67"/>
      <c r="E1084" s="67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70"/>
      <c r="T1084" s="70"/>
      <c r="U1084" s="67"/>
      <c r="V1084" s="67"/>
      <c r="W1084" s="67"/>
      <c r="X1084" s="67"/>
      <c r="Y1084" s="67"/>
    </row>
    <row r="1085">
      <c r="A1085" s="65"/>
      <c r="B1085" s="68"/>
      <c r="C1085" s="67"/>
      <c r="D1085" s="67"/>
      <c r="E1085" s="67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70"/>
      <c r="T1085" s="70"/>
      <c r="U1085" s="67"/>
      <c r="V1085" s="67"/>
      <c r="W1085" s="67"/>
      <c r="X1085" s="67"/>
      <c r="Y1085" s="67"/>
    </row>
    <row r="1086">
      <c r="A1086" s="65"/>
      <c r="B1086" s="68"/>
      <c r="C1086" s="67"/>
      <c r="D1086" s="67"/>
      <c r="E1086" s="67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70"/>
      <c r="T1086" s="70"/>
      <c r="U1086" s="67"/>
      <c r="V1086" s="67"/>
      <c r="W1086" s="67"/>
      <c r="X1086" s="67"/>
      <c r="Y1086" s="67"/>
    </row>
    <row r="1087">
      <c r="A1087" s="65"/>
      <c r="B1087" s="68"/>
      <c r="C1087" s="67"/>
      <c r="D1087" s="67"/>
      <c r="E1087" s="67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70"/>
      <c r="T1087" s="70"/>
      <c r="U1087" s="67"/>
      <c r="V1087" s="67"/>
      <c r="W1087" s="67"/>
      <c r="X1087" s="67"/>
      <c r="Y1087" s="67"/>
    </row>
    <row r="1088">
      <c r="A1088" s="65"/>
      <c r="B1088" s="68"/>
      <c r="C1088" s="67"/>
      <c r="D1088" s="67"/>
      <c r="E1088" s="67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70"/>
      <c r="T1088" s="70"/>
      <c r="U1088" s="67"/>
      <c r="V1088" s="67"/>
      <c r="W1088" s="67"/>
      <c r="X1088" s="67"/>
      <c r="Y1088" s="67"/>
    </row>
    <row r="1089">
      <c r="A1089" s="65"/>
      <c r="B1089" s="68"/>
      <c r="C1089" s="67"/>
      <c r="D1089" s="67"/>
      <c r="E1089" s="67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70"/>
      <c r="T1089" s="70"/>
      <c r="U1089" s="67"/>
      <c r="V1089" s="67"/>
      <c r="W1089" s="67"/>
      <c r="X1089" s="67"/>
      <c r="Y1089" s="67"/>
    </row>
    <row r="1090">
      <c r="A1090" s="65"/>
      <c r="B1090" s="68"/>
      <c r="C1090" s="67"/>
      <c r="D1090" s="67"/>
      <c r="E1090" s="67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70"/>
      <c r="T1090" s="70"/>
      <c r="U1090" s="67"/>
      <c r="V1090" s="67"/>
      <c r="W1090" s="67"/>
      <c r="X1090" s="67"/>
      <c r="Y1090" s="67"/>
    </row>
    <row r="1091">
      <c r="A1091" s="65"/>
      <c r="B1091" s="68"/>
      <c r="C1091" s="67"/>
      <c r="D1091" s="67"/>
      <c r="E1091" s="67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70"/>
      <c r="T1091" s="70"/>
      <c r="U1091" s="67"/>
      <c r="V1091" s="67"/>
      <c r="W1091" s="67"/>
      <c r="X1091" s="67"/>
      <c r="Y1091" s="67"/>
    </row>
    <row r="1092">
      <c r="A1092" s="65"/>
      <c r="B1092" s="68"/>
      <c r="C1092" s="67"/>
      <c r="D1092" s="67"/>
      <c r="E1092" s="67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70"/>
      <c r="T1092" s="70"/>
      <c r="U1092" s="67"/>
      <c r="V1092" s="67"/>
      <c r="W1092" s="67"/>
      <c r="X1092" s="67"/>
      <c r="Y1092" s="67"/>
    </row>
    <row r="1093">
      <c r="A1093" s="65"/>
      <c r="B1093" s="68"/>
      <c r="C1093" s="67"/>
      <c r="D1093" s="67"/>
      <c r="E1093" s="67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70"/>
      <c r="T1093" s="70"/>
      <c r="U1093" s="67"/>
      <c r="V1093" s="67"/>
      <c r="W1093" s="67"/>
      <c r="X1093" s="67"/>
      <c r="Y1093" s="67"/>
    </row>
    <row r="1094">
      <c r="A1094" s="65"/>
      <c r="B1094" s="68"/>
      <c r="C1094" s="67"/>
      <c r="D1094" s="67"/>
      <c r="E1094" s="67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70"/>
      <c r="T1094" s="70"/>
      <c r="U1094" s="67"/>
      <c r="V1094" s="67"/>
      <c r="W1094" s="67"/>
      <c r="X1094" s="67"/>
      <c r="Y1094" s="67"/>
    </row>
    <row r="1095">
      <c r="A1095" s="67"/>
      <c r="B1095" s="68"/>
      <c r="C1095" s="67"/>
      <c r="D1095" s="67"/>
      <c r="E1095" s="67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70"/>
      <c r="T1095" s="70"/>
      <c r="U1095" s="67"/>
      <c r="V1095" s="67"/>
      <c r="W1095" s="67"/>
      <c r="X1095" s="67"/>
      <c r="Y1095" s="67"/>
    </row>
    <row r="1096">
      <c r="A1096" s="67"/>
      <c r="B1096" s="68"/>
      <c r="C1096" s="67"/>
      <c r="D1096" s="67"/>
      <c r="E1096" s="67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70"/>
      <c r="T1096" s="70"/>
      <c r="U1096" s="67"/>
      <c r="V1096" s="67"/>
      <c r="W1096" s="67"/>
      <c r="X1096" s="67"/>
      <c r="Y1096" s="67"/>
    </row>
    <row r="1097">
      <c r="A1097" s="67"/>
      <c r="B1097" s="68"/>
      <c r="C1097" s="67"/>
      <c r="D1097" s="67"/>
      <c r="E1097" s="67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70"/>
      <c r="T1097" s="70"/>
      <c r="U1097" s="67"/>
      <c r="V1097" s="67"/>
      <c r="W1097" s="67"/>
      <c r="X1097" s="67"/>
      <c r="Y1097" s="67"/>
    </row>
    <row r="1098">
      <c r="A1098" s="67"/>
      <c r="B1098" s="68"/>
      <c r="C1098" s="67"/>
      <c r="D1098" s="67"/>
      <c r="E1098" s="67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70"/>
      <c r="T1098" s="70"/>
      <c r="U1098" s="67"/>
      <c r="V1098" s="67"/>
      <c r="W1098" s="67"/>
      <c r="X1098" s="67"/>
      <c r="Y1098" s="67"/>
    </row>
    <row r="1099">
      <c r="A1099" s="67"/>
      <c r="B1099" s="68"/>
      <c r="C1099" s="67"/>
      <c r="D1099" s="67"/>
      <c r="E1099" s="67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70"/>
      <c r="T1099" s="70"/>
      <c r="U1099" s="67"/>
      <c r="V1099" s="67"/>
      <c r="W1099" s="67"/>
      <c r="X1099" s="67"/>
      <c r="Y1099" s="67"/>
    </row>
    <row r="1100">
      <c r="A1100" s="67"/>
      <c r="B1100" s="68"/>
      <c r="C1100" s="67"/>
      <c r="D1100" s="67"/>
      <c r="E1100" s="67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72"/>
      <c r="T1100" s="70"/>
      <c r="U1100" s="67"/>
      <c r="V1100" s="67"/>
      <c r="W1100" s="67"/>
      <c r="X1100" s="67"/>
      <c r="Y1100" s="67"/>
    </row>
    <row r="1101">
      <c r="A1101" s="67"/>
      <c r="B1101" s="68"/>
      <c r="C1101" s="67"/>
      <c r="D1101" s="67"/>
      <c r="E1101" s="67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70"/>
      <c r="T1101" s="70"/>
      <c r="U1101" s="67"/>
      <c r="V1101" s="67"/>
      <c r="W1101" s="67"/>
      <c r="X1101" s="67"/>
      <c r="Y1101" s="67"/>
    </row>
    <row r="1102">
      <c r="A1102" s="67"/>
      <c r="B1102" s="68"/>
      <c r="C1102" s="67"/>
      <c r="D1102" s="67"/>
      <c r="E1102" s="67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70"/>
      <c r="T1102" s="70"/>
      <c r="U1102" s="67"/>
      <c r="V1102" s="67"/>
      <c r="W1102" s="67"/>
      <c r="X1102" s="67"/>
      <c r="Y1102" s="67"/>
    </row>
    <row r="1103">
      <c r="A1103" s="67"/>
      <c r="B1103" s="68"/>
      <c r="C1103" s="67"/>
      <c r="D1103" s="67"/>
      <c r="E1103" s="67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70"/>
      <c r="T1103" s="70"/>
      <c r="U1103" s="67"/>
      <c r="V1103" s="67"/>
      <c r="W1103" s="67"/>
      <c r="X1103" s="67"/>
      <c r="Y1103" s="67"/>
    </row>
    <row r="1104">
      <c r="A1104" s="67"/>
      <c r="B1104" s="68"/>
      <c r="C1104" s="67"/>
      <c r="D1104" s="67"/>
      <c r="E1104" s="67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70"/>
      <c r="T1104" s="70"/>
      <c r="U1104" s="67"/>
      <c r="V1104" s="67"/>
      <c r="W1104" s="67"/>
      <c r="X1104" s="67"/>
      <c r="Y1104" s="67"/>
    </row>
    <row r="1105">
      <c r="A1105" s="67"/>
      <c r="B1105" s="68"/>
      <c r="C1105" s="67"/>
      <c r="D1105" s="67"/>
      <c r="E1105" s="67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70"/>
      <c r="T1105" s="70"/>
      <c r="U1105" s="67"/>
      <c r="V1105" s="67"/>
      <c r="W1105" s="67"/>
      <c r="X1105" s="67"/>
      <c r="Y1105" s="67"/>
    </row>
    <row r="1106">
      <c r="A1106" s="67"/>
      <c r="B1106" s="68"/>
      <c r="C1106" s="67"/>
      <c r="D1106" s="67"/>
      <c r="E1106" s="67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70"/>
      <c r="T1106" s="70"/>
      <c r="U1106" s="67"/>
      <c r="V1106" s="67"/>
      <c r="W1106" s="67"/>
      <c r="X1106" s="67"/>
      <c r="Y1106" s="67"/>
    </row>
    <row r="1107">
      <c r="A1107" s="67"/>
      <c r="B1107" s="68"/>
      <c r="C1107" s="67"/>
      <c r="D1107" s="67"/>
      <c r="E1107" s="67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70"/>
      <c r="T1107" s="70"/>
      <c r="U1107" s="67"/>
      <c r="V1107" s="67"/>
      <c r="W1107" s="67"/>
      <c r="X1107" s="67"/>
      <c r="Y1107" s="67"/>
    </row>
    <row r="1108">
      <c r="A1108" s="67"/>
      <c r="B1108" s="68"/>
      <c r="C1108" s="67"/>
      <c r="D1108" s="67"/>
      <c r="E1108" s="67"/>
      <c r="F1108" s="68"/>
      <c r="G1108" s="68"/>
      <c r="H1108" s="68"/>
      <c r="I1108" s="68"/>
      <c r="J1108" s="68"/>
      <c r="K1108" s="68"/>
      <c r="L1108" s="68"/>
      <c r="M1108" s="68"/>
      <c r="N1108" s="68"/>
      <c r="O1108" s="68"/>
      <c r="P1108" s="68"/>
      <c r="Q1108" s="68"/>
      <c r="R1108" s="68"/>
      <c r="S1108" s="70"/>
      <c r="T1108" s="70"/>
      <c r="U1108" s="67"/>
      <c r="V1108" s="67"/>
      <c r="W1108" s="67"/>
      <c r="X1108" s="67"/>
      <c r="Y1108" s="67"/>
    </row>
    <row r="1109">
      <c r="A1109" s="67"/>
      <c r="B1109" s="68"/>
      <c r="C1109" s="67"/>
      <c r="D1109" s="67"/>
      <c r="E1109" s="67"/>
      <c r="F1109" s="68"/>
      <c r="G1109" s="68"/>
      <c r="H1109" s="68"/>
      <c r="I1109" s="68"/>
      <c r="J1109" s="68"/>
      <c r="K1109" s="68"/>
      <c r="L1109" s="68"/>
      <c r="M1109" s="68"/>
      <c r="N1109" s="68"/>
      <c r="O1109" s="68"/>
      <c r="P1109" s="68"/>
      <c r="Q1109" s="68"/>
      <c r="R1109" s="68"/>
      <c r="S1109" s="70"/>
      <c r="T1109" s="70"/>
      <c r="U1109" s="67"/>
      <c r="V1109" s="67"/>
      <c r="W1109" s="67"/>
      <c r="X1109" s="67"/>
      <c r="Y1109" s="67"/>
    </row>
    <row r="1110">
      <c r="A1110" s="67"/>
      <c r="B1110" s="68"/>
      <c r="C1110" s="67"/>
      <c r="D1110" s="67"/>
      <c r="E1110" s="67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  <c r="S1110" s="70"/>
      <c r="T1110" s="70"/>
      <c r="U1110" s="67"/>
      <c r="V1110" s="67"/>
      <c r="W1110" s="67"/>
      <c r="X1110" s="67"/>
      <c r="Y1110" s="67"/>
    </row>
    <row r="1111">
      <c r="A1111" s="67"/>
      <c r="B1111" s="68"/>
      <c r="C1111" s="67"/>
      <c r="D1111" s="67"/>
      <c r="E1111" s="67"/>
      <c r="F1111" s="68"/>
      <c r="G1111" s="68"/>
      <c r="H1111" s="68"/>
      <c r="I1111" s="68"/>
      <c r="J1111" s="68"/>
      <c r="K1111" s="68"/>
      <c r="L1111" s="68"/>
      <c r="M1111" s="68"/>
      <c r="N1111" s="68"/>
      <c r="O1111" s="68"/>
      <c r="P1111" s="68"/>
      <c r="Q1111" s="68"/>
      <c r="R1111" s="68"/>
      <c r="S1111" s="70"/>
      <c r="T1111" s="70"/>
      <c r="U1111" s="67"/>
      <c r="V1111" s="67"/>
      <c r="W1111" s="67"/>
      <c r="X1111" s="67"/>
      <c r="Y1111" s="67"/>
    </row>
    <row r="1112">
      <c r="A1112" s="67"/>
      <c r="B1112" s="68"/>
      <c r="C1112" s="67"/>
      <c r="D1112" s="67"/>
      <c r="E1112" s="67"/>
      <c r="F1112" s="68"/>
      <c r="G1112" s="68"/>
      <c r="H1112" s="68"/>
      <c r="I1112" s="68"/>
      <c r="J1112" s="68"/>
      <c r="K1112" s="68"/>
      <c r="L1112" s="68"/>
      <c r="M1112" s="68"/>
      <c r="N1112" s="68"/>
      <c r="O1112" s="68"/>
      <c r="P1112" s="68"/>
      <c r="Q1112" s="68"/>
      <c r="R1112" s="68"/>
      <c r="S1112" s="70"/>
      <c r="T1112" s="70"/>
      <c r="U1112" s="67"/>
      <c r="V1112" s="67"/>
      <c r="W1112" s="67"/>
      <c r="X1112" s="67"/>
      <c r="Y1112" s="67"/>
    </row>
    <row r="1113">
      <c r="A1113" s="67"/>
      <c r="B1113" s="68"/>
      <c r="C1113" s="67"/>
      <c r="D1113" s="67"/>
      <c r="E1113" s="67"/>
      <c r="F1113" s="68"/>
      <c r="G1113" s="68"/>
      <c r="H1113" s="68"/>
      <c r="I1113" s="68"/>
      <c r="J1113" s="68"/>
      <c r="K1113" s="68"/>
      <c r="L1113" s="68"/>
      <c r="M1113" s="68"/>
      <c r="N1113" s="68"/>
      <c r="O1113" s="68"/>
      <c r="P1113" s="68"/>
      <c r="Q1113" s="68"/>
      <c r="R1113" s="68"/>
      <c r="S1113" s="70"/>
      <c r="T1113" s="70"/>
      <c r="U1113" s="67"/>
      <c r="V1113" s="67"/>
      <c r="W1113" s="67"/>
      <c r="X1113" s="67"/>
      <c r="Y1113" s="67"/>
    </row>
    <row r="1114">
      <c r="A1114" s="67"/>
      <c r="B1114" s="68"/>
      <c r="C1114" s="67"/>
      <c r="D1114" s="67"/>
      <c r="E1114" s="67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  <c r="S1114" s="70"/>
      <c r="T1114" s="70"/>
      <c r="U1114" s="67"/>
      <c r="V1114" s="67"/>
      <c r="W1114" s="67"/>
      <c r="X1114" s="67"/>
      <c r="Y1114" s="67"/>
    </row>
    <row r="1115">
      <c r="A1115" s="67"/>
      <c r="B1115" s="68"/>
      <c r="C1115" s="67"/>
      <c r="D1115" s="67"/>
      <c r="E1115" s="67"/>
      <c r="F1115" s="68"/>
      <c r="G1115" s="68"/>
      <c r="H1115" s="68"/>
      <c r="I1115" s="68"/>
      <c r="J1115" s="68"/>
      <c r="K1115" s="68"/>
      <c r="L1115" s="68"/>
      <c r="M1115" s="68"/>
      <c r="N1115" s="68"/>
      <c r="O1115" s="68"/>
      <c r="P1115" s="68"/>
      <c r="Q1115" s="68"/>
      <c r="R1115" s="68"/>
      <c r="S1115" s="70"/>
      <c r="T1115" s="70"/>
      <c r="U1115" s="67"/>
      <c r="V1115" s="67"/>
      <c r="W1115" s="67"/>
      <c r="X1115" s="67"/>
      <c r="Y1115" s="67"/>
    </row>
    <row r="1116">
      <c r="A1116" s="67"/>
      <c r="B1116" s="68"/>
      <c r="C1116" s="67"/>
      <c r="D1116" s="67"/>
      <c r="E1116" s="67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70"/>
      <c r="T1116" s="70"/>
      <c r="U1116" s="67"/>
      <c r="V1116" s="67"/>
      <c r="W1116" s="67"/>
      <c r="X1116" s="67"/>
      <c r="Y1116" s="67"/>
    </row>
    <row r="1117">
      <c r="A1117" s="67"/>
      <c r="B1117" s="68"/>
      <c r="C1117" s="67"/>
      <c r="D1117" s="67"/>
      <c r="E1117" s="67"/>
      <c r="F1117" s="68"/>
      <c r="G1117" s="68"/>
      <c r="H1117" s="68"/>
      <c r="I1117" s="68"/>
      <c r="J1117" s="68"/>
      <c r="K1117" s="68"/>
      <c r="L1117" s="68"/>
      <c r="M1117" s="68"/>
      <c r="N1117" s="68"/>
      <c r="O1117" s="68"/>
      <c r="P1117" s="68"/>
      <c r="Q1117" s="68"/>
      <c r="R1117" s="68"/>
      <c r="S1117" s="70"/>
      <c r="T1117" s="70"/>
      <c r="U1117" s="67"/>
      <c r="V1117" s="67"/>
      <c r="W1117" s="67"/>
      <c r="X1117" s="67"/>
      <c r="Y1117" s="67"/>
    </row>
    <row r="1118">
      <c r="A1118" s="67"/>
      <c r="B1118" s="68"/>
      <c r="C1118" s="67"/>
      <c r="D1118" s="67"/>
      <c r="E1118" s="67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  <c r="S1118" s="70"/>
      <c r="T1118" s="70"/>
      <c r="U1118" s="67"/>
      <c r="V1118" s="67"/>
      <c r="W1118" s="67"/>
      <c r="X1118" s="67"/>
      <c r="Y1118" s="67"/>
    </row>
    <row r="1119">
      <c r="A1119" s="67"/>
      <c r="B1119" s="68"/>
      <c r="C1119" s="67"/>
      <c r="D1119" s="67"/>
      <c r="E1119" s="67"/>
      <c r="F1119" s="68"/>
      <c r="G1119" s="68"/>
      <c r="H1119" s="68"/>
      <c r="I1119" s="68"/>
      <c r="J1119" s="68"/>
      <c r="K1119" s="68"/>
      <c r="L1119" s="68"/>
      <c r="M1119" s="68"/>
      <c r="N1119" s="68"/>
      <c r="O1119" s="68"/>
      <c r="P1119" s="68"/>
      <c r="Q1119" s="68"/>
      <c r="R1119" s="68"/>
      <c r="S1119" s="70"/>
      <c r="T1119" s="70"/>
      <c r="U1119" s="67"/>
      <c r="V1119" s="67"/>
      <c r="W1119" s="67"/>
      <c r="X1119" s="67"/>
      <c r="Y1119" s="67"/>
    </row>
    <row r="1120">
      <c r="A1120" s="67"/>
      <c r="B1120" s="68"/>
      <c r="C1120" s="67"/>
      <c r="D1120" s="67"/>
      <c r="E1120" s="67"/>
      <c r="F1120" s="68"/>
      <c r="G1120" s="68"/>
      <c r="H1120" s="68"/>
      <c r="I1120" s="68"/>
      <c r="J1120" s="68"/>
      <c r="K1120" s="68"/>
      <c r="L1120" s="68"/>
      <c r="M1120" s="68"/>
      <c r="N1120" s="68"/>
      <c r="O1120" s="68"/>
      <c r="P1120" s="68"/>
      <c r="Q1120" s="68"/>
      <c r="R1120" s="68"/>
      <c r="S1120" s="70"/>
      <c r="T1120" s="70"/>
      <c r="U1120" s="67"/>
      <c r="V1120" s="67"/>
      <c r="W1120" s="67"/>
      <c r="X1120" s="67"/>
      <c r="Y1120" s="67"/>
    </row>
    <row r="1121">
      <c r="A1121" s="67"/>
      <c r="B1121" s="68"/>
      <c r="C1121" s="67"/>
      <c r="D1121" s="67"/>
      <c r="E1121" s="67"/>
      <c r="F1121" s="68"/>
      <c r="G1121" s="68"/>
      <c r="H1121" s="68"/>
      <c r="I1121" s="68"/>
      <c r="J1121" s="68"/>
      <c r="K1121" s="68"/>
      <c r="L1121" s="68"/>
      <c r="M1121" s="68"/>
      <c r="N1121" s="68"/>
      <c r="O1121" s="68"/>
      <c r="P1121" s="68"/>
      <c r="Q1121" s="68"/>
      <c r="R1121" s="68"/>
      <c r="S1121" s="70"/>
      <c r="T1121" s="70"/>
      <c r="U1121" s="67"/>
      <c r="V1121" s="67"/>
      <c r="W1121" s="67"/>
      <c r="X1121" s="67"/>
      <c r="Y1121" s="67"/>
    </row>
    <row r="1122">
      <c r="A1122" s="67"/>
      <c r="B1122" s="68"/>
      <c r="C1122" s="67"/>
      <c r="D1122" s="67"/>
      <c r="E1122" s="67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  <c r="S1122" s="70"/>
      <c r="T1122" s="70"/>
      <c r="U1122" s="67"/>
      <c r="V1122" s="67"/>
      <c r="W1122" s="67"/>
      <c r="X1122" s="67"/>
      <c r="Y1122" s="67"/>
    </row>
    <row r="1123">
      <c r="A1123" s="67"/>
      <c r="B1123" s="68"/>
      <c r="C1123" s="67"/>
      <c r="D1123" s="67"/>
      <c r="E1123" s="67"/>
      <c r="F1123" s="68"/>
      <c r="G1123" s="68"/>
      <c r="H1123" s="68"/>
      <c r="I1123" s="68"/>
      <c r="J1123" s="68"/>
      <c r="K1123" s="68"/>
      <c r="L1123" s="68"/>
      <c r="M1123" s="68"/>
      <c r="N1123" s="68"/>
      <c r="O1123" s="68"/>
      <c r="P1123" s="68"/>
      <c r="Q1123" s="68"/>
      <c r="R1123" s="68"/>
      <c r="S1123" s="70"/>
      <c r="T1123" s="70"/>
      <c r="U1123" s="67"/>
      <c r="V1123" s="67"/>
      <c r="W1123" s="67"/>
      <c r="X1123" s="67"/>
      <c r="Y1123" s="67"/>
    </row>
    <row r="1124">
      <c r="A1124" s="67"/>
      <c r="B1124" s="68"/>
      <c r="C1124" s="67"/>
      <c r="D1124" s="67"/>
      <c r="E1124" s="67"/>
      <c r="F1124" s="68"/>
      <c r="G1124" s="68"/>
      <c r="H1124" s="68"/>
      <c r="I1124" s="68"/>
      <c r="J1124" s="68"/>
      <c r="K1124" s="68"/>
      <c r="L1124" s="68"/>
      <c r="M1124" s="68"/>
      <c r="N1124" s="68"/>
      <c r="O1124" s="68"/>
      <c r="P1124" s="68"/>
      <c r="Q1124" s="68"/>
      <c r="R1124" s="68"/>
      <c r="S1124" s="70"/>
      <c r="T1124" s="70"/>
      <c r="U1124" s="67"/>
      <c r="V1124" s="67"/>
      <c r="W1124" s="67"/>
      <c r="X1124" s="67"/>
      <c r="Y1124" s="67"/>
    </row>
    <row r="1125">
      <c r="A1125" s="67"/>
      <c r="B1125" s="68"/>
      <c r="C1125" s="67"/>
      <c r="D1125" s="67"/>
      <c r="E1125" s="67"/>
      <c r="F1125" s="68"/>
      <c r="G1125" s="68"/>
      <c r="H1125" s="68"/>
      <c r="I1125" s="68"/>
      <c r="J1125" s="68"/>
      <c r="K1125" s="68"/>
      <c r="L1125" s="68"/>
      <c r="M1125" s="68"/>
      <c r="N1125" s="68"/>
      <c r="O1125" s="68"/>
      <c r="P1125" s="68"/>
      <c r="Q1125" s="68"/>
      <c r="R1125" s="68"/>
      <c r="S1125" s="70"/>
      <c r="T1125" s="70"/>
      <c r="U1125" s="67"/>
      <c r="V1125" s="67"/>
      <c r="W1125" s="67"/>
      <c r="X1125" s="67"/>
      <c r="Y1125" s="67"/>
    </row>
    <row r="1126">
      <c r="A1126" s="67"/>
      <c r="B1126" s="68"/>
      <c r="C1126" s="67"/>
      <c r="D1126" s="67"/>
      <c r="E1126" s="67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70"/>
      <c r="T1126" s="70"/>
      <c r="U1126" s="67"/>
      <c r="V1126" s="67"/>
      <c r="W1126" s="67"/>
      <c r="X1126" s="67"/>
      <c r="Y1126" s="67"/>
    </row>
    <row r="1127">
      <c r="A1127" s="67"/>
      <c r="B1127" s="68"/>
      <c r="C1127" s="67"/>
      <c r="D1127" s="67"/>
      <c r="E1127" s="67"/>
      <c r="F1127" s="68"/>
      <c r="G1127" s="68"/>
      <c r="H1127" s="68"/>
      <c r="I1127" s="68"/>
      <c r="J1127" s="68"/>
      <c r="K1127" s="68"/>
      <c r="L1127" s="68"/>
      <c r="M1127" s="68"/>
      <c r="N1127" s="68"/>
      <c r="O1127" s="68"/>
      <c r="P1127" s="68"/>
      <c r="Q1127" s="68"/>
      <c r="R1127" s="68"/>
      <c r="S1127" s="70"/>
      <c r="T1127" s="70"/>
      <c r="U1127" s="67"/>
      <c r="V1127" s="67"/>
      <c r="W1127" s="67"/>
      <c r="X1127" s="67"/>
      <c r="Y1127" s="67"/>
    </row>
    <row r="1128">
      <c r="A1128" s="67"/>
      <c r="B1128" s="68"/>
      <c r="C1128" s="67"/>
      <c r="D1128" s="67"/>
      <c r="E1128" s="67"/>
      <c r="F1128" s="68"/>
      <c r="G1128" s="68"/>
      <c r="H1128" s="68"/>
      <c r="I1128" s="68"/>
      <c r="J1128" s="68"/>
      <c r="K1128" s="68"/>
      <c r="L1128" s="68"/>
      <c r="M1128" s="68"/>
      <c r="N1128" s="68"/>
      <c r="O1128" s="68"/>
      <c r="P1128" s="68"/>
      <c r="Q1128" s="68"/>
      <c r="R1128" s="68"/>
      <c r="S1128" s="70"/>
      <c r="T1128" s="70"/>
      <c r="U1128" s="67"/>
      <c r="V1128" s="67"/>
      <c r="W1128" s="67"/>
      <c r="X1128" s="67"/>
      <c r="Y1128" s="67"/>
    </row>
    <row r="1129">
      <c r="A1129" s="67"/>
      <c r="B1129" s="68"/>
      <c r="C1129" s="67"/>
      <c r="D1129" s="67"/>
      <c r="E1129" s="67"/>
      <c r="F1129" s="68"/>
      <c r="G1129" s="68"/>
      <c r="H1129" s="68"/>
      <c r="I1129" s="68"/>
      <c r="J1129" s="68"/>
      <c r="K1129" s="68"/>
      <c r="L1129" s="68"/>
      <c r="M1129" s="68"/>
      <c r="N1129" s="68"/>
      <c r="O1129" s="68"/>
      <c r="P1129" s="68"/>
      <c r="Q1129" s="68"/>
      <c r="R1129" s="68"/>
      <c r="S1129" s="70"/>
      <c r="T1129" s="70"/>
      <c r="U1129" s="67"/>
      <c r="V1129" s="67"/>
      <c r="W1129" s="67"/>
      <c r="X1129" s="67"/>
      <c r="Y1129" s="67"/>
    </row>
    <row r="1130">
      <c r="A1130" s="67"/>
      <c r="B1130" s="68"/>
      <c r="C1130" s="67"/>
      <c r="D1130" s="67"/>
      <c r="E1130" s="67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  <c r="S1130" s="70"/>
      <c r="T1130" s="70"/>
      <c r="U1130" s="67"/>
      <c r="V1130" s="67"/>
      <c r="W1130" s="67"/>
      <c r="X1130" s="67"/>
      <c r="Y1130" s="67"/>
    </row>
    <row r="1131">
      <c r="A1131" s="67"/>
      <c r="B1131" s="68"/>
      <c r="C1131" s="67"/>
      <c r="D1131" s="67"/>
      <c r="E1131" s="67"/>
      <c r="F1131" s="68"/>
      <c r="G1131" s="68"/>
      <c r="H1131" s="68"/>
      <c r="I1131" s="68"/>
      <c r="J1131" s="68"/>
      <c r="K1131" s="68"/>
      <c r="L1131" s="68"/>
      <c r="M1131" s="68"/>
      <c r="N1131" s="68"/>
      <c r="O1131" s="68"/>
      <c r="P1131" s="68"/>
      <c r="Q1131" s="68"/>
      <c r="R1131" s="68"/>
      <c r="S1131" s="70"/>
      <c r="T1131" s="70"/>
      <c r="U1131" s="67"/>
      <c r="V1131" s="67"/>
      <c r="W1131" s="67"/>
      <c r="X1131" s="67"/>
      <c r="Y1131" s="67"/>
    </row>
    <row r="1132">
      <c r="A1132" s="67"/>
      <c r="B1132" s="68"/>
      <c r="C1132" s="67"/>
      <c r="D1132" s="67"/>
      <c r="E1132" s="67"/>
      <c r="F1132" s="68"/>
      <c r="G1132" s="68"/>
      <c r="H1132" s="68"/>
      <c r="I1132" s="68"/>
      <c r="J1132" s="68"/>
      <c r="K1132" s="68"/>
      <c r="L1132" s="68"/>
      <c r="M1132" s="68"/>
      <c r="N1132" s="68"/>
      <c r="O1132" s="68"/>
      <c r="P1132" s="68"/>
      <c r="Q1132" s="68"/>
      <c r="R1132" s="68"/>
      <c r="S1132" s="70"/>
      <c r="T1132" s="70"/>
      <c r="U1132" s="67"/>
      <c r="V1132" s="67"/>
      <c r="W1132" s="67"/>
      <c r="X1132" s="67"/>
      <c r="Y1132" s="67"/>
    </row>
    <row r="1133">
      <c r="A1133" s="67"/>
      <c r="B1133" s="68"/>
      <c r="C1133" s="67"/>
      <c r="D1133" s="67"/>
      <c r="E1133" s="67"/>
      <c r="F1133" s="68"/>
      <c r="G1133" s="68"/>
      <c r="H1133" s="68"/>
      <c r="I1133" s="68"/>
      <c r="J1133" s="68"/>
      <c r="K1133" s="68"/>
      <c r="L1133" s="68"/>
      <c r="M1133" s="68"/>
      <c r="N1133" s="68"/>
      <c r="O1133" s="68"/>
      <c r="P1133" s="68"/>
      <c r="Q1133" s="68"/>
      <c r="R1133" s="68"/>
      <c r="S1133" s="70"/>
      <c r="T1133" s="70"/>
      <c r="U1133" s="67"/>
      <c r="V1133" s="67"/>
      <c r="W1133" s="67"/>
      <c r="X1133" s="67"/>
      <c r="Y1133" s="67"/>
    </row>
    <row r="1134">
      <c r="A1134" s="67"/>
      <c r="B1134" s="68"/>
      <c r="C1134" s="67"/>
      <c r="D1134" s="67"/>
      <c r="E1134" s="67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  <c r="S1134" s="70"/>
      <c r="T1134" s="70"/>
      <c r="U1134" s="67"/>
      <c r="V1134" s="67"/>
      <c r="W1134" s="67"/>
      <c r="X1134" s="67"/>
      <c r="Y1134" s="67"/>
    </row>
    <row r="1135">
      <c r="A1135" s="67"/>
      <c r="B1135" s="68"/>
      <c r="C1135" s="67"/>
      <c r="D1135" s="67"/>
      <c r="E1135" s="67"/>
      <c r="F1135" s="68"/>
      <c r="G1135" s="68"/>
      <c r="H1135" s="68"/>
      <c r="I1135" s="68"/>
      <c r="J1135" s="68"/>
      <c r="K1135" s="68"/>
      <c r="L1135" s="68"/>
      <c r="M1135" s="68"/>
      <c r="N1135" s="68"/>
      <c r="O1135" s="68"/>
      <c r="P1135" s="68"/>
      <c r="Q1135" s="68"/>
      <c r="R1135" s="68"/>
      <c r="S1135" s="70"/>
      <c r="T1135" s="70"/>
      <c r="U1135" s="67"/>
      <c r="V1135" s="67"/>
      <c r="W1135" s="67"/>
      <c r="X1135" s="67"/>
      <c r="Y1135" s="67"/>
    </row>
    <row r="1136">
      <c r="A1136" s="67"/>
      <c r="B1136" s="68"/>
      <c r="C1136" s="67"/>
      <c r="D1136" s="67"/>
      <c r="E1136" s="67"/>
      <c r="F1136" s="68"/>
      <c r="G1136" s="68"/>
      <c r="H1136" s="68"/>
      <c r="I1136" s="68"/>
      <c r="J1136" s="68"/>
      <c r="K1136" s="68"/>
      <c r="L1136" s="68"/>
      <c r="M1136" s="68"/>
      <c r="N1136" s="68"/>
      <c r="O1136" s="68"/>
      <c r="P1136" s="68"/>
      <c r="Q1136" s="68"/>
      <c r="R1136" s="68"/>
      <c r="S1136" s="70"/>
      <c r="T1136" s="70"/>
      <c r="U1136" s="67"/>
      <c r="V1136" s="67"/>
      <c r="W1136" s="67"/>
      <c r="X1136" s="67"/>
      <c r="Y1136" s="67"/>
    </row>
    <row r="1137">
      <c r="A1137" s="67"/>
      <c r="B1137" s="68"/>
      <c r="C1137" s="67"/>
      <c r="D1137" s="67"/>
      <c r="E1137" s="67"/>
      <c r="F1137" s="68"/>
      <c r="G1137" s="68"/>
      <c r="H1137" s="68"/>
      <c r="I1137" s="68"/>
      <c r="J1137" s="68"/>
      <c r="K1137" s="68"/>
      <c r="L1137" s="68"/>
      <c r="M1137" s="68"/>
      <c r="N1137" s="68"/>
      <c r="O1137" s="68"/>
      <c r="P1137" s="68"/>
      <c r="Q1137" s="68"/>
      <c r="R1137" s="68"/>
      <c r="S1137" s="70"/>
      <c r="T1137" s="70"/>
      <c r="U1137" s="67"/>
      <c r="V1137" s="67"/>
      <c r="W1137" s="67"/>
      <c r="X1137" s="67"/>
      <c r="Y1137" s="67"/>
    </row>
    <row r="1138">
      <c r="A1138" s="67"/>
      <c r="B1138" s="68"/>
      <c r="C1138" s="67"/>
      <c r="D1138" s="67"/>
      <c r="E1138" s="67"/>
      <c r="F1138" s="68"/>
      <c r="G1138" s="68"/>
      <c r="H1138" s="68"/>
      <c r="I1138" s="68"/>
      <c r="J1138" s="68"/>
      <c r="K1138" s="68"/>
      <c r="L1138" s="68"/>
      <c r="M1138" s="68"/>
      <c r="N1138" s="68"/>
      <c r="O1138" s="68"/>
      <c r="P1138" s="68"/>
      <c r="Q1138" s="68"/>
      <c r="R1138" s="68"/>
      <c r="S1138" s="70"/>
      <c r="T1138" s="70"/>
      <c r="U1138" s="67"/>
      <c r="V1138" s="67"/>
      <c r="W1138" s="67"/>
      <c r="X1138" s="67"/>
      <c r="Y1138" s="67"/>
    </row>
    <row r="1139">
      <c r="A1139" s="67"/>
      <c r="B1139" s="68"/>
      <c r="C1139" s="67"/>
      <c r="D1139" s="67"/>
      <c r="E1139" s="67"/>
      <c r="F1139" s="68"/>
      <c r="G1139" s="68"/>
      <c r="H1139" s="68"/>
      <c r="I1139" s="68"/>
      <c r="J1139" s="68"/>
      <c r="K1139" s="68"/>
      <c r="L1139" s="68"/>
      <c r="M1139" s="68"/>
      <c r="N1139" s="68"/>
      <c r="O1139" s="68"/>
      <c r="P1139" s="68"/>
      <c r="Q1139" s="68"/>
      <c r="R1139" s="68"/>
      <c r="S1139" s="70"/>
      <c r="T1139" s="70"/>
      <c r="U1139" s="67"/>
      <c r="V1139" s="67"/>
      <c r="W1139" s="67"/>
      <c r="X1139" s="67"/>
      <c r="Y1139" s="67"/>
    </row>
    <row r="1140">
      <c r="A1140" s="67"/>
      <c r="B1140" s="68"/>
      <c r="C1140" s="67"/>
      <c r="D1140" s="67"/>
      <c r="E1140" s="67"/>
      <c r="F1140" s="68"/>
      <c r="G1140" s="68"/>
      <c r="H1140" s="68"/>
      <c r="I1140" s="68"/>
      <c r="J1140" s="68"/>
      <c r="K1140" s="68"/>
      <c r="L1140" s="68"/>
      <c r="M1140" s="68"/>
      <c r="N1140" s="68"/>
      <c r="O1140" s="68"/>
      <c r="P1140" s="68"/>
      <c r="Q1140" s="68"/>
      <c r="R1140" s="68"/>
      <c r="S1140" s="70"/>
      <c r="T1140" s="70"/>
      <c r="U1140" s="67"/>
      <c r="V1140" s="67"/>
      <c r="W1140" s="67"/>
      <c r="X1140" s="67"/>
      <c r="Y1140" s="67"/>
    </row>
    <row r="1141">
      <c r="A1141" s="67"/>
      <c r="B1141" s="68"/>
      <c r="C1141" s="67"/>
      <c r="D1141" s="67"/>
      <c r="E1141" s="67"/>
      <c r="F1141" s="68"/>
      <c r="G1141" s="68"/>
      <c r="H1141" s="68"/>
      <c r="I1141" s="68"/>
      <c r="J1141" s="68"/>
      <c r="K1141" s="68"/>
      <c r="L1141" s="68"/>
      <c r="M1141" s="68"/>
      <c r="N1141" s="68"/>
      <c r="O1141" s="68"/>
      <c r="P1141" s="68"/>
      <c r="Q1141" s="68"/>
      <c r="R1141" s="68"/>
      <c r="S1141" s="70"/>
      <c r="T1141" s="70"/>
      <c r="U1141" s="67"/>
      <c r="V1141" s="67"/>
      <c r="W1141" s="67"/>
      <c r="X1141" s="67"/>
      <c r="Y1141" s="67"/>
    </row>
    <row r="1142">
      <c r="A1142" s="67"/>
      <c r="B1142" s="68"/>
      <c r="C1142" s="67"/>
      <c r="D1142" s="67"/>
      <c r="E1142" s="67"/>
      <c r="F1142" s="68"/>
      <c r="G1142" s="68"/>
      <c r="H1142" s="68"/>
      <c r="I1142" s="68"/>
      <c r="J1142" s="68"/>
      <c r="K1142" s="68"/>
      <c r="L1142" s="68"/>
      <c r="M1142" s="68"/>
      <c r="N1142" s="68"/>
      <c r="O1142" s="68"/>
      <c r="P1142" s="68"/>
      <c r="Q1142" s="68"/>
      <c r="R1142" s="68"/>
      <c r="S1142" s="70"/>
      <c r="T1142" s="70"/>
      <c r="U1142" s="67"/>
      <c r="V1142" s="67"/>
      <c r="W1142" s="67"/>
      <c r="X1142" s="67"/>
      <c r="Y1142" s="67"/>
    </row>
    <row r="1143">
      <c r="A1143" s="67"/>
      <c r="B1143" s="68"/>
      <c r="C1143" s="67"/>
      <c r="D1143" s="67"/>
      <c r="E1143" s="67"/>
      <c r="F1143" s="68"/>
      <c r="G1143" s="68"/>
      <c r="H1143" s="68"/>
      <c r="I1143" s="68"/>
      <c r="J1143" s="68"/>
      <c r="K1143" s="68"/>
      <c r="L1143" s="68"/>
      <c r="M1143" s="68"/>
      <c r="N1143" s="68"/>
      <c r="O1143" s="68"/>
      <c r="P1143" s="68"/>
      <c r="Q1143" s="68"/>
      <c r="R1143" s="68"/>
      <c r="S1143" s="70"/>
      <c r="T1143" s="70"/>
      <c r="U1143" s="67"/>
      <c r="V1143" s="67"/>
      <c r="W1143" s="67"/>
      <c r="X1143" s="67"/>
      <c r="Y1143" s="67"/>
    </row>
    <row r="1144">
      <c r="A1144" s="67"/>
      <c r="B1144" s="68"/>
      <c r="C1144" s="67"/>
      <c r="D1144" s="67"/>
      <c r="E1144" s="67"/>
      <c r="F1144" s="68"/>
      <c r="G1144" s="68"/>
      <c r="H1144" s="68"/>
      <c r="I1144" s="68"/>
      <c r="J1144" s="68"/>
      <c r="K1144" s="68"/>
      <c r="L1144" s="68"/>
      <c r="M1144" s="68"/>
      <c r="N1144" s="68"/>
      <c r="O1144" s="68"/>
      <c r="P1144" s="68"/>
      <c r="Q1144" s="68"/>
      <c r="R1144" s="68"/>
      <c r="S1144" s="70"/>
      <c r="T1144" s="70"/>
      <c r="U1144" s="67"/>
      <c r="V1144" s="67"/>
      <c r="W1144" s="67"/>
      <c r="X1144" s="67"/>
      <c r="Y1144" s="67"/>
    </row>
    <row r="1145">
      <c r="A1145" s="67"/>
      <c r="B1145" s="68"/>
      <c r="C1145" s="67"/>
      <c r="D1145" s="67"/>
      <c r="E1145" s="67"/>
      <c r="F1145" s="68"/>
      <c r="G1145" s="68"/>
      <c r="H1145" s="68"/>
      <c r="I1145" s="68"/>
      <c r="J1145" s="68"/>
      <c r="K1145" s="68"/>
      <c r="L1145" s="68"/>
      <c r="M1145" s="68"/>
      <c r="N1145" s="68"/>
      <c r="O1145" s="68"/>
      <c r="P1145" s="68"/>
      <c r="Q1145" s="68"/>
      <c r="R1145" s="68"/>
      <c r="S1145" s="70"/>
      <c r="T1145" s="70"/>
      <c r="U1145" s="67"/>
      <c r="V1145" s="67"/>
      <c r="W1145" s="67"/>
      <c r="X1145" s="67"/>
      <c r="Y1145" s="67"/>
    </row>
    <row r="1146">
      <c r="A1146" s="67"/>
      <c r="B1146" s="68"/>
      <c r="C1146" s="67"/>
      <c r="D1146" s="67"/>
      <c r="E1146" s="67"/>
      <c r="F1146" s="68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  <c r="S1146" s="70"/>
      <c r="T1146" s="70"/>
      <c r="U1146" s="67"/>
      <c r="V1146" s="67"/>
      <c r="W1146" s="67"/>
      <c r="X1146" s="67"/>
      <c r="Y1146" s="67"/>
    </row>
    <row r="1147">
      <c r="A1147" s="67"/>
      <c r="B1147" s="68"/>
      <c r="C1147" s="67"/>
      <c r="D1147" s="67"/>
      <c r="E1147" s="67"/>
      <c r="F1147" s="68"/>
      <c r="G1147" s="68"/>
      <c r="H1147" s="68"/>
      <c r="I1147" s="68"/>
      <c r="J1147" s="68"/>
      <c r="K1147" s="68"/>
      <c r="L1147" s="68"/>
      <c r="M1147" s="68"/>
      <c r="N1147" s="68"/>
      <c r="O1147" s="68"/>
      <c r="P1147" s="68"/>
      <c r="Q1147" s="68"/>
      <c r="R1147" s="68"/>
      <c r="S1147" s="70"/>
      <c r="T1147" s="70"/>
      <c r="U1147" s="67"/>
      <c r="V1147" s="67"/>
      <c r="W1147" s="67"/>
      <c r="X1147" s="67"/>
      <c r="Y1147" s="67"/>
    </row>
    <row r="1148">
      <c r="A1148" s="67"/>
      <c r="B1148" s="68"/>
      <c r="C1148" s="67"/>
      <c r="D1148" s="67"/>
      <c r="E1148" s="67"/>
      <c r="F1148" s="68"/>
      <c r="G1148" s="68"/>
      <c r="H1148" s="68"/>
      <c r="I1148" s="68"/>
      <c r="J1148" s="68"/>
      <c r="K1148" s="68"/>
      <c r="L1148" s="68"/>
      <c r="M1148" s="68"/>
      <c r="N1148" s="68"/>
      <c r="O1148" s="68"/>
      <c r="P1148" s="68"/>
      <c r="Q1148" s="68"/>
      <c r="R1148" s="68"/>
      <c r="S1148" s="70"/>
      <c r="T1148" s="70"/>
      <c r="U1148" s="67"/>
      <c r="V1148" s="67"/>
      <c r="W1148" s="67"/>
      <c r="X1148" s="67"/>
      <c r="Y1148" s="67"/>
    </row>
    <row r="1149">
      <c r="A1149" s="67"/>
      <c r="B1149" s="68"/>
      <c r="C1149" s="67"/>
      <c r="D1149" s="67"/>
      <c r="E1149" s="67"/>
      <c r="F1149" s="68"/>
      <c r="G1149" s="68"/>
      <c r="H1149" s="68"/>
      <c r="I1149" s="68"/>
      <c r="J1149" s="68"/>
      <c r="K1149" s="68"/>
      <c r="L1149" s="68"/>
      <c r="M1149" s="68"/>
      <c r="N1149" s="68"/>
      <c r="O1149" s="68"/>
      <c r="P1149" s="68"/>
      <c r="Q1149" s="68"/>
      <c r="R1149" s="68"/>
      <c r="S1149" s="70"/>
      <c r="T1149" s="70"/>
      <c r="U1149" s="67"/>
      <c r="V1149" s="67"/>
      <c r="W1149" s="67"/>
      <c r="X1149" s="67"/>
      <c r="Y1149" s="67"/>
    </row>
    <row r="1150">
      <c r="A1150" s="67"/>
      <c r="B1150" s="68"/>
      <c r="C1150" s="67"/>
      <c r="D1150" s="67"/>
      <c r="E1150" s="67"/>
      <c r="F1150" s="68"/>
      <c r="G1150" s="68"/>
      <c r="H1150" s="68"/>
      <c r="I1150" s="68"/>
      <c r="J1150" s="68"/>
      <c r="K1150" s="68"/>
      <c r="L1150" s="68"/>
      <c r="M1150" s="68"/>
      <c r="N1150" s="68"/>
      <c r="O1150" s="68"/>
      <c r="P1150" s="68"/>
      <c r="Q1150" s="68"/>
      <c r="R1150" s="68"/>
      <c r="S1150" s="70"/>
      <c r="T1150" s="70"/>
      <c r="U1150" s="67"/>
      <c r="V1150" s="67"/>
      <c r="W1150" s="67"/>
      <c r="X1150" s="67"/>
      <c r="Y1150" s="67"/>
    </row>
    <row r="1151">
      <c r="A1151" s="67"/>
      <c r="B1151" s="68"/>
      <c r="C1151" s="67"/>
      <c r="D1151" s="67"/>
      <c r="E1151" s="67"/>
      <c r="F1151" s="68"/>
      <c r="G1151" s="68"/>
      <c r="H1151" s="68"/>
      <c r="I1151" s="68"/>
      <c r="J1151" s="68"/>
      <c r="K1151" s="68"/>
      <c r="L1151" s="68"/>
      <c r="M1151" s="68"/>
      <c r="N1151" s="68"/>
      <c r="O1151" s="68"/>
      <c r="P1151" s="68"/>
      <c r="Q1151" s="68"/>
      <c r="R1151" s="68"/>
      <c r="S1151" s="70"/>
      <c r="T1151" s="70"/>
      <c r="U1151" s="67"/>
      <c r="V1151" s="67"/>
      <c r="W1151" s="67"/>
      <c r="X1151" s="67"/>
      <c r="Y1151" s="67"/>
    </row>
    <row r="1152">
      <c r="A1152" s="67"/>
      <c r="B1152" s="68"/>
      <c r="C1152" s="67"/>
      <c r="D1152" s="67"/>
      <c r="E1152" s="67"/>
      <c r="F1152" s="68"/>
      <c r="G1152" s="68"/>
      <c r="H1152" s="68"/>
      <c r="I1152" s="68"/>
      <c r="J1152" s="68"/>
      <c r="K1152" s="68"/>
      <c r="L1152" s="68"/>
      <c r="M1152" s="68"/>
      <c r="N1152" s="68"/>
      <c r="O1152" s="68"/>
      <c r="P1152" s="68"/>
      <c r="Q1152" s="68"/>
      <c r="R1152" s="68"/>
      <c r="S1152" s="70"/>
      <c r="T1152" s="70"/>
      <c r="U1152" s="67"/>
      <c r="V1152" s="67"/>
      <c r="W1152" s="67"/>
      <c r="X1152" s="67"/>
      <c r="Y1152" s="67"/>
    </row>
    <row r="1153">
      <c r="A1153" s="67"/>
      <c r="B1153" s="68"/>
      <c r="C1153" s="67"/>
      <c r="D1153" s="67"/>
      <c r="E1153" s="67"/>
      <c r="F1153" s="68"/>
      <c r="G1153" s="68"/>
      <c r="H1153" s="68"/>
      <c r="I1153" s="68"/>
      <c r="J1153" s="68"/>
      <c r="K1153" s="68"/>
      <c r="L1153" s="68"/>
      <c r="M1153" s="68"/>
      <c r="N1153" s="68"/>
      <c r="O1153" s="68"/>
      <c r="P1153" s="68"/>
      <c r="Q1153" s="68"/>
      <c r="R1153" s="68"/>
      <c r="S1153" s="70"/>
      <c r="T1153" s="70"/>
      <c r="U1153" s="67"/>
      <c r="V1153" s="67"/>
      <c r="W1153" s="67"/>
      <c r="X1153" s="67"/>
      <c r="Y1153" s="67"/>
    </row>
    <row r="1154">
      <c r="A1154" s="67"/>
      <c r="B1154" s="68"/>
      <c r="C1154" s="67"/>
      <c r="D1154" s="67"/>
      <c r="E1154" s="67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  <c r="S1154" s="70"/>
      <c r="T1154" s="70"/>
      <c r="U1154" s="67"/>
      <c r="V1154" s="67"/>
      <c r="W1154" s="67"/>
      <c r="X1154" s="67"/>
      <c r="Y1154" s="67"/>
    </row>
    <row r="1155">
      <c r="A1155" s="67"/>
      <c r="B1155" s="68"/>
      <c r="C1155" s="67"/>
      <c r="D1155" s="67"/>
      <c r="E1155" s="67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70"/>
      <c r="T1155" s="70"/>
      <c r="U1155" s="67"/>
      <c r="V1155" s="67"/>
      <c r="W1155" s="67"/>
      <c r="X1155" s="67"/>
      <c r="Y1155" s="67"/>
    </row>
    <row r="1156">
      <c r="A1156" s="67"/>
      <c r="B1156" s="68"/>
      <c r="C1156" s="67"/>
      <c r="D1156" s="67"/>
      <c r="E1156" s="67"/>
      <c r="F1156" s="68"/>
      <c r="G1156" s="68"/>
      <c r="H1156" s="68"/>
      <c r="I1156" s="68"/>
      <c r="J1156" s="68"/>
      <c r="K1156" s="68"/>
      <c r="L1156" s="68"/>
      <c r="M1156" s="68"/>
      <c r="N1156" s="68"/>
      <c r="O1156" s="68"/>
      <c r="P1156" s="68"/>
      <c r="Q1156" s="68"/>
      <c r="R1156" s="68"/>
      <c r="S1156" s="70"/>
      <c r="T1156" s="70"/>
      <c r="U1156" s="67"/>
      <c r="V1156" s="67"/>
      <c r="W1156" s="67"/>
      <c r="X1156" s="67"/>
      <c r="Y1156" s="67"/>
    </row>
    <row r="1157">
      <c r="A1157" s="67"/>
      <c r="B1157" s="68"/>
      <c r="C1157" s="67"/>
      <c r="D1157" s="67"/>
      <c r="E1157" s="67"/>
      <c r="F1157" s="68"/>
      <c r="G1157" s="68"/>
      <c r="H1157" s="68"/>
      <c r="I1157" s="68"/>
      <c r="J1157" s="68"/>
      <c r="K1157" s="68"/>
      <c r="L1157" s="68"/>
      <c r="M1157" s="68"/>
      <c r="N1157" s="68"/>
      <c r="O1157" s="68"/>
      <c r="P1157" s="68"/>
      <c r="Q1157" s="68"/>
      <c r="R1157" s="68"/>
      <c r="S1157" s="70"/>
      <c r="T1157" s="70"/>
      <c r="U1157" s="67"/>
      <c r="V1157" s="67"/>
      <c r="W1157" s="67"/>
      <c r="X1157" s="67"/>
      <c r="Y1157" s="67"/>
    </row>
    <row r="1158">
      <c r="A1158" s="67"/>
      <c r="B1158" s="68"/>
      <c r="C1158" s="67"/>
      <c r="D1158" s="67"/>
      <c r="E1158" s="67"/>
      <c r="F1158" s="68"/>
      <c r="G1158" s="68"/>
      <c r="H1158" s="68"/>
      <c r="I1158" s="68"/>
      <c r="J1158" s="68"/>
      <c r="K1158" s="68"/>
      <c r="L1158" s="68"/>
      <c r="M1158" s="68"/>
      <c r="N1158" s="68"/>
      <c r="O1158" s="68"/>
      <c r="P1158" s="68"/>
      <c r="Q1158" s="68"/>
      <c r="R1158" s="68"/>
      <c r="S1158" s="70"/>
      <c r="T1158" s="70"/>
      <c r="U1158" s="67"/>
      <c r="V1158" s="67"/>
      <c r="W1158" s="67"/>
      <c r="X1158" s="67"/>
      <c r="Y1158" s="67"/>
    </row>
    <row r="1159">
      <c r="A1159" s="67"/>
      <c r="B1159" s="68"/>
      <c r="C1159" s="67"/>
      <c r="D1159" s="67"/>
      <c r="E1159" s="67"/>
      <c r="F1159" s="68"/>
      <c r="G1159" s="68"/>
      <c r="H1159" s="68"/>
      <c r="I1159" s="68"/>
      <c r="J1159" s="68"/>
      <c r="K1159" s="68"/>
      <c r="L1159" s="68"/>
      <c r="M1159" s="68"/>
      <c r="N1159" s="68"/>
      <c r="O1159" s="68"/>
      <c r="P1159" s="68"/>
      <c r="Q1159" s="68"/>
      <c r="R1159" s="68"/>
      <c r="S1159" s="70"/>
      <c r="T1159" s="70"/>
      <c r="U1159" s="67"/>
      <c r="V1159" s="67"/>
      <c r="W1159" s="67"/>
      <c r="X1159" s="67"/>
      <c r="Y1159" s="67"/>
    </row>
    <row r="1160">
      <c r="A1160" s="67"/>
      <c r="B1160" s="68"/>
      <c r="C1160" s="67"/>
      <c r="D1160" s="67"/>
      <c r="E1160" s="67"/>
      <c r="F1160" s="68"/>
      <c r="G1160" s="68"/>
      <c r="H1160" s="68"/>
      <c r="I1160" s="68"/>
      <c r="J1160" s="68"/>
      <c r="K1160" s="68"/>
      <c r="L1160" s="68"/>
      <c r="M1160" s="68"/>
      <c r="N1160" s="68"/>
      <c r="O1160" s="68"/>
      <c r="P1160" s="68"/>
      <c r="Q1160" s="68"/>
      <c r="R1160" s="68"/>
      <c r="S1160" s="70"/>
      <c r="T1160" s="70"/>
      <c r="U1160" s="67"/>
      <c r="V1160" s="67"/>
      <c r="W1160" s="67"/>
      <c r="X1160" s="67"/>
      <c r="Y1160" s="67"/>
    </row>
    <row r="1161">
      <c r="A1161" s="67"/>
      <c r="B1161" s="68"/>
      <c r="C1161" s="67"/>
      <c r="D1161" s="67"/>
      <c r="E1161" s="67"/>
      <c r="F1161" s="68"/>
      <c r="G1161" s="68"/>
      <c r="H1161" s="68"/>
      <c r="I1161" s="68"/>
      <c r="J1161" s="68"/>
      <c r="K1161" s="68"/>
      <c r="L1161" s="68"/>
      <c r="M1161" s="68"/>
      <c r="N1161" s="68"/>
      <c r="O1161" s="68"/>
      <c r="P1161" s="68"/>
      <c r="Q1161" s="68"/>
      <c r="R1161" s="68"/>
      <c r="S1161" s="70"/>
      <c r="T1161" s="70"/>
      <c r="U1161" s="67"/>
      <c r="V1161" s="67"/>
      <c r="W1161" s="67"/>
      <c r="X1161" s="67"/>
      <c r="Y1161" s="67"/>
    </row>
    <row r="1162">
      <c r="A1162" s="67"/>
      <c r="B1162" s="68"/>
      <c r="C1162" s="67"/>
      <c r="D1162" s="67"/>
      <c r="E1162" s="67"/>
      <c r="F1162" s="68"/>
      <c r="G1162" s="68"/>
      <c r="H1162" s="68"/>
      <c r="I1162" s="68"/>
      <c r="J1162" s="68"/>
      <c r="K1162" s="68"/>
      <c r="L1162" s="68"/>
      <c r="M1162" s="68"/>
      <c r="N1162" s="68"/>
      <c r="O1162" s="68"/>
      <c r="P1162" s="68"/>
      <c r="Q1162" s="68"/>
      <c r="R1162" s="68"/>
      <c r="S1162" s="70"/>
      <c r="T1162" s="70"/>
      <c r="U1162" s="67"/>
      <c r="V1162" s="67"/>
      <c r="W1162" s="67"/>
      <c r="X1162" s="67"/>
      <c r="Y1162" s="67"/>
    </row>
    <row r="1163">
      <c r="A1163" s="67"/>
      <c r="B1163" s="68"/>
      <c r="C1163" s="67"/>
      <c r="D1163" s="67"/>
      <c r="E1163" s="67"/>
      <c r="F1163" s="68"/>
      <c r="G1163" s="68"/>
      <c r="H1163" s="68"/>
      <c r="I1163" s="68"/>
      <c r="J1163" s="68"/>
      <c r="K1163" s="68"/>
      <c r="L1163" s="68"/>
      <c r="M1163" s="68"/>
      <c r="N1163" s="68"/>
      <c r="O1163" s="68"/>
      <c r="P1163" s="68"/>
      <c r="Q1163" s="68"/>
      <c r="R1163" s="68"/>
      <c r="S1163" s="70"/>
      <c r="T1163" s="70"/>
      <c r="U1163" s="67"/>
      <c r="V1163" s="67"/>
      <c r="W1163" s="67"/>
      <c r="X1163" s="67"/>
      <c r="Y1163" s="67"/>
    </row>
    <row r="1164">
      <c r="A1164" s="67"/>
      <c r="B1164" s="68"/>
      <c r="C1164" s="67"/>
      <c r="D1164" s="67"/>
      <c r="E1164" s="67"/>
      <c r="F1164" s="68"/>
      <c r="G1164" s="68"/>
      <c r="H1164" s="68"/>
      <c r="I1164" s="68"/>
      <c r="J1164" s="68"/>
      <c r="K1164" s="68"/>
      <c r="L1164" s="68"/>
      <c r="M1164" s="68"/>
      <c r="N1164" s="68"/>
      <c r="O1164" s="68"/>
      <c r="P1164" s="68"/>
      <c r="Q1164" s="68"/>
      <c r="R1164" s="68"/>
      <c r="S1164" s="70"/>
      <c r="T1164" s="70"/>
      <c r="U1164" s="67"/>
      <c r="V1164" s="67"/>
      <c r="W1164" s="67"/>
      <c r="X1164" s="67"/>
      <c r="Y1164" s="67"/>
    </row>
    <row r="1165">
      <c r="A1165" s="67"/>
      <c r="B1165" s="68"/>
      <c r="C1165" s="67"/>
      <c r="D1165" s="67"/>
      <c r="E1165" s="67"/>
      <c r="F1165" s="68"/>
      <c r="G1165" s="68"/>
      <c r="H1165" s="68"/>
      <c r="I1165" s="68"/>
      <c r="J1165" s="68"/>
      <c r="K1165" s="68"/>
      <c r="L1165" s="68"/>
      <c r="M1165" s="68"/>
      <c r="N1165" s="68"/>
      <c r="O1165" s="68"/>
      <c r="P1165" s="68"/>
      <c r="Q1165" s="68"/>
      <c r="R1165" s="68"/>
      <c r="S1165" s="70"/>
      <c r="T1165" s="70"/>
      <c r="U1165" s="67"/>
      <c r="V1165" s="67"/>
      <c r="W1165" s="67"/>
      <c r="X1165" s="67"/>
      <c r="Y1165" s="67"/>
    </row>
    <row r="1166">
      <c r="A1166" s="67"/>
      <c r="B1166" s="68"/>
      <c r="C1166" s="67"/>
      <c r="D1166" s="67"/>
      <c r="E1166" s="67"/>
      <c r="F1166" s="68"/>
      <c r="G1166" s="68"/>
      <c r="H1166" s="68"/>
      <c r="I1166" s="68"/>
      <c r="J1166" s="68"/>
      <c r="K1166" s="68"/>
      <c r="L1166" s="68"/>
      <c r="M1166" s="68"/>
      <c r="N1166" s="68"/>
      <c r="O1166" s="68"/>
      <c r="P1166" s="68"/>
      <c r="Q1166" s="68"/>
      <c r="R1166" s="68"/>
      <c r="S1166" s="70"/>
      <c r="T1166" s="70"/>
      <c r="U1166" s="67"/>
      <c r="V1166" s="67"/>
      <c r="W1166" s="67"/>
      <c r="X1166" s="67"/>
      <c r="Y1166" s="67"/>
    </row>
    <row r="1167">
      <c r="A1167" s="67"/>
      <c r="B1167" s="68"/>
      <c r="C1167" s="67"/>
      <c r="D1167" s="67"/>
      <c r="E1167" s="67"/>
      <c r="F1167" s="68"/>
      <c r="G1167" s="68"/>
      <c r="H1167" s="68"/>
      <c r="I1167" s="68"/>
      <c r="J1167" s="68"/>
      <c r="K1167" s="68"/>
      <c r="L1167" s="68"/>
      <c r="M1167" s="68"/>
      <c r="N1167" s="68"/>
      <c r="O1167" s="68"/>
      <c r="P1167" s="68"/>
      <c r="Q1167" s="68"/>
      <c r="R1167" s="68"/>
      <c r="S1167" s="70"/>
      <c r="T1167" s="70"/>
      <c r="U1167" s="67"/>
      <c r="V1167" s="67"/>
      <c r="W1167" s="67"/>
      <c r="X1167" s="67"/>
      <c r="Y1167" s="67"/>
    </row>
    <row r="1168">
      <c r="A1168" s="67"/>
      <c r="B1168" s="68"/>
      <c r="C1168" s="67"/>
      <c r="D1168" s="67"/>
      <c r="E1168" s="67"/>
      <c r="F1168" s="68"/>
      <c r="G1168" s="68"/>
      <c r="H1168" s="68"/>
      <c r="I1168" s="68"/>
      <c r="J1168" s="68"/>
      <c r="K1168" s="68"/>
      <c r="L1168" s="68"/>
      <c r="M1168" s="68"/>
      <c r="N1168" s="68"/>
      <c r="O1168" s="68"/>
      <c r="P1168" s="68"/>
      <c r="Q1168" s="68"/>
      <c r="R1168" s="68"/>
      <c r="S1168" s="70"/>
      <c r="T1168" s="70"/>
      <c r="U1168" s="67"/>
      <c r="V1168" s="67"/>
      <c r="W1168" s="67"/>
      <c r="X1168" s="67"/>
      <c r="Y1168" s="67"/>
    </row>
    <row r="1169">
      <c r="A1169" s="67"/>
      <c r="B1169" s="68"/>
      <c r="C1169" s="67"/>
      <c r="D1169" s="67"/>
      <c r="E1169" s="67"/>
      <c r="F1169" s="68"/>
      <c r="G1169" s="68"/>
      <c r="H1169" s="68"/>
      <c r="I1169" s="68"/>
      <c r="J1169" s="68"/>
      <c r="K1169" s="68"/>
      <c r="L1169" s="68"/>
      <c r="M1169" s="68"/>
      <c r="N1169" s="68"/>
      <c r="O1169" s="68"/>
      <c r="P1169" s="68"/>
      <c r="Q1169" s="68"/>
      <c r="R1169" s="68"/>
      <c r="S1169" s="70"/>
      <c r="T1169" s="70"/>
      <c r="U1169" s="67"/>
      <c r="V1169" s="67"/>
      <c r="W1169" s="67"/>
      <c r="X1169" s="67"/>
      <c r="Y1169" s="67"/>
    </row>
    <row r="1170">
      <c r="A1170" s="67"/>
      <c r="B1170" s="68"/>
      <c r="C1170" s="67"/>
      <c r="D1170" s="67"/>
      <c r="E1170" s="67"/>
      <c r="F1170" s="68"/>
      <c r="G1170" s="68"/>
      <c r="H1170" s="68"/>
      <c r="I1170" s="68"/>
      <c r="J1170" s="68"/>
      <c r="K1170" s="68"/>
      <c r="L1170" s="68"/>
      <c r="M1170" s="68"/>
      <c r="N1170" s="68"/>
      <c r="O1170" s="68"/>
      <c r="P1170" s="68"/>
      <c r="Q1170" s="68"/>
      <c r="R1170" s="68"/>
      <c r="S1170" s="70"/>
      <c r="T1170" s="70"/>
      <c r="U1170" s="67"/>
      <c r="V1170" s="67"/>
      <c r="W1170" s="67"/>
      <c r="X1170" s="67"/>
      <c r="Y1170" s="67"/>
    </row>
    <row r="1171">
      <c r="A1171" s="67"/>
      <c r="B1171" s="68"/>
      <c r="C1171" s="67"/>
      <c r="D1171" s="67"/>
      <c r="E1171" s="67"/>
      <c r="F1171" s="68"/>
      <c r="G1171" s="68"/>
      <c r="H1171" s="68"/>
      <c r="I1171" s="68"/>
      <c r="J1171" s="68"/>
      <c r="K1171" s="68"/>
      <c r="L1171" s="68"/>
      <c r="M1171" s="68"/>
      <c r="N1171" s="68"/>
      <c r="O1171" s="68"/>
      <c r="P1171" s="68"/>
      <c r="Q1171" s="68"/>
      <c r="R1171" s="68"/>
      <c r="S1171" s="70"/>
      <c r="T1171" s="70"/>
      <c r="U1171" s="67"/>
      <c r="V1171" s="67"/>
      <c r="W1171" s="67"/>
      <c r="X1171" s="67"/>
      <c r="Y1171" s="67"/>
    </row>
    <row r="1172">
      <c r="A1172" s="67"/>
      <c r="B1172" s="68"/>
      <c r="C1172" s="67"/>
      <c r="D1172" s="67"/>
      <c r="E1172" s="67"/>
      <c r="F1172" s="68"/>
      <c r="G1172" s="68"/>
      <c r="H1172" s="68"/>
      <c r="I1172" s="68"/>
      <c r="J1172" s="68"/>
      <c r="K1172" s="68"/>
      <c r="L1172" s="68"/>
      <c r="M1172" s="68"/>
      <c r="N1172" s="68"/>
      <c r="O1172" s="68"/>
      <c r="P1172" s="68"/>
      <c r="Q1172" s="68"/>
      <c r="R1172" s="68"/>
      <c r="S1172" s="70"/>
      <c r="T1172" s="70"/>
      <c r="U1172" s="67"/>
      <c r="V1172" s="67"/>
      <c r="W1172" s="67"/>
      <c r="X1172" s="67"/>
      <c r="Y1172" s="67"/>
    </row>
    <row r="1173">
      <c r="A1173" s="67"/>
      <c r="B1173" s="68"/>
      <c r="C1173" s="67"/>
      <c r="D1173" s="67"/>
      <c r="E1173" s="67"/>
      <c r="F1173" s="68"/>
      <c r="G1173" s="68"/>
      <c r="H1173" s="68"/>
      <c r="I1173" s="68"/>
      <c r="J1173" s="68"/>
      <c r="K1173" s="68"/>
      <c r="L1173" s="68"/>
      <c r="M1173" s="68"/>
      <c r="N1173" s="68"/>
      <c r="O1173" s="68"/>
      <c r="P1173" s="68"/>
      <c r="Q1173" s="68"/>
      <c r="R1173" s="68"/>
      <c r="S1173" s="70"/>
      <c r="T1173" s="70"/>
      <c r="U1173" s="67"/>
      <c r="V1173" s="67"/>
      <c r="W1173" s="67"/>
      <c r="X1173" s="67"/>
      <c r="Y1173" s="67"/>
    </row>
    <row r="1174">
      <c r="A1174" s="67"/>
      <c r="B1174" s="68"/>
      <c r="C1174" s="67"/>
      <c r="D1174" s="67"/>
      <c r="E1174" s="67"/>
      <c r="F1174" s="68"/>
      <c r="G1174" s="68"/>
      <c r="H1174" s="68"/>
      <c r="I1174" s="68"/>
      <c r="J1174" s="68"/>
      <c r="K1174" s="68"/>
      <c r="L1174" s="68"/>
      <c r="M1174" s="68"/>
      <c r="N1174" s="68"/>
      <c r="O1174" s="68"/>
      <c r="P1174" s="68"/>
      <c r="Q1174" s="68"/>
      <c r="R1174" s="68"/>
      <c r="S1174" s="70"/>
      <c r="T1174" s="70"/>
      <c r="U1174" s="67"/>
      <c r="V1174" s="67"/>
      <c r="W1174" s="67"/>
      <c r="X1174" s="67"/>
      <c r="Y1174" s="67"/>
    </row>
    <row r="1175">
      <c r="A1175" s="67"/>
      <c r="B1175" s="68"/>
      <c r="C1175" s="67"/>
      <c r="D1175" s="67"/>
      <c r="E1175" s="67"/>
      <c r="F1175" s="68"/>
      <c r="G1175" s="68"/>
      <c r="H1175" s="68"/>
      <c r="I1175" s="68"/>
      <c r="J1175" s="68"/>
      <c r="K1175" s="68"/>
      <c r="L1175" s="68"/>
      <c r="M1175" s="68"/>
      <c r="N1175" s="68"/>
      <c r="O1175" s="68"/>
      <c r="P1175" s="68"/>
      <c r="Q1175" s="68"/>
      <c r="R1175" s="68"/>
      <c r="S1175" s="70"/>
      <c r="T1175" s="70"/>
      <c r="U1175" s="67"/>
      <c r="V1175" s="67"/>
      <c r="W1175" s="67"/>
      <c r="X1175" s="67"/>
      <c r="Y1175" s="67"/>
    </row>
    <row r="1176">
      <c r="A1176" s="67"/>
      <c r="B1176" s="68"/>
      <c r="C1176" s="67"/>
      <c r="D1176" s="67"/>
      <c r="E1176" s="67"/>
      <c r="F1176" s="68"/>
      <c r="G1176" s="68"/>
      <c r="H1176" s="68"/>
      <c r="I1176" s="68"/>
      <c r="J1176" s="68"/>
      <c r="K1176" s="68"/>
      <c r="L1176" s="68"/>
      <c r="M1176" s="68"/>
      <c r="N1176" s="68"/>
      <c r="O1176" s="68"/>
      <c r="P1176" s="68"/>
      <c r="Q1176" s="68"/>
      <c r="R1176" s="68"/>
      <c r="S1176" s="70"/>
      <c r="T1176" s="70"/>
      <c r="U1176" s="67"/>
      <c r="V1176" s="67"/>
      <c r="W1176" s="67"/>
      <c r="X1176" s="67"/>
      <c r="Y1176" s="67"/>
    </row>
    <row r="1177">
      <c r="A1177" s="67"/>
      <c r="B1177" s="68"/>
      <c r="C1177" s="67"/>
      <c r="D1177" s="67"/>
      <c r="E1177" s="67"/>
      <c r="F1177" s="68"/>
      <c r="G1177" s="68"/>
      <c r="H1177" s="68"/>
      <c r="I1177" s="68"/>
      <c r="J1177" s="68"/>
      <c r="K1177" s="68"/>
      <c r="L1177" s="68"/>
      <c r="M1177" s="68"/>
      <c r="N1177" s="68"/>
      <c r="O1177" s="68"/>
      <c r="P1177" s="68"/>
      <c r="Q1177" s="68"/>
      <c r="R1177" s="68"/>
      <c r="S1177" s="70"/>
      <c r="T1177" s="70"/>
      <c r="U1177" s="67"/>
      <c r="V1177" s="67"/>
      <c r="W1177" s="67"/>
      <c r="X1177" s="67"/>
      <c r="Y1177" s="67"/>
    </row>
    <row r="1178">
      <c r="A1178" s="67"/>
      <c r="B1178" s="68"/>
      <c r="C1178" s="67"/>
      <c r="D1178" s="67"/>
      <c r="E1178" s="67"/>
      <c r="F1178" s="68"/>
      <c r="G1178" s="68"/>
      <c r="H1178" s="68"/>
      <c r="I1178" s="68"/>
      <c r="J1178" s="68"/>
      <c r="K1178" s="68"/>
      <c r="L1178" s="68"/>
      <c r="M1178" s="68"/>
      <c r="N1178" s="68"/>
      <c r="O1178" s="68"/>
      <c r="P1178" s="68"/>
      <c r="Q1178" s="68"/>
      <c r="R1178" s="68"/>
      <c r="S1178" s="70"/>
      <c r="T1178" s="70"/>
      <c r="U1178" s="67"/>
      <c r="V1178" s="67"/>
      <c r="W1178" s="67"/>
      <c r="X1178" s="67"/>
      <c r="Y1178" s="67"/>
    </row>
    <row r="1179">
      <c r="A1179" s="67"/>
      <c r="B1179" s="68"/>
      <c r="C1179" s="67"/>
      <c r="D1179" s="67"/>
      <c r="E1179" s="67"/>
      <c r="F1179" s="68"/>
      <c r="G1179" s="68"/>
      <c r="H1179" s="68"/>
      <c r="I1179" s="68"/>
      <c r="J1179" s="68"/>
      <c r="K1179" s="68"/>
      <c r="L1179" s="68"/>
      <c r="M1179" s="68"/>
      <c r="N1179" s="68"/>
      <c r="O1179" s="68"/>
      <c r="P1179" s="68"/>
      <c r="Q1179" s="68"/>
      <c r="R1179" s="68"/>
      <c r="S1179" s="70"/>
      <c r="T1179" s="70"/>
      <c r="U1179" s="67"/>
      <c r="V1179" s="67"/>
      <c r="W1179" s="67"/>
      <c r="X1179" s="67"/>
      <c r="Y1179" s="67"/>
    </row>
    <row r="1180">
      <c r="A1180" s="67"/>
      <c r="B1180" s="68"/>
      <c r="C1180" s="67"/>
      <c r="D1180" s="67"/>
      <c r="E1180" s="67"/>
      <c r="F1180" s="68"/>
      <c r="G1180" s="68"/>
      <c r="H1180" s="68"/>
      <c r="I1180" s="68"/>
      <c r="J1180" s="68"/>
      <c r="K1180" s="68"/>
      <c r="L1180" s="68"/>
      <c r="M1180" s="68"/>
      <c r="N1180" s="68"/>
      <c r="O1180" s="68"/>
      <c r="P1180" s="68"/>
      <c r="Q1180" s="68"/>
      <c r="R1180" s="68"/>
      <c r="S1180" s="70"/>
      <c r="T1180" s="70"/>
      <c r="U1180" s="67"/>
      <c r="V1180" s="67"/>
      <c r="W1180" s="67"/>
      <c r="X1180" s="67"/>
      <c r="Y1180" s="67"/>
    </row>
    <row r="1181">
      <c r="A1181" s="67"/>
      <c r="B1181" s="68"/>
      <c r="C1181" s="67"/>
      <c r="D1181" s="67"/>
      <c r="E1181" s="67"/>
      <c r="F1181" s="68"/>
      <c r="G1181" s="68"/>
      <c r="H1181" s="68"/>
      <c r="I1181" s="68"/>
      <c r="J1181" s="68"/>
      <c r="K1181" s="68"/>
      <c r="L1181" s="68"/>
      <c r="M1181" s="68"/>
      <c r="N1181" s="68"/>
      <c r="O1181" s="68"/>
      <c r="P1181" s="68"/>
      <c r="Q1181" s="68"/>
      <c r="R1181" s="68"/>
      <c r="S1181" s="70"/>
      <c r="T1181" s="70"/>
      <c r="U1181" s="67"/>
      <c r="V1181" s="67"/>
      <c r="W1181" s="67"/>
      <c r="X1181" s="67"/>
      <c r="Y1181" s="67"/>
    </row>
    <row r="1182">
      <c r="A1182" s="67"/>
      <c r="B1182" s="68"/>
      <c r="C1182" s="67"/>
      <c r="D1182" s="67"/>
      <c r="E1182" s="67"/>
      <c r="F1182" s="68"/>
      <c r="G1182" s="68"/>
      <c r="H1182" s="68"/>
      <c r="I1182" s="68"/>
      <c r="J1182" s="68"/>
      <c r="K1182" s="68"/>
      <c r="L1182" s="68"/>
      <c r="M1182" s="68"/>
      <c r="N1182" s="68"/>
      <c r="O1182" s="68"/>
      <c r="P1182" s="68"/>
      <c r="Q1182" s="68"/>
      <c r="R1182" s="68"/>
      <c r="S1182" s="70"/>
      <c r="T1182" s="70"/>
      <c r="U1182" s="67"/>
      <c r="V1182" s="67"/>
      <c r="W1182" s="67"/>
      <c r="X1182" s="67"/>
      <c r="Y1182" s="67"/>
    </row>
    <row r="1183">
      <c r="A1183" s="67"/>
      <c r="B1183" s="68"/>
      <c r="C1183" s="67"/>
      <c r="D1183" s="67"/>
      <c r="E1183" s="67"/>
      <c r="F1183" s="68"/>
      <c r="G1183" s="68"/>
      <c r="H1183" s="68"/>
      <c r="I1183" s="68"/>
      <c r="J1183" s="68"/>
      <c r="K1183" s="68"/>
      <c r="L1183" s="68"/>
      <c r="M1183" s="68"/>
      <c r="N1183" s="68"/>
      <c r="O1183" s="68"/>
      <c r="P1183" s="68"/>
      <c r="Q1183" s="68"/>
      <c r="R1183" s="68"/>
      <c r="S1183" s="70"/>
      <c r="T1183" s="70"/>
      <c r="U1183" s="67"/>
      <c r="V1183" s="67"/>
      <c r="W1183" s="67"/>
      <c r="X1183" s="67"/>
      <c r="Y1183" s="67"/>
    </row>
    <row r="1184">
      <c r="A1184" s="67"/>
      <c r="B1184" s="68"/>
      <c r="C1184" s="67"/>
      <c r="D1184" s="67"/>
      <c r="E1184" s="67"/>
      <c r="F1184" s="68"/>
      <c r="G1184" s="68"/>
      <c r="H1184" s="68"/>
      <c r="I1184" s="68"/>
      <c r="J1184" s="68"/>
      <c r="K1184" s="68"/>
      <c r="L1184" s="68"/>
      <c r="M1184" s="68"/>
      <c r="N1184" s="68"/>
      <c r="O1184" s="68"/>
      <c r="P1184" s="68"/>
      <c r="Q1184" s="68"/>
      <c r="R1184" s="68"/>
      <c r="S1184" s="70"/>
      <c r="T1184" s="70"/>
      <c r="U1184" s="67"/>
      <c r="V1184" s="67"/>
      <c r="W1184" s="67"/>
      <c r="X1184" s="67"/>
      <c r="Y1184" s="67"/>
    </row>
    <row r="1185">
      <c r="A1185" s="67"/>
      <c r="B1185" s="68"/>
      <c r="C1185" s="67"/>
      <c r="D1185" s="67"/>
      <c r="E1185" s="67"/>
      <c r="F1185" s="68"/>
      <c r="G1185" s="68"/>
      <c r="H1185" s="68"/>
      <c r="I1185" s="68"/>
      <c r="J1185" s="68"/>
      <c r="K1185" s="68"/>
      <c r="L1185" s="68"/>
      <c r="M1185" s="68"/>
      <c r="N1185" s="68"/>
      <c r="O1185" s="68"/>
      <c r="P1185" s="68"/>
      <c r="Q1185" s="68"/>
      <c r="R1185" s="68"/>
      <c r="S1185" s="70"/>
      <c r="T1185" s="70"/>
      <c r="U1185" s="67"/>
      <c r="V1185" s="67"/>
      <c r="W1185" s="67"/>
      <c r="X1185" s="67"/>
      <c r="Y1185" s="67"/>
    </row>
    <row r="1186">
      <c r="A1186" s="67"/>
      <c r="B1186" s="68"/>
      <c r="C1186" s="67"/>
      <c r="D1186" s="67"/>
      <c r="E1186" s="67"/>
      <c r="F1186" s="68"/>
      <c r="G1186" s="68"/>
      <c r="H1186" s="68"/>
      <c r="I1186" s="68"/>
      <c r="J1186" s="68"/>
      <c r="K1186" s="68"/>
      <c r="L1186" s="68"/>
      <c r="M1186" s="68"/>
      <c r="N1186" s="68"/>
      <c r="O1186" s="68"/>
      <c r="P1186" s="68"/>
      <c r="Q1186" s="68"/>
      <c r="R1186" s="68"/>
      <c r="S1186" s="70"/>
      <c r="T1186" s="70"/>
      <c r="U1186" s="67"/>
      <c r="V1186" s="67"/>
      <c r="W1186" s="67"/>
      <c r="X1186" s="67"/>
      <c r="Y1186" s="67"/>
    </row>
    <row r="1187">
      <c r="A1187" s="67"/>
      <c r="B1187" s="68"/>
      <c r="C1187" s="67"/>
      <c r="D1187" s="67"/>
      <c r="E1187" s="67"/>
      <c r="F1187" s="68"/>
      <c r="G1187" s="68"/>
      <c r="H1187" s="68"/>
      <c r="I1187" s="68"/>
      <c r="J1187" s="68"/>
      <c r="K1187" s="68"/>
      <c r="L1187" s="68"/>
      <c r="M1187" s="68"/>
      <c r="N1187" s="68"/>
      <c r="O1187" s="68"/>
      <c r="P1187" s="68"/>
      <c r="Q1187" s="68"/>
      <c r="R1187" s="68"/>
      <c r="S1187" s="70"/>
      <c r="T1187" s="70"/>
      <c r="U1187" s="67"/>
      <c r="V1187" s="67"/>
      <c r="W1187" s="67"/>
      <c r="X1187" s="67"/>
      <c r="Y1187" s="67"/>
    </row>
    <row r="1188">
      <c r="A1188" s="67"/>
      <c r="B1188" s="68"/>
      <c r="C1188" s="67"/>
      <c r="D1188" s="67"/>
      <c r="E1188" s="67"/>
      <c r="F1188" s="68"/>
      <c r="G1188" s="68"/>
      <c r="H1188" s="68"/>
      <c r="I1188" s="68"/>
      <c r="J1188" s="68"/>
      <c r="K1188" s="68"/>
      <c r="L1188" s="68"/>
      <c r="M1188" s="68"/>
      <c r="N1188" s="68"/>
      <c r="O1188" s="68"/>
      <c r="P1188" s="68"/>
      <c r="Q1188" s="68"/>
      <c r="R1188" s="68"/>
      <c r="S1188" s="70"/>
      <c r="T1188" s="70"/>
      <c r="U1188" s="67"/>
      <c r="V1188" s="67"/>
      <c r="W1188" s="67"/>
      <c r="X1188" s="67"/>
      <c r="Y1188" s="67"/>
    </row>
    <row r="1189">
      <c r="A1189" s="67"/>
      <c r="B1189" s="68"/>
      <c r="C1189" s="67"/>
      <c r="D1189" s="67"/>
      <c r="E1189" s="67"/>
      <c r="F1189" s="68"/>
      <c r="G1189" s="68"/>
      <c r="H1189" s="68"/>
      <c r="I1189" s="68"/>
      <c r="J1189" s="68"/>
      <c r="K1189" s="68"/>
      <c r="L1189" s="68"/>
      <c r="M1189" s="68"/>
      <c r="N1189" s="68"/>
      <c r="O1189" s="68"/>
      <c r="P1189" s="68"/>
      <c r="Q1189" s="68"/>
      <c r="R1189" s="68"/>
      <c r="S1189" s="70"/>
      <c r="T1189" s="70"/>
      <c r="U1189" s="67"/>
      <c r="V1189" s="67"/>
      <c r="W1189" s="67"/>
      <c r="X1189" s="67"/>
      <c r="Y1189" s="67"/>
    </row>
    <row r="1190">
      <c r="A1190" s="67"/>
      <c r="B1190" s="68"/>
      <c r="C1190" s="67"/>
      <c r="D1190" s="67"/>
      <c r="E1190" s="67"/>
      <c r="F1190" s="68"/>
      <c r="G1190" s="68"/>
      <c r="H1190" s="68"/>
      <c r="I1190" s="68"/>
      <c r="J1190" s="68"/>
      <c r="K1190" s="68"/>
      <c r="L1190" s="68"/>
      <c r="M1190" s="68"/>
      <c r="N1190" s="68"/>
      <c r="O1190" s="68"/>
      <c r="P1190" s="68"/>
      <c r="Q1190" s="68"/>
      <c r="R1190" s="68"/>
      <c r="S1190" s="70"/>
      <c r="T1190" s="70"/>
      <c r="U1190" s="67"/>
      <c r="V1190" s="67"/>
      <c r="W1190" s="67"/>
      <c r="X1190" s="67"/>
      <c r="Y1190" s="67"/>
    </row>
    <row r="1191">
      <c r="A1191" s="67"/>
      <c r="B1191" s="68"/>
      <c r="C1191" s="67"/>
      <c r="D1191" s="67"/>
      <c r="E1191" s="67"/>
      <c r="F1191" s="68"/>
      <c r="G1191" s="68"/>
      <c r="H1191" s="68"/>
      <c r="I1191" s="68"/>
      <c r="J1191" s="68"/>
      <c r="K1191" s="68"/>
      <c r="L1191" s="68"/>
      <c r="M1191" s="68"/>
      <c r="N1191" s="68"/>
      <c r="O1191" s="68"/>
      <c r="P1191" s="68"/>
      <c r="Q1191" s="68"/>
      <c r="R1191" s="68"/>
      <c r="S1191" s="70"/>
      <c r="T1191" s="70"/>
      <c r="U1191" s="67"/>
      <c r="V1191" s="67"/>
      <c r="W1191" s="67"/>
      <c r="X1191" s="67"/>
      <c r="Y1191" s="67"/>
    </row>
    <row r="1192">
      <c r="A1192" s="67"/>
      <c r="B1192" s="68"/>
      <c r="C1192" s="67"/>
      <c r="D1192" s="67"/>
      <c r="E1192" s="67"/>
      <c r="F1192" s="68"/>
      <c r="G1192" s="68"/>
      <c r="H1192" s="68"/>
      <c r="I1192" s="68"/>
      <c r="J1192" s="68"/>
      <c r="K1192" s="68"/>
      <c r="L1192" s="68"/>
      <c r="M1192" s="68"/>
      <c r="N1192" s="68"/>
      <c r="O1192" s="68"/>
      <c r="P1192" s="68"/>
      <c r="Q1192" s="68"/>
      <c r="R1192" s="68"/>
      <c r="S1192" s="70"/>
      <c r="T1192" s="70"/>
      <c r="U1192" s="67"/>
      <c r="V1192" s="67"/>
      <c r="W1192" s="67"/>
      <c r="X1192" s="67"/>
      <c r="Y1192" s="67"/>
    </row>
    <row r="1193">
      <c r="A1193" s="67"/>
      <c r="B1193" s="68"/>
      <c r="C1193" s="67"/>
      <c r="D1193" s="67"/>
      <c r="E1193" s="67"/>
      <c r="F1193" s="68"/>
      <c r="G1193" s="68"/>
      <c r="H1193" s="68"/>
      <c r="I1193" s="68"/>
      <c r="J1193" s="68"/>
      <c r="K1193" s="68"/>
      <c r="L1193" s="68"/>
      <c r="M1193" s="68"/>
      <c r="N1193" s="68"/>
      <c r="O1193" s="68"/>
      <c r="P1193" s="68"/>
      <c r="Q1193" s="68"/>
      <c r="R1193" s="68"/>
      <c r="S1193" s="70"/>
      <c r="T1193" s="70"/>
      <c r="U1193" s="67"/>
      <c r="V1193" s="67"/>
      <c r="W1193" s="67"/>
      <c r="X1193" s="67"/>
      <c r="Y1193" s="67"/>
    </row>
    <row r="1194">
      <c r="A1194" s="67"/>
      <c r="B1194" s="68"/>
      <c r="C1194" s="67"/>
      <c r="D1194" s="67"/>
      <c r="E1194" s="67"/>
      <c r="F1194" s="68"/>
      <c r="G1194" s="68"/>
      <c r="H1194" s="68"/>
      <c r="I1194" s="68"/>
      <c r="J1194" s="68"/>
      <c r="K1194" s="68"/>
      <c r="L1194" s="68"/>
      <c r="M1194" s="68"/>
      <c r="N1194" s="68"/>
      <c r="O1194" s="68"/>
      <c r="P1194" s="68"/>
      <c r="Q1194" s="68"/>
      <c r="R1194" s="68"/>
      <c r="S1194" s="70"/>
      <c r="T1194" s="70"/>
      <c r="U1194" s="67"/>
      <c r="V1194" s="67"/>
      <c r="W1194" s="67"/>
      <c r="X1194" s="67"/>
      <c r="Y1194" s="67"/>
    </row>
    <row r="1195">
      <c r="A1195" s="67"/>
      <c r="B1195" s="68"/>
      <c r="C1195" s="67"/>
      <c r="D1195" s="67"/>
      <c r="E1195" s="67"/>
      <c r="F1195" s="68"/>
      <c r="G1195" s="68"/>
      <c r="H1195" s="68"/>
      <c r="I1195" s="68"/>
      <c r="J1195" s="68"/>
      <c r="K1195" s="68"/>
      <c r="L1195" s="68"/>
      <c r="M1195" s="68"/>
      <c r="N1195" s="68"/>
      <c r="O1195" s="68"/>
      <c r="P1195" s="68"/>
      <c r="Q1195" s="68"/>
      <c r="R1195" s="68"/>
      <c r="S1195" s="70"/>
      <c r="T1195" s="70"/>
      <c r="U1195" s="67"/>
      <c r="V1195" s="67"/>
      <c r="W1195" s="67"/>
      <c r="X1195" s="67"/>
      <c r="Y1195" s="67"/>
    </row>
    <row r="1196">
      <c r="A1196" s="67"/>
      <c r="B1196" s="68"/>
      <c r="C1196" s="67"/>
      <c r="D1196" s="67"/>
      <c r="E1196" s="67"/>
      <c r="F1196" s="68"/>
      <c r="G1196" s="68"/>
      <c r="H1196" s="68"/>
      <c r="I1196" s="68"/>
      <c r="J1196" s="68"/>
      <c r="K1196" s="68"/>
      <c r="L1196" s="68"/>
      <c r="M1196" s="68"/>
      <c r="N1196" s="68"/>
      <c r="O1196" s="68"/>
      <c r="P1196" s="68"/>
      <c r="Q1196" s="68"/>
      <c r="R1196" s="68"/>
      <c r="S1196" s="70"/>
      <c r="T1196" s="70"/>
      <c r="U1196" s="67"/>
      <c r="V1196" s="67"/>
      <c r="W1196" s="67"/>
      <c r="X1196" s="67"/>
      <c r="Y1196" s="67"/>
    </row>
    <row r="1197">
      <c r="A1197" s="67"/>
      <c r="B1197" s="68"/>
      <c r="C1197" s="67"/>
      <c r="D1197" s="67"/>
      <c r="E1197" s="67"/>
      <c r="F1197" s="68"/>
      <c r="G1197" s="68"/>
      <c r="H1197" s="68"/>
      <c r="I1197" s="68"/>
      <c r="J1197" s="68"/>
      <c r="K1197" s="68"/>
      <c r="L1197" s="68"/>
      <c r="M1197" s="68"/>
      <c r="N1197" s="68"/>
      <c r="O1197" s="68"/>
      <c r="P1197" s="68"/>
      <c r="Q1197" s="68"/>
      <c r="R1197" s="68"/>
      <c r="S1197" s="70"/>
      <c r="T1197" s="70"/>
      <c r="U1197" s="67"/>
      <c r="V1197" s="67"/>
      <c r="W1197" s="67"/>
      <c r="X1197" s="67"/>
      <c r="Y1197" s="67"/>
    </row>
    <row r="1198">
      <c r="A1198" s="67"/>
      <c r="B1198" s="68"/>
      <c r="C1198" s="67"/>
      <c r="D1198" s="67"/>
      <c r="E1198" s="67"/>
      <c r="F1198" s="68"/>
      <c r="G1198" s="68"/>
      <c r="H1198" s="68"/>
      <c r="I1198" s="68"/>
      <c r="J1198" s="68"/>
      <c r="K1198" s="68"/>
      <c r="L1198" s="68"/>
      <c r="M1198" s="68"/>
      <c r="N1198" s="68"/>
      <c r="O1198" s="68"/>
      <c r="P1198" s="68"/>
      <c r="Q1198" s="68"/>
      <c r="R1198" s="68"/>
      <c r="S1198" s="70"/>
      <c r="T1198" s="70"/>
      <c r="U1198" s="67"/>
      <c r="V1198" s="67"/>
      <c r="W1198" s="67"/>
      <c r="X1198" s="67"/>
      <c r="Y1198" s="67"/>
    </row>
    <row r="1199">
      <c r="A1199" s="67"/>
      <c r="B1199" s="68"/>
      <c r="C1199" s="67"/>
      <c r="D1199" s="67"/>
      <c r="E1199" s="67"/>
      <c r="F1199" s="68"/>
      <c r="G1199" s="68"/>
      <c r="H1199" s="68"/>
      <c r="I1199" s="68"/>
      <c r="J1199" s="68"/>
      <c r="K1199" s="68"/>
      <c r="L1199" s="68"/>
      <c r="M1199" s="68"/>
      <c r="N1199" s="68"/>
      <c r="O1199" s="68"/>
      <c r="P1199" s="68"/>
      <c r="Q1199" s="68"/>
      <c r="R1199" s="68"/>
      <c r="S1199" s="70"/>
      <c r="T1199" s="70"/>
      <c r="U1199" s="67"/>
      <c r="V1199" s="67"/>
      <c r="W1199" s="67"/>
      <c r="X1199" s="67"/>
      <c r="Y1199" s="67"/>
    </row>
    <row r="1200">
      <c r="A1200" s="67"/>
      <c r="B1200" s="68"/>
      <c r="C1200" s="67"/>
      <c r="D1200" s="67"/>
      <c r="E1200" s="67"/>
      <c r="F1200" s="68"/>
      <c r="G1200" s="68"/>
      <c r="H1200" s="68"/>
      <c r="I1200" s="68"/>
      <c r="J1200" s="68"/>
      <c r="K1200" s="68"/>
      <c r="L1200" s="68"/>
      <c r="M1200" s="68"/>
      <c r="N1200" s="68"/>
      <c r="O1200" s="68"/>
      <c r="P1200" s="68"/>
      <c r="Q1200" s="68"/>
      <c r="R1200" s="68"/>
      <c r="S1200" s="70"/>
      <c r="T1200" s="70"/>
      <c r="U1200" s="67"/>
      <c r="V1200" s="67"/>
      <c r="W1200" s="67"/>
      <c r="X1200" s="67"/>
      <c r="Y1200" s="67"/>
    </row>
    <row r="1201">
      <c r="A1201" s="67"/>
      <c r="B1201" s="68"/>
      <c r="C1201" s="67"/>
      <c r="D1201" s="67"/>
      <c r="E1201" s="67"/>
      <c r="F1201" s="68"/>
      <c r="G1201" s="68"/>
      <c r="H1201" s="68"/>
      <c r="I1201" s="68"/>
      <c r="J1201" s="68"/>
      <c r="K1201" s="68"/>
      <c r="L1201" s="68"/>
      <c r="M1201" s="68"/>
      <c r="N1201" s="68"/>
      <c r="O1201" s="68"/>
      <c r="P1201" s="68"/>
      <c r="Q1201" s="68"/>
      <c r="R1201" s="68"/>
      <c r="S1201" s="70"/>
      <c r="T1201" s="70"/>
      <c r="U1201" s="67"/>
      <c r="V1201" s="67"/>
      <c r="W1201" s="67"/>
      <c r="X1201" s="67"/>
      <c r="Y1201" s="67"/>
    </row>
    <row r="1202">
      <c r="A1202" s="67"/>
      <c r="B1202" s="68"/>
      <c r="C1202" s="67"/>
      <c r="D1202" s="67"/>
      <c r="E1202" s="67"/>
      <c r="F1202" s="68"/>
      <c r="G1202" s="68"/>
      <c r="H1202" s="68"/>
      <c r="I1202" s="68"/>
      <c r="J1202" s="68"/>
      <c r="K1202" s="68"/>
      <c r="L1202" s="68"/>
      <c r="M1202" s="68"/>
      <c r="N1202" s="68"/>
      <c r="O1202" s="68"/>
      <c r="P1202" s="68"/>
      <c r="Q1202" s="68"/>
      <c r="R1202" s="68"/>
      <c r="S1202" s="70"/>
      <c r="T1202" s="70"/>
      <c r="U1202" s="67"/>
      <c r="V1202" s="67"/>
      <c r="W1202" s="67"/>
      <c r="X1202" s="67"/>
      <c r="Y1202" s="67"/>
    </row>
    <row r="1203">
      <c r="A1203" s="67"/>
      <c r="B1203" s="68"/>
      <c r="C1203" s="67"/>
      <c r="D1203" s="67"/>
      <c r="E1203" s="67"/>
      <c r="F1203" s="68"/>
      <c r="G1203" s="68"/>
      <c r="H1203" s="68"/>
      <c r="I1203" s="68"/>
      <c r="J1203" s="68"/>
      <c r="K1203" s="68"/>
      <c r="L1203" s="68"/>
      <c r="M1203" s="68"/>
      <c r="N1203" s="68"/>
      <c r="O1203" s="68"/>
      <c r="P1203" s="68"/>
      <c r="Q1203" s="68"/>
      <c r="R1203" s="68"/>
      <c r="S1203" s="70"/>
      <c r="T1203" s="70"/>
      <c r="U1203" s="67"/>
      <c r="V1203" s="67"/>
      <c r="W1203" s="67"/>
      <c r="X1203" s="67"/>
      <c r="Y1203" s="67"/>
    </row>
    <row r="1204">
      <c r="A1204" s="67"/>
      <c r="B1204" s="68"/>
      <c r="C1204" s="67"/>
      <c r="D1204" s="67"/>
      <c r="E1204" s="67"/>
      <c r="F1204" s="68"/>
      <c r="G1204" s="68"/>
      <c r="H1204" s="68"/>
      <c r="I1204" s="68"/>
      <c r="J1204" s="68"/>
      <c r="K1204" s="68"/>
      <c r="L1204" s="68"/>
      <c r="M1204" s="68"/>
      <c r="N1204" s="68"/>
      <c r="O1204" s="68"/>
      <c r="P1204" s="68"/>
      <c r="Q1204" s="68"/>
      <c r="R1204" s="68"/>
      <c r="S1204" s="70"/>
      <c r="T1204" s="70"/>
      <c r="U1204" s="67"/>
      <c r="V1204" s="67"/>
      <c r="W1204" s="67"/>
      <c r="X1204" s="67"/>
      <c r="Y1204" s="67"/>
    </row>
    <row r="1205">
      <c r="A1205" s="67"/>
      <c r="B1205" s="68"/>
      <c r="C1205" s="67"/>
      <c r="D1205" s="67"/>
      <c r="E1205" s="67"/>
      <c r="F1205" s="68"/>
      <c r="G1205" s="68"/>
      <c r="H1205" s="68"/>
      <c r="I1205" s="68"/>
      <c r="J1205" s="68"/>
      <c r="K1205" s="68"/>
      <c r="L1205" s="68"/>
      <c r="M1205" s="68"/>
      <c r="N1205" s="68"/>
      <c r="O1205" s="68"/>
      <c r="P1205" s="68"/>
      <c r="Q1205" s="68"/>
      <c r="R1205" s="68"/>
      <c r="S1205" s="70"/>
      <c r="T1205" s="70"/>
      <c r="U1205" s="67"/>
      <c r="V1205" s="67"/>
      <c r="W1205" s="67"/>
      <c r="X1205" s="67"/>
      <c r="Y1205" s="67"/>
    </row>
    <row r="1206">
      <c r="A1206" s="67"/>
      <c r="B1206" s="68"/>
      <c r="C1206" s="67"/>
      <c r="D1206" s="67"/>
      <c r="E1206" s="67"/>
      <c r="F1206" s="68"/>
      <c r="G1206" s="68"/>
      <c r="H1206" s="68"/>
      <c r="I1206" s="68"/>
      <c r="J1206" s="68"/>
      <c r="K1206" s="68"/>
      <c r="L1206" s="68"/>
      <c r="M1206" s="68"/>
      <c r="N1206" s="68"/>
      <c r="O1206" s="68"/>
      <c r="P1206" s="68"/>
      <c r="Q1206" s="68"/>
      <c r="R1206" s="68"/>
      <c r="S1206" s="70"/>
      <c r="T1206" s="70"/>
      <c r="U1206" s="67"/>
      <c r="V1206" s="67"/>
      <c r="W1206" s="67"/>
      <c r="X1206" s="67"/>
      <c r="Y1206" s="67"/>
    </row>
    <row r="1207">
      <c r="A1207" s="67"/>
      <c r="B1207" s="68"/>
      <c r="C1207" s="67"/>
      <c r="D1207" s="67"/>
      <c r="E1207" s="67"/>
      <c r="F1207" s="68"/>
      <c r="G1207" s="68"/>
      <c r="H1207" s="68"/>
      <c r="I1207" s="68"/>
      <c r="J1207" s="68"/>
      <c r="K1207" s="68"/>
      <c r="L1207" s="68"/>
      <c r="M1207" s="68"/>
      <c r="N1207" s="68"/>
      <c r="O1207" s="68"/>
      <c r="P1207" s="68"/>
      <c r="Q1207" s="68"/>
      <c r="R1207" s="68"/>
      <c r="S1207" s="70"/>
      <c r="T1207" s="70"/>
      <c r="U1207" s="67"/>
      <c r="V1207" s="67"/>
      <c r="W1207" s="67"/>
      <c r="X1207" s="67"/>
      <c r="Y1207" s="67"/>
    </row>
    <row r="1208">
      <c r="A1208" s="67"/>
      <c r="B1208" s="68"/>
      <c r="C1208" s="67"/>
      <c r="D1208" s="67"/>
      <c r="E1208" s="67"/>
      <c r="F1208" s="68"/>
      <c r="G1208" s="68"/>
      <c r="H1208" s="68"/>
      <c r="I1208" s="68"/>
      <c r="J1208" s="68"/>
      <c r="K1208" s="68"/>
      <c r="L1208" s="68"/>
      <c r="M1208" s="68"/>
      <c r="N1208" s="68"/>
      <c r="O1208" s="68"/>
      <c r="P1208" s="68"/>
      <c r="Q1208" s="68"/>
      <c r="R1208" s="68"/>
      <c r="S1208" s="70"/>
      <c r="T1208" s="70"/>
      <c r="U1208" s="67"/>
      <c r="V1208" s="67"/>
      <c r="W1208" s="67"/>
      <c r="X1208" s="67"/>
      <c r="Y1208" s="67"/>
    </row>
    <row r="1209">
      <c r="A1209" s="67"/>
      <c r="B1209" s="68"/>
      <c r="C1209" s="67"/>
      <c r="D1209" s="67"/>
      <c r="E1209" s="67"/>
      <c r="F1209" s="68"/>
      <c r="G1209" s="68"/>
      <c r="H1209" s="68"/>
      <c r="I1209" s="68"/>
      <c r="J1209" s="68"/>
      <c r="K1209" s="68"/>
      <c r="L1209" s="68"/>
      <c r="M1209" s="68"/>
      <c r="N1209" s="68"/>
      <c r="O1209" s="68"/>
      <c r="P1209" s="68"/>
      <c r="Q1209" s="68"/>
      <c r="R1209" s="68"/>
      <c r="S1209" s="70"/>
      <c r="T1209" s="70"/>
      <c r="U1209" s="67"/>
      <c r="V1209" s="67"/>
      <c r="W1209" s="67"/>
      <c r="X1209" s="67"/>
      <c r="Y1209" s="67"/>
    </row>
    <row r="1210">
      <c r="A1210" s="67"/>
      <c r="B1210" s="68"/>
      <c r="C1210" s="67"/>
      <c r="D1210" s="67"/>
      <c r="E1210" s="67"/>
      <c r="F1210" s="68"/>
      <c r="G1210" s="68"/>
      <c r="H1210" s="68"/>
      <c r="I1210" s="68"/>
      <c r="J1210" s="68"/>
      <c r="K1210" s="68"/>
      <c r="L1210" s="68"/>
      <c r="M1210" s="68"/>
      <c r="N1210" s="68"/>
      <c r="O1210" s="68"/>
      <c r="P1210" s="68"/>
      <c r="Q1210" s="68"/>
      <c r="R1210" s="68"/>
      <c r="S1210" s="70"/>
      <c r="T1210" s="70"/>
      <c r="U1210" s="67"/>
      <c r="V1210" s="67"/>
      <c r="W1210" s="67"/>
      <c r="X1210" s="67"/>
      <c r="Y1210" s="67"/>
    </row>
    <row r="1211">
      <c r="A1211" s="67"/>
      <c r="B1211" s="68"/>
      <c r="C1211" s="67"/>
      <c r="D1211" s="67"/>
      <c r="E1211" s="67"/>
      <c r="F1211" s="68"/>
      <c r="G1211" s="68"/>
      <c r="H1211" s="68"/>
      <c r="I1211" s="68"/>
      <c r="J1211" s="68"/>
      <c r="K1211" s="68"/>
      <c r="L1211" s="68"/>
      <c r="M1211" s="68"/>
      <c r="N1211" s="68"/>
      <c r="O1211" s="68"/>
      <c r="P1211" s="68"/>
      <c r="Q1211" s="68"/>
      <c r="R1211" s="68"/>
      <c r="S1211" s="70"/>
      <c r="T1211" s="70"/>
      <c r="U1211" s="67"/>
      <c r="V1211" s="67"/>
      <c r="W1211" s="67"/>
      <c r="X1211" s="67"/>
      <c r="Y1211" s="67"/>
    </row>
    <row r="1212">
      <c r="A1212" s="67"/>
      <c r="B1212" s="68"/>
      <c r="C1212" s="67"/>
      <c r="D1212" s="67"/>
      <c r="E1212" s="67"/>
      <c r="F1212" s="68"/>
      <c r="G1212" s="68"/>
      <c r="H1212" s="68"/>
      <c r="I1212" s="68"/>
      <c r="J1212" s="68"/>
      <c r="K1212" s="68"/>
      <c r="L1212" s="68"/>
      <c r="M1212" s="68"/>
      <c r="N1212" s="68"/>
      <c r="O1212" s="68"/>
      <c r="P1212" s="68"/>
      <c r="Q1212" s="68"/>
      <c r="R1212" s="68"/>
      <c r="S1212" s="70"/>
      <c r="T1212" s="70"/>
      <c r="U1212" s="67"/>
      <c r="V1212" s="67"/>
      <c r="W1212" s="67"/>
      <c r="X1212" s="67"/>
      <c r="Y1212" s="67"/>
    </row>
    <row r="1213">
      <c r="A1213" s="67"/>
      <c r="B1213" s="68"/>
      <c r="C1213" s="67"/>
      <c r="D1213" s="67"/>
      <c r="E1213" s="67"/>
      <c r="F1213" s="68"/>
      <c r="G1213" s="68"/>
      <c r="H1213" s="68"/>
      <c r="I1213" s="68"/>
      <c r="J1213" s="68"/>
      <c r="K1213" s="68"/>
      <c r="L1213" s="68"/>
      <c r="M1213" s="68"/>
      <c r="N1213" s="68"/>
      <c r="O1213" s="68"/>
      <c r="P1213" s="68"/>
      <c r="Q1213" s="68"/>
      <c r="R1213" s="68"/>
      <c r="S1213" s="70"/>
      <c r="T1213" s="70"/>
      <c r="U1213" s="67"/>
      <c r="V1213" s="67"/>
      <c r="W1213" s="67"/>
      <c r="X1213" s="67"/>
      <c r="Y1213" s="67"/>
    </row>
    <row r="1214">
      <c r="A1214" s="67"/>
      <c r="B1214" s="68"/>
      <c r="C1214" s="67"/>
      <c r="D1214" s="67"/>
      <c r="E1214" s="67"/>
      <c r="F1214" s="68"/>
      <c r="G1214" s="68"/>
      <c r="H1214" s="68"/>
      <c r="I1214" s="68"/>
      <c r="J1214" s="68"/>
      <c r="K1214" s="68"/>
      <c r="L1214" s="68"/>
      <c r="M1214" s="68"/>
      <c r="N1214" s="68"/>
      <c r="O1214" s="68"/>
      <c r="P1214" s="68"/>
      <c r="Q1214" s="68"/>
      <c r="R1214" s="68"/>
      <c r="S1214" s="72"/>
      <c r="T1214" s="70"/>
      <c r="U1214" s="67"/>
      <c r="V1214" s="67"/>
      <c r="W1214" s="67"/>
      <c r="X1214" s="67"/>
      <c r="Y1214" s="67"/>
    </row>
    <row r="1215">
      <c r="A1215" s="67"/>
      <c r="B1215" s="68"/>
      <c r="C1215" s="67"/>
      <c r="D1215" s="67"/>
      <c r="E1215" s="67"/>
      <c r="F1215" s="68"/>
      <c r="G1215" s="68"/>
      <c r="H1215" s="68"/>
      <c r="I1215" s="68"/>
      <c r="J1215" s="68"/>
      <c r="K1215" s="68"/>
      <c r="L1215" s="68"/>
      <c r="M1215" s="68"/>
      <c r="N1215" s="68"/>
      <c r="O1215" s="68"/>
      <c r="P1215" s="68"/>
      <c r="Q1215" s="68"/>
      <c r="R1215" s="68"/>
      <c r="S1215" s="70"/>
      <c r="T1215" s="70"/>
      <c r="U1215" s="67"/>
      <c r="V1215" s="67"/>
      <c r="W1215" s="67"/>
      <c r="X1215" s="67"/>
      <c r="Y1215" s="67"/>
    </row>
    <row r="1216">
      <c r="A1216" s="67"/>
      <c r="B1216" s="68"/>
      <c r="C1216" s="67"/>
      <c r="D1216" s="67"/>
      <c r="E1216" s="67"/>
      <c r="F1216" s="68"/>
      <c r="G1216" s="68"/>
      <c r="H1216" s="68"/>
      <c r="I1216" s="68"/>
      <c r="J1216" s="68"/>
      <c r="K1216" s="68"/>
      <c r="L1216" s="68"/>
      <c r="M1216" s="68"/>
      <c r="N1216" s="68"/>
      <c r="O1216" s="68"/>
      <c r="P1216" s="68"/>
      <c r="Q1216" s="68"/>
      <c r="R1216" s="68"/>
      <c r="S1216" s="70"/>
      <c r="T1216" s="70"/>
      <c r="U1216" s="67"/>
      <c r="V1216" s="67"/>
      <c r="W1216" s="67"/>
      <c r="X1216" s="67"/>
      <c r="Y1216" s="67"/>
    </row>
    <row r="1217">
      <c r="A1217" s="67"/>
      <c r="B1217" s="68"/>
      <c r="C1217" s="67"/>
      <c r="D1217" s="67"/>
      <c r="E1217" s="67"/>
      <c r="F1217" s="68"/>
      <c r="G1217" s="68"/>
      <c r="H1217" s="68"/>
      <c r="I1217" s="68"/>
      <c r="J1217" s="68"/>
      <c r="K1217" s="68"/>
      <c r="L1217" s="68"/>
      <c r="M1217" s="68"/>
      <c r="N1217" s="68"/>
      <c r="O1217" s="68"/>
      <c r="P1217" s="68"/>
      <c r="Q1217" s="68"/>
      <c r="R1217" s="68"/>
      <c r="S1217" s="70"/>
      <c r="T1217" s="70"/>
      <c r="U1217" s="67"/>
      <c r="V1217" s="67"/>
      <c r="W1217" s="67"/>
      <c r="X1217" s="67"/>
      <c r="Y1217" s="67"/>
    </row>
    <row r="1218">
      <c r="A1218" s="67"/>
      <c r="B1218" s="68"/>
      <c r="C1218" s="67"/>
      <c r="D1218" s="67"/>
      <c r="E1218" s="67"/>
      <c r="F1218" s="68"/>
      <c r="G1218" s="68"/>
      <c r="H1218" s="68"/>
      <c r="I1218" s="68"/>
      <c r="J1218" s="68"/>
      <c r="K1218" s="68"/>
      <c r="L1218" s="68"/>
      <c r="M1218" s="68"/>
      <c r="N1218" s="68"/>
      <c r="O1218" s="68"/>
      <c r="P1218" s="68"/>
      <c r="Q1218" s="68"/>
      <c r="R1218" s="68"/>
      <c r="S1218" s="70"/>
      <c r="T1218" s="70"/>
      <c r="U1218" s="67"/>
      <c r="V1218" s="67"/>
      <c r="W1218" s="67"/>
      <c r="X1218" s="67"/>
      <c r="Y1218" s="67"/>
    </row>
    <row r="1219">
      <c r="A1219" s="67"/>
      <c r="B1219" s="68"/>
      <c r="C1219" s="67"/>
      <c r="D1219" s="67"/>
      <c r="E1219" s="67"/>
      <c r="F1219" s="68"/>
      <c r="G1219" s="68"/>
      <c r="H1219" s="68"/>
      <c r="I1219" s="68"/>
      <c r="J1219" s="68"/>
      <c r="K1219" s="68"/>
      <c r="L1219" s="68"/>
      <c r="M1219" s="68"/>
      <c r="N1219" s="68"/>
      <c r="O1219" s="68"/>
      <c r="P1219" s="68"/>
      <c r="Q1219" s="68"/>
      <c r="R1219" s="68"/>
      <c r="S1219" s="70"/>
      <c r="T1219" s="70"/>
      <c r="U1219" s="67"/>
      <c r="V1219" s="67"/>
      <c r="W1219" s="67"/>
      <c r="X1219" s="67"/>
      <c r="Y1219" s="67"/>
    </row>
    <row r="1220">
      <c r="A1220" s="67"/>
      <c r="B1220" s="68"/>
      <c r="C1220" s="67"/>
      <c r="D1220" s="67"/>
      <c r="E1220" s="67"/>
      <c r="F1220" s="68"/>
      <c r="G1220" s="68"/>
      <c r="H1220" s="68"/>
      <c r="I1220" s="68"/>
      <c r="J1220" s="68"/>
      <c r="K1220" s="68"/>
      <c r="L1220" s="68"/>
      <c r="M1220" s="68"/>
      <c r="N1220" s="68"/>
      <c r="O1220" s="68"/>
      <c r="P1220" s="68"/>
      <c r="Q1220" s="68"/>
      <c r="R1220" s="68"/>
      <c r="S1220" s="70"/>
      <c r="T1220" s="70"/>
      <c r="U1220" s="67"/>
      <c r="V1220" s="67"/>
      <c r="W1220" s="67"/>
      <c r="X1220" s="67"/>
      <c r="Y1220" s="67"/>
    </row>
    <row r="1221">
      <c r="A1221" s="65"/>
      <c r="B1221" s="68"/>
      <c r="C1221" s="67"/>
      <c r="D1221" s="67"/>
      <c r="E1221" s="67"/>
      <c r="F1221" s="68"/>
      <c r="G1221" s="68"/>
      <c r="H1221" s="68"/>
      <c r="I1221" s="68"/>
      <c r="J1221" s="68"/>
      <c r="K1221" s="68"/>
      <c r="L1221" s="68"/>
      <c r="M1221" s="68"/>
      <c r="N1221" s="68"/>
      <c r="O1221" s="68"/>
      <c r="P1221" s="68"/>
      <c r="Q1221" s="68"/>
      <c r="R1221" s="68"/>
      <c r="S1221" s="70"/>
      <c r="T1221" s="70"/>
      <c r="U1221" s="67"/>
      <c r="V1221" s="67"/>
      <c r="W1221" s="67"/>
      <c r="X1221" s="67"/>
      <c r="Y1221" s="67"/>
    </row>
    <row r="1222">
      <c r="A1222" s="67"/>
      <c r="B1222" s="68"/>
      <c r="C1222" s="67"/>
      <c r="D1222" s="67"/>
      <c r="E1222" s="67"/>
      <c r="F1222" s="68"/>
      <c r="G1222" s="68"/>
      <c r="H1222" s="68"/>
      <c r="I1222" s="68"/>
      <c r="J1222" s="68"/>
      <c r="K1222" s="68"/>
      <c r="L1222" s="68"/>
      <c r="M1222" s="68"/>
      <c r="N1222" s="68"/>
      <c r="O1222" s="68"/>
      <c r="P1222" s="68"/>
      <c r="Q1222" s="68"/>
      <c r="R1222" s="68"/>
      <c r="S1222" s="70"/>
      <c r="T1222" s="70"/>
      <c r="U1222" s="67"/>
      <c r="V1222" s="67"/>
      <c r="W1222" s="67"/>
      <c r="X1222" s="67"/>
      <c r="Y1222" s="67"/>
    </row>
    <row r="1223">
      <c r="A1223" s="65"/>
      <c r="B1223" s="68"/>
      <c r="C1223" s="67"/>
      <c r="D1223" s="67"/>
      <c r="E1223" s="67"/>
      <c r="F1223" s="68"/>
      <c r="G1223" s="68"/>
      <c r="H1223" s="68"/>
      <c r="I1223" s="68"/>
      <c r="J1223" s="68"/>
      <c r="K1223" s="68"/>
      <c r="L1223" s="68"/>
      <c r="M1223" s="68"/>
      <c r="N1223" s="68"/>
      <c r="O1223" s="68"/>
      <c r="P1223" s="68"/>
      <c r="Q1223" s="68"/>
      <c r="R1223" s="68"/>
      <c r="S1223" s="70"/>
      <c r="T1223" s="70"/>
      <c r="U1223" s="67"/>
      <c r="V1223" s="67"/>
      <c r="W1223" s="67"/>
      <c r="X1223" s="67"/>
      <c r="Y1223" s="67"/>
    </row>
    <row r="1224">
      <c r="A1224" s="65"/>
      <c r="B1224" s="68"/>
      <c r="C1224" s="67"/>
      <c r="D1224" s="67"/>
      <c r="E1224" s="67"/>
      <c r="F1224" s="68"/>
      <c r="G1224" s="68"/>
      <c r="H1224" s="68"/>
      <c r="I1224" s="68"/>
      <c r="J1224" s="68"/>
      <c r="K1224" s="68"/>
      <c r="L1224" s="68"/>
      <c r="M1224" s="68"/>
      <c r="N1224" s="68"/>
      <c r="O1224" s="68"/>
      <c r="P1224" s="68"/>
      <c r="Q1224" s="68"/>
      <c r="R1224" s="68"/>
      <c r="S1224" s="70"/>
      <c r="T1224" s="70"/>
      <c r="U1224" s="67"/>
      <c r="V1224" s="67"/>
      <c r="W1224" s="67"/>
      <c r="X1224" s="67"/>
      <c r="Y1224" s="67"/>
    </row>
    <row r="1225">
      <c r="A1225" s="67"/>
      <c r="B1225" s="68"/>
      <c r="C1225" s="67"/>
      <c r="D1225" s="67"/>
      <c r="E1225" s="67"/>
      <c r="F1225" s="68"/>
      <c r="G1225" s="68"/>
      <c r="H1225" s="68"/>
      <c r="I1225" s="68"/>
      <c r="J1225" s="68"/>
      <c r="K1225" s="68"/>
      <c r="L1225" s="68"/>
      <c r="M1225" s="68"/>
      <c r="N1225" s="68"/>
      <c r="O1225" s="68"/>
      <c r="P1225" s="68"/>
      <c r="Q1225" s="68"/>
      <c r="R1225" s="68"/>
      <c r="S1225" s="70"/>
      <c r="T1225" s="70"/>
      <c r="U1225" s="67"/>
      <c r="V1225" s="67"/>
      <c r="W1225" s="67"/>
      <c r="X1225" s="67"/>
      <c r="Y1225" s="67"/>
    </row>
    <row r="1226">
      <c r="A1226" s="67"/>
      <c r="B1226" s="68"/>
      <c r="C1226" s="67"/>
      <c r="D1226" s="67"/>
      <c r="E1226" s="67"/>
      <c r="F1226" s="68"/>
      <c r="G1226" s="68"/>
      <c r="H1226" s="68"/>
      <c r="I1226" s="68"/>
      <c r="J1226" s="68"/>
      <c r="K1226" s="68"/>
      <c r="L1226" s="68"/>
      <c r="M1226" s="68"/>
      <c r="N1226" s="68"/>
      <c r="O1226" s="68"/>
      <c r="P1226" s="68"/>
      <c r="Q1226" s="68"/>
      <c r="R1226" s="68"/>
      <c r="S1226" s="70"/>
      <c r="T1226" s="70"/>
      <c r="U1226" s="67"/>
      <c r="V1226" s="67"/>
      <c r="W1226" s="67"/>
      <c r="X1226" s="67"/>
      <c r="Y1226" s="67"/>
    </row>
    <row r="1227">
      <c r="A1227" s="67"/>
      <c r="B1227" s="68"/>
      <c r="C1227" s="67"/>
      <c r="D1227" s="67"/>
      <c r="E1227" s="67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70"/>
      <c r="T1227" s="70"/>
      <c r="U1227" s="67"/>
      <c r="V1227" s="67"/>
      <c r="W1227" s="67"/>
      <c r="X1227" s="67"/>
      <c r="Y1227" s="67"/>
    </row>
    <row r="1228">
      <c r="A1228" s="67"/>
      <c r="B1228" s="68"/>
      <c r="C1228" s="67"/>
      <c r="D1228" s="67"/>
      <c r="E1228" s="67"/>
      <c r="F1228" s="68"/>
      <c r="G1228" s="68"/>
      <c r="H1228" s="68"/>
      <c r="I1228" s="68"/>
      <c r="J1228" s="68"/>
      <c r="K1228" s="68"/>
      <c r="L1228" s="68"/>
      <c r="M1228" s="68"/>
      <c r="N1228" s="68"/>
      <c r="O1228" s="68"/>
      <c r="P1228" s="68"/>
      <c r="Q1228" s="68"/>
      <c r="R1228" s="68"/>
      <c r="S1228" s="72"/>
      <c r="T1228" s="70"/>
      <c r="U1228" s="67"/>
      <c r="V1228" s="67"/>
      <c r="W1228" s="67"/>
      <c r="X1228" s="67"/>
      <c r="Y1228" s="67"/>
    </row>
    <row r="1229">
      <c r="A1229" s="67"/>
      <c r="B1229" s="68"/>
      <c r="C1229" s="67"/>
      <c r="D1229" s="67"/>
      <c r="E1229" s="67"/>
      <c r="F1229" s="68"/>
      <c r="G1229" s="68"/>
      <c r="H1229" s="68"/>
      <c r="I1229" s="68"/>
      <c r="J1229" s="68"/>
      <c r="K1229" s="68"/>
      <c r="L1229" s="68"/>
      <c r="M1229" s="68"/>
      <c r="N1229" s="68"/>
      <c r="O1229" s="68"/>
      <c r="P1229" s="68"/>
      <c r="Q1229" s="68"/>
      <c r="R1229" s="68"/>
      <c r="S1229" s="70"/>
      <c r="T1229" s="70"/>
      <c r="U1229" s="67"/>
      <c r="V1229" s="67"/>
      <c r="W1229" s="67"/>
      <c r="X1229" s="67"/>
      <c r="Y1229" s="67"/>
    </row>
    <row r="1230">
      <c r="A1230" s="67"/>
      <c r="B1230" s="68"/>
      <c r="C1230" s="67"/>
      <c r="D1230" s="67"/>
      <c r="E1230" s="67"/>
      <c r="F1230" s="68"/>
      <c r="G1230" s="68"/>
      <c r="H1230" s="68"/>
      <c r="I1230" s="68"/>
      <c r="J1230" s="68"/>
      <c r="K1230" s="68"/>
      <c r="L1230" s="68"/>
      <c r="M1230" s="68"/>
      <c r="N1230" s="68"/>
      <c r="O1230" s="68"/>
      <c r="P1230" s="68"/>
      <c r="Q1230" s="68"/>
      <c r="R1230" s="68"/>
      <c r="S1230" s="70"/>
      <c r="T1230" s="70"/>
      <c r="U1230" s="67"/>
      <c r="V1230" s="67"/>
      <c r="W1230" s="67"/>
      <c r="X1230" s="67"/>
      <c r="Y1230" s="67"/>
    </row>
    <row r="1231">
      <c r="A1231" s="67"/>
      <c r="B1231" s="68"/>
      <c r="C1231" s="67"/>
      <c r="D1231" s="67"/>
      <c r="E1231" s="67"/>
      <c r="F1231" s="68"/>
      <c r="G1231" s="68"/>
      <c r="H1231" s="68"/>
      <c r="I1231" s="68"/>
      <c r="J1231" s="68"/>
      <c r="K1231" s="68"/>
      <c r="L1231" s="68"/>
      <c r="M1231" s="68"/>
      <c r="N1231" s="68"/>
      <c r="O1231" s="68"/>
      <c r="P1231" s="68"/>
      <c r="Q1231" s="68"/>
      <c r="R1231" s="68"/>
      <c r="S1231" s="70"/>
      <c r="T1231" s="70"/>
      <c r="U1231" s="67"/>
      <c r="V1231" s="67"/>
      <c r="W1231" s="67"/>
      <c r="X1231" s="67"/>
      <c r="Y1231" s="67"/>
    </row>
    <row r="1232">
      <c r="A1232" s="67"/>
      <c r="B1232" s="68"/>
      <c r="C1232" s="67"/>
      <c r="D1232" s="67"/>
      <c r="E1232" s="67"/>
      <c r="F1232" s="68"/>
      <c r="G1232" s="68"/>
      <c r="H1232" s="68"/>
      <c r="I1232" s="68"/>
      <c r="J1232" s="68"/>
      <c r="K1232" s="68"/>
      <c r="L1232" s="68"/>
      <c r="M1232" s="68"/>
      <c r="N1232" s="68"/>
      <c r="O1232" s="68"/>
      <c r="P1232" s="68"/>
      <c r="Q1232" s="68"/>
      <c r="R1232" s="68"/>
      <c r="S1232" s="70"/>
      <c r="T1232" s="70"/>
      <c r="U1232" s="67"/>
      <c r="V1232" s="67"/>
      <c r="W1232" s="67"/>
      <c r="X1232" s="67"/>
      <c r="Y1232" s="67"/>
    </row>
    <row r="1233">
      <c r="A1233" s="67"/>
      <c r="B1233" s="68"/>
      <c r="C1233" s="67"/>
      <c r="D1233" s="67"/>
      <c r="E1233" s="67"/>
      <c r="F1233" s="68"/>
      <c r="G1233" s="68"/>
      <c r="H1233" s="68"/>
      <c r="I1233" s="68"/>
      <c r="J1233" s="68"/>
      <c r="K1233" s="68"/>
      <c r="L1233" s="68"/>
      <c r="M1233" s="68"/>
      <c r="N1233" s="68"/>
      <c r="O1233" s="68"/>
      <c r="P1233" s="68"/>
      <c r="Q1233" s="68"/>
      <c r="R1233" s="68"/>
      <c r="S1233" s="70"/>
      <c r="T1233" s="70"/>
      <c r="U1233" s="67"/>
      <c r="V1233" s="67"/>
      <c r="W1233" s="67"/>
      <c r="X1233" s="67"/>
      <c r="Y1233" s="67"/>
    </row>
    <row r="1234">
      <c r="A1234" s="65"/>
      <c r="B1234" s="68"/>
      <c r="C1234" s="67"/>
      <c r="D1234" s="67"/>
      <c r="E1234" s="67"/>
      <c r="F1234" s="68"/>
      <c r="G1234" s="68"/>
      <c r="H1234" s="68"/>
      <c r="I1234" s="68"/>
      <c r="J1234" s="68"/>
      <c r="K1234" s="68"/>
      <c r="L1234" s="68"/>
      <c r="M1234" s="68"/>
      <c r="N1234" s="68"/>
      <c r="O1234" s="68"/>
      <c r="P1234" s="68"/>
      <c r="Q1234" s="68"/>
      <c r="R1234" s="68"/>
      <c r="S1234" s="70"/>
      <c r="T1234" s="70"/>
      <c r="U1234" s="67"/>
      <c r="V1234" s="67"/>
      <c r="W1234" s="67"/>
      <c r="X1234" s="67"/>
      <c r="Y1234" s="67"/>
    </row>
    <row r="1235">
      <c r="A1235" s="65"/>
      <c r="B1235" s="68"/>
      <c r="C1235" s="67"/>
      <c r="D1235" s="67"/>
      <c r="E1235" s="67"/>
      <c r="F1235" s="68"/>
      <c r="G1235" s="68"/>
      <c r="H1235" s="68"/>
      <c r="I1235" s="68"/>
      <c r="J1235" s="68"/>
      <c r="K1235" s="68"/>
      <c r="L1235" s="68"/>
      <c r="M1235" s="68"/>
      <c r="N1235" s="68"/>
      <c r="O1235" s="68"/>
      <c r="P1235" s="68"/>
      <c r="Q1235" s="68"/>
      <c r="R1235" s="68"/>
      <c r="S1235" s="70"/>
      <c r="T1235" s="70"/>
      <c r="U1235" s="67"/>
      <c r="V1235" s="67"/>
      <c r="W1235" s="67"/>
      <c r="X1235" s="67"/>
      <c r="Y1235" s="67"/>
    </row>
    <row r="1236">
      <c r="A1236" s="65"/>
      <c r="B1236" s="68"/>
      <c r="C1236" s="67"/>
      <c r="D1236" s="67"/>
      <c r="E1236" s="67"/>
      <c r="F1236" s="68"/>
      <c r="G1236" s="68"/>
      <c r="H1236" s="68"/>
      <c r="I1236" s="68"/>
      <c r="J1236" s="68"/>
      <c r="K1236" s="68"/>
      <c r="L1236" s="68"/>
      <c r="M1236" s="68"/>
      <c r="N1236" s="68"/>
      <c r="O1236" s="68"/>
      <c r="P1236" s="68"/>
      <c r="Q1236" s="68"/>
      <c r="R1236" s="68"/>
      <c r="S1236" s="70"/>
      <c r="T1236" s="70"/>
      <c r="U1236" s="67"/>
      <c r="V1236" s="67"/>
      <c r="W1236" s="67"/>
      <c r="X1236" s="67"/>
      <c r="Y1236" s="67"/>
    </row>
    <row r="1237">
      <c r="A1237" s="65"/>
      <c r="B1237" s="68"/>
      <c r="C1237" s="67"/>
      <c r="D1237" s="67"/>
      <c r="E1237" s="67"/>
      <c r="F1237" s="68"/>
      <c r="G1237" s="68"/>
      <c r="H1237" s="68"/>
      <c r="I1237" s="68"/>
      <c r="J1237" s="68"/>
      <c r="K1237" s="68"/>
      <c r="L1237" s="68"/>
      <c r="M1237" s="68"/>
      <c r="N1237" s="68"/>
      <c r="O1237" s="68"/>
      <c r="P1237" s="68"/>
      <c r="Q1237" s="68"/>
      <c r="R1237" s="68"/>
      <c r="S1237" s="70"/>
      <c r="T1237" s="70"/>
      <c r="U1237" s="67"/>
      <c r="V1237" s="67"/>
      <c r="W1237" s="67"/>
      <c r="X1237" s="67"/>
      <c r="Y1237" s="67"/>
    </row>
    <row r="1238">
      <c r="A1238" s="65"/>
      <c r="B1238" s="68"/>
      <c r="C1238" s="67"/>
      <c r="D1238" s="67"/>
      <c r="E1238" s="67"/>
      <c r="F1238" s="68"/>
      <c r="G1238" s="68"/>
      <c r="H1238" s="68"/>
      <c r="I1238" s="68"/>
      <c r="J1238" s="68"/>
      <c r="K1238" s="68"/>
      <c r="L1238" s="68"/>
      <c r="M1238" s="68"/>
      <c r="N1238" s="68"/>
      <c r="O1238" s="68"/>
      <c r="P1238" s="68"/>
      <c r="Q1238" s="68"/>
      <c r="R1238" s="68"/>
      <c r="S1238" s="70"/>
      <c r="T1238" s="70"/>
      <c r="U1238" s="67"/>
      <c r="V1238" s="67"/>
      <c r="W1238" s="67"/>
      <c r="X1238" s="67"/>
      <c r="Y1238" s="67"/>
    </row>
    <row r="1239">
      <c r="A1239" s="65"/>
      <c r="B1239" s="68"/>
      <c r="C1239" s="67"/>
      <c r="D1239" s="67"/>
      <c r="E1239" s="67"/>
      <c r="F1239" s="68"/>
      <c r="G1239" s="68"/>
      <c r="H1239" s="68"/>
      <c r="I1239" s="68"/>
      <c r="J1239" s="68"/>
      <c r="K1239" s="68"/>
      <c r="L1239" s="68"/>
      <c r="M1239" s="68"/>
      <c r="N1239" s="68"/>
      <c r="O1239" s="68"/>
      <c r="P1239" s="68"/>
      <c r="Q1239" s="68"/>
      <c r="R1239" s="68"/>
      <c r="S1239" s="70"/>
      <c r="T1239" s="70"/>
      <c r="U1239" s="67"/>
      <c r="V1239" s="67"/>
      <c r="W1239" s="67"/>
      <c r="X1239" s="67"/>
      <c r="Y1239" s="67"/>
    </row>
    <row r="1240">
      <c r="A1240" s="65"/>
      <c r="B1240" s="68"/>
      <c r="C1240" s="67"/>
      <c r="D1240" s="67"/>
      <c r="E1240" s="67"/>
      <c r="F1240" s="68"/>
      <c r="G1240" s="68"/>
      <c r="H1240" s="68"/>
      <c r="I1240" s="68"/>
      <c r="J1240" s="68"/>
      <c r="K1240" s="68"/>
      <c r="L1240" s="68"/>
      <c r="M1240" s="68"/>
      <c r="N1240" s="68"/>
      <c r="O1240" s="68"/>
      <c r="P1240" s="68"/>
      <c r="Q1240" s="68"/>
      <c r="R1240" s="68"/>
      <c r="S1240" s="70"/>
      <c r="T1240" s="70"/>
      <c r="U1240" s="67"/>
      <c r="V1240" s="67"/>
      <c r="W1240" s="67"/>
      <c r="X1240" s="67"/>
      <c r="Y1240" s="67"/>
    </row>
    <row r="1241">
      <c r="A1241" s="65"/>
      <c r="B1241" s="68"/>
      <c r="C1241" s="67"/>
      <c r="D1241" s="67"/>
      <c r="E1241" s="67"/>
      <c r="F1241" s="68"/>
      <c r="G1241" s="68"/>
      <c r="H1241" s="68"/>
      <c r="I1241" s="68"/>
      <c r="J1241" s="68"/>
      <c r="K1241" s="68"/>
      <c r="L1241" s="68"/>
      <c r="M1241" s="68"/>
      <c r="N1241" s="68"/>
      <c r="O1241" s="68"/>
      <c r="P1241" s="68"/>
      <c r="Q1241" s="68"/>
      <c r="R1241" s="68"/>
      <c r="S1241" s="70"/>
      <c r="T1241" s="70"/>
      <c r="U1241" s="67"/>
      <c r="V1241" s="67"/>
      <c r="W1241" s="67"/>
      <c r="X1241" s="67"/>
      <c r="Y1241" s="67"/>
    </row>
    <row r="1242">
      <c r="A1242" s="65"/>
      <c r="B1242" s="68"/>
      <c r="C1242" s="67"/>
      <c r="D1242" s="67"/>
      <c r="E1242" s="67"/>
      <c r="F1242" s="68"/>
      <c r="G1242" s="68"/>
      <c r="H1242" s="68"/>
      <c r="I1242" s="68"/>
      <c r="J1242" s="68"/>
      <c r="K1242" s="68"/>
      <c r="L1242" s="68"/>
      <c r="M1242" s="68"/>
      <c r="N1242" s="68"/>
      <c r="O1242" s="68"/>
      <c r="P1242" s="68"/>
      <c r="Q1242" s="68"/>
      <c r="R1242" s="68"/>
      <c r="S1242" s="70"/>
      <c r="T1242" s="70"/>
      <c r="U1242" s="67"/>
      <c r="V1242" s="67"/>
      <c r="W1242" s="67"/>
      <c r="X1242" s="67"/>
      <c r="Y1242" s="67"/>
    </row>
    <row r="1243">
      <c r="A1243" s="65"/>
      <c r="B1243" s="68"/>
      <c r="C1243" s="67"/>
      <c r="D1243" s="67"/>
      <c r="E1243" s="67"/>
      <c r="F1243" s="68"/>
      <c r="G1243" s="68"/>
      <c r="H1243" s="68"/>
      <c r="I1243" s="68"/>
      <c r="J1243" s="68"/>
      <c r="K1243" s="68"/>
      <c r="L1243" s="68"/>
      <c r="M1243" s="68"/>
      <c r="N1243" s="68"/>
      <c r="O1243" s="68"/>
      <c r="P1243" s="68"/>
      <c r="Q1243" s="68"/>
      <c r="R1243" s="68"/>
      <c r="S1243" s="70"/>
      <c r="T1243" s="70"/>
      <c r="U1243" s="67"/>
      <c r="V1243" s="67"/>
      <c r="W1243" s="67"/>
      <c r="X1243" s="67"/>
      <c r="Y1243" s="67"/>
    </row>
    <row r="1244">
      <c r="A1244" s="65"/>
      <c r="B1244" s="68"/>
      <c r="C1244" s="67"/>
      <c r="D1244" s="67"/>
      <c r="E1244" s="67"/>
      <c r="F1244" s="68"/>
      <c r="G1244" s="68"/>
      <c r="H1244" s="68"/>
      <c r="I1244" s="68"/>
      <c r="J1244" s="68"/>
      <c r="K1244" s="68"/>
      <c r="L1244" s="68"/>
      <c r="M1244" s="68"/>
      <c r="N1244" s="68"/>
      <c r="O1244" s="68"/>
      <c r="P1244" s="68"/>
      <c r="Q1244" s="68"/>
      <c r="R1244" s="68"/>
      <c r="S1244" s="70"/>
      <c r="T1244" s="70"/>
      <c r="U1244" s="67"/>
      <c r="V1244" s="67"/>
      <c r="W1244" s="67"/>
      <c r="X1244" s="67"/>
      <c r="Y1244" s="67"/>
    </row>
    <row r="1245">
      <c r="A1245" s="65"/>
      <c r="B1245" s="68"/>
      <c r="C1245" s="67"/>
      <c r="D1245" s="67"/>
      <c r="E1245" s="67"/>
      <c r="F1245" s="68"/>
      <c r="G1245" s="68"/>
      <c r="H1245" s="68"/>
      <c r="I1245" s="68"/>
      <c r="J1245" s="68"/>
      <c r="K1245" s="68"/>
      <c r="L1245" s="68"/>
      <c r="M1245" s="68"/>
      <c r="N1245" s="68"/>
      <c r="O1245" s="68"/>
      <c r="P1245" s="68"/>
      <c r="Q1245" s="68"/>
      <c r="R1245" s="68"/>
      <c r="S1245" s="70"/>
      <c r="T1245" s="70"/>
      <c r="U1245" s="67"/>
      <c r="V1245" s="67"/>
      <c r="W1245" s="67"/>
      <c r="X1245" s="67"/>
      <c r="Y1245" s="67"/>
    </row>
    <row r="1246">
      <c r="A1246" s="65"/>
      <c r="B1246" s="68"/>
      <c r="C1246" s="67"/>
      <c r="D1246" s="67"/>
      <c r="E1246" s="67"/>
      <c r="F1246" s="68"/>
      <c r="G1246" s="68"/>
      <c r="H1246" s="68"/>
      <c r="I1246" s="68"/>
      <c r="J1246" s="68"/>
      <c r="K1246" s="68"/>
      <c r="L1246" s="68"/>
      <c r="M1246" s="68"/>
      <c r="N1246" s="68"/>
      <c r="O1246" s="68"/>
      <c r="P1246" s="68"/>
      <c r="Q1246" s="68"/>
      <c r="R1246" s="68"/>
      <c r="S1246" s="70"/>
      <c r="T1246" s="70"/>
      <c r="U1246" s="67"/>
      <c r="V1246" s="67"/>
      <c r="W1246" s="67"/>
      <c r="X1246" s="67"/>
      <c r="Y1246" s="67"/>
    </row>
    <row r="1247">
      <c r="A1247" s="65"/>
      <c r="B1247" s="68"/>
      <c r="C1247" s="67"/>
      <c r="D1247" s="67"/>
      <c r="E1247" s="67"/>
      <c r="F1247" s="68"/>
      <c r="G1247" s="68"/>
      <c r="H1247" s="68"/>
      <c r="I1247" s="68"/>
      <c r="J1247" s="68"/>
      <c r="K1247" s="68"/>
      <c r="L1247" s="68"/>
      <c r="M1247" s="68"/>
      <c r="N1247" s="68"/>
      <c r="O1247" s="68"/>
      <c r="P1247" s="68"/>
      <c r="Q1247" s="68"/>
      <c r="R1247" s="68"/>
      <c r="S1247" s="70"/>
      <c r="T1247" s="70"/>
      <c r="U1247" s="67"/>
      <c r="V1247" s="67"/>
      <c r="W1247" s="67"/>
      <c r="X1247" s="67"/>
      <c r="Y1247" s="67"/>
    </row>
    <row r="1248">
      <c r="A1248" s="65"/>
      <c r="B1248" s="68"/>
      <c r="C1248" s="67"/>
      <c r="D1248" s="67"/>
      <c r="E1248" s="67"/>
      <c r="F1248" s="68"/>
      <c r="G1248" s="68"/>
      <c r="H1248" s="68"/>
      <c r="I1248" s="68"/>
      <c r="J1248" s="68"/>
      <c r="K1248" s="68"/>
      <c r="L1248" s="68"/>
      <c r="M1248" s="68"/>
      <c r="N1248" s="68"/>
      <c r="O1248" s="68"/>
      <c r="P1248" s="68"/>
      <c r="Q1248" s="68"/>
      <c r="R1248" s="68"/>
      <c r="S1248" s="70"/>
      <c r="T1248" s="70"/>
      <c r="U1248" s="67"/>
      <c r="V1248" s="67"/>
      <c r="W1248" s="67"/>
      <c r="X1248" s="67"/>
      <c r="Y1248" s="67"/>
    </row>
    <row r="1249">
      <c r="A1249" s="67"/>
      <c r="B1249" s="68"/>
      <c r="C1249" s="67"/>
      <c r="D1249" s="67"/>
      <c r="E1249" s="67"/>
      <c r="F1249" s="68"/>
      <c r="G1249" s="68"/>
      <c r="H1249" s="68"/>
      <c r="I1249" s="68"/>
      <c r="J1249" s="68"/>
      <c r="K1249" s="68"/>
      <c r="L1249" s="68"/>
      <c r="M1249" s="68"/>
      <c r="N1249" s="68"/>
      <c r="O1249" s="68"/>
      <c r="P1249" s="68"/>
      <c r="Q1249" s="68"/>
      <c r="R1249" s="68"/>
      <c r="S1249" s="70"/>
      <c r="T1249" s="70"/>
      <c r="U1249" s="67"/>
      <c r="V1249" s="67"/>
      <c r="W1249" s="67"/>
      <c r="X1249" s="67"/>
      <c r="Y1249" s="67"/>
    </row>
    <row r="1250">
      <c r="A1250" s="67"/>
      <c r="B1250" s="68"/>
      <c r="C1250" s="67"/>
      <c r="D1250" s="67"/>
      <c r="E1250" s="67"/>
      <c r="F1250" s="68"/>
      <c r="G1250" s="68"/>
      <c r="H1250" s="68"/>
      <c r="I1250" s="68"/>
      <c r="J1250" s="68"/>
      <c r="K1250" s="68"/>
      <c r="L1250" s="68"/>
      <c r="M1250" s="68"/>
      <c r="N1250" s="68"/>
      <c r="O1250" s="68"/>
      <c r="P1250" s="68"/>
      <c r="Q1250" s="68"/>
      <c r="R1250" s="68"/>
      <c r="S1250" s="70"/>
      <c r="T1250" s="70"/>
      <c r="U1250" s="67"/>
      <c r="V1250" s="67"/>
      <c r="W1250" s="67"/>
      <c r="X1250" s="67"/>
      <c r="Y1250" s="67"/>
    </row>
    <row r="1251">
      <c r="A1251" s="67"/>
      <c r="B1251" s="68"/>
      <c r="C1251" s="67"/>
      <c r="D1251" s="67"/>
      <c r="E1251" s="67"/>
      <c r="F1251" s="68"/>
      <c r="G1251" s="68"/>
      <c r="H1251" s="68"/>
      <c r="I1251" s="68"/>
      <c r="J1251" s="68"/>
      <c r="K1251" s="68"/>
      <c r="L1251" s="68"/>
      <c r="M1251" s="68"/>
      <c r="N1251" s="68"/>
      <c r="O1251" s="68"/>
      <c r="P1251" s="68"/>
      <c r="Q1251" s="68"/>
      <c r="R1251" s="68"/>
      <c r="S1251" s="70"/>
      <c r="T1251" s="70"/>
      <c r="U1251" s="67"/>
      <c r="V1251" s="67"/>
      <c r="W1251" s="67"/>
      <c r="X1251" s="67"/>
      <c r="Y1251" s="67"/>
    </row>
    <row r="1252">
      <c r="A1252" s="67"/>
      <c r="B1252" s="68"/>
      <c r="C1252" s="67"/>
      <c r="D1252" s="67"/>
      <c r="E1252" s="67"/>
      <c r="F1252" s="68"/>
      <c r="G1252" s="68"/>
      <c r="H1252" s="68"/>
      <c r="I1252" s="68"/>
      <c r="J1252" s="68"/>
      <c r="K1252" s="68"/>
      <c r="L1252" s="68"/>
      <c r="M1252" s="68"/>
      <c r="N1252" s="68"/>
      <c r="O1252" s="68"/>
      <c r="P1252" s="68"/>
      <c r="Q1252" s="68"/>
      <c r="R1252" s="68"/>
      <c r="S1252" s="70"/>
      <c r="T1252" s="70"/>
      <c r="U1252" s="67"/>
      <c r="V1252" s="67"/>
      <c r="W1252" s="67"/>
      <c r="X1252" s="67"/>
      <c r="Y1252" s="67"/>
    </row>
    <row r="1253">
      <c r="A1253" s="67"/>
      <c r="B1253" s="68"/>
      <c r="C1253" s="67"/>
      <c r="D1253" s="67"/>
      <c r="E1253" s="67"/>
      <c r="F1253" s="68"/>
      <c r="G1253" s="68"/>
      <c r="H1253" s="68"/>
      <c r="I1253" s="68"/>
      <c r="J1253" s="68"/>
      <c r="K1253" s="68"/>
      <c r="L1253" s="68"/>
      <c r="M1253" s="68"/>
      <c r="N1253" s="68"/>
      <c r="O1253" s="68"/>
      <c r="P1253" s="68"/>
      <c r="Q1253" s="68"/>
      <c r="R1253" s="68"/>
      <c r="S1253" s="70"/>
      <c r="T1253" s="70"/>
      <c r="U1253" s="67"/>
      <c r="V1253" s="67"/>
      <c r="W1253" s="67"/>
      <c r="X1253" s="67"/>
      <c r="Y1253" s="67"/>
    </row>
    <row r="1254">
      <c r="A1254" s="67"/>
      <c r="B1254" s="68"/>
      <c r="C1254" s="67"/>
      <c r="D1254" s="67"/>
      <c r="E1254" s="67"/>
      <c r="F1254" s="68"/>
      <c r="G1254" s="68"/>
      <c r="H1254" s="68"/>
      <c r="I1254" s="68"/>
      <c r="J1254" s="68"/>
      <c r="K1254" s="68"/>
      <c r="L1254" s="68"/>
      <c r="M1254" s="68"/>
      <c r="N1254" s="68"/>
      <c r="O1254" s="68"/>
      <c r="P1254" s="68"/>
      <c r="Q1254" s="68"/>
      <c r="R1254" s="68"/>
      <c r="S1254" s="70"/>
      <c r="T1254" s="70"/>
      <c r="U1254" s="67"/>
      <c r="V1254" s="67"/>
      <c r="W1254" s="67"/>
      <c r="X1254" s="67"/>
      <c r="Y1254" s="67"/>
    </row>
    <row r="1255">
      <c r="A1255" s="67"/>
      <c r="B1255" s="68"/>
      <c r="C1255" s="67"/>
      <c r="D1255" s="67"/>
      <c r="E1255" s="67"/>
      <c r="F1255" s="68"/>
      <c r="G1255" s="68"/>
      <c r="H1255" s="68"/>
      <c r="I1255" s="68"/>
      <c r="J1255" s="68"/>
      <c r="K1255" s="68"/>
      <c r="L1255" s="68"/>
      <c r="M1255" s="68"/>
      <c r="N1255" s="68"/>
      <c r="O1255" s="68"/>
      <c r="P1255" s="68"/>
      <c r="Q1255" s="68"/>
      <c r="R1255" s="68"/>
      <c r="S1255" s="70"/>
      <c r="T1255" s="70"/>
      <c r="U1255" s="67"/>
      <c r="V1255" s="67"/>
      <c r="W1255" s="67"/>
      <c r="X1255" s="67"/>
      <c r="Y1255" s="67"/>
    </row>
    <row r="1256">
      <c r="A1256" s="67"/>
      <c r="B1256" s="68"/>
      <c r="C1256" s="67"/>
      <c r="D1256" s="67"/>
      <c r="E1256" s="67"/>
      <c r="F1256" s="68"/>
      <c r="G1256" s="68"/>
      <c r="H1256" s="68"/>
      <c r="I1256" s="68"/>
      <c r="J1256" s="68"/>
      <c r="K1256" s="68"/>
      <c r="L1256" s="68"/>
      <c r="M1256" s="68"/>
      <c r="N1256" s="68"/>
      <c r="O1256" s="68"/>
      <c r="P1256" s="68"/>
      <c r="Q1256" s="68"/>
      <c r="R1256" s="68"/>
      <c r="S1256" s="70"/>
      <c r="T1256" s="70"/>
      <c r="U1256" s="67"/>
      <c r="V1256" s="67"/>
      <c r="W1256" s="67"/>
      <c r="X1256" s="67"/>
      <c r="Y1256" s="67"/>
    </row>
    <row r="1257">
      <c r="A1257" s="67"/>
      <c r="B1257" s="68"/>
      <c r="C1257" s="67"/>
      <c r="D1257" s="67"/>
      <c r="E1257" s="67"/>
      <c r="F1257" s="68"/>
      <c r="G1257" s="68"/>
      <c r="H1257" s="68"/>
      <c r="I1257" s="68"/>
      <c r="J1257" s="68"/>
      <c r="K1257" s="68"/>
      <c r="L1257" s="68"/>
      <c r="M1257" s="68"/>
      <c r="N1257" s="68"/>
      <c r="O1257" s="68"/>
      <c r="P1257" s="68"/>
      <c r="Q1257" s="68"/>
      <c r="R1257" s="68"/>
      <c r="S1257" s="70"/>
      <c r="T1257" s="70"/>
      <c r="U1257" s="67"/>
      <c r="V1257" s="67"/>
      <c r="W1257" s="67"/>
      <c r="X1257" s="67"/>
      <c r="Y1257" s="67"/>
    </row>
    <row r="1258">
      <c r="A1258" s="67"/>
      <c r="B1258" s="68"/>
      <c r="C1258" s="67"/>
      <c r="D1258" s="67"/>
      <c r="E1258" s="67"/>
      <c r="F1258" s="68"/>
      <c r="G1258" s="68"/>
      <c r="H1258" s="68"/>
      <c r="I1258" s="68"/>
      <c r="J1258" s="68"/>
      <c r="K1258" s="68"/>
      <c r="L1258" s="68"/>
      <c r="M1258" s="68"/>
      <c r="N1258" s="68"/>
      <c r="O1258" s="68"/>
      <c r="P1258" s="68"/>
      <c r="Q1258" s="68"/>
      <c r="R1258" s="68"/>
      <c r="S1258" s="70"/>
      <c r="T1258" s="70"/>
      <c r="U1258" s="67"/>
      <c r="V1258" s="67"/>
      <c r="W1258" s="67"/>
      <c r="X1258" s="67"/>
      <c r="Y1258" s="67"/>
    </row>
    <row r="1259">
      <c r="A1259" s="67"/>
      <c r="B1259" s="68"/>
      <c r="C1259" s="67"/>
      <c r="D1259" s="67"/>
      <c r="E1259" s="67"/>
      <c r="F1259" s="68"/>
      <c r="G1259" s="68"/>
      <c r="H1259" s="68"/>
      <c r="I1259" s="68"/>
      <c r="J1259" s="68"/>
      <c r="K1259" s="68"/>
      <c r="L1259" s="68"/>
      <c r="M1259" s="68"/>
      <c r="N1259" s="68"/>
      <c r="O1259" s="68"/>
      <c r="P1259" s="68"/>
      <c r="Q1259" s="68"/>
      <c r="R1259" s="68"/>
      <c r="S1259" s="70"/>
      <c r="T1259" s="70"/>
      <c r="U1259" s="67"/>
      <c r="V1259" s="67"/>
      <c r="W1259" s="67"/>
      <c r="X1259" s="67"/>
      <c r="Y1259" s="67"/>
    </row>
    <row r="1260">
      <c r="A1260" s="67"/>
      <c r="B1260" s="68"/>
      <c r="C1260" s="67"/>
      <c r="D1260" s="67"/>
      <c r="E1260" s="67"/>
      <c r="F1260" s="68"/>
      <c r="G1260" s="68"/>
      <c r="H1260" s="68"/>
      <c r="I1260" s="68"/>
      <c r="J1260" s="68"/>
      <c r="K1260" s="68"/>
      <c r="L1260" s="68"/>
      <c r="M1260" s="68"/>
      <c r="N1260" s="68"/>
      <c r="O1260" s="68"/>
      <c r="P1260" s="68"/>
      <c r="Q1260" s="68"/>
      <c r="R1260" s="68"/>
      <c r="S1260" s="70"/>
      <c r="T1260" s="70"/>
      <c r="U1260" s="67"/>
      <c r="V1260" s="67"/>
      <c r="W1260" s="67"/>
      <c r="X1260" s="67"/>
      <c r="Y1260" s="67"/>
    </row>
    <row r="1261">
      <c r="A1261" s="67"/>
      <c r="B1261" s="68"/>
      <c r="C1261" s="67"/>
      <c r="D1261" s="67"/>
      <c r="E1261" s="67"/>
      <c r="F1261" s="68"/>
      <c r="G1261" s="68"/>
      <c r="H1261" s="68"/>
      <c r="I1261" s="68"/>
      <c r="J1261" s="68"/>
      <c r="K1261" s="68"/>
      <c r="L1261" s="68"/>
      <c r="M1261" s="68"/>
      <c r="N1261" s="68"/>
      <c r="O1261" s="68"/>
      <c r="P1261" s="68"/>
      <c r="Q1261" s="68"/>
      <c r="R1261" s="68"/>
      <c r="S1261" s="70"/>
      <c r="T1261" s="70"/>
      <c r="U1261" s="67"/>
      <c r="V1261" s="67"/>
      <c r="W1261" s="67"/>
      <c r="X1261" s="67"/>
      <c r="Y1261" s="67"/>
    </row>
    <row r="1262">
      <c r="A1262" s="67"/>
      <c r="B1262" s="68"/>
      <c r="C1262" s="67"/>
      <c r="D1262" s="67"/>
      <c r="E1262" s="67"/>
      <c r="F1262" s="68"/>
      <c r="G1262" s="68"/>
      <c r="H1262" s="68"/>
      <c r="I1262" s="68"/>
      <c r="J1262" s="68"/>
      <c r="K1262" s="68"/>
      <c r="L1262" s="68"/>
      <c r="M1262" s="68"/>
      <c r="N1262" s="68"/>
      <c r="O1262" s="68"/>
      <c r="P1262" s="68"/>
      <c r="Q1262" s="68"/>
      <c r="R1262" s="68"/>
      <c r="S1262" s="70"/>
      <c r="T1262" s="70"/>
      <c r="U1262" s="67"/>
      <c r="V1262" s="67"/>
      <c r="W1262" s="67"/>
      <c r="X1262" s="67"/>
      <c r="Y1262" s="67"/>
    </row>
    <row r="1263">
      <c r="A1263" s="67"/>
      <c r="B1263" s="68"/>
      <c r="C1263" s="67"/>
      <c r="D1263" s="67"/>
      <c r="E1263" s="67"/>
      <c r="F1263" s="68"/>
      <c r="G1263" s="68"/>
      <c r="H1263" s="68"/>
      <c r="I1263" s="68"/>
      <c r="J1263" s="68"/>
      <c r="K1263" s="68"/>
      <c r="L1263" s="68"/>
      <c r="M1263" s="68"/>
      <c r="N1263" s="68"/>
      <c r="O1263" s="68"/>
      <c r="P1263" s="68"/>
      <c r="Q1263" s="68"/>
      <c r="R1263" s="68"/>
      <c r="S1263" s="70"/>
      <c r="T1263" s="70"/>
      <c r="U1263" s="67"/>
      <c r="V1263" s="67"/>
      <c r="W1263" s="67"/>
      <c r="X1263" s="67"/>
      <c r="Y1263" s="67"/>
    </row>
    <row r="1264">
      <c r="A1264" s="67"/>
      <c r="B1264" s="68"/>
      <c r="C1264" s="67"/>
      <c r="D1264" s="67"/>
      <c r="E1264" s="67"/>
      <c r="F1264" s="68"/>
      <c r="G1264" s="68"/>
      <c r="H1264" s="68"/>
      <c r="I1264" s="68"/>
      <c r="J1264" s="68"/>
      <c r="K1264" s="68"/>
      <c r="L1264" s="68"/>
      <c r="M1264" s="68"/>
      <c r="N1264" s="68"/>
      <c r="O1264" s="68"/>
      <c r="P1264" s="68"/>
      <c r="Q1264" s="68"/>
      <c r="R1264" s="68"/>
      <c r="S1264" s="70"/>
      <c r="T1264" s="70"/>
      <c r="U1264" s="67"/>
      <c r="V1264" s="67"/>
      <c r="W1264" s="67"/>
      <c r="X1264" s="67"/>
      <c r="Y1264" s="67"/>
    </row>
    <row r="1265">
      <c r="A1265" s="67"/>
      <c r="B1265" s="68"/>
      <c r="C1265" s="67"/>
      <c r="D1265" s="67"/>
      <c r="E1265" s="67"/>
      <c r="F1265" s="68"/>
      <c r="G1265" s="68"/>
      <c r="H1265" s="68"/>
      <c r="I1265" s="68"/>
      <c r="J1265" s="68"/>
      <c r="K1265" s="68"/>
      <c r="L1265" s="68"/>
      <c r="M1265" s="68"/>
      <c r="N1265" s="68"/>
      <c r="O1265" s="68"/>
      <c r="P1265" s="68"/>
      <c r="Q1265" s="68"/>
      <c r="R1265" s="68"/>
      <c r="S1265" s="70"/>
      <c r="T1265" s="70"/>
      <c r="U1265" s="67"/>
      <c r="V1265" s="67"/>
      <c r="W1265" s="67"/>
      <c r="X1265" s="67"/>
      <c r="Y1265" s="67"/>
    </row>
    <row r="1266">
      <c r="A1266" s="67"/>
      <c r="B1266" s="68"/>
      <c r="C1266" s="67"/>
      <c r="D1266" s="67"/>
      <c r="E1266" s="67"/>
      <c r="F1266" s="68"/>
      <c r="G1266" s="68"/>
      <c r="H1266" s="68"/>
      <c r="I1266" s="68"/>
      <c r="J1266" s="68"/>
      <c r="K1266" s="68"/>
      <c r="L1266" s="68"/>
      <c r="M1266" s="68"/>
      <c r="N1266" s="68"/>
      <c r="O1266" s="68"/>
      <c r="P1266" s="68"/>
      <c r="Q1266" s="68"/>
      <c r="R1266" s="68"/>
      <c r="S1266" s="70"/>
      <c r="T1266" s="70"/>
      <c r="U1266" s="67"/>
      <c r="V1266" s="67"/>
      <c r="W1266" s="67"/>
      <c r="X1266" s="67"/>
      <c r="Y1266" s="67"/>
    </row>
    <row r="1267">
      <c r="A1267" s="67"/>
      <c r="B1267" s="68"/>
      <c r="C1267" s="67"/>
      <c r="D1267" s="67"/>
      <c r="E1267" s="67"/>
      <c r="F1267" s="68"/>
      <c r="G1267" s="68"/>
      <c r="H1267" s="68"/>
      <c r="I1267" s="68"/>
      <c r="J1267" s="68"/>
      <c r="K1267" s="68"/>
      <c r="L1267" s="68"/>
      <c r="M1267" s="68"/>
      <c r="N1267" s="68"/>
      <c r="O1267" s="68"/>
      <c r="P1267" s="68"/>
      <c r="Q1267" s="68"/>
      <c r="R1267" s="68"/>
      <c r="S1267" s="70"/>
      <c r="T1267" s="70"/>
      <c r="U1267" s="67"/>
      <c r="V1267" s="67"/>
      <c r="W1267" s="67"/>
      <c r="X1267" s="67"/>
      <c r="Y1267" s="67"/>
    </row>
    <row r="1268">
      <c r="A1268" s="67"/>
      <c r="B1268" s="68"/>
      <c r="C1268" s="67"/>
      <c r="D1268" s="67"/>
      <c r="E1268" s="67"/>
      <c r="F1268" s="68"/>
      <c r="G1268" s="68"/>
      <c r="H1268" s="68"/>
      <c r="I1268" s="68"/>
      <c r="J1268" s="68"/>
      <c r="K1268" s="68"/>
      <c r="L1268" s="68"/>
      <c r="M1268" s="68"/>
      <c r="N1268" s="68"/>
      <c r="O1268" s="68"/>
      <c r="P1268" s="68"/>
      <c r="Q1268" s="68"/>
      <c r="R1268" s="68"/>
      <c r="S1268" s="70"/>
      <c r="T1268" s="70"/>
      <c r="U1268" s="67"/>
      <c r="V1268" s="67"/>
      <c r="W1268" s="67"/>
      <c r="X1268" s="67"/>
      <c r="Y1268" s="67"/>
    </row>
    <row r="1269">
      <c r="A1269" s="67"/>
      <c r="B1269" s="68"/>
      <c r="C1269" s="67"/>
      <c r="D1269" s="67"/>
      <c r="E1269" s="67"/>
      <c r="F1269" s="68"/>
      <c r="G1269" s="68"/>
      <c r="H1269" s="68"/>
      <c r="I1269" s="68"/>
      <c r="J1269" s="68"/>
      <c r="K1269" s="68"/>
      <c r="L1269" s="68"/>
      <c r="M1269" s="68"/>
      <c r="N1269" s="68"/>
      <c r="O1269" s="68"/>
      <c r="P1269" s="68"/>
      <c r="Q1269" s="68"/>
      <c r="R1269" s="68"/>
      <c r="S1269" s="70"/>
      <c r="T1269" s="70"/>
      <c r="U1269" s="67"/>
      <c r="V1269" s="67"/>
      <c r="W1269" s="67"/>
      <c r="X1269" s="67"/>
      <c r="Y1269" s="67"/>
    </row>
    <row r="1270">
      <c r="A1270" s="67"/>
      <c r="B1270" s="68"/>
      <c r="C1270" s="67"/>
      <c r="D1270" s="67"/>
      <c r="E1270" s="67"/>
      <c r="F1270" s="68"/>
      <c r="G1270" s="68"/>
      <c r="H1270" s="68"/>
      <c r="I1270" s="68"/>
      <c r="J1270" s="68"/>
      <c r="K1270" s="68"/>
      <c r="L1270" s="68"/>
      <c r="M1270" s="68"/>
      <c r="N1270" s="68"/>
      <c r="O1270" s="68"/>
      <c r="P1270" s="68"/>
      <c r="Q1270" s="68"/>
      <c r="R1270" s="68"/>
      <c r="S1270" s="70"/>
      <c r="T1270" s="70"/>
      <c r="U1270" s="67"/>
      <c r="V1270" s="67"/>
      <c r="W1270" s="67"/>
      <c r="X1270" s="67"/>
      <c r="Y1270" s="67"/>
    </row>
    <row r="1271">
      <c r="A1271" s="67"/>
      <c r="B1271" s="68"/>
      <c r="C1271" s="67"/>
      <c r="D1271" s="67"/>
      <c r="E1271" s="67"/>
      <c r="F1271" s="68"/>
      <c r="G1271" s="68"/>
      <c r="H1271" s="68"/>
      <c r="I1271" s="68"/>
      <c r="J1271" s="68"/>
      <c r="K1271" s="68"/>
      <c r="L1271" s="68"/>
      <c r="M1271" s="68"/>
      <c r="N1271" s="68"/>
      <c r="O1271" s="68"/>
      <c r="P1271" s="68"/>
      <c r="Q1271" s="68"/>
      <c r="R1271" s="68"/>
      <c r="S1271" s="70"/>
      <c r="T1271" s="70"/>
      <c r="U1271" s="67"/>
      <c r="V1271" s="67"/>
      <c r="W1271" s="67"/>
      <c r="X1271" s="67"/>
      <c r="Y1271" s="67"/>
    </row>
    <row r="1272">
      <c r="A1272" s="67"/>
      <c r="B1272" s="68"/>
      <c r="C1272" s="67"/>
      <c r="D1272" s="67"/>
      <c r="E1272" s="67"/>
      <c r="F1272" s="68"/>
      <c r="G1272" s="68"/>
      <c r="H1272" s="68"/>
      <c r="I1272" s="68"/>
      <c r="J1272" s="68"/>
      <c r="K1272" s="68"/>
      <c r="L1272" s="68"/>
      <c r="M1272" s="68"/>
      <c r="N1272" s="68"/>
      <c r="O1272" s="68"/>
      <c r="P1272" s="68"/>
      <c r="Q1272" s="68"/>
      <c r="R1272" s="68"/>
      <c r="S1272" s="70"/>
      <c r="T1272" s="70"/>
      <c r="U1272" s="67"/>
      <c r="V1272" s="67"/>
      <c r="W1272" s="67"/>
      <c r="X1272" s="67"/>
      <c r="Y1272" s="67"/>
    </row>
    <row r="1273">
      <c r="A1273" s="67"/>
      <c r="B1273" s="68"/>
      <c r="C1273" s="67"/>
      <c r="D1273" s="67"/>
      <c r="E1273" s="67"/>
      <c r="F1273" s="68"/>
      <c r="G1273" s="68"/>
      <c r="H1273" s="68"/>
      <c r="I1273" s="68"/>
      <c r="J1273" s="68"/>
      <c r="K1273" s="68"/>
      <c r="L1273" s="68"/>
      <c r="M1273" s="68"/>
      <c r="N1273" s="68"/>
      <c r="O1273" s="68"/>
      <c r="P1273" s="68"/>
      <c r="Q1273" s="68"/>
      <c r="R1273" s="68"/>
      <c r="S1273" s="70"/>
      <c r="T1273" s="70"/>
      <c r="U1273" s="67"/>
      <c r="V1273" s="67"/>
      <c r="W1273" s="67"/>
      <c r="X1273" s="67"/>
      <c r="Y1273" s="67"/>
    </row>
    <row r="1274">
      <c r="A1274" s="67"/>
      <c r="B1274" s="68"/>
      <c r="C1274" s="67"/>
      <c r="D1274" s="67"/>
      <c r="E1274" s="67"/>
      <c r="F1274" s="68"/>
      <c r="G1274" s="68"/>
      <c r="H1274" s="68"/>
      <c r="I1274" s="68"/>
      <c r="J1274" s="68"/>
      <c r="K1274" s="68"/>
      <c r="L1274" s="68"/>
      <c r="M1274" s="68"/>
      <c r="N1274" s="68"/>
      <c r="O1274" s="68"/>
      <c r="P1274" s="68"/>
      <c r="Q1274" s="68"/>
      <c r="R1274" s="68"/>
      <c r="S1274" s="70"/>
      <c r="T1274" s="70"/>
      <c r="U1274" s="67"/>
      <c r="V1274" s="67"/>
      <c r="W1274" s="67"/>
      <c r="X1274" s="67"/>
      <c r="Y1274" s="67"/>
    </row>
    <row r="1275">
      <c r="A1275" s="65"/>
      <c r="B1275" s="68"/>
      <c r="C1275" s="67"/>
      <c r="D1275" s="67"/>
      <c r="E1275" s="67"/>
      <c r="F1275" s="68"/>
      <c r="G1275" s="68"/>
      <c r="H1275" s="68"/>
      <c r="I1275" s="68"/>
      <c r="J1275" s="68"/>
      <c r="K1275" s="68"/>
      <c r="L1275" s="68"/>
      <c r="M1275" s="68"/>
      <c r="N1275" s="68"/>
      <c r="O1275" s="68"/>
      <c r="P1275" s="68"/>
      <c r="Q1275" s="68"/>
      <c r="R1275" s="68"/>
      <c r="S1275" s="70"/>
      <c r="T1275" s="70"/>
      <c r="U1275" s="67"/>
      <c r="V1275" s="67"/>
      <c r="W1275" s="67"/>
      <c r="X1275" s="67"/>
      <c r="Y1275" s="67"/>
    </row>
    <row r="1276">
      <c r="A1276" s="65"/>
      <c r="B1276" s="68"/>
      <c r="C1276" s="67"/>
      <c r="D1276" s="67"/>
      <c r="E1276" s="67"/>
      <c r="F1276" s="68"/>
      <c r="G1276" s="68"/>
      <c r="H1276" s="68"/>
      <c r="I1276" s="68"/>
      <c r="J1276" s="68"/>
      <c r="K1276" s="68"/>
      <c r="L1276" s="68"/>
      <c r="M1276" s="68"/>
      <c r="N1276" s="68"/>
      <c r="O1276" s="68"/>
      <c r="P1276" s="68"/>
      <c r="Q1276" s="68"/>
      <c r="R1276" s="68"/>
      <c r="S1276" s="70"/>
      <c r="T1276" s="70"/>
      <c r="U1276" s="67"/>
      <c r="V1276" s="67"/>
      <c r="W1276" s="67"/>
      <c r="X1276" s="67"/>
      <c r="Y1276" s="67"/>
    </row>
    <row r="1277">
      <c r="A1277" s="65"/>
      <c r="B1277" s="68"/>
      <c r="C1277" s="67"/>
      <c r="D1277" s="67"/>
      <c r="E1277" s="67"/>
      <c r="F1277" s="68"/>
      <c r="G1277" s="68"/>
      <c r="H1277" s="68"/>
      <c r="I1277" s="68"/>
      <c r="J1277" s="68"/>
      <c r="K1277" s="68"/>
      <c r="L1277" s="68"/>
      <c r="M1277" s="68"/>
      <c r="N1277" s="68"/>
      <c r="O1277" s="68"/>
      <c r="P1277" s="68"/>
      <c r="Q1277" s="68"/>
      <c r="R1277" s="68"/>
      <c r="S1277" s="70"/>
      <c r="T1277" s="70"/>
      <c r="U1277" s="67"/>
      <c r="V1277" s="67"/>
      <c r="W1277" s="67"/>
      <c r="X1277" s="67"/>
      <c r="Y1277" s="67"/>
    </row>
    <row r="1278">
      <c r="A1278" s="65"/>
      <c r="B1278" s="68"/>
      <c r="C1278" s="67"/>
      <c r="D1278" s="67"/>
      <c r="E1278" s="67"/>
      <c r="F1278" s="68"/>
      <c r="G1278" s="68"/>
      <c r="H1278" s="68"/>
      <c r="I1278" s="68"/>
      <c r="J1278" s="68"/>
      <c r="K1278" s="68"/>
      <c r="L1278" s="68"/>
      <c r="M1278" s="68"/>
      <c r="N1278" s="68"/>
      <c r="O1278" s="68"/>
      <c r="P1278" s="68"/>
      <c r="Q1278" s="68"/>
      <c r="R1278" s="68"/>
      <c r="S1278" s="70"/>
      <c r="T1278" s="70"/>
      <c r="U1278" s="67"/>
      <c r="V1278" s="67"/>
      <c r="W1278" s="67"/>
      <c r="X1278" s="67"/>
      <c r="Y1278" s="67"/>
    </row>
    <row r="1279">
      <c r="A1279" s="65"/>
      <c r="B1279" s="68"/>
      <c r="C1279" s="67"/>
      <c r="D1279" s="67"/>
      <c r="E1279" s="67"/>
      <c r="F1279" s="68"/>
      <c r="G1279" s="68"/>
      <c r="H1279" s="68"/>
      <c r="I1279" s="68"/>
      <c r="J1279" s="68"/>
      <c r="K1279" s="68"/>
      <c r="L1279" s="68"/>
      <c r="M1279" s="68"/>
      <c r="N1279" s="68"/>
      <c r="O1279" s="68"/>
      <c r="P1279" s="68"/>
      <c r="Q1279" s="68"/>
      <c r="R1279" s="68"/>
      <c r="S1279" s="70"/>
      <c r="T1279" s="70"/>
      <c r="U1279" s="67"/>
      <c r="V1279" s="67"/>
      <c r="W1279" s="67"/>
      <c r="X1279" s="67"/>
      <c r="Y1279" s="67"/>
    </row>
    <row r="1280">
      <c r="A1280" s="65"/>
      <c r="B1280" s="68"/>
      <c r="C1280" s="67"/>
      <c r="D1280" s="67"/>
      <c r="E1280" s="67"/>
      <c r="F1280" s="68"/>
      <c r="G1280" s="68"/>
      <c r="H1280" s="68"/>
      <c r="I1280" s="68"/>
      <c r="J1280" s="68"/>
      <c r="K1280" s="68"/>
      <c r="L1280" s="68"/>
      <c r="M1280" s="68"/>
      <c r="N1280" s="68"/>
      <c r="O1280" s="68"/>
      <c r="P1280" s="68"/>
      <c r="Q1280" s="68"/>
      <c r="R1280" s="68"/>
      <c r="S1280" s="70"/>
      <c r="T1280" s="70"/>
      <c r="U1280" s="67"/>
      <c r="V1280" s="67"/>
      <c r="W1280" s="67"/>
      <c r="X1280" s="67"/>
      <c r="Y1280" s="67"/>
    </row>
    <row r="1281">
      <c r="A1281" s="65"/>
      <c r="B1281" s="68"/>
      <c r="C1281" s="67"/>
      <c r="D1281" s="67"/>
      <c r="E1281" s="67"/>
      <c r="F1281" s="68"/>
      <c r="G1281" s="68"/>
      <c r="H1281" s="68"/>
      <c r="I1281" s="68"/>
      <c r="J1281" s="68"/>
      <c r="K1281" s="68"/>
      <c r="L1281" s="68"/>
      <c r="M1281" s="68"/>
      <c r="N1281" s="68"/>
      <c r="O1281" s="68"/>
      <c r="P1281" s="68"/>
      <c r="Q1281" s="68"/>
      <c r="R1281" s="68"/>
      <c r="S1281" s="70"/>
      <c r="T1281" s="70"/>
      <c r="U1281" s="67"/>
      <c r="V1281" s="67"/>
      <c r="W1281" s="67"/>
      <c r="X1281" s="67"/>
      <c r="Y1281" s="67"/>
    </row>
    <row r="1282">
      <c r="A1282" s="65"/>
      <c r="B1282" s="68"/>
      <c r="C1282" s="67"/>
      <c r="D1282" s="67"/>
      <c r="E1282" s="67"/>
      <c r="F1282" s="68"/>
      <c r="G1282" s="68"/>
      <c r="H1282" s="68"/>
      <c r="I1282" s="68"/>
      <c r="J1282" s="68"/>
      <c r="K1282" s="68"/>
      <c r="L1282" s="68"/>
      <c r="M1282" s="68"/>
      <c r="N1282" s="68"/>
      <c r="O1282" s="68"/>
      <c r="P1282" s="68"/>
      <c r="Q1282" s="68"/>
      <c r="R1282" s="68"/>
      <c r="S1282" s="70"/>
      <c r="T1282" s="70"/>
      <c r="U1282" s="67"/>
      <c r="V1282" s="67"/>
      <c r="W1282" s="67"/>
      <c r="X1282" s="67"/>
      <c r="Y1282" s="67"/>
    </row>
    <row r="1283">
      <c r="A1283" s="65"/>
      <c r="B1283" s="68"/>
      <c r="C1283" s="67"/>
      <c r="D1283" s="67"/>
      <c r="E1283" s="67"/>
      <c r="F1283" s="68"/>
      <c r="G1283" s="68"/>
      <c r="H1283" s="68"/>
      <c r="I1283" s="68"/>
      <c r="J1283" s="68"/>
      <c r="K1283" s="68"/>
      <c r="L1283" s="68"/>
      <c r="M1283" s="68"/>
      <c r="N1283" s="68"/>
      <c r="O1283" s="68"/>
      <c r="P1283" s="68"/>
      <c r="Q1283" s="68"/>
      <c r="R1283" s="68"/>
      <c r="S1283" s="70"/>
      <c r="T1283" s="70"/>
      <c r="U1283" s="67"/>
      <c r="V1283" s="67"/>
      <c r="W1283" s="67"/>
      <c r="X1283" s="67"/>
      <c r="Y1283" s="67"/>
    </row>
    <row r="1284">
      <c r="A1284" s="65"/>
      <c r="B1284" s="68"/>
      <c r="C1284" s="67"/>
      <c r="D1284" s="67"/>
      <c r="E1284" s="67"/>
      <c r="F1284" s="68"/>
      <c r="G1284" s="68"/>
      <c r="H1284" s="68"/>
      <c r="I1284" s="68"/>
      <c r="J1284" s="68"/>
      <c r="K1284" s="68"/>
      <c r="L1284" s="68"/>
      <c r="M1284" s="68"/>
      <c r="N1284" s="68"/>
      <c r="O1284" s="68"/>
      <c r="P1284" s="68"/>
      <c r="Q1284" s="68"/>
      <c r="R1284" s="68"/>
      <c r="S1284" s="70"/>
      <c r="T1284" s="70"/>
      <c r="U1284" s="67"/>
      <c r="V1284" s="67"/>
      <c r="W1284" s="67"/>
      <c r="X1284" s="67"/>
      <c r="Y1284" s="67"/>
    </row>
    <row r="1285">
      <c r="A1285" s="65"/>
      <c r="B1285" s="68"/>
      <c r="C1285" s="67"/>
      <c r="D1285" s="67"/>
      <c r="E1285" s="67"/>
      <c r="F1285" s="68"/>
      <c r="G1285" s="68"/>
      <c r="H1285" s="68"/>
      <c r="I1285" s="68"/>
      <c r="J1285" s="68"/>
      <c r="K1285" s="68"/>
      <c r="L1285" s="68"/>
      <c r="M1285" s="68"/>
      <c r="N1285" s="68"/>
      <c r="O1285" s="68"/>
      <c r="P1285" s="68"/>
      <c r="Q1285" s="68"/>
      <c r="R1285" s="68"/>
      <c r="S1285" s="70"/>
      <c r="T1285" s="70"/>
      <c r="U1285" s="67"/>
      <c r="V1285" s="67"/>
      <c r="W1285" s="67"/>
      <c r="X1285" s="67"/>
      <c r="Y1285" s="67"/>
    </row>
    <row r="1286">
      <c r="A1286" s="65"/>
      <c r="B1286" s="68"/>
      <c r="C1286" s="67"/>
      <c r="D1286" s="67"/>
      <c r="E1286" s="67"/>
      <c r="F1286" s="68"/>
      <c r="G1286" s="68"/>
      <c r="H1286" s="68"/>
      <c r="I1286" s="68"/>
      <c r="J1286" s="68"/>
      <c r="K1286" s="68"/>
      <c r="L1286" s="68"/>
      <c r="M1286" s="68"/>
      <c r="N1286" s="68"/>
      <c r="O1286" s="68"/>
      <c r="P1286" s="68"/>
      <c r="Q1286" s="68"/>
      <c r="R1286" s="68"/>
      <c r="S1286" s="70"/>
      <c r="T1286" s="70"/>
      <c r="U1286" s="67"/>
      <c r="V1286" s="67"/>
      <c r="W1286" s="67"/>
      <c r="X1286" s="67"/>
      <c r="Y1286" s="67"/>
    </row>
    <row r="1287">
      <c r="A1287" s="65"/>
      <c r="B1287" s="68"/>
      <c r="C1287" s="67"/>
      <c r="D1287" s="67"/>
      <c r="E1287" s="67"/>
      <c r="F1287" s="68"/>
      <c r="G1287" s="68"/>
      <c r="H1287" s="68"/>
      <c r="I1287" s="68"/>
      <c r="J1287" s="68"/>
      <c r="K1287" s="68"/>
      <c r="L1287" s="68"/>
      <c r="M1287" s="68"/>
      <c r="N1287" s="68"/>
      <c r="O1287" s="68"/>
      <c r="P1287" s="68"/>
      <c r="Q1287" s="68"/>
      <c r="R1287" s="68"/>
      <c r="S1287" s="70"/>
      <c r="T1287" s="70"/>
      <c r="U1287" s="67"/>
      <c r="V1287" s="67"/>
      <c r="W1287" s="67"/>
      <c r="X1287" s="67"/>
      <c r="Y1287" s="67"/>
    </row>
    <row r="1288">
      <c r="A1288" s="65"/>
      <c r="B1288" s="68"/>
      <c r="C1288" s="67"/>
      <c r="D1288" s="67"/>
      <c r="E1288" s="67"/>
      <c r="F1288" s="68"/>
      <c r="G1288" s="68"/>
      <c r="H1288" s="68"/>
      <c r="I1288" s="68"/>
      <c r="J1288" s="68"/>
      <c r="K1288" s="68"/>
      <c r="L1288" s="68"/>
      <c r="M1288" s="68"/>
      <c r="N1288" s="68"/>
      <c r="O1288" s="68"/>
      <c r="P1288" s="68"/>
      <c r="Q1288" s="68"/>
      <c r="R1288" s="68"/>
      <c r="S1288" s="70"/>
      <c r="T1288" s="70"/>
      <c r="U1288" s="67"/>
      <c r="V1288" s="67"/>
      <c r="W1288" s="67"/>
      <c r="X1288" s="67"/>
      <c r="Y1288" s="67"/>
    </row>
    <row r="1289">
      <c r="A1289" s="65"/>
      <c r="B1289" s="68"/>
      <c r="C1289" s="67"/>
      <c r="D1289" s="67"/>
      <c r="E1289" s="67"/>
      <c r="F1289" s="68"/>
      <c r="G1289" s="68"/>
      <c r="H1289" s="68"/>
      <c r="I1289" s="68"/>
      <c r="J1289" s="68"/>
      <c r="K1289" s="68"/>
      <c r="L1289" s="68"/>
      <c r="M1289" s="68"/>
      <c r="N1289" s="68"/>
      <c r="O1289" s="68"/>
      <c r="P1289" s="68"/>
      <c r="Q1289" s="68"/>
      <c r="R1289" s="68"/>
      <c r="S1289" s="70"/>
      <c r="T1289" s="70"/>
      <c r="U1289" s="67"/>
      <c r="V1289" s="67"/>
      <c r="W1289" s="67"/>
      <c r="X1289" s="67"/>
      <c r="Y1289" s="67"/>
    </row>
    <row r="1290">
      <c r="A1290" s="65"/>
      <c r="B1290" s="68"/>
      <c r="C1290" s="67"/>
      <c r="D1290" s="67"/>
      <c r="E1290" s="67"/>
      <c r="F1290" s="68"/>
      <c r="G1290" s="68"/>
      <c r="H1290" s="68"/>
      <c r="I1290" s="68"/>
      <c r="J1290" s="68"/>
      <c r="K1290" s="68"/>
      <c r="L1290" s="68"/>
      <c r="M1290" s="68"/>
      <c r="N1290" s="68"/>
      <c r="O1290" s="68"/>
      <c r="P1290" s="68"/>
      <c r="Q1290" s="68"/>
      <c r="R1290" s="68"/>
      <c r="S1290" s="70"/>
      <c r="T1290" s="70"/>
      <c r="U1290" s="67"/>
      <c r="V1290" s="67"/>
      <c r="W1290" s="67"/>
      <c r="X1290" s="67"/>
      <c r="Y1290" s="67"/>
    </row>
    <row r="1291">
      <c r="A1291" s="65"/>
      <c r="B1291" s="68"/>
      <c r="C1291" s="67"/>
      <c r="D1291" s="67"/>
      <c r="E1291" s="67"/>
      <c r="F1291" s="68"/>
      <c r="G1291" s="68"/>
      <c r="H1291" s="68"/>
      <c r="I1291" s="68"/>
      <c r="J1291" s="68"/>
      <c r="K1291" s="68"/>
      <c r="L1291" s="68"/>
      <c r="M1291" s="68"/>
      <c r="N1291" s="68"/>
      <c r="O1291" s="68"/>
      <c r="P1291" s="68"/>
      <c r="Q1291" s="68"/>
      <c r="R1291" s="68"/>
      <c r="S1291" s="70"/>
      <c r="T1291" s="70"/>
      <c r="U1291" s="67"/>
      <c r="V1291" s="67"/>
      <c r="W1291" s="67"/>
      <c r="X1291" s="67"/>
      <c r="Y1291" s="67"/>
    </row>
    <row r="1292">
      <c r="A1292" s="65"/>
      <c r="B1292" s="68"/>
      <c r="C1292" s="67"/>
      <c r="D1292" s="67"/>
      <c r="E1292" s="67"/>
      <c r="F1292" s="68"/>
      <c r="G1292" s="68"/>
      <c r="H1292" s="68"/>
      <c r="I1292" s="68"/>
      <c r="J1292" s="68"/>
      <c r="K1292" s="68"/>
      <c r="L1292" s="68"/>
      <c r="M1292" s="68"/>
      <c r="N1292" s="68"/>
      <c r="O1292" s="68"/>
      <c r="P1292" s="68"/>
      <c r="Q1292" s="68"/>
      <c r="R1292" s="68"/>
      <c r="S1292" s="70"/>
      <c r="T1292" s="70"/>
      <c r="U1292" s="67"/>
      <c r="V1292" s="67"/>
      <c r="W1292" s="67"/>
      <c r="X1292" s="67"/>
      <c r="Y1292" s="67"/>
    </row>
    <row r="1293">
      <c r="A1293" s="65"/>
      <c r="B1293" s="68"/>
      <c r="C1293" s="67"/>
      <c r="D1293" s="67"/>
      <c r="E1293" s="67"/>
      <c r="F1293" s="68"/>
      <c r="G1293" s="68"/>
      <c r="H1293" s="68"/>
      <c r="I1293" s="68"/>
      <c r="J1293" s="68"/>
      <c r="K1293" s="68"/>
      <c r="L1293" s="68"/>
      <c r="M1293" s="68"/>
      <c r="N1293" s="68"/>
      <c r="O1293" s="68"/>
      <c r="P1293" s="68"/>
      <c r="Q1293" s="68"/>
      <c r="R1293" s="68"/>
      <c r="S1293" s="70"/>
      <c r="T1293" s="70"/>
      <c r="U1293" s="67"/>
      <c r="V1293" s="67"/>
      <c r="W1293" s="67"/>
      <c r="X1293" s="67"/>
      <c r="Y1293" s="67"/>
    </row>
    <row r="1294">
      <c r="A1294" s="65"/>
      <c r="B1294" s="68"/>
      <c r="C1294" s="67"/>
      <c r="D1294" s="67"/>
      <c r="E1294" s="67"/>
      <c r="F1294" s="68"/>
      <c r="G1294" s="68"/>
      <c r="H1294" s="68"/>
      <c r="I1294" s="68"/>
      <c r="J1294" s="68"/>
      <c r="K1294" s="68"/>
      <c r="L1294" s="68"/>
      <c r="M1294" s="68"/>
      <c r="N1294" s="68"/>
      <c r="O1294" s="68"/>
      <c r="P1294" s="68"/>
      <c r="Q1294" s="68"/>
      <c r="R1294" s="68"/>
      <c r="S1294" s="70"/>
      <c r="T1294" s="70"/>
      <c r="U1294" s="67"/>
      <c r="V1294" s="67"/>
      <c r="W1294" s="67"/>
      <c r="X1294" s="67"/>
      <c r="Y1294" s="67"/>
    </row>
    <row r="1295">
      <c r="A1295" s="65"/>
      <c r="B1295" s="68"/>
      <c r="C1295" s="67"/>
      <c r="D1295" s="67"/>
      <c r="E1295" s="67"/>
      <c r="F1295" s="68"/>
      <c r="G1295" s="68"/>
      <c r="H1295" s="68"/>
      <c r="I1295" s="68"/>
      <c r="J1295" s="68"/>
      <c r="K1295" s="68"/>
      <c r="L1295" s="68"/>
      <c r="M1295" s="68"/>
      <c r="N1295" s="68"/>
      <c r="O1295" s="68"/>
      <c r="P1295" s="68"/>
      <c r="Q1295" s="68"/>
      <c r="R1295" s="68"/>
      <c r="S1295" s="70"/>
      <c r="T1295" s="70"/>
      <c r="U1295" s="67"/>
      <c r="V1295" s="67"/>
      <c r="W1295" s="67"/>
      <c r="X1295" s="67"/>
      <c r="Y1295" s="67"/>
    </row>
    <row r="1296">
      <c r="A1296" s="65"/>
      <c r="B1296" s="68"/>
      <c r="C1296" s="67"/>
      <c r="D1296" s="67"/>
      <c r="E1296" s="67"/>
      <c r="F1296" s="68"/>
      <c r="G1296" s="68"/>
      <c r="H1296" s="68"/>
      <c r="I1296" s="68"/>
      <c r="J1296" s="68"/>
      <c r="K1296" s="68"/>
      <c r="L1296" s="68"/>
      <c r="M1296" s="68"/>
      <c r="N1296" s="68"/>
      <c r="O1296" s="68"/>
      <c r="P1296" s="68"/>
      <c r="Q1296" s="68"/>
      <c r="R1296" s="68"/>
      <c r="S1296" s="70"/>
      <c r="T1296" s="70"/>
      <c r="U1296" s="67"/>
      <c r="V1296" s="67"/>
      <c r="W1296" s="67"/>
      <c r="X1296" s="67"/>
      <c r="Y1296" s="67"/>
    </row>
    <row r="1297">
      <c r="A1297" s="65"/>
      <c r="B1297" s="68"/>
      <c r="C1297" s="67"/>
      <c r="D1297" s="67"/>
      <c r="E1297" s="67"/>
      <c r="F1297" s="68"/>
      <c r="G1297" s="68"/>
      <c r="H1297" s="68"/>
      <c r="I1297" s="68"/>
      <c r="J1297" s="68"/>
      <c r="K1297" s="68"/>
      <c r="L1297" s="68"/>
      <c r="M1297" s="68"/>
      <c r="N1297" s="68"/>
      <c r="O1297" s="68"/>
      <c r="P1297" s="68"/>
      <c r="Q1297" s="68"/>
      <c r="R1297" s="68"/>
      <c r="S1297" s="70"/>
      <c r="T1297" s="70"/>
      <c r="U1297" s="67"/>
      <c r="V1297" s="67"/>
      <c r="W1297" s="67"/>
      <c r="X1297" s="67"/>
      <c r="Y1297" s="67"/>
    </row>
    <row r="1298">
      <c r="A1298" s="65"/>
      <c r="B1298" s="68"/>
      <c r="C1298" s="67"/>
      <c r="D1298" s="67"/>
      <c r="E1298" s="67"/>
      <c r="F1298" s="68"/>
      <c r="G1298" s="68"/>
      <c r="H1298" s="68"/>
      <c r="I1298" s="68"/>
      <c r="J1298" s="68"/>
      <c r="K1298" s="68"/>
      <c r="L1298" s="68"/>
      <c r="M1298" s="68"/>
      <c r="N1298" s="68"/>
      <c r="O1298" s="68"/>
      <c r="P1298" s="68"/>
      <c r="Q1298" s="68"/>
      <c r="R1298" s="68"/>
      <c r="S1298" s="70"/>
      <c r="T1298" s="70"/>
      <c r="U1298" s="67"/>
      <c r="V1298" s="67"/>
      <c r="W1298" s="67"/>
      <c r="X1298" s="67"/>
      <c r="Y1298" s="67"/>
    </row>
    <row r="1299">
      <c r="A1299" s="65"/>
      <c r="B1299" s="68"/>
      <c r="C1299" s="67"/>
      <c r="D1299" s="67"/>
      <c r="E1299" s="67"/>
      <c r="F1299" s="68"/>
      <c r="G1299" s="68"/>
      <c r="H1299" s="68"/>
      <c r="I1299" s="68"/>
      <c r="J1299" s="68"/>
      <c r="K1299" s="68"/>
      <c r="L1299" s="68"/>
      <c r="M1299" s="68"/>
      <c r="N1299" s="68"/>
      <c r="O1299" s="68"/>
      <c r="P1299" s="68"/>
      <c r="Q1299" s="68"/>
      <c r="R1299" s="68"/>
      <c r="S1299" s="70"/>
      <c r="T1299" s="70"/>
      <c r="U1299" s="67"/>
      <c r="V1299" s="67"/>
      <c r="W1299" s="67"/>
      <c r="X1299" s="67"/>
      <c r="Y1299" s="67"/>
    </row>
    <row r="1300">
      <c r="A1300" s="65"/>
      <c r="B1300" s="68"/>
      <c r="C1300" s="67"/>
      <c r="D1300" s="67"/>
      <c r="E1300" s="67"/>
      <c r="F1300" s="68"/>
      <c r="G1300" s="68"/>
      <c r="H1300" s="68"/>
      <c r="I1300" s="68"/>
      <c r="J1300" s="68"/>
      <c r="K1300" s="68"/>
      <c r="L1300" s="68"/>
      <c r="M1300" s="68"/>
      <c r="N1300" s="68"/>
      <c r="O1300" s="68"/>
      <c r="P1300" s="68"/>
      <c r="Q1300" s="68"/>
      <c r="R1300" s="68"/>
      <c r="S1300" s="70"/>
      <c r="T1300" s="70"/>
      <c r="U1300" s="67"/>
      <c r="V1300" s="67"/>
      <c r="W1300" s="67"/>
      <c r="X1300" s="67"/>
      <c r="Y1300" s="67"/>
    </row>
    <row r="1301">
      <c r="A1301" s="65"/>
      <c r="B1301" s="68"/>
      <c r="C1301" s="67"/>
      <c r="D1301" s="67"/>
      <c r="E1301" s="67"/>
      <c r="F1301" s="68"/>
      <c r="G1301" s="68"/>
      <c r="H1301" s="68"/>
      <c r="I1301" s="68"/>
      <c r="J1301" s="68"/>
      <c r="K1301" s="68"/>
      <c r="L1301" s="68"/>
      <c r="M1301" s="68"/>
      <c r="N1301" s="68"/>
      <c r="O1301" s="68"/>
      <c r="P1301" s="68"/>
      <c r="Q1301" s="68"/>
      <c r="R1301" s="68"/>
      <c r="S1301" s="70"/>
      <c r="T1301" s="70"/>
      <c r="U1301" s="67"/>
      <c r="V1301" s="67"/>
      <c r="W1301" s="67"/>
      <c r="X1301" s="67"/>
      <c r="Y1301" s="67"/>
    </row>
    <row r="1302">
      <c r="A1302" s="65"/>
      <c r="B1302" s="68"/>
      <c r="C1302" s="67"/>
      <c r="D1302" s="67"/>
      <c r="E1302" s="67"/>
      <c r="F1302" s="68"/>
      <c r="G1302" s="68"/>
      <c r="H1302" s="68"/>
      <c r="I1302" s="68"/>
      <c r="J1302" s="68"/>
      <c r="K1302" s="68"/>
      <c r="L1302" s="68"/>
      <c r="M1302" s="68"/>
      <c r="N1302" s="68"/>
      <c r="O1302" s="68"/>
      <c r="P1302" s="68"/>
      <c r="Q1302" s="68"/>
      <c r="R1302" s="68"/>
      <c r="S1302" s="70"/>
      <c r="T1302" s="70"/>
      <c r="U1302" s="67"/>
      <c r="V1302" s="67"/>
      <c r="W1302" s="67"/>
      <c r="X1302" s="67"/>
      <c r="Y1302" s="67"/>
    </row>
    <row r="1303">
      <c r="A1303" s="65"/>
      <c r="B1303" s="68"/>
      <c r="C1303" s="67"/>
      <c r="D1303" s="67"/>
      <c r="E1303" s="67"/>
      <c r="F1303" s="68"/>
      <c r="G1303" s="68"/>
      <c r="H1303" s="68"/>
      <c r="I1303" s="68"/>
      <c r="J1303" s="68"/>
      <c r="K1303" s="68"/>
      <c r="L1303" s="68"/>
      <c r="M1303" s="68"/>
      <c r="N1303" s="68"/>
      <c r="O1303" s="68"/>
      <c r="P1303" s="68"/>
      <c r="Q1303" s="68"/>
      <c r="R1303" s="68"/>
      <c r="S1303" s="70"/>
      <c r="T1303" s="70"/>
      <c r="U1303" s="67"/>
      <c r="V1303" s="67"/>
      <c r="W1303" s="67"/>
      <c r="X1303" s="67"/>
      <c r="Y1303" s="67"/>
    </row>
    <row r="1304">
      <c r="A1304" s="65"/>
      <c r="B1304" s="68"/>
      <c r="C1304" s="67"/>
      <c r="D1304" s="67"/>
      <c r="E1304" s="67"/>
      <c r="F1304" s="68"/>
      <c r="G1304" s="68"/>
      <c r="H1304" s="68"/>
      <c r="I1304" s="68"/>
      <c r="J1304" s="68"/>
      <c r="K1304" s="68"/>
      <c r="L1304" s="68"/>
      <c r="M1304" s="68"/>
      <c r="N1304" s="68"/>
      <c r="O1304" s="68"/>
      <c r="P1304" s="68"/>
      <c r="Q1304" s="68"/>
      <c r="R1304" s="68"/>
      <c r="S1304" s="70"/>
      <c r="T1304" s="70"/>
      <c r="U1304" s="67"/>
      <c r="V1304" s="67"/>
      <c r="W1304" s="67"/>
      <c r="X1304" s="67"/>
      <c r="Y1304" s="67"/>
    </row>
    <row r="1305">
      <c r="A1305" s="65"/>
      <c r="B1305" s="68"/>
      <c r="C1305" s="67"/>
      <c r="D1305" s="67"/>
      <c r="E1305" s="67"/>
      <c r="F1305" s="68"/>
      <c r="G1305" s="68"/>
      <c r="H1305" s="68"/>
      <c r="I1305" s="68"/>
      <c r="J1305" s="68"/>
      <c r="K1305" s="68"/>
      <c r="L1305" s="68"/>
      <c r="M1305" s="68"/>
      <c r="N1305" s="68"/>
      <c r="O1305" s="68"/>
      <c r="P1305" s="68"/>
      <c r="Q1305" s="68"/>
      <c r="R1305" s="68"/>
      <c r="S1305" s="70"/>
      <c r="T1305" s="70"/>
      <c r="U1305" s="67"/>
      <c r="V1305" s="67"/>
      <c r="W1305" s="67"/>
      <c r="X1305" s="67"/>
      <c r="Y1305" s="67"/>
    </row>
    <row r="1306">
      <c r="A1306" s="65"/>
      <c r="B1306" s="68"/>
      <c r="C1306" s="67"/>
      <c r="D1306" s="67"/>
      <c r="E1306" s="67"/>
      <c r="F1306" s="68"/>
      <c r="G1306" s="68"/>
      <c r="H1306" s="68"/>
      <c r="I1306" s="68"/>
      <c r="J1306" s="68"/>
      <c r="K1306" s="68"/>
      <c r="L1306" s="68"/>
      <c r="M1306" s="68"/>
      <c r="N1306" s="68"/>
      <c r="O1306" s="68"/>
      <c r="P1306" s="68"/>
      <c r="Q1306" s="68"/>
      <c r="R1306" s="68"/>
      <c r="S1306" s="70"/>
      <c r="T1306" s="70"/>
      <c r="U1306" s="67"/>
      <c r="V1306" s="67"/>
      <c r="W1306" s="67"/>
      <c r="X1306" s="67"/>
      <c r="Y1306" s="67"/>
    </row>
    <row r="1307">
      <c r="A1307" s="65"/>
      <c r="B1307" s="68"/>
      <c r="C1307" s="67"/>
      <c r="D1307" s="67"/>
      <c r="E1307" s="67"/>
      <c r="F1307" s="68"/>
      <c r="G1307" s="68"/>
      <c r="H1307" s="68"/>
      <c r="I1307" s="68"/>
      <c r="J1307" s="68"/>
      <c r="K1307" s="68"/>
      <c r="L1307" s="68"/>
      <c r="M1307" s="68"/>
      <c r="N1307" s="68"/>
      <c r="O1307" s="68"/>
      <c r="P1307" s="68"/>
      <c r="Q1307" s="68"/>
      <c r="R1307" s="68"/>
      <c r="S1307" s="70"/>
      <c r="T1307" s="70"/>
      <c r="U1307" s="67"/>
      <c r="V1307" s="67"/>
      <c r="W1307" s="67"/>
      <c r="X1307" s="67"/>
      <c r="Y1307" s="67"/>
    </row>
    <row r="1308">
      <c r="A1308" s="65"/>
      <c r="B1308" s="68"/>
      <c r="C1308" s="67"/>
      <c r="D1308" s="67"/>
      <c r="E1308" s="67"/>
      <c r="F1308" s="68"/>
      <c r="G1308" s="68"/>
      <c r="H1308" s="68"/>
      <c r="I1308" s="68"/>
      <c r="J1308" s="68"/>
      <c r="K1308" s="68"/>
      <c r="L1308" s="68"/>
      <c r="M1308" s="68"/>
      <c r="N1308" s="68"/>
      <c r="O1308" s="68"/>
      <c r="P1308" s="68"/>
      <c r="Q1308" s="68"/>
      <c r="R1308" s="68"/>
      <c r="S1308" s="70"/>
      <c r="T1308" s="70"/>
      <c r="U1308" s="67"/>
      <c r="V1308" s="67"/>
      <c r="W1308" s="67"/>
      <c r="X1308" s="67"/>
      <c r="Y1308" s="67"/>
    </row>
    <row r="1309">
      <c r="A1309" s="65"/>
      <c r="B1309" s="68"/>
      <c r="C1309" s="67"/>
      <c r="D1309" s="67"/>
      <c r="E1309" s="67"/>
      <c r="F1309" s="68"/>
      <c r="G1309" s="68"/>
      <c r="H1309" s="68"/>
      <c r="I1309" s="68"/>
      <c r="J1309" s="68"/>
      <c r="K1309" s="68"/>
      <c r="L1309" s="68"/>
      <c r="M1309" s="68"/>
      <c r="N1309" s="68"/>
      <c r="O1309" s="68"/>
      <c r="P1309" s="68"/>
      <c r="Q1309" s="68"/>
      <c r="R1309" s="68"/>
      <c r="S1309" s="70"/>
      <c r="T1309" s="70"/>
      <c r="U1309" s="67"/>
      <c r="V1309" s="67"/>
      <c r="W1309" s="67"/>
      <c r="X1309" s="67"/>
      <c r="Y1309" s="67"/>
    </row>
    <row r="1310">
      <c r="A1310" s="65"/>
      <c r="B1310" s="68"/>
      <c r="C1310" s="67"/>
      <c r="D1310" s="67"/>
      <c r="E1310" s="67"/>
      <c r="F1310" s="68"/>
      <c r="G1310" s="68"/>
      <c r="H1310" s="68"/>
      <c r="I1310" s="68"/>
      <c r="J1310" s="68"/>
      <c r="K1310" s="68"/>
      <c r="L1310" s="68"/>
      <c r="M1310" s="68"/>
      <c r="N1310" s="68"/>
      <c r="O1310" s="68"/>
      <c r="P1310" s="68"/>
      <c r="Q1310" s="68"/>
      <c r="R1310" s="68"/>
      <c r="S1310" s="70"/>
      <c r="T1310" s="70"/>
      <c r="U1310" s="67"/>
      <c r="V1310" s="67"/>
      <c r="W1310" s="67"/>
      <c r="X1310" s="67"/>
      <c r="Y1310" s="67"/>
    </row>
    <row r="1311">
      <c r="A1311" s="65"/>
      <c r="B1311" s="68"/>
      <c r="C1311" s="67"/>
      <c r="D1311" s="67"/>
      <c r="E1311" s="67"/>
      <c r="F1311" s="68"/>
      <c r="G1311" s="68"/>
      <c r="H1311" s="68"/>
      <c r="I1311" s="68"/>
      <c r="J1311" s="68"/>
      <c r="K1311" s="68"/>
      <c r="L1311" s="68"/>
      <c r="M1311" s="68"/>
      <c r="N1311" s="68"/>
      <c r="O1311" s="68"/>
      <c r="P1311" s="68"/>
      <c r="Q1311" s="68"/>
      <c r="R1311" s="68"/>
      <c r="S1311" s="70"/>
      <c r="T1311" s="70"/>
      <c r="U1311" s="67"/>
      <c r="V1311" s="67"/>
      <c r="W1311" s="67"/>
      <c r="X1311" s="67"/>
      <c r="Y1311" s="67"/>
    </row>
    <row r="1312">
      <c r="A1312" s="65"/>
      <c r="B1312" s="68"/>
      <c r="C1312" s="67"/>
      <c r="D1312" s="67"/>
      <c r="E1312" s="67"/>
      <c r="F1312" s="68"/>
      <c r="G1312" s="68"/>
      <c r="H1312" s="68"/>
      <c r="I1312" s="68"/>
      <c r="J1312" s="68"/>
      <c r="K1312" s="68"/>
      <c r="L1312" s="68"/>
      <c r="M1312" s="68"/>
      <c r="N1312" s="68"/>
      <c r="O1312" s="68"/>
      <c r="P1312" s="68"/>
      <c r="Q1312" s="68"/>
      <c r="R1312" s="68"/>
      <c r="S1312" s="70"/>
      <c r="T1312" s="70"/>
      <c r="U1312" s="67"/>
      <c r="V1312" s="67"/>
      <c r="W1312" s="67"/>
      <c r="X1312" s="67"/>
      <c r="Y1312" s="67"/>
    </row>
    <row r="1313">
      <c r="A1313" s="65"/>
      <c r="B1313" s="68"/>
      <c r="C1313" s="67"/>
      <c r="D1313" s="67"/>
      <c r="E1313" s="67"/>
      <c r="F1313" s="68"/>
      <c r="G1313" s="68"/>
      <c r="H1313" s="68"/>
      <c r="I1313" s="68"/>
      <c r="J1313" s="68"/>
      <c r="K1313" s="68"/>
      <c r="L1313" s="68"/>
      <c r="M1313" s="68"/>
      <c r="N1313" s="68"/>
      <c r="O1313" s="68"/>
      <c r="P1313" s="68"/>
      <c r="Q1313" s="68"/>
      <c r="R1313" s="68"/>
      <c r="S1313" s="70"/>
      <c r="T1313" s="70"/>
      <c r="U1313" s="67"/>
      <c r="V1313" s="67"/>
      <c r="W1313" s="67"/>
      <c r="X1313" s="67"/>
      <c r="Y1313" s="67"/>
    </row>
    <row r="1314">
      <c r="A1314" s="65"/>
      <c r="B1314" s="68"/>
      <c r="C1314" s="67"/>
      <c r="D1314" s="67"/>
      <c r="E1314" s="67"/>
      <c r="F1314" s="68"/>
      <c r="G1314" s="68"/>
      <c r="H1314" s="68"/>
      <c r="I1314" s="68"/>
      <c r="J1314" s="68"/>
      <c r="K1314" s="68"/>
      <c r="L1314" s="68"/>
      <c r="M1314" s="68"/>
      <c r="N1314" s="68"/>
      <c r="O1314" s="68"/>
      <c r="P1314" s="68"/>
      <c r="Q1314" s="68"/>
      <c r="R1314" s="68"/>
      <c r="S1314" s="70"/>
      <c r="T1314" s="70"/>
      <c r="U1314" s="67"/>
      <c r="V1314" s="67"/>
      <c r="W1314" s="67"/>
      <c r="X1314" s="67"/>
      <c r="Y1314" s="67"/>
    </row>
    <row r="1315">
      <c r="A1315" s="65"/>
      <c r="B1315" s="68"/>
      <c r="C1315" s="67"/>
      <c r="D1315" s="67"/>
      <c r="E1315" s="67"/>
      <c r="F1315" s="68"/>
      <c r="G1315" s="68"/>
      <c r="H1315" s="68"/>
      <c r="I1315" s="68"/>
      <c r="J1315" s="68"/>
      <c r="K1315" s="68"/>
      <c r="L1315" s="68"/>
      <c r="M1315" s="68"/>
      <c r="N1315" s="68"/>
      <c r="O1315" s="68"/>
      <c r="P1315" s="68"/>
      <c r="Q1315" s="68"/>
      <c r="R1315" s="68"/>
      <c r="S1315" s="70"/>
      <c r="T1315" s="70"/>
      <c r="U1315" s="67"/>
      <c r="V1315" s="67"/>
      <c r="W1315" s="67"/>
      <c r="X1315" s="67"/>
      <c r="Y1315" s="67"/>
    </row>
    <row r="1316">
      <c r="A1316" s="65"/>
      <c r="B1316" s="68"/>
      <c r="C1316" s="67"/>
      <c r="D1316" s="67"/>
      <c r="E1316" s="67"/>
      <c r="F1316" s="68"/>
      <c r="G1316" s="68"/>
      <c r="H1316" s="68"/>
      <c r="I1316" s="68"/>
      <c r="J1316" s="68"/>
      <c r="K1316" s="68"/>
      <c r="L1316" s="68"/>
      <c r="M1316" s="68"/>
      <c r="N1316" s="68"/>
      <c r="O1316" s="68"/>
      <c r="P1316" s="68"/>
      <c r="Q1316" s="68"/>
      <c r="R1316" s="68"/>
      <c r="S1316" s="70"/>
      <c r="T1316" s="70"/>
      <c r="U1316" s="67"/>
      <c r="V1316" s="67"/>
      <c r="W1316" s="67"/>
      <c r="X1316" s="67"/>
      <c r="Y1316" s="67"/>
    </row>
    <row r="1317">
      <c r="A1317" s="65"/>
      <c r="B1317" s="68"/>
      <c r="C1317" s="67"/>
      <c r="D1317" s="67"/>
      <c r="E1317" s="67"/>
      <c r="F1317" s="68"/>
      <c r="G1317" s="68"/>
      <c r="H1317" s="68"/>
      <c r="I1317" s="68"/>
      <c r="J1317" s="68"/>
      <c r="K1317" s="68"/>
      <c r="L1317" s="68"/>
      <c r="M1317" s="68"/>
      <c r="N1317" s="68"/>
      <c r="O1317" s="68"/>
      <c r="P1317" s="68"/>
      <c r="Q1317" s="68"/>
      <c r="R1317" s="68"/>
      <c r="S1317" s="70"/>
      <c r="T1317" s="70"/>
      <c r="U1317" s="67"/>
      <c r="V1317" s="67"/>
      <c r="W1317" s="67"/>
      <c r="X1317" s="67"/>
      <c r="Y1317" s="67"/>
    </row>
    <row r="1318">
      <c r="A1318" s="65"/>
      <c r="B1318" s="68"/>
      <c r="C1318" s="67"/>
      <c r="D1318" s="67"/>
      <c r="E1318" s="67"/>
      <c r="F1318" s="68"/>
      <c r="G1318" s="68"/>
      <c r="H1318" s="68"/>
      <c r="I1318" s="68"/>
      <c r="J1318" s="68"/>
      <c r="K1318" s="68"/>
      <c r="L1318" s="68"/>
      <c r="M1318" s="68"/>
      <c r="N1318" s="68"/>
      <c r="O1318" s="68"/>
      <c r="P1318" s="68"/>
      <c r="Q1318" s="68"/>
      <c r="R1318" s="68"/>
      <c r="S1318" s="70"/>
      <c r="T1318" s="70"/>
      <c r="U1318" s="67"/>
      <c r="V1318" s="67"/>
      <c r="W1318" s="67"/>
      <c r="X1318" s="67"/>
      <c r="Y1318" s="67"/>
    </row>
    <row r="1319">
      <c r="A1319" s="65"/>
      <c r="B1319" s="68"/>
      <c r="C1319" s="67"/>
      <c r="D1319" s="67"/>
      <c r="E1319" s="67"/>
      <c r="F1319" s="68"/>
      <c r="G1319" s="68"/>
      <c r="H1319" s="68"/>
      <c r="I1319" s="68"/>
      <c r="J1319" s="68"/>
      <c r="K1319" s="68"/>
      <c r="L1319" s="68"/>
      <c r="M1319" s="68"/>
      <c r="N1319" s="68"/>
      <c r="O1319" s="68"/>
      <c r="P1319" s="68"/>
      <c r="Q1319" s="68"/>
      <c r="R1319" s="68"/>
      <c r="S1319" s="70"/>
      <c r="T1319" s="70"/>
      <c r="U1319" s="67"/>
      <c r="V1319" s="67"/>
      <c r="W1319" s="67"/>
      <c r="X1319" s="67"/>
      <c r="Y1319" s="67"/>
    </row>
    <row r="1320">
      <c r="A1320" s="65"/>
      <c r="B1320" s="68"/>
      <c r="C1320" s="67"/>
      <c r="D1320" s="67"/>
      <c r="E1320" s="67"/>
      <c r="F1320" s="68"/>
      <c r="G1320" s="68"/>
      <c r="H1320" s="68"/>
      <c r="I1320" s="68"/>
      <c r="J1320" s="68"/>
      <c r="K1320" s="68"/>
      <c r="L1320" s="68"/>
      <c r="M1320" s="68"/>
      <c r="N1320" s="68"/>
      <c r="O1320" s="68"/>
      <c r="P1320" s="68"/>
      <c r="Q1320" s="68"/>
      <c r="R1320" s="68"/>
      <c r="S1320" s="70"/>
      <c r="T1320" s="70"/>
      <c r="U1320" s="67"/>
      <c r="V1320" s="67"/>
      <c r="W1320" s="67"/>
      <c r="X1320" s="67"/>
      <c r="Y1320" s="67"/>
    </row>
    <row r="1321">
      <c r="A1321" s="65"/>
      <c r="B1321" s="68"/>
      <c r="C1321" s="67"/>
      <c r="D1321" s="67"/>
      <c r="E1321" s="67"/>
      <c r="F1321" s="68"/>
      <c r="G1321" s="68"/>
      <c r="H1321" s="68"/>
      <c r="I1321" s="68"/>
      <c r="J1321" s="68"/>
      <c r="K1321" s="68"/>
      <c r="L1321" s="68"/>
      <c r="M1321" s="68"/>
      <c r="N1321" s="68"/>
      <c r="O1321" s="68"/>
      <c r="P1321" s="68"/>
      <c r="Q1321" s="68"/>
      <c r="R1321" s="68"/>
      <c r="S1321" s="70"/>
      <c r="T1321" s="70"/>
      <c r="U1321" s="67"/>
      <c r="V1321" s="67"/>
      <c r="W1321" s="67"/>
      <c r="X1321" s="67"/>
      <c r="Y1321" s="67"/>
    </row>
    <row r="1322">
      <c r="A1322" s="65"/>
      <c r="B1322" s="68"/>
      <c r="C1322" s="67"/>
      <c r="D1322" s="67"/>
      <c r="E1322" s="67"/>
      <c r="F1322" s="68"/>
      <c r="G1322" s="68"/>
      <c r="H1322" s="68"/>
      <c r="I1322" s="68"/>
      <c r="J1322" s="68"/>
      <c r="K1322" s="68"/>
      <c r="L1322" s="68"/>
      <c r="M1322" s="68"/>
      <c r="N1322" s="68"/>
      <c r="O1322" s="68"/>
      <c r="P1322" s="68"/>
      <c r="Q1322" s="68"/>
      <c r="R1322" s="68"/>
      <c r="S1322" s="70"/>
      <c r="T1322" s="70"/>
      <c r="U1322" s="67"/>
      <c r="V1322" s="67"/>
      <c r="W1322" s="67"/>
      <c r="X1322" s="67"/>
      <c r="Y1322" s="67"/>
    </row>
    <row r="1323">
      <c r="A1323" s="65"/>
      <c r="B1323" s="68"/>
      <c r="C1323" s="67"/>
      <c r="D1323" s="67"/>
      <c r="E1323" s="67"/>
      <c r="F1323" s="68"/>
      <c r="G1323" s="68"/>
      <c r="H1323" s="68"/>
      <c r="I1323" s="68"/>
      <c r="J1323" s="68"/>
      <c r="K1323" s="68"/>
      <c r="L1323" s="68"/>
      <c r="M1323" s="68"/>
      <c r="N1323" s="68"/>
      <c r="O1323" s="68"/>
      <c r="P1323" s="68"/>
      <c r="Q1323" s="68"/>
      <c r="R1323" s="68"/>
      <c r="S1323" s="70"/>
      <c r="T1323" s="70"/>
      <c r="U1323" s="67"/>
      <c r="V1323" s="67"/>
      <c r="W1323" s="67"/>
      <c r="X1323" s="67"/>
      <c r="Y1323" s="67"/>
    </row>
    <row r="1324">
      <c r="A1324" s="65"/>
      <c r="B1324" s="68"/>
      <c r="C1324" s="67"/>
      <c r="D1324" s="67"/>
      <c r="E1324" s="67"/>
      <c r="F1324" s="68"/>
      <c r="G1324" s="68"/>
      <c r="H1324" s="68"/>
      <c r="I1324" s="68"/>
      <c r="J1324" s="68"/>
      <c r="K1324" s="68"/>
      <c r="L1324" s="68"/>
      <c r="M1324" s="68"/>
      <c r="N1324" s="68"/>
      <c r="O1324" s="68"/>
      <c r="P1324" s="68"/>
      <c r="Q1324" s="68"/>
      <c r="R1324" s="68"/>
      <c r="S1324" s="70"/>
      <c r="T1324" s="70"/>
      <c r="U1324" s="67"/>
      <c r="V1324" s="67"/>
      <c r="W1324" s="67"/>
      <c r="X1324" s="67"/>
      <c r="Y1324" s="67"/>
    </row>
    <row r="1325">
      <c r="A1325" s="65"/>
      <c r="B1325" s="68"/>
      <c r="C1325" s="67"/>
      <c r="D1325" s="67"/>
      <c r="E1325" s="67"/>
      <c r="F1325" s="68"/>
      <c r="G1325" s="68"/>
      <c r="H1325" s="68"/>
      <c r="I1325" s="68"/>
      <c r="J1325" s="68"/>
      <c r="K1325" s="68"/>
      <c r="L1325" s="68"/>
      <c r="M1325" s="68"/>
      <c r="N1325" s="68"/>
      <c r="O1325" s="68"/>
      <c r="P1325" s="68"/>
      <c r="Q1325" s="68"/>
      <c r="R1325" s="68"/>
      <c r="S1325" s="70"/>
      <c r="T1325" s="70"/>
      <c r="U1325" s="67"/>
      <c r="V1325" s="67"/>
      <c r="W1325" s="67"/>
      <c r="X1325" s="67"/>
      <c r="Y1325" s="67"/>
    </row>
    <row r="1326">
      <c r="A1326" s="65"/>
      <c r="B1326" s="68"/>
      <c r="C1326" s="67"/>
      <c r="D1326" s="67"/>
      <c r="E1326" s="67"/>
      <c r="F1326" s="68"/>
      <c r="G1326" s="68"/>
      <c r="H1326" s="68"/>
      <c r="I1326" s="68"/>
      <c r="J1326" s="68"/>
      <c r="K1326" s="68"/>
      <c r="L1326" s="68"/>
      <c r="M1326" s="68"/>
      <c r="N1326" s="68"/>
      <c r="O1326" s="68"/>
      <c r="P1326" s="68"/>
      <c r="Q1326" s="68"/>
      <c r="R1326" s="68"/>
      <c r="S1326" s="70"/>
      <c r="T1326" s="70"/>
      <c r="U1326" s="67"/>
      <c r="V1326" s="67"/>
      <c r="W1326" s="67"/>
      <c r="X1326" s="67"/>
      <c r="Y1326" s="67"/>
    </row>
    <row r="1327">
      <c r="A1327" s="65"/>
      <c r="B1327" s="68"/>
      <c r="C1327" s="67"/>
      <c r="D1327" s="67"/>
      <c r="E1327" s="67"/>
      <c r="F1327" s="68"/>
      <c r="G1327" s="68"/>
      <c r="H1327" s="68"/>
      <c r="I1327" s="68"/>
      <c r="J1327" s="68"/>
      <c r="K1327" s="68"/>
      <c r="L1327" s="68"/>
      <c r="M1327" s="68"/>
      <c r="N1327" s="68"/>
      <c r="O1327" s="68"/>
      <c r="P1327" s="68"/>
      <c r="Q1327" s="68"/>
      <c r="R1327" s="68"/>
      <c r="S1327" s="70"/>
      <c r="T1327" s="70"/>
      <c r="U1327" s="67"/>
      <c r="V1327" s="67"/>
      <c r="W1327" s="67"/>
      <c r="X1327" s="67"/>
      <c r="Y1327" s="67"/>
    </row>
    <row r="1328">
      <c r="A1328" s="65"/>
      <c r="B1328" s="68"/>
      <c r="C1328" s="67"/>
      <c r="D1328" s="67"/>
      <c r="E1328" s="67"/>
      <c r="F1328" s="68"/>
      <c r="G1328" s="68"/>
      <c r="H1328" s="68"/>
      <c r="I1328" s="68"/>
      <c r="J1328" s="68"/>
      <c r="K1328" s="68"/>
      <c r="L1328" s="68"/>
      <c r="M1328" s="68"/>
      <c r="N1328" s="68"/>
      <c r="O1328" s="68"/>
      <c r="P1328" s="68"/>
      <c r="Q1328" s="68"/>
      <c r="R1328" s="68"/>
      <c r="S1328" s="70"/>
      <c r="T1328" s="70"/>
      <c r="U1328" s="67"/>
      <c r="V1328" s="67"/>
      <c r="W1328" s="67"/>
      <c r="X1328" s="67"/>
      <c r="Y1328" s="67"/>
    </row>
    <row r="1329">
      <c r="A1329" s="65"/>
      <c r="B1329" s="68"/>
      <c r="C1329" s="67"/>
      <c r="D1329" s="67"/>
      <c r="E1329" s="67"/>
      <c r="F1329" s="68"/>
      <c r="G1329" s="68"/>
      <c r="H1329" s="68"/>
      <c r="I1329" s="68"/>
      <c r="J1329" s="68"/>
      <c r="K1329" s="68"/>
      <c r="L1329" s="68"/>
      <c r="M1329" s="68"/>
      <c r="N1329" s="68"/>
      <c r="O1329" s="68"/>
      <c r="P1329" s="68"/>
      <c r="Q1329" s="68"/>
      <c r="R1329" s="68"/>
      <c r="S1329" s="70"/>
      <c r="T1329" s="70"/>
      <c r="U1329" s="67"/>
      <c r="V1329" s="67"/>
      <c r="W1329" s="67"/>
      <c r="X1329" s="67"/>
      <c r="Y1329" s="67"/>
    </row>
    <row r="1330">
      <c r="A1330" s="65"/>
      <c r="B1330" s="68"/>
      <c r="C1330" s="67"/>
      <c r="D1330" s="67"/>
      <c r="E1330" s="67"/>
      <c r="F1330" s="68"/>
      <c r="G1330" s="68"/>
      <c r="H1330" s="68"/>
      <c r="I1330" s="68"/>
      <c r="J1330" s="68"/>
      <c r="K1330" s="68"/>
      <c r="L1330" s="68"/>
      <c r="M1330" s="68"/>
      <c r="N1330" s="68"/>
      <c r="O1330" s="68"/>
      <c r="P1330" s="68"/>
      <c r="Q1330" s="68"/>
      <c r="R1330" s="68"/>
      <c r="S1330" s="70"/>
      <c r="T1330" s="70"/>
      <c r="U1330" s="67"/>
      <c r="V1330" s="67"/>
      <c r="W1330" s="67"/>
      <c r="X1330" s="67"/>
      <c r="Y1330" s="67"/>
    </row>
    <row r="1331">
      <c r="A1331" s="65"/>
      <c r="B1331" s="68"/>
      <c r="C1331" s="67"/>
      <c r="D1331" s="67"/>
      <c r="E1331" s="67"/>
      <c r="F1331" s="68"/>
      <c r="G1331" s="68"/>
      <c r="H1331" s="68"/>
      <c r="I1331" s="68"/>
      <c r="J1331" s="68"/>
      <c r="K1331" s="68"/>
      <c r="L1331" s="68"/>
      <c r="M1331" s="68"/>
      <c r="N1331" s="68"/>
      <c r="O1331" s="68"/>
      <c r="P1331" s="68"/>
      <c r="Q1331" s="68"/>
      <c r="R1331" s="68"/>
      <c r="S1331" s="70"/>
      <c r="T1331" s="70"/>
      <c r="U1331" s="67"/>
      <c r="V1331" s="67"/>
      <c r="W1331" s="67"/>
      <c r="X1331" s="67"/>
      <c r="Y1331" s="67"/>
    </row>
    <row r="1332">
      <c r="A1332" s="65"/>
      <c r="B1332" s="68"/>
      <c r="C1332" s="67"/>
      <c r="D1332" s="67"/>
      <c r="E1332" s="67"/>
      <c r="F1332" s="68"/>
      <c r="G1332" s="68"/>
      <c r="H1332" s="68"/>
      <c r="I1332" s="68"/>
      <c r="J1332" s="68"/>
      <c r="K1332" s="68"/>
      <c r="L1332" s="68"/>
      <c r="M1332" s="68"/>
      <c r="N1332" s="68"/>
      <c r="O1332" s="68"/>
      <c r="P1332" s="68"/>
      <c r="Q1332" s="68"/>
      <c r="R1332" s="68"/>
      <c r="S1332" s="70"/>
      <c r="T1332" s="70"/>
      <c r="U1332" s="67"/>
      <c r="V1332" s="67"/>
      <c r="W1332" s="67"/>
      <c r="X1332" s="67"/>
      <c r="Y1332" s="67"/>
    </row>
    <row r="1333">
      <c r="A1333" s="65"/>
      <c r="B1333" s="68"/>
      <c r="C1333" s="67"/>
      <c r="D1333" s="67"/>
      <c r="E1333" s="67"/>
      <c r="F1333" s="68"/>
      <c r="G1333" s="68"/>
      <c r="H1333" s="68"/>
      <c r="I1333" s="68"/>
      <c r="J1333" s="68"/>
      <c r="K1333" s="68"/>
      <c r="L1333" s="68"/>
      <c r="M1333" s="68"/>
      <c r="N1333" s="68"/>
      <c r="O1333" s="68"/>
      <c r="P1333" s="68"/>
      <c r="Q1333" s="68"/>
      <c r="R1333" s="68"/>
      <c r="S1333" s="70"/>
      <c r="T1333" s="70"/>
      <c r="U1333" s="67"/>
      <c r="V1333" s="67"/>
      <c r="W1333" s="67"/>
      <c r="X1333" s="67"/>
      <c r="Y1333" s="67"/>
    </row>
    <row r="1334">
      <c r="A1334" s="65"/>
      <c r="B1334" s="68"/>
      <c r="C1334" s="67"/>
      <c r="D1334" s="67"/>
      <c r="E1334" s="67"/>
      <c r="F1334" s="68"/>
      <c r="G1334" s="68"/>
      <c r="H1334" s="68"/>
      <c r="I1334" s="68"/>
      <c r="J1334" s="68"/>
      <c r="K1334" s="68"/>
      <c r="L1334" s="68"/>
      <c r="M1334" s="68"/>
      <c r="N1334" s="68"/>
      <c r="O1334" s="68"/>
      <c r="P1334" s="68"/>
      <c r="Q1334" s="68"/>
      <c r="R1334" s="68"/>
      <c r="S1334" s="70"/>
      <c r="T1334" s="70"/>
      <c r="U1334" s="67"/>
      <c r="V1334" s="67"/>
      <c r="W1334" s="67"/>
      <c r="X1334" s="67"/>
      <c r="Y1334" s="67"/>
    </row>
    <row r="1335">
      <c r="A1335" s="65"/>
      <c r="B1335" s="68"/>
      <c r="C1335" s="67"/>
      <c r="D1335" s="67"/>
      <c r="E1335" s="67"/>
      <c r="F1335" s="68"/>
      <c r="G1335" s="68"/>
      <c r="H1335" s="68"/>
      <c r="I1335" s="68"/>
      <c r="J1335" s="68"/>
      <c r="K1335" s="68"/>
      <c r="L1335" s="68"/>
      <c r="M1335" s="68"/>
      <c r="N1335" s="68"/>
      <c r="O1335" s="68"/>
      <c r="P1335" s="68"/>
      <c r="Q1335" s="68"/>
      <c r="R1335" s="68"/>
      <c r="S1335" s="70"/>
      <c r="T1335" s="70"/>
      <c r="U1335" s="67"/>
      <c r="V1335" s="67"/>
      <c r="W1335" s="67"/>
      <c r="X1335" s="67"/>
      <c r="Y1335" s="67"/>
    </row>
    <row r="1336">
      <c r="A1336" s="65"/>
      <c r="B1336" s="68"/>
      <c r="C1336" s="67"/>
      <c r="D1336" s="67"/>
      <c r="E1336" s="67"/>
      <c r="F1336" s="68"/>
      <c r="G1336" s="68"/>
      <c r="H1336" s="68"/>
      <c r="I1336" s="68"/>
      <c r="J1336" s="68"/>
      <c r="K1336" s="68"/>
      <c r="L1336" s="68"/>
      <c r="M1336" s="68"/>
      <c r="N1336" s="68"/>
      <c r="O1336" s="68"/>
      <c r="P1336" s="68"/>
      <c r="Q1336" s="68"/>
      <c r="R1336" s="68"/>
      <c r="S1336" s="70"/>
      <c r="T1336" s="70"/>
      <c r="U1336" s="67"/>
      <c r="V1336" s="67"/>
      <c r="W1336" s="67"/>
      <c r="X1336" s="67"/>
      <c r="Y1336" s="67"/>
    </row>
    <row r="1337">
      <c r="A1337" s="65"/>
      <c r="B1337" s="68"/>
      <c r="C1337" s="67"/>
      <c r="D1337" s="67"/>
      <c r="E1337" s="67"/>
      <c r="F1337" s="68"/>
      <c r="G1337" s="68"/>
      <c r="H1337" s="68"/>
      <c r="I1337" s="68"/>
      <c r="J1337" s="68"/>
      <c r="K1337" s="68"/>
      <c r="L1337" s="68"/>
      <c r="M1337" s="68"/>
      <c r="N1337" s="68"/>
      <c r="O1337" s="68"/>
      <c r="P1337" s="68"/>
      <c r="Q1337" s="68"/>
      <c r="R1337" s="68"/>
      <c r="S1337" s="70"/>
      <c r="T1337" s="70"/>
      <c r="U1337" s="67"/>
      <c r="V1337" s="67"/>
      <c r="W1337" s="67"/>
      <c r="X1337" s="67"/>
      <c r="Y1337" s="67"/>
    </row>
    <row r="1338">
      <c r="A1338" s="65"/>
      <c r="B1338" s="68"/>
      <c r="C1338" s="67"/>
      <c r="D1338" s="67"/>
      <c r="E1338" s="67"/>
      <c r="F1338" s="68"/>
      <c r="G1338" s="68"/>
      <c r="H1338" s="68"/>
      <c r="I1338" s="68"/>
      <c r="J1338" s="68"/>
      <c r="K1338" s="68"/>
      <c r="L1338" s="68"/>
      <c r="M1338" s="68"/>
      <c r="N1338" s="68"/>
      <c r="O1338" s="68"/>
      <c r="P1338" s="68"/>
      <c r="Q1338" s="68"/>
      <c r="R1338" s="68"/>
      <c r="S1338" s="70"/>
      <c r="T1338" s="70"/>
      <c r="U1338" s="67"/>
      <c r="V1338" s="67"/>
      <c r="W1338" s="67"/>
      <c r="X1338" s="67"/>
      <c r="Y1338" s="67"/>
    </row>
    <row r="1339">
      <c r="A1339" s="65"/>
      <c r="B1339" s="68"/>
      <c r="C1339" s="67"/>
      <c r="D1339" s="67"/>
      <c r="E1339" s="67"/>
      <c r="F1339" s="68"/>
      <c r="G1339" s="68"/>
      <c r="H1339" s="68"/>
      <c r="I1339" s="68"/>
      <c r="J1339" s="68"/>
      <c r="K1339" s="68"/>
      <c r="L1339" s="68"/>
      <c r="M1339" s="68"/>
      <c r="N1339" s="68"/>
      <c r="O1339" s="68"/>
      <c r="P1339" s="68"/>
      <c r="Q1339" s="68"/>
      <c r="R1339" s="68"/>
      <c r="S1339" s="70"/>
      <c r="T1339" s="70"/>
      <c r="U1339" s="67"/>
      <c r="V1339" s="67"/>
      <c r="W1339" s="67"/>
      <c r="X1339" s="67"/>
      <c r="Y1339" s="67"/>
    </row>
    <row r="1340">
      <c r="A1340" s="65"/>
      <c r="B1340" s="68"/>
      <c r="C1340" s="67"/>
      <c r="D1340" s="67"/>
      <c r="E1340" s="67"/>
      <c r="F1340" s="68"/>
      <c r="G1340" s="68"/>
      <c r="H1340" s="68"/>
      <c r="I1340" s="68"/>
      <c r="J1340" s="68"/>
      <c r="K1340" s="68"/>
      <c r="L1340" s="68"/>
      <c r="M1340" s="68"/>
      <c r="N1340" s="68"/>
      <c r="O1340" s="68"/>
      <c r="P1340" s="68"/>
      <c r="Q1340" s="68"/>
      <c r="R1340" s="68"/>
      <c r="S1340" s="70"/>
      <c r="T1340" s="70"/>
      <c r="U1340" s="67"/>
      <c r="V1340" s="67"/>
      <c r="W1340" s="67"/>
      <c r="X1340" s="67"/>
      <c r="Y1340" s="67"/>
    </row>
    <row r="1341">
      <c r="A1341" s="65"/>
      <c r="B1341" s="68"/>
      <c r="C1341" s="67"/>
      <c r="D1341" s="67"/>
      <c r="E1341" s="67"/>
      <c r="F1341" s="68"/>
      <c r="G1341" s="68"/>
      <c r="H1341" s="68"/>
      <c r="I1341" s="68"/>
      <c r="J1341" s="68"/>
      <c r="K1341" s="68"/>
      <c r="L1341" s="68"/>
      <c r="M1341" s="68"/>
      <c r="N1341" s="68"/>
      <c r="O1341" s="68"/>
      <c r="P1341" s="68"/>
      <c r="Q1341" s="68"/>
      <c r="R1341" s="68"/>
      <c r="S1341" s="70"/>
      <c r="T1341" s="70"/>
      <c r="U1341" s="67"/>
      <c r="V1341" s="67"/>
      <c r="W1341" s="67"/>
      <c r="X1341" s="67"/>
      <c r="Y1341" s="67"/>
    </row>
    <row r="1342">
      <c r="A1342" s="65"/>
      <c r="B1342" s="68"/>
      <c r="C1342" s="67"/>
      <c r="D1342" s="67"/>
      <c r="E1342" s="67"/>
      <c r="F1342" s="68"/>
      <c r="G1342" s="68"/>
      <c r="H1342" s="68"/>
      <c r="I1342" s="68"/>
      <c r="J1342" s="68"/>
      <c r="K1342" s="68"/>
      <c r="L1342" s="68"/>
      <c r="M1342" s="68"/>
      <c r="N1342" s="68"/>
      <c r="O1342" s="68"/>
      <c r="P1342" s="68"/>
      <c r="Q1342" s="68"/>
      <c r="R1342" s="68"/>
      <c r="S1342" s="70"/>
      <c r="T1342" s="70"/>
      <c r="U1342" s="67"/>
      <c r="V1342" s="67"/>
      <c r="W1342" s="67"/>
      <c r="X1342" s="67"/>
      <c r="Y1342" s="67"/>
    </row>
    <row r="1343">
      <c r="A1343" s="65"/>
      <c r="B1343" s="68"/>
      <c r="C1343" s="67"/>
      <c r="D1343" s="67"/>
      <c r="E1343" s="67"/>
      <c r="F1343" s="68"/>
      <c r="G1343" s="68"/>
      <c r="H1343" s="68"/>
      <c r="I1343" s="68"/>
      <c r="J1343" s="68"/>
      <c r="K1343" s="68"/>
      <c r="L1343" s="68"/>
      <c r="M1343" s="68"/>
      <c r="N1343" s="68"/>
      <c r="O1343" s="68"/>
      <c r="P1343" s="68"/>
      <c r="Q1343" s="68"/>
      <c r="R1343" s="68"/>
      <c r="S1343" s="70"/>
      <c r="T1343" s="70"/>
      <c r="U1343" s="67"/>
      <c r="V1343" s="67"/>
      <c r="W1343" s="67"/>
      <c r="X1343" s="67"/>
      <c r="Y1343" s="67"/>
    </row>
    <row r="1344">
      <c r="A1344" s="65"/>
      <c r="B1344" s="68"/>
      <c r="C1344" s="67"/>
      <c r="D1344" s="67"/>
      <c r="E1344" s="67"/>
      <c r="F1344" s="68"/>
      <c r="G1344" s="68"/>
      <c r="H1344" s="68"/>
      <c r="I1344" s="68"/>
      <c r="J1344" s="68"/>
      <c r="K1344" s="68"/>
      <c r="L1344" s="68"/>
      <c r="M1344" s="68"/>
      <c r="N1344" s="68"/>
      <c r="O1344" s="68"/>
      <c r="P1344" s="68"/>
      <c r="Q1344" s="68"/>
      <c r="R1344" s="68"/>
      <c r="S1344" s="70"/>
      <c r="T1344" s="70"/>
      <c r="U1344" s="67"/>
      <c r="V1344" s="67"/>
      <c r="W1344" s="67"/>
      <c r="X1344" s="67"/>
      <c r="Y1344" s="67"/>
    </row>
    <row r="1345">
      <c r="A1345" s="65"/>
      <c r="B1345" s="68"/>
      <c r="C1345" s="67"/>
      <c r="D1345" s="67"/>
      <c r="E1345" s="67"/>
      <c r="F1345" s="68"/>
      <c r="G1345" s="68"/>
      <c r="H1345" s="68"/>
      <c r="I1345" s="68"/>
      <c r="J1345" s="68"/>
      <c r="K1345" s="68"/>
      <c r="L1345" s="68"/>
      <c r="M1345" s="68"/>
      <c r="N1345" s="68"/>
      <c r="O1345" s="68"/>
      <c r="P1345" s="68"/>
      <c r="Q1345" s="68"/>
      <c r="R1345" s="68"/>
      <c r="S1345" s="70"/>
      <c r="T1345" s="70"/>
      <c r="U1345" s="67"/>
      <c r="V1345" s="67"/>
      <c r="W1345" s="67"/>
      <c r="X1345" s="67"/>
      <c r="Y1345" s="67"/>
    </row>
    <row r="1346">
      <c r="A1346" s="65"/>
      <c r="B1346" s="68"/>
      <c r="C1346" s="67"/>
      <c r="D1346" s="67"/>
      <c r="E1346" s="67"/>
      <c r="F1346" s="68"/>
      <c r="G1346" s="68"/>
      <c r="H1346" s="68"/>
      <c r="I1346" s="68"/>
      <c r="J1346" s="68"/>
      <c r="K1346" s="68"/>
      <c r="L1346" s="68"/>
      <c r="M1346" s="68"/>
      <c r="N1346" s="68"/>
      <c r="O1346" s="68"/>
      <c r="P1346" s="68"/>
      <c r="Q1346" s="68"/>
      <c r="R1346" s="68"/>
      <c r="S1346" s="70"/>
      <c r="T1346" s="70"/>
      <c r="U1346" s="67"/>
      <c r="V1346" s="67"/>
      <c r="W1346" s="67"/>
      <c r="X1346" s="67"/>
      <c r="Y1346" s="67"/>
    </row>
    <row r="1347">
      <c r="A1347" s="65"/>
      <c r="B1347" s="68"/>
      <c r="C1347" s="67"/>
      <c r="D1347" s="67"/>
      <c r="E1347" s="67"/>
      <c r="F1347" s="68"/>
      <c r="G1347" s="68"/>
      <c r="H1347" s="68"/>
      <c r="I1347" s="68"/>
      <c r="J1347" s="68"/>
      <c r="K1347" s="68"/>
      <c r="L1347" s="68"/>
      <c r="M1347" s="68"/>
      <c r="N1347" s="68"/>
      <c r="O1347" s="68"/>
      <c r="P1347" s="68"/>
      <c r="Q1347" s="68"/>
      <c r="R1347" s="68"/>
      <c r="S1347" s="70"/>
      <c r="T1347" s="70"/>
      <c r="U1347" s="67"/>
      <c r="V1347" s="67"/>
      <c r="W1347" s="67"/>
      <c r="X1347" s="67"/>
      <c r="Y1347" s="67"/>
    </row>
    <row r="1348">
      <c r="A1348" s="65"/>
      <c r="B1348" s="68"/>
      <c r="C1348" s="67"/>
      <c r="D1348" s="67"/>
      <c r="E1348" s="67"/>
      <c r="F1348" s="68"/>
      <c r="G1348" s="68"/>
      <c r="H1348" s="68"/>
      <c r="I1348" s="68"/>
      <c r="J1348" s="68"/>
      <c r="K1348" s="68"/>
      <c r="L1348" s="68"/>
      <c r="M1348" s="68"/>
      <c r="N1348" s="68"/>
      <c r="O1348" s="68"/>
      <c r="P1348" s="68"/>
      <c r="Q1348" s="68"/>
      <c r="R1348" s="68"/>
      <c r="S1348" s="70"/>
      <c r="T1348" s="70"/>
      <c r="U1348" s="67"/>
      <c r="V1348" s="67"/>
      <c r="W1348" s="67"/>
      <c r="X1348" s="67"/>
      <c r="Y1348" s="67"/>
    </row>
    <row r="1349">
      <c r="A1349" s="65"/>
      <c r="B1349" s="68"/>
      <c r="C1349" s="67"/>
      <c r="D1349" s="67"/>
      <c r="E1349" s="67"/>
      <c r="F1349" s="68"/>
      <c r="G1349" s="68"/>
      <c r="H1349" s="68"/>
      <c r="I1349" s="68"/>
      <c r="J1349" s="68"/>
      <c r="K1349" s="68"/>
      <c r="L1349" s="68"/>
      <c r="M1349" s="68"/>
      <c r="N1349" s="68"/>
      <c r="O1349" s="68"/>
      <c r="P1349" s="68"/>
      <c r="Q1349" s="68"/>
      <c r="R1349" s="68"/>
      <c r="S1349" s="70"/>
      <c r="T1349" s="70"/>
      <c r="U1349" s="67"/>
      <c r="V1349" s="67"/>
      <c r="W1349" s="67"/>
      <c r="X1349" s="67"/>
      <c r="Y1349" s="67"/>
    </row>
    <row r="1350">
      <c r="A1350" s="65"/>
      <c r="B1350" s="68"/>
      <c r="C1350" s="67"/>
      <c r="D1350" s="67"/>
      <c r="E1350" s="67"/>
      <c r="F1350" s="68"/>
      <c r="G1350" s="68"/>
      <c r="H1350" s="68"/>
      <c r="I1350" s="68"/>
      <c r="J1350" s="68"/>
      <c r="K1350" s="68"/>
      <c r="L1350" s="68"/>
      <c r="M1350" s="68"/>
      <c r="N1350" s="68"/>
      <c r="O1350" s="68"/>
      <c r="P1350" s="68"/>
      <c r="Q1350" s="68"/>
      <c r="R1350" s="68"/>
      <c r="S1350" s="70"/>
      <c r="T1350" s="70"/>
      <c r="U1350" s="67"/>
      <c r="V1350" s="67"/>
      <c r="W1350" s="67"/>
      <c r="X1350" s="67"/>
      <c r="Y1350" s="67"/>
    </row>
    <row r="1351">
      <c r="A1351" s="65"/>
      <c r="B1351" s="68"/>
      <c r="C1351" s="67"/>
      <c r="D1351" s="67"/>
      <c r="E1351" s="67"/>
      <c r="F1351" s="68"/>
      <c r="G1351" s="68"/>
      <c r="H1351" s="68"/>
      <c r="I1351" s="68"/>
      <c r="J1351" s="68"/>
      <c r="K1351" s="68"/>
      <c r="L1351" s="68"/>
      <c r="M1351" s="68"/>
      <c r="N1351" s="68"/>
      <c r="O1351" s="68"/>
      <c r="P1351" s="68"/>
      <c r="Q1351" s="68"/>
      <c r="R1351" s="68"/>
      <c r="S1351" s="70"/>
      <c r="T1351" s="70"/>
      <c r="U1351" s="67"/>
      <c r="V1351" s="67"/>
      <c r="W1351" s="67"/>
      <c r="X1351" s="67"/>
      <c r="Y1351" s="67"/>
    </row>
    <row r="1352">
      <c r="A1352" s="65"/>
      <c r="B1352" s="68"/>
      <c r="C1352" s="67"/>
      <c r="D1352" s="67"/>
      <c r="E1352" s="67"/>
      <c r="F1352" s="68"/>
      <c r="G1352" s="68"/>
      <c r="H1352" s="68"/>
      <c r="I1352" s="68"/>
      <c r="J1352" s="68"/>
      <c r="K1352" s="68"/>
      <c r="L1352" s="68"/>
      <c r="M1352" s="68"/>
      <c r="N1352" s="68"/>
      <c r="O1352" s="68"/>
      <c r="P1352" s="68"/>
      <c r="Q1352" s="68"/>
      <c r="R1352" s="68"/>
      <c r="S1352" s="70"/>
      <c r="T1352" s="70"/>
      <c r="U1352" s="67"/>
      <c r="V1352" s="67"/>
      <c r="W1352" s="67"/>
      <c r="X1352" s="67"/>
      <c r="Y1352" s="67"/>
    </row>
    <row r="1353">
      <c r="A1353" s="65"/>
      <c r="B1353" s="68"/>
      <c r="C1353" s="67"/>
      <c r="D1353" s="67"/>
      <c r="E1353" s="67"/>
      <c r="F1353" s="68"/>
      <c r="G1353" s="68"/>
      <c r="H1353" s="68"/>
      <c r="I1353" s="68"/>
      <c r="J1353" s="68"/>
      <c r="K1353" s="68"/>
      <c r="L1353" s="68"/>
      <c r="M1353" s="68"/>
      <c r="N1353" s="68"/>
      <c r="O1353" s="68"/>
      <c r="P1353" s="68"/>
      <c r="Q1353" s="68"/>
      <c r="R1353" s="68"/>
      <c r="S1353" s="70"/>
      <c r="T1353" s="70"/>
      <c r="U1353" s="67"/>
      <c r="V1353" s="67"/>
      <c r="W1353" s="67"/>
      <c r="X1353" s="67"/>
      <c r="Y1353" s="67"/>
    </row>
    <row r="1354">
      <c r="A1354" s="65"/>
      <c r="B1354" s="68"/>
      <c r="C1354" s="67"/>
      <c r="D1354" s="67"/>
      <c r="E1354" s="67"/>
      <c r="F1354" s="68"/>
      <c r="G1354" s="68"/>
      <c r="H1354" s="68"/>
      <c r="I1354" s="68"/>
      <c r="J1354" s="68"/>
      <c r="K1354" s="68"/>
      <c r="L1354" s="68"/>
      <c r="M1354" s="68"/>
      <c r="N1354" s="68"/>
      <c r="O1354" s="68"/>
      <c r="P1354" s="68"/>
      <c r="Q1354" s="68"/>
      <c r="R1354" s="68"/>
      <c r="S1354" s="70"/>
      <c r="T1354" s="70"/>
      <c r="U1354" s="67"/>
      <c r="V1354" s="67"/>
      <c r="W1354" s="67"/>
      <c r="X1354" s="67"/>
      <c r="Y1354" s="67"/>
    </row>
    <row r="1355">
      <c r="A1355" s="65"/>
      <c r="B1355" s="68"/>
      <c r="C1355" s="67"/>
      <c r="D1355" s="67"/>
      <c r="E1355" s="67"/>
      <c r="F1355" s="68"/>
      <c r="G1355" s="68"/>
      <c r="H1355" s="68"/>
      <c r="I1355" s="68"/>
      <c r="J1355" s="68"/>
      <c r="K1355" s="68"/>
      <c r="L1355" s="68"/>
      <c r="M1355" s="68"/>
      <c r="N1355" s="68"/>
      <c r="O1355" s="68"/>
      <c r="P1355" s="68"/>
      <c r="Q1355" s="68"/>
      <c r="R1355" s="68"/>
      <c r="S1355" s="70"/>
      <c r="T1355" s="70"/>
      <c r="U1355" s="67"/>
      <c r="V1355" s="67"/>
      <c r="W1355" s="67"/>
      <c r="X1355" s="67"/>
      <c r="Y1355" s="67"/>
    </row>
    <row r="1356">
      <c r="A1356" s="65"/>
      <c r="B1356" s="68"/>
      <c r="C1356" s="67"/>
      <c r="D1356" s="67"/>
      <c r="E1356" s="67"/>
      <c r="F1356" s="68"/>
      <c r="G1356" s="68"/>
      <c r="H1356" s="68"/>
      <c r="I1356" s="68"/>
      <c r="J1356" s="68"/>
      <c r="K1356" s="68"/>
      <c r="L1356" s="68"/>
      <c r="M1356" s="68"/>
      <c r="N1356" s="68"/>
      <c r="O1356" s="68"/>
      <c r="P1356" s="68"/>
      <c r="Q1356" s="68"/>
      <c r="R1356" s="68"/>
      <c r="S1356" s="70"/>
      <c r="T1356" s="70"/>
      <c r="U1356" s="67"/>
      <c r="V1356" s="67"/>
      <c r="W1356" s="67"/>
      <c r="X1356" s="67"/>
      <c r="Y1356" s="67"/>
    </row>
    <row r="1357">
      <c r="A1357" s="65"/>
      <c r="B1357" s="68"/>
      <c r="C1357" s="67"/>
      <c r="D1357" s="67"/>
      <c r="E1357" s="67"/>
      <c r="F1357" s="68"/>
      <c r="G1357" s="68"/>
      <c r="H1357" s="68"/>
      <c r="I1357" s="68"/>
      <c r="J1357" s="68"/>
      <c r="K1357" s="68"/>
      <c r="L1357" s="68"/>
      <c r="M1357" s="68"/>
      <c r="N1357" s="68"/>
      <c r="O1357" s="68"/>
      <c r="P1357" s="68"/>
      <c r="Q1357" s="68"/>
      <c r="R1357" s="68"/>
      <c r="S1357" s="70"/>
      <c r="T1357" s="70"/>
      <c r="U1357" s="67"/>
      <c r="V1357" s="67"/>
      <c r="W1357" s="67"/>
      <c r="X1357" s="67"/>
      <c r="Y1357" s="67"/>
    </row>
    <row r="1358">
      <c r="A1358" s="65"/>
      <c r="B1358" s="68"/>
      <c r="C1358" s="67"/>
      <c r="D1358" s="67"/>
      <c r="E1358" s="67"/>
      <c r="F1358" s="68"/>
      <c r="G1358" s="68"/>
      <c r="H1358" s="68"/>
      <c r="I1358" s="68"/>
      <c r="J1358" s="68"/>
      <c r="K1358" s="68"/>
      <c r="L1358" s="68"/>
      <c r="M1358" s="68"/>
      <c r="N1358" s="68"/>
      <c r="O1358" s="68"/>
      <c r="P1358" s="68"/>
      <c r="Q1358" s="68"/>
      <c r="R1358" s="68"/>
      <c r="S1358" s="70"/>
      <c r="T1358" s="70"/>
      <c r="U1358" s="67"/>
      <c r="V1358" s="67"/>
      <c r="W1358" s="67"/>
      <c r="X1358" s="67"/>
      <c r="Y1358" s="67"/>
    </row>
    <row r="1359">
      <c r="A1359" s="65"/>
      <c r="B1359" s="68"/>
      <c r="C1359" s="67"/>
      <c r="D1359" s="67"/>
      <c r="E1359" s="67"/>
      <c r="F1359" s="68"/>
      <c r="G1359" s="68"/>
      <c r="H1359" s="68"/>
      <c r="I1359" s="68"/>
      <c r="J1359" s="68"/>
      <c r="K1359" s="68"/>
      <c r="L1359" s="68"/>
      <c r="M1359" s="68"/>
      <c r="N1359" s="68"/>
      <c r="O1359" s="68"/>
      <c r="P1359" s="68"/>
      <c r="Q1359" s="68"/>
      <c r="R1359" s="68"/>
      <c r="S1359" s="70"/>
      <c r="T1359" s="70"/>
      <c r="U1359" s="67"/>
      <c r="V1359" s="67"/>
      <c r="W1359" s="67"/>
      <c r="X1359" s="67"/>
      <c r="Y1359" s="67"/>
    </row>
    <row r="1360">
      <c r="A1360" s="65"/>
      <c r="B1360" s="68"/>
      <c r="C1360" s="67"/>
      <c r="D1360" s="67"/>
      <c r="E1360" s="67"/>
      <c r="F1360" s="68"/>
      <c r="G1360" s="68"/>
      <c r="H1360" s="68"/>
      <c r="I1360" s="68"/>
      <c r="J1360" s="68"/>
      <c r="K1360" s="68"/>
      <c r="L1360" s="68"/>
      <c r="M1360" s="68"/>
      <c r="N1360" s="68"/>
      <c r="O1360" s="68"/>
      <c r="P1360" s="68"/>
      <c r="Q1360" s="68"/>
      <c r="R1360" s="68"/>
      <c r="S1360" s="70"/>
      <c r="T1360" s="70"/>
      <c r="U1360" s="67"/>
      <c r="V1360" s="67"/>
      <c r="W1360" s="67"/>
      <c r="X1360" s="67"/>
      <c r="Y1360" s="67"/>
    </row>
    <row r="1361">
      <c r="A1361" s="65"/>
      <c r="B1361" s="68"/>
      <c r="C1361" s="67"/>
      <c r="D1361" s="67"/>
      <c r="E1361" s="67"/>
      <c r="F1361" s="68"/>
      <c r="G1361" s="68"/>
      <c r="H1361" s="68"/>
      <c r="I1361" s="68"/>
      <c r="J1361" s="68"/>
      <c r="K1361" s="68"/>
      <c r="L1361" s="68"/>
      <c r="M1361" s="68"/>
      <c r="N1361" s="68"/>
      <c r="O1361" s="68"/>
      <c r="P1361" s="68"/>
      <c r="Q1361" s="68"/>
      <c r="R1361" s="68"/>
      <c r="S1361" s="70"/>
      <c r="T1361" s="70"/>
      <c r="U1361" s="67"/>
      <c r="V1361" s="67"/>
      <c r="W1361" s="67"/>
      <c r="X1361" s="67"/>
      <c r="Y1361" s="67"/>
    </row>
    <row r="1362">
      <c r="A1362" s="65"/>
      <c r="B1362" s="68"/>
      <c r="C1362" s="67"/>
      <c r="D1362" s="67"/>
      <c r="E1362" s="67"/>
      <c r="F1362" s="68"/>
      <c r="G1362" s="68"/>
      <c r="H1362" s="68"/>
      <c r="I1362" s="68"/>
      <c r="J1362" s="68"/>
      <c r="K1362" s="68"/>
      <c r="L1362" s="68"/>
      <c r="M1362" s="68"/>
      <c r="N1362" s="68"/>
      <c r="O1362" s="68"/>
      <c r="P1362" s="68"/>
      <c r="Q1362" s="68"/>
      <c r="R1362" s="68"/>
      <c r="S1362" s="70"/>
      <c r="T1362" s="70"/>
      <c r="U1362" s="67"/>
      <c r="V1362" s="67"/>
      <c r="W1362" s="67"/>
      <c r="X1362" s="67"/>
      <c r="Y1362" s="67"/>
    </row>
    <row r="1363">
      <c r="A1363" s="65"/>
      <c r="B1363" s="68"/>
      <c r="C1363" s="67"/>
      <c r="D1363" s="67"/>
      <c r="E1363" s="67"/>
      <c r="F1363" s="68"/>
      <c r="G1363" s="68"/>
      <c r="H1363" s="68"/>
      <c r="I1363" s="68"/>
      <c r="J1363" s="68"/>
      <c r="K1363" s="68"/>
      <c r="L1363" s="68"/>
      <c r="M1363" s="68"/>
      <c r="N1363" s="68"/>
      <c r="O1363" s="68"/>
      <c r="P1363" s="68"/>
      <c r="Q1363" s="68"/>
      <c r="R1363" s="68"/>
      <c r="S1363" s="70"/>
      <c r="T1363" s="70"/>
      <c r="U1363" s="67"/>
      <c r="V1363" s="67"/>
      <c r="W1363" s="67"/>
      <c r="X1363" s="67"/>
      <c r="Y1363" s="67"/>
    </row>
    <row r="1364">
      <c r="A1364" s="65"/>
      <c r="B1364" s="68"/>
      <c r="C1364" s="67"/>
      <c r="D1364" s="67"/>
      <c r="E1364" s="67"/>
      <c r="F1364" s="68"/>
      <c r="G1364" s="68"/>
      <c r="H1364" s="68"/>
      <c r="I1364" s="68"/>
      <c r="J1364" s="68"/>
      <c r="K1364" s="68"/>
      <c r="L1364" s="68"/>
      <c r="M1364" s="68"/>
      <c r="N1364" s="68"/>
      <c r="O1364" s="68"/>
      <c r="P1364" s="68"/>
      <c r="Q1364" s="68"/>
      <c r="R1364" s="68"/>
      <c r="S1364" s="70"/>
      <c r="T1364" s="70"/>
      <c r="U1364" s="67"/>
      <c r="V1364" s="67"/>
      <c r="W1364" s="67"/>
      <c r="X1364" s="67"/>
      <c r="Y1364" s="67"/>
    </row>
    <row r="1365">
      <c r="A1365" s="65"/>
      <c r="B1365" s="68"/>
      <c r="C1365" s="67"/>
      <c r="D1365" s="67"/>
      <c r="E1365" s="67"/>
      <c r="F1365" s="68"/>
      <c r="G1365" s="68"/>
      <c r="H1365" s="68"/>
      <c r="I1365" s="68"/>
      <c r="J1365" s="68"/>
      <c r="K1365" s="68"/>
      <c r="L1365" s="68"/>
      <c r="M1365" s="68"/>
      <c r="N1365" s="68"/>
      <c r="O1365" s="68"/>
      <c r="P1365" s="68"/>
      <c r="Q1365" s="68"/>
      <c r="R1365" s="68"/>
      <c r="S1365" s="70"/>
      <c r="T1365" s="70"/>
      <c r="U1365" s="67"/>
      <c r="V1365" s="67"/>
      <c r="W1365" s="67"/>
      <c r="X1365" s="67"/>
      <c r="Y1365" s="67"/>
    </row>
    <row r="1366">
      <c r="A1366" s="65"/>
      <c r="B1366" s="68"/>
      <c r="C1366" s="67"/>
      <c r="D1366" s="67"/>
      <c r="E1366" s="67"/>
      <c r="F1366" s="68"/>
      <c r="G1366" s="68"/>
      <c r="H1366" s="68"/>
      <c r="I1366" s="68"/>
      <c r="J1366" s="68"/>
      <c r="K1366" s="68"/>
      <c r="L1366" s="68"/>
      <c r="M1366" s="68"/>
      <c r="N1366" s="68"/>
      <c r="O1366" s="68"/>
      <c r="P1366" s="68"/>
      <c r="Q1366" s="68"/>
      <c r="R1366" s="68"/>
      <c r="S1366" s="70"/>
      <c r="T1366" s="70"/>
      <c r="U1366" s="67"/>
      <c r="V1366" s="67"/>
      <c r="W1366" s="67"/>
      <c r="X1366" s="67"/>
      <c r="Y1366" s="67"/>
    </row>
    <row r="1367">
      <c r="A1367" s="65"/>
      <c r="B1367" s="68"/>
      <c r="C1367" s="67"/>
      <c r="D1367" s="67"/>
      <c r="E1367" s="67"/>
      <c r="F1367" s="68"/>
      <c r="G1367" s="68"/>
      <c r="H1367" s="68"/>
      <c r="I1367" s="68"/>
      <c r="J1367" s="68"/>
      <c r="K1367" s="68"/>
      <c r="L1367" s="68"/>
      <c r="M1367" s="68"/>
      <c r="N1367" s="68"/>
      <c r="O1367" s="68"/>
      <c r="P1367" s="68"/>
      <c r="Q1367" s="68"/>
      <c r="R1367" s="68"/>
      <c r="S1367" s="70"/>
      <c r="T1367" s="70"/>
      <c r="U1367" s="67"/>
      <c r="V1367" s="67"/>
      <c r="W1367" s="67"/>
      <c r="X1367" s="67"/>
      <c r="Y1367" s="67"/>
    </row>
    <row r="1368">
      <c r="A1368" s="65"/>
      <c r="B1368" s="68"/>
      <c r="C1368" s="67"/>
      <c r="D1368" s="67"/>
      <c r="E1368" s="67"/>
      <c r="F1368" s="68"/>
      <c r="G1368" s="68"/>
      <c r="H1368" s="68"/>
      <c r="I1368" s="68"/>
      <c r="J1368" s="68"/>
      <c r="K1368" s="68"/>
      <c r="L1368" s="68"/>
      <c r="M1368" s="68"/>
      <c r="N1368" s="68"/>
      <c r="O1368" s="68"/>
      <c r="P1368" s="68"/>
      <c r="Q1368" s="68"/>
      <c r="R1368" s="68"/>
      <c r="S1368" s="70"/>
      <c r="T1368" s="70"/>
      <c r="U1368" s="67"/>
      <c r="V1368" s="67"/>
      <c r="W1368" s="67"/>
      <c r="X1368" s="67"/>
      <c r="Y1368" s="67"/>
    </row>
    <row r="1369">
      <c r="A1369" s="65"/>
      <c r="B1369" s="68"/>
      <c r="C1369" s="67"/>
      <c r="D1369" s="67"/>
      <c r="E1369" s="67"/>
      <c r="F1369" s="68"/>
      <c r="G1369" s="68"/>
      <c r="H1369" s="68"/>
      <c r="I1369" s="68"/>
      <c r="J1369" s="68"/>
      <c r="K1369" s="68"/>
      <c r="L1369" s="68"/>
      <c r="M1369" s="68"/>
      <c r="N1369" s="68"/>
      <c r="O1369" s="68"/>
      <c r="P1369" s="68"/>
      <c r="Q1369" s="68"/>
      <c r="R1369" s="68"/>
      <c r="S1369" s="70"/>
      <c r="T1369" s="70"/>
      <c r="U1369" s="67"/>
      <c r="V1369" s="67"/>
      <c r="W1369" s="67"/>
      <c r="X1369" s="67"/>
      <c r="Y1369" s="67"/>
    </row>
    <row r="1370">
      <c r="A1370" s="65"/>
      <c r="B1370" s="68"/>
      <c r="C1370" s="67"/>
      <c r="D1370" s="67"/>
      <c r="E1370" s="67"/>
      <c r="F1370" s="68"/>
      <c r="G1370" s="68"/>
      <c r="H1370" s="68"/>
      <c r="I1370" s="68"/>
      <c r="J1370" s="68"/>
      <c r="K1370" s="68"/>
      <c r="L1370" s="68"/>
      <c r="M1370" s="68"/>
      <c r="N1370" s="68"/>
      <c r="O1370" s="68"/>
      <c r="P1370" s="68"/>
      <c r="Q1370" s="68"/>
      <c r="R1370" s="68"/>
      <c r="S1370" s="70"/>
      <c r="T1370" s="70"/>
      <c r="U1370" s="67"/>
      <c r="V1370" s="67"/>
      <c r="W1370" s="67"/>
      <c r="X1370" s="67"/>
      <c r="Y1370" s="67"/>
    </row>
    <row r="1371">
      <c r="A1371" s="65"/>
      <c r="B1371" s="68"/>
      <c r="C1371" s="67"/>
      <c r="D1371" s="67"/>
      <c r="E1371" s="67"/>
      <c r="F1371" s="68"/>
      <c r="G1371" s="68"/>
      <c r="H1371" s="68"/>
      <c r="I1371" s="68"/>
      <c r="J1371" s="68"/>
      <c r="K1371" s="68"/>
      <c r="L1371" s="68"/>
      <c r="M1371" s="68"/>
      <c r="N1371" s="68"/>
      <c r="O1371" s="68"/>
      <c r="P1371" s="68"/>
      <c r="Q1371" s="68"/>
      <c r="R1371" s="68"/>
      <c r="S1371" s="70"/>
      <c r="T1371" s="70"/>
      <c r="U1371" s="67"/>
      <c r="V1371" s="67"/>
      <c r="W1371" s="67"/>
      <c r="X1371" s="67"/>
      <c r="Y1371" s="67"/>
    </row>
    <row r="1372">
      <c r="A1372" s="65"/>
      <c r="B1372" s="68"/>
      <c r="C1372" s="67"/>
      <c r="D1372" s="67"/>
      <c r="E1372" s="67"/>
      <c r="F1372" s="68"/>
      <c r="G1372" s="68"/>
      <c r="H1372" s="68"/>
      <c r="I1372" s="68"/>
      <c r="J1372" s="68"/>
      <c r="K1372" s="68"/>
      <c r="L1372" s="68"/>
      <c r="M1372" s="68"/>
      <c r="N1372" s="68"/>
      <c r="O1372" s="68"/>
      <c r="P1372" s="68"/>
      <c r="Q1372" s="68"/>
      <c r="R1372" s="68"/>
      <c r="S1372" s="70"/>
      <c r="T1372" s="70"/>
      <c r="U1372" s="67"/>
      <c r="V1372" s="67"/>
      <c r="W1372" s="67"/>
      <c r="X1372" s="67"/>
      <c r="Y1372" s="67"/>
    </row>
    <row r="1373">
      <c r="A1373" s="65"/>
      <c r="B1373" s="68"/>
      <c r="C1373" s="67"/>
      <c r="D1373" s="67"/>
      <c r="E1373" s="67"/>
      <c r="F1373" s="68"/>
      <c r="G1373" s="68"/>
      <c r="H1373" s="68"/>
      <c r="I1373" s="68"/>
      <c r="J1373" s="68"/>
      <c r="K1373" s="68"/>
      <c r="L1373" s="68"/>
      <c r="M1373" s="68"/>
      <c r="N1373" s="68"/>
      <c r="O1373" s="68"/>
      <c r="P1373" s="68"/>
      <c r="Q1373" s="68"/>
      <c r="R1373" s="68"/>
      <c r="S1373" s="70"/>
      <c r="T1373" s="70"/>
      <c r="U1373" s="67"/>
      <c r="V1373" s="67"/>
      <c r="W1373" s="67"/>
      <c r="X1373" s="67"/>
      <c r="Y1373" s="67"/>
    </row>
    <row r="1374">
      <c r="A1374" s="65"/>
      <c r="B1374" s="68"/>
      <c r="C1374" s="67"/>
      <c r="D1374" s="67"/>
      <c r="E1374" s="67"/>
      <c r="F1374" s="68"/>
      <c r="G1374" s="68"/>
      <c r="H1374" s="68"/>
      <c r="I1374" s="68"/>
      <c r="J1374" s="68"/>
      <c r="K1374" s="68"/>
      <c r="L1374" s="68"/>
      <c r="M1374" s="68"/>
      <c r="N1374" s="68"/>
      <c r="O1374" s="68"/>
      <c r="P1374" s="68"/>
      <c r="Q1374" s="68"/>
      <c r="R1374" s="68"/>
      <c r="S1374" s="70"/>
      <c r="T1374" s="70"/>
      <c r="U1374" s="67"/>
      <c r="V1374" s="67"/>
      <c r="W1374" s="67"/>
      <c r="X1374" s="67"/>
      <c r="Y1374" s="67"/>
    </row>
    <row r="1375">
      <c r="A1375" s="65"/>
      <c r="B1375" s="68"/>
      <c r="C1375" s="67"/>
      <c r="D1375" s="67"/>
      <c r="E1375" s="67"/>
      <c r="F1375" s="68"/>
      <c r="G1375" s="68"/>
      <c r="H1375" s="68"/>
      <c r="I1375" s="68"/>
      <c r="J1375" s="68"/>
      <c r="K1375" s="68"/>
      <c r="L1375" s="68"/>
      <c r="M1375" s="68"/>
      <c r="N1375" s="68"/>
      <c r="O1375" s="68"/>
      <c r="P1375" s="68"/>
      <c r="Q1375" s="68"/>
      <c r="R1375" s="68"/>
      <c r="S1375" s="70"/>
      <c r="T1375" s="70"/>
      <c r="U1375" s="67"/>
      <c r="V1375" s="67"/>
      <c r="W1375" s="67"/>
      <c r="X1375" s="67"/>
      <c r="Y1375" s="67"/>
    </row>
    <row r="1376">
      <c r="A1376" s="65"/>
      <c r="B1376" s="68"/>
      <c r="C1376" s="67"/>
      <c r="D1376" s="67"/>
      <c r="E1376" s="67"/>
      <c r="F1376" s="68"/>
      <c r="G1376" s="68"/>
      <c r="H1376" s="68"/>
      <c r="I1376" s="68"/>
      <c r="J1376" s="68"/>
      <c r="K1376" s="68"/>
      <c r="L1376" s="68"/>
      <c r="M1376" s="68"/>
      <c r="N1376" s="68"/>
      <c r="O1376" s="68"/>
      <c r="P1376" s="68"/>
      <c r="Q1376" s="68"/>
      <c r="R1376" s="68"/>
      <c r="S1376" s="70"/>
      <c r="T1376" s="70"/>
      <c r="U1376" s="67"/>
      <c r="V1376" s="67"/>
      <c r="W1376" s="67"/>
      <c r="X1376" s="67"/>
      <c r="Y1376" s="67"/>
    </row>
    <row r="1377">
      <c r="A1377" s="65"/>
      <c r="B1377" s="68"/>
      <c r="C1377" s="67"/>
      <c r="D1377" s="67"/>
      <c r="E1377" s="67"/>
      <c r="F1377" s="68"/>
      <c r="G1377" s="68"/>
      <c r="H1377" s="68"/>
      <c r="I1377" s="68"/>
      <c r="J1377" s="68"/>
      <c r="K1377" s="68"/>
      <c r="L1377" s="68"/>
      <c r="M1377" s="68"/>
      <c r="N1377" s="68"/>
      <c r="O1377" s="68"/>
      <c r="P1377" s="68"/>
      <c r="Q1377" s="68"/>
      <c r="R1377" s="68"/>
      <c r="S1377" s="70"/>
      <c r="T1377" s="70"/>
      <c r="U1377" s="67"/>
      <c r="V1377" s="67"/>
      <c r="W1377" s="67"/>
      <c r="X1377" s="67"/>
      <c r="Y1377" s="67"/>
    </row>
    <row r="1378">
      <c r="A1378" s="65"/>
      <c r="B1378" s="68"/>
      <c r="C1378" s="67"/>
      <c r="D1378" s="67"/>
      <c r="E1378" s="67"/>
      <c r="F1378" s="68"/>
      <c r="G1378" s="68"/>
      <c r="H1378" s="68"/>
      <c r="I1378" s="68"/>
      <c r="J1378" s="68"/>
      <c r="K1378" s="68"/>
      <c r="L1378" s="68"/>
      <c r="M1378" s="68"/>
      <c r="N1378" s="68"/>
      <c r="O1378" s="68"/>
      <c r="P1378" s="68"/>
      <c r="Q1378" s="68"/>
      <c r="R1378" s="68"/>
      <c r="S1378" s="70"/>
      <c r="T1378" s="70"/>
      <c r="U1378" s="67"/>
      <c r="V1378" s="67"/>
      <c r="W1378" s="67"/>
      <c r="X1378" s="67"/>
      <c r="Y1378" s="67"/>
    </row>
    <row r="1379">
      <c r="A1379" s="65"/>
      <c r="B1379" s="68"/>
      <c r="C1379" s="67"/>
      <c r="D1379" s="67"/>
      <c r="E1379" s="67"/>
      <c r="F1379" s="68"/>
      <c r="G1379" s="68"/>
      <c r="H1379" s="68"/>
      <c r="I1379" s="68"/>
      <c r="J1379" s="68"/>
      <c r="K1379" s="68"/>
      <c r="L1379" s="68"/>
      <c r="M1379" s="68"/>
      <c r="N1379" s="68"/>
      <c r="O1379" s="68"/>
      <c r="P1379" s="68"/>
      <c r="Q1379" s="68"/>
      <c r="R1379" s="68"/>
      <c r="S1379" s="70"/>
      <c r="T1379" s="70"/>
      <c r="U1379" s="67"/>
      <c r="V1379" s="67"/>
      <c r="W1379" s="67"/>
      <c r="X1379" s="67"/>
      <c r="Y1379" s="67"/>
    </row>
    <row r="1380">
      <c r="A1380" s="65"/>
      <c r="B1380" s="68"/>
      <c r="C1380" s="67"/>
      <c r="D1380" s="67"/>
      <c r="E1380" s="67"/>
      <c r="F1380" s="68"/>
      <c r="G1380" s="68"/>
      <c r="H1380" s="68"/>
      <c r="I1380" s="68"/>
      <c r="J1380" s="68"/>
      <c r="K1380" s="68"/>
      <c r="L1380" s="68"/>
      <c r="M1380" s="68"/>
      <c r="N1380" s="68"/>
      <c r="O1380" s="68"/>
      <c r="P1380" s="68"/>
      <c r="Q1380" s="68"/>
      <c r="R1380" s="68"/>
      <c r="S1380" s="70"/>
      <c r="T1380" s="70"/>
      <c r="U1380" s="67"/>
      <c r="V1380" s="67"/>
      <c r="W1380" s="67"/>
      <c r="X1380" s="67"/>
      <c r="Y1380" s="67"/>
    </row>
    <row r="1381">
      <c r="A1381" s="65"/>
      <c r="B1381" s="68"/>
      <c r="C1381" s="67"/>
      <c r="D1381" s="67"/>
      <c r="E1381" s="67"/>
      <c r="F1381" s="68"/>
      <c r="G1381" s="68"/>
      <c r="H1381" s="68"/>
      <c r="I1381" s="68"/>
      <c r="J1381" s="68"/>
      <c r="K1381" s="68"/>
      <c r="L1381" s="68"/>
      <c r="M1381" s="68"/>
      <c r="N1381" s="68"/>
      <c r="O1381" s="68"/>
      <c r="P1381" s="68"/>
      <c r="Q1381" s="68"/>
      <c r="R1381" s="68"/>
      <c r="S1381" s="70"/>
      <c r="T1381" s="70"/>
      <c r="U1381" s="67"/>
      <c r="V1381" s="67"/>
      <c r="W1381" s="67"/>
      <c r="X1381" s="67"/>
      <c r="Y1381" s="67"/>
    </row>
    <row r="1382">
      <c r="A1382" s="65"/>
      <c r="B1382" s="68"/>
      <c r="C1382" s="67"/>
      <c r="D1382" s="67"/>
      <c r="E1382" s="67"/>
      <c r="F1382" s="68"/>
      <c r="G1382" s="68"/>
      <c r="H1382" s="68"/>
      <c r="I1382" s="68"/>
      <c r="J1382" s="68"/>
      <c r="K1382" s="68"/>
      <c r="L1382" s="68"/>
      <c r="M1382" s="68"/>
      <c r="N1382" s="68"/>
      <c r="O1382" s="68"/>
      <c r="P1382" s="68"/>
      <c r="Q1382" s="68"/>
      <c r="R1382" s="68"/>
      <c r="S1382" s="70"/>
      <c r="T1382" s="70"/>
      <c r="U1382" s="67"/>
      <c r="V1382" s="67"/>
      <c r="W1382" s="67"/>
      <c r="X1382" s="67"/>
      <c r="Y1382" s="67"/>
    </row>
    <row r="1383">
      <c r="A1383" s="65"/>
      <c r="B1383" s="68"/>
      <c r="C1383" s="67"/>
      <c r="D1383" s="67"/>
      <c r="E1383" s="67"/>
      <c r="F1383" s="68"/>
      <c r="G1383" s="68"/>
      <c r="H1383" s="68"/>
      <c r="I1383" s="68"/>
      <c r="J1383" s="68"/>
      <c r="K1383" s="68"/>
      <c r="L1383" s="68"/>
      <c r="M1383" s="68"/>
      <c r="N1383" s="68"/>
      <c r="O1383" s="68"/>
      <c r="P1383" s="68"/>
      <c r="Q1383" s="68"/>
      <c r="R1383" s="68"/>
      <c r="S1383" s="70"/>
      <c r="T1383" s="70"/>
      <c r="U1383" s="67"/>
      <c r="V1383" s="67"/>
      <c r="W1383" s="67"/>
      <c r="X1383" s="67"/>
      <c r="Y1383" s="67"/>
    </row>
    <row r="1384">
      <c r="A1384" s="67"/>
      <c r="B1384" s="68"/>
      <c r="C1384" s="67"/>
      <c r="D1384" s="67"/>
      <c r="E1384" s="67"/>
      <c r="F1384" s="68"/>
      <c r="G1384" s="68"/>
      <c r="H1384" s="68"/>
      <c r="I1384" s="68"/>
      <c r="J1384" s="68"/>
      <c r="K1384" s="68"/>
      <c r="L1384" s="68"/>
      <c r="M1384" s="68"/>
      <c r="N1384" s="68"/>
      <c r="O1384" s="68"/>
      <c r="P1384" s="68"/>
      <c r="Q1384" s="68"/>
      <c r="R1384" s="68"/>
      <c r="S1384" s="70"/>
      <c r="T1384" s="70"/>
      <c r="U1384" s="67"/>
      <c r="V1384" s="67"/>
      <c r="W1384" s="67"/>
      <c r="X1384" s="67"/>
      <c r="Y1384" s="67"/>
    </row>
    <row r="1385">
      <c r="A1385" s="67"/>
      <c r="B1385" s="68"/>
      <c r="C1385" s="67"/>
      <c r="D1385" s="67"/>
      <c r="E1385" s="67"/>
      <c r="F1385" s="68"/>
      <c r="G1385" s="68"/>
      <c r="H1385" s="68"/>
      <c r="I1385" s="68"/>
      <c r="J1385" s="68"/>
      <c r="K1385" s="68"/>
      <c r="L1385" s="68"/>
      <c r="M1385" s="68"/>
      <c r="N1385" s="68"/>
      <c r="O1385" s="68"/>
      <c r="P1385" s="68"/>
      <c r="Q1385" s="68"/>
      <c r="R1385" s="68"/>
      <c r="S1385" s="70"/>
      <c r="T1385" s="70"/>
      <c r="U1385" s="67"/>
      <c r="V1385" s="67"/>
      <c r="W1385" s="67"/>
      <c r="X1385" s="67"/>
      <c r="Y1385" s="67"/>
    </row>
    <row r="1386">
      <c r="A1386" s="67"/>
      <c r="B1386" s="68"/>
      <c r="C1386" s="67"/>
      <c r="D1386" s="67"/>
      <c r="E1386" s="67"/>
      <c r="F1386" s="68"/>
      <c r="G1386" s="68"/>
      <c r="H1386" s="68"/>
      <c r="I1386" s="68"/>
      <c r="J1386" s="68"/>
      <c r="K1386" s="68"/>
      <c r="L1386" s="68"/>
      <c r="M1386" s="68"/>
      <c r="N1386" s="68"/>
      <c r="O1386" s="68"/>
      <c r="P1386" s="68"/>
      <c r="Q1386" s="68"/>
      <c r="R1386" s="68"/>
      <c r="S1386" s="70"/>
      <c r="T1386" s="70"/>
      <c r="U1386" s="67"/>
      <c r="V1386" s="67"/>
      <c r="W1386" s="67"/>
      <c r="X1386" s="67"/>
      <c r="Y1386" s="67"/>
    </row>
    <row r="1387">
      <c r="A1387" s="67"/>
      <c r="B1387" s="68"/>
      <c r="C1387" s="67"/>
      <c r="D1387" s="67"/>
      <c r="E1387" s="67"/>
      <c r="F1387" s="68"/>
      <c r="G1387" s="68"/>
      <c r="H1387" s="68"/>
      <c r="I1387" s="68"/>
      <c r="J1387" s="68"/>
      <c r="K1387" s="68"/>
      <c r="L1387" s="68"/>
      <c r="M1387" s="68"/>
      <c r="N1387" s="68"/>
      <c r="O1387" s="68"/>
      <c r="P1387" s="68"/>
      <c r="Q1387" s="68"/>
      <c r="R1387" s="68"/>
      <c r="S1387" s="70"/>
      <c r="T1387" s="70"/>
      <c r="U1387" s="67"/>
      <c r="V1387" s="67"/>
      <c r="W1387" s="67"/>
      <c r="X1387" s="67"/>
      <c r="Y1387" s="67"/>
    </row>
    <row r="1388">
      <c r="A1388" s="67"/>
      <c r="B1388" s="68"/>
      <c r="C1388" s="67"/>
      <c r="D1388" s="67"/>
      <c r="E1388" s="67"/>
      <c r="F1388" s="68"/>
      <c r="G1388" s="68"/>
      <c r="H1388" s="68"/>
      <c r="I1388" s="68"/>
      <c r="J1388" s="68"/>
      <c r="K1388" s="68"/>
      <c r="L1388" s="68"/>
      <c r="M1388" s="68"/>
      <c r="N1388" s="68"/>
      <c r="O1388" s="68"/>
      <c r="P1388" s="68"/>
      <c r="Q1388" s="68"/>
      <c r="R1388" s="68"/>
      <c r="S1388" s="70"/>
      <c r="T1388" s="70"/>
      <c r="U1388" s="67"/>
      <c r="V1388" s="67"/>
      <c r="W1388" s="67"/>
      <c r="X1388" s="67"/>
      <c r="Y1388" s="67"/>
    </row>
    <row r="1389">
      <c r="A1389" s="67"/>
      <c r="B1389" s="68"/>
      <c r="C1389" s="67"/>
      <c r="D1389" s="67"/>
      <c r="E1389" s="67"/>
      <c r="F1389" s="68"/>
      <c r="G1389" s="68"/>
      <c r="H1389" s="68"/>
      <c r="I1389" s="68"/>
      <c r="J1389" s="68"/>
      <c r="K1389" s="68"/>
      <c r="L1389" s="68"/>
      <c r="M1389" s="68"/>
      <c r="N1389" s="68"/>
      <c r="O1389" s="68"/>
      <c r="P1389" s="68"/>
      <c r="Q1389" s="68"/>
      <c r="R1389" s="68"/>
      <c r="S1389" s="70"/>
      <c r="T1389" s="70"/>
      <c r="U1389" s="67"/>
      <c r="V1389" s="67"/>
      <c r="W1389" s="67"/>
      <c r="X1389" s="67"/>
      <c r="Y1389" s="67"/>
    </row>
    <row r="1390">
      <c r="A1390" s="67"/>
      <c r="B1390" s="68"/>
      <c r="C1390" s="67"/>
      <c r="D1390" s="67"/>
      <c r="E1390" s="67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70"/>
      <c r="T1390" s="70"/>
      <c r="U1390" s="67"/>
      <c r="V1390" s="67"/>
      <c r="W1390" s="67"/>
      <c r="X1390" s="67"/>
      <c r="Y1390" s="67"/>
    </row>
    <row r="1391">
      <c r="A1391" s="67"/>
      <c r="B1391" s="68"/>
      <c r="C1391" s="67"/>
      <c r="D1391" s="67"/>
      <c r="E1391" s="67"/>
      <c r="F1391" s="68"/>
      <c r="G1391" s="68"/>
      <c r="H1391" s="68"/>
      <c r="I1391" s="68"/>
      <c r="J1391" s="68"/>
      <c r="K1391" s="68"/>
      <c r="L1391" s="68"/>
      <c r="M1391" s="68"/>
      <c r="N1391" s="68"/>
      <c r="O1391" s="68"/>
      <c r="P1391" s="68"/>
      <c r="Q1391" s="68"/>
      <c r="R1391" s="68"/>
      <c r="S1391" s="70"/>
      <c r="T1391" s="70"/>
      <c r="U1391" s="67"/>
      <c r="V1391" s="67"/>
      <c r="W1391" s="67"/>
      <c r="X1391" s="67"/>
      <c r="Y1391" s="67"/>
    </row>
    <row r="1392">
      <c r="A1392" s="67"/>
      <c r="B1392" s="68"/>
      <c r="C1392" s="67"/>
      <c r="D1392" s="67"/>
      <c r="E1392" s="67"/>
      <c r="F1392" s="68"/>
      <c r="G1392" s="68"/>
      <c r="H1392" s="68"/>
      <c r="I1392" s="68"/>
      <c r="J1392" s="68"/>
      <c r="K1392" s="68"/>
      <c r="L1392" s="68"/>
      <c r="M1392" s="68"/>
      <c r="N1392" s="68"/>
      <c r="O1392" s="68"/>
      <c r="P1392" s="68"/>
      <c r="Q1392" s="68"/>
      <c r="R1392" s="68"/>
      <c r="S1392" s="70"/>
      <c r="T1392" s="70"/>
      <c r="U1392" s="67"/>
      <c r="V1392" s="67"/>
      <c r="W1392" s="67"/>
      <c r="X1392" s="67"/>
      <c r="Y1392" s="67"/>
    </row>
    <row r="1393">
      <c r="A1393" s="67"/>
      <c r="B1393" s="68"/>
      <c r="C1393" s="67"/>
      <c r="D1393" s="67"/>
      <c r="E1393" s="67"/>
      <c r="F1393" s="68"/>
      <c r="G1393" s="68"/>
      <c r="H1393" s="68"/>
      <c r="I1393" s="68"/>
      <c r="J1393" s="68"/>
      <c r="K1393" s="68"/>
      <c r="L1393" s="68"/>
      <c r="M1393" s="68"/>
      <c r="N1393" s="68"/>
      <c r="O1393" s="68"/>
      <c r="P1393" s="68"/>
      <c r="Q1393" s="68"/>
      <c r="R1393" s="68"/>
      <c r="S1393" s="70"/>
      <c r="T1393" s="70"/>
      <c r="U1393" s="67"/>
      <c r="V1393" s="67"/>
      <c r="W1393" s="67"/>
      <c r="X1393" s="67"/>
      <c r="Y1393" s="67"/>
    </row>
    <row r="1394">
      <c r="A1394" s="67"/>
      <c r="B1394" s="68"/>
      <c r="C1394" s="67"/>
      <c r="D1394" s="67"/>
      <c r="E1394" s="67"/>
      <c r="F1394" s="68"/>
      <c r="G1394" s="68"/>
      <c r="H1394" s="68"/>
      <c r="I1394" s="68"/>
      <c r="J1394" s="68"/>
      <c r="K1394" s="68"/>
      <c r="L1394" s="68"/>
      <c r="M1394" s="68"/>
      <c r="N1394" s="68"/>
      <c r="O1394" s="68"/>
      <c r="P1394" s="68"/>
      <c r="Q1394" s="68"/>
      <c r="R1394" s="68"/>
      <c r="S1394" s="70"/>
      <c r="T1394" s="70"/>
      <c r="U1394" s="67"/>
      <c r="V1394" s="67"/>
      <c r="W1394" s="67"/>
      <c r="X1394" s="67"/>
      <c r="Y1394" s="67"/>
    </row>
    <row r="1395">
      <c r="A1395" s="67"/>
      <c r="B1395" s="68"/>
      <c r="C1395" s="67"/>
      <c r="D1395" s="67"/>
      <c r="E1395" s="67"/>
      <c r="F1395" s="68"/>
      <c r="G1395" s="68"/>
      <c r="H1395" s="68"/>
      <c r="I1395" s="68"/>
      <c r="J1395" s="68"/>
      <c r="K1395" s="68"/>
      <c r="L1395" s="68"/>
      <c r="M1395" s="68"/>
      <c r="N1395" s="68"/>
      <c r="O1395" s="68"/>
      <c r="P1395" s="68"/>
      <c r="Q1395" s="68"/>
      <c r="R1395" s="68"/>
      <c r="S1395" s="70"/>
      <c r="T1395" s="70"/>
      <c r="U1395" s="67"/>
      <c r="V1395" s="67"/>
      <c r="W1395" s="67"/>
      <c r="X1395" s="67"/>
      <c r="Y1395" s="67"/>
    </row>
    <row r="1396">
      <c r="A1396" s="67"/>
      <c r="B1396" s="68"/>
      <c r="C1396" s="67"/>
      <c r="D1396" s="67"/>
      <c r="E1396" s="67"/>
      <c r="F1396" s="68"/>
      <c r="G1396" s="68"/>
      <c r="H1396" s="68"/>
      <c r="I1396" s="68"/>
      <c r="J1396" s="68"/>
      <c r="K1396" s="68"/>
      <c r="L1396" s="68"/>
      <c r="M1396" s="68"/>
      <c r="N1396" s="68"/>
      <c r="O1396" s="68"/>
      <c r="P1396" s="68"/>
      <c r="Q1396" s="68"/>
      <c r="R1396" s="68"/>
      <c r="S1396" s="70"/>
      <c r="T1396" s="70"/>
      <c r="U1396" s="67"/>
      <c r="V1396" s="67"/>
      <c r="W1396" s="67"/>
      <c r="X1396" s="67"/>
      <c r="Y1396" s="67"/>
    </row>
    <row r="1397">
      <c r="A1397" s="67"/>
      <c r="B1397" s="68"/>
      <c r="C1397" s="67"/>
      <c r="D1397" s="67"/>
      <c r="E1397" s="67"/>
      <c r="F1397" s="68"/>
      <c r="G1397" s="68"/>
      <c r="H1397" s="68"/>
      <c r="I1397" s="68"/>
      <c r="J1397" s="68"/>
      <c r="K1397" s="68"/>
      <c r="L1397" s="68"/>
      <c r="M1397" s="68"/>
      <c r="N1397" s="68"/>
      <c r="O1397" s="68"/>
      <c r="P1397" s="68"/>
      <c r="Q1397" s="68"/>
      <c r="R1397" s="68"/>
      <c r="S1397" s="70"/>
      <c r="T1397" s="70"/>
      <c r="U1397" s="67"/>
      <c r="V1397" s="67"/>
      <c r="W1397" s="67"/>
      <c r="X1397" s="67"/>
      <c r="Y1397" s="67"/>
    </row>
    <row r="1398">
      <c r="A1398" s="67"/>
      <c r="B1398" s="68"/>
      <c r="C1398" s="67"/>
      <c r="D1398" s="67"/>
      <c r="E1398" s="67"/>
      <c r="F1398" s="68"/>
      <c r="G1398" s="68"/>
      <c r="H1398" s="68"/>
      <c r="I1398" s="68"/>
      <c r="J1398" s="68"/>
      <c r="K1398" s="68"/>
      <c r="L1398" s="68"/>
      <c r="M1398" s="68"/>
      <c r="N1398" s="68"/>
      <c r="O1398" s="68"/>
      <c r="P1398" s="68"/>
      <c r="Q1398" s="68"/>
      <c r="R1398" s="68"/>
      <c r="S1398" s="70"/>
      <c r="T1398" s="70"/>
      <c r="U1398" s="67"/>
      <c r="V1398" s="67"/>
      <c r="W1398" s="67"/>
      <c r="X1398" s="67"/>
      <c r="Y1398" s="67"/>
    </row>
    <row r="1399">
      <c r="A1399" s="67"/>
      <c r="B1399" s="68"/>
      <c r="C1399" s="67"/>
      <c r="D1399" s="67"/>
      <c r="E1399" s="67"/>
      <c r="F1399" s="68"/>
      <c r="G1399" s="68"/>
      <c r="H1399" s="68"/>
      <c r="I1399" s="68"/>
      <c r="J1399" s="68"/>
      <c r="K1399" s="68"/>
      <c r="L1399" s="68"/>
      <c r="M1399" s="68"/>
      <c r="N1399" s="68"/>
      <c r="O1399" s="68"/>
      <c r="P1399" s="68"/>
      <c r="Q1399" s="68"/>
      <c r="R1399" s="68"/>
      <c r="S1399" s="70"/>
      <c r="T1399" s="70"/>
      <c r="U1399" s="67"/>
      <c r="V1399" s="67"/>
      <c r="W1399" s="67"/>
      <c r="X1399" s="67"/>
      <c r="Y1399" s="67"/>
    </row>
    <row r="1400">
      <c r="A1400" s="67"/>
      <c r="B1400" s="68"/>
      <c r="C1400" s="67"/>
      <c r="D1400" s="67"/>
      <c r="E1400" s="67"/>
      <c r="F1400" s="68"/>
      <c r="G1400" s="68"/>
      <c r="H1400" s="68"/>
      <c r="I1400" s="68"/>
      <c r="J1400" s="68"/>
      <c r="K1400" s="68"/>
      <c r="L1400" s="68"/>
      <c r="M1400" s="68"/>
      <c r="N1400" s="68"/>
      <c r="O1400" s="68"/>
      <c r="P1400" s="68"/>
      <c r="Q1400" s="68"/>
      <c r="R1400" s="68"/>
      <c r="S1400" s="70"/>
      <c r="T1400" s="70"/>
      <c r="U1400" s="67"/>
      <c r="V1400" s="67"/>
      <c r="W1400" s="67"/>
      <c r="X1400" s="67"/>
      <c r="Y1400" s="67"/>
    </row>
    <row r="1401">
      <c r="A1401" s="67"/>
      <c r="B1401" s="68"/>
      <c r="C1401" s="67"/>
      <c r="D1401" s="67"/>
      <c r="E1401" s="67"/>
      <c r="F1401" s="68"/>
      <c r="G1401" s="68"/>
      <c r="H1401" s="68"/>
      <c r="I1401" s="68"/>
      <c r="J1401" s="68"/>
      <c r="K1401" s="68"/>
      <c r="L1401" s="68"/>
      <c r="M1401" s="68"/>
      <c r="N1401" s="68"/>
      <c r="O1401" s="68"/>
      <c r="P1401" s="68"/>
      <c r="Q1401" s="68"/>
      <c r="R1401" s="68"/>
      <c r="S1401" s="70"/>
      <c r="T1401" s="70"/>
      <c r="U1401" s="67"/>
      <c r="V1401" s="67"/>
      <c r="W1401" s="67"/>
      <c r="X1401" s="67"/>
      <c r="Y1401" s="67"/>
    </row>
    <row r="1402">
      <c r="A1402" s="67"/>
      <c r="B1402" s="68"/>
      <c r="C1402" s="67"/>
      <c r="D1402" s="67"/>
      <c r="E1402" s="67"/>
      <c r="F1402" s="68"/>
      <c r="G1402" s="68"/>
      <c r="H1402" s="68"/>
      <c r="I1402" s="68"/>
      <c r="J1402" s="68"/>
      <c r="K1402" s="68"/>
      <c r="L1402" s="68"/>
      <c r="M1402" s="68"/>
      <c r="N1402" s="68"/>
      <c r="O1402" s="68"/>
      <c r="P1402" s="68"/>
      <c r="Q1402" s="68"/>
      <c r="R1402" s="68"/>
      <c r="S1402" s="70"/>
      <c r="T1402" s="70"/>
      <c r="U1402" s="67"/>
      <c r="V1402" s="67"/>
      <c r="W1402" s="67"/>
      <c r="X1402" s="67"/>
      <c r="Y1402" s="67"/>
    </row>
    <row r="1403">
      <c r="A1403" s="67"/>
      <c r="B1403" s="68"/>
      <c r="C1403" s="67"/>
      <c r="D1403" s="67"/>
      <c r="E1403" s="67"/>
      <c r="F1403" s="68"/>
      <c r="G1403" s="68"/>
      <c r="H1403" s="68"/>
      <c r="I1403" s="68"/>
      <c r="J1403" s="68"/>
      <c r="K1403" s="68"/>
      <c r="L1403" s="68"/>
      <c r="M1403" s="68"/>
      <c r="N1403" s="68"/>
      <c r="O1403" s="68"/>
      <c r="P1403" s="68"/>
      <c r="Q1403" s="68"/>
      <c r="R1403" s="68"/>
      <c r="S1403" s="70"/>
      <c r="T1403" s="70"/>
      <c r="U1403" s="67"/>
      <c r="V1403" s="67"/>
      <c r="W1403" s="67"/>
      <c r="X1403" s="67"/>
      <c r="Y1403" s="67"/>
    </row>
    <row r="1404">
      <c r="A1404" s="67"/>
      <c r="B1404" s="68"/>
      <c r="C1404" s="67"/>
      <c r="D1404" s="67"/>
      <c r="E1404" s="67"/>
      <c r="F1404" s="68"/>
      <c r="G1404" s="68"/>
      <c r="H1404" s="68"/>
      <c r="I1404" s="68"/>
      <c r="J1404" s="68"/>
      <c r="K1404" s="68"/>
      <c r="L1404" s="68"/>
      <c r="M1404" s="68"/>
      <c r="N1404" s="68"/>
      <c r="O1404" s="68"/>
      <c r="P1404" s="68"/>
      <c r="Q1404" s="68"/>
      <c r="R1404" s="68"/>
      <c r="S1404" s="70"/>
      <c r="T1404" s="70"/>
      <c r="U1404" s="67"/>
      <c r="V1404" s="67"/>
      <c r="W1404" s="67"/>
      <c r="X1404" s="67"/>
      <c r="Y1404" s="67"/>
    </row>
    <row r="1405">
      <c r="A1405" s="67"/>
      <c r="B1405" s="68"/>
      <c r="C1405" s="67"/>
      <c r="D1405" s="67"/>
      <c r="E1405" s="67"/>
      <c r="F1405" s="68"/>
      <c r="G1405" s="68"/>
      <c r="H1405" s="68"/>
      <c r="I1405" s="68"/>
      <c r="J1405" s="68"/>
      <c r="K1405" s="68"/>
      <c r="L1405" s="68"/>
      <c r="M1405" s="68"/>
      <c r="N1405" s="68"/>
      <c r="O1405" s="68"/>
      <c r="P1405" s="68"/>
      <c r="Q1405" s="68"/>
      <c r="R1405" s="68"/>
      <c r="S1405" s="70"/>
      <c r="T1405" s="70"/>
      <c r="U1405" s="67"/>
      <c r="V1405" s="67"/>
      <c r="W1405" s="67"/>
      <c r="X1405" s="67"/>
      <c r="Y1405" s="67"/>
    </row>
    <row r="1406">
      <c r="A1406" s="67"/>
      <c r="B1406" s="68"/>
      <c r="C1406" s="67"/>
      <c r="D1406" s="67"/>
      <c r="E1406" s="67"/>
      <c r="F1406" s="68"/>
      <c r="G1406" s="68"/>
      <c r="H1406" s="68"/>
      <c r="I1406" s="68"/>
      <c r="J1406" s="68"/>
      <c r="K1406" s="68"/>
      <c r="L1406" s="68"/>
      <c r="M1406" s="68"/>
      <c r="N1406" s="68"/>
      <c r="O1406" s="68"/>
      <c r="P1406" s="68"/>
      <c r="Q1406" s="68"/>
      <c r="R1406" s="68"/>
      <c r="S1406" s="70"/>
      <c r="T1406" s="70"/>
      <c r="U1406" s="67"/>
      <c r="V1406" s="67"/>
      <c r="W1406" s="67"/>
      <c r="X1406" s="67"/>
      <c r="Y1406" s="67"/>
    </row>
    <row r="1407">
      <c r="A1407" s="67"/>
      <c r="B1407" s="68"/>
      <c r="C1407" s="67"/>
      <c r="D1407" s="67"/>
      <c r="E1407" s="67"/>
      <c r="F1407" s="68"/>
      <c r="G1407" s="68"/>
      <c r="H1407" s="68"/>
      <c r="I1407" s="68"/>
      <c r="J1407" s="68"/>
      <c r="K1407" s="68"/>
      <c r="L1407" s="68"/>
      <c r="M1407" s="68"/>
      <c r="N1407" s="68"/>
      <c r="O1407" s="68"/>
      <c r="P1407" s="68"/>
      <c r="Q1407" s="68"/>
      <c r="R1407" s="68"/>
      <c r="S1407" s="70"/>
      <c r="T1407" s="70"/>
      <c r="U1407" s="67"/>
      <c r="V1407" s="67"/>
      <c r="W1407" s="67"/>
      <c r="X1407" s="67"/>
      <c r="Y1407" s="67"/>
    </row>
    <row r="1408">
      <c r="A1408" s="67"/>
      <c r="B1408" s="68"/>
      <c r="C1408" s="67"/>
      <c r="D1408" s="67"/>
      <c r="E1408" s="67"/>
      <c r="F1408" s="68"/>
      <c r="G1408" s="68"/>
      <c r="H1408" s="68"/>
      <c r="I1408" s="68"/>
      <c r="J1408" s="68"/>
      <c r="K1408" s="68"/>
      <c r="L1408" s="68"/>
      <c r="M1408" s="68"/>
      <c r="N1408" s="68"/>
      <c r="O1408" s="68"/>
      <c r="P1408" s="68"/>
      <c r="Q1408" s="68"/>
      <c r="R1408" s="68"/>
      <c r="S1408" s="70"/>
      <c r="T1408" s="70"/>
      <c r="U1408" s="67"/>
      <c r="V1408" s="67"/>
      <c r="W1408" s="67"/>
      <c r="X1408" s="67"/>
      <c r="Y1408" s="67"/>
    </row>
    <row r="1409">
      <c r="A1409" s="67"/>
      <c r="B1409" s="68"/>
      <c r="C1409" s="67"/>
      <c r="D1409" s="67"/>
      <c r="E1409" s="67"/>
      <c r="F1409" s="68"/>
      <c r="G1409" s="68"/>
      <c r="H1409" s="68"/>
      <c r="I1409" s="68"/>
      <c r="J1409" s="68"/>
      <c r="K1409" s="68"/>
      <c r="L1409" s="68"/>
      <c r="M1409" s="68"/>
      <c r="N1409" s="68"/>
      <c r="O1409" s="68"/>
      <c r="P1409" s="68"/>
      <c r="Q1409" s="68"/>
      <c r="R1409" s="68"/>
      <c r="S1409" s="70"/>
      <c r="T1409" s="70"/>
      <c r="U1409" s="67"/>
      <c r="V1409" s="67"/>
      <c r="W1409" s="67"/>
      <c r="X1409" s="67"/>
      <c r="Y1409" s="67"/>
    </row>
    <row r="1410">
      <c r="A1410" s="67"/>
      <c r="B1410" s="68"/>
      <c r="C1410" s="67"/>
      <c r="D1410" s="67"/>
      <c r="E1410" s="67"/>
      <c r="F1410" s="68"/>
      <c r="G1410" s="68"/>
      <c r="H1410" s="68"/>
      <c r="I1410" s="68"/>
      <c r="J1410" s="68"/>
      <c r="K1410" s="68"/>
      <c r="L1410" s="68"/>
      <c r="M1410" s="68"/>
      <c r="N1410" s="68"/>
      <c r="O1410" s="68"/>
      <c r="P1410" s="68"/>
      <c r="Q1410" s="68"/>
      <c r="R1410" s="68"/>
      <c r="S1410" s="70"/>
      <c r="T1410" s="70"/>
      <c r="U1410" s="67"/>
      <c r="V1410" s="67"/>
      <c r="W1410" s="67"/>
      <c r="X1410" s="67"/>
      <c r="Y1410" s="67"/>
    </row>
    <row r="1411">
      <c r="A1411" s="67"/>
      <c r="B1411" s="68"/>
      <c r="C1411" s="67"/>
      <c r="D1411" s="67"/>
      <c r="E1411" s="67"/>
      <c r="F1411" s="68"/>
      <c r="G1411" s="68"/>
      <c r="H1411" s="68"/>
      <c r="I1411" s="68"/>
      <c r="J1411" s="68"/>
      <c r="K1411" s="68"/>
      <c r="L1411" s="68"/>
      <c r="M1411" s="68"/>
      <c r="N1411" s="68"/>
      <c r="O1411" s="68"/>
      <c r="P1411" s="68"/>
      <c r="Q1411" s="68"/>
      <c r="R1411" s="68"/>
      <c r="S1411" s="70"/>
      <c r="T1411" s="70"/>
      <c r="U1411" s="67"/>
      <c r="V1411" s="67"/>
      <c r="W1411" s="67"/>
      <c r="X1411" s="67"/>
      <c r="Y1411" s="67"/>
    </row>
    <row r="1412">
      <c r="A1412" s="67"/>
      <c r="B1412" s="68"/>
      <c r="C1412" s="67"/>
      <c r="D1412" s="67"/>
      <c r="E1412" s="67"/>
      <c r="F1412" s="68"/>
      <c r="G1412" s="68"/>
      <c r="H1412" s="68"/>
      <c r="I1412" s="68"/>
      <c r="J1412" s="68"/>
      <c r="K1412" s="68"/>
      <c r="L1412" s="68"/>
      <c r="M1412" s="68"/>
      <c r="N1412" s="68"/>
      <c r="O1412" s="68"/>
      <c r="P1412" s="68"/>
      <c r="Q1412" s="68"/>
      <c r="R1412" s="68"/>
      <c r="S1412" s="70"/>
      <c r="T1412" s="70"/>
      <c r="U1412" s="67"/>
      <c r="V1412" s="67"/>
      <c r="W1412" s="67"/>
      <c r="X1412" s="67"/>
      <c r="Y1412" s="67"/>
    </row>
    <row r="1413">
      <c r="A1413" s="67"/>
      <c r="B1413" s="68"/>
      <c r="C1413" s="67"/>
      <c r="D1413" s="67"/>
      <c r="E1413" s="67"/>
      <c r="F1413" s="68"/>
      <c r="G1413" s="68"/>
      <c r="H1413" s="68"/>
      <c r="I1413" s="68"/>
      <c r="J1413" s="68"/>
      <c r="K1413" s="68"/>
      <c r="L1413" s="68"/>
      <c r="M1413" s="68"/>
      <c r="N1413" s="68"/>
      <c r="O1413" s="68"/>
      <c r="P1413" s="68"/>
      <c r="Q1413" s="68"/>
      <c r="R1413" s="68"/>
      <c r="S1413" s="70"/>
      <c r="T1413" s="70"/>
      <c r="U1413" s="67"/>
      <c r="V1413" s="67"/>
      <c r="W1413" s="67"/>
      <c r="X1413" s="67"/>
      <c r="Y1413" s="67"/>
    </row>
    <row r="1414">
      <c r="A1414" s="67"/>
      <c r="B1414" s="68"/>
      <c r="C1414" s="67"/>
      <c r="D1414" s="67"/>
      <c r="E1414" s="67"/>
      <c r="F1414" s="68"/>
      <c r="G1414" s="68"/>
      <c r="H1414" s="68"/>
      <c r="I1414" s="68"/>
      <c r="J1414" s="68"/>
      <c r="K1414" s="68"/>
      <c r="L1414" s="68"/>
      <c r="M1414" s="68"/>
      <c r="N1414" s="68"/>
      <c r="O1414" s="68"/>
      <c r="P1414" s="68"/>
      <c r="Q1414" s="68"/>
      <c r="R1414" s="68"/>
      <c r="S1414" s="70"/>
      <c r="T1414" s="70"/>
      <c r="U1414" s="67"/>
      <c r="V1414" s="67"/>
      <c r="W1414" s="67"/>
      <c r="X1414" s="67"/>
      <c r="Y1414" s="67"/>
    </row>
    <row r="1415">
      <c r="A1415" s="67"/>
      <c r="B1415" s="68"/>
      <c r="C1415" s="67"/>
      <c r="D1415" s="67"/>
      <c r="E1415" s="67"/>
      <c r="F1415" s="68"/>
      <c r="G1415" s="68"/>
      <c r="H1415" s="68"/>
      <c r="I1415" s="68"/>
      <c r="J1415" s="68"/>
      <c r="K1415" s="68"/>
      <c r="L1415" s="68"/>
      <c r="M1415" s="68"/>
      <c r="N1415" s="68"/>
      <c r="O1415" s="68"/>
      <c r="P1415" s="68"/>
      <c r="Q1415" s="68"/>
      <c r="R1415" s="68"/>
      <c r="S1415" s="70"/>
      <c r="T1415" s="70"/>
      <c r="U1415" s="67"/>
      <c r="V1415" s="67"/>
      <c r="W1415" s="67"/>
      <c r="X1415" s="67"/>
      <c r="Y1415" s="67"/>
    </row>
    <row r="1416">
      <c r="A1416" s="67"/>
      <c r="B1416" s="68"/>
      <c r="C1416" s="67"/>
      <c r="D1416" s="67"/>
      <c r="E1416" s="67"/>
      <c r="F1416" s="68"/>
      <c r="G1416" s="68"/>
      <c r="H1416" s="68"/>
      <c r="I1416" s="68"/>
      <c r="J1416" s="68"/>
      <c r="K1416" s="68"/>
      <c r="L1416" s="68"/>
      <c r="M1416" s="68"/>
      <c r="N1416" s="68"/>
      <c r="O1416" s="68"/>
      <c r="P1416" s="68"/>
      <c r="Q1416" s="68"/>
      <c r="R1416" s="68"/>
      <c r="S1416" s="70"/>
      <c r="T1416" s="70"/>
      <c r="U1416" s="67"/>
      <c r="V1416" s="67"/>
      <c r="W1416" s="67"/>
      <c r="X1416" s="67"/>
      <c r="Y1416" s="67"/>
    </row>
    <row r="1417">
      <c r="A1417" s="67"/>
      <c r="B1417" s="68"/>
      <c r="C1417" s="67"/>
      <c r="D1417" s="67"/>
      <c r="E1417" s="67"/>
      <c r="F1417" s="68"/>
      <c r="G1417" s="68"/>
      <c r="H1417" s="68"/>
      <c r="I1417" s="68"/>
      <c r="J1417" s="68"/>
      <c r="K1417" s="68"/>
      <c r="L1417" s="68"/>
      <c r="M1417" s="68"/>
      <c r="N1417" s="68"/>
      <c r="O1417" s="68"/>
      <c r="P1417" s="68"/>
      <c r="Q1417" s="68"/>
      <c r="R1417" s="68"/>
      <c r="S1417" s="70"/>
      <c r="T1417" s="70"/>
      <c r="U1417" s="67"/>
      <c r="V1417" s="67"/>
      <c r="W1417" s="67"/>
      <c r="X1417" s="67"/>
      <c r="Y1417" s="67"/>
    </row>
    <row r="1418">
      <c r="A1418" s="67"/>
      <c r="B1418" s="68"/>
      <c r="C1418" s="67"/>
      <c r="D1418" s="67"/>
      <c r="E1418" s="67"/>
      <c r="F1418" s="68"/>
      <c r="G1418" s="68"/>
      <c r="H1418" s="68"/>
      <c r="I1418" s="68"/>
      <c r="J1418" s="68"/>
      <c r="K1418" s="68"/>
      <c r="L1418" s="68"/>
      <c r="M1418" s="68"/>
      <c r="N1418" s="68"/>
      <c r="O1418" s="68"/>
      <c r="P1418" s="68"/>
      <c r="Q1418" s="68"/>
      <c r="R1418" s="68"/>
      <c r="S1418" s="70"/>
      <c r="T1418" s="70"/>
      <c r="U1418" s="67"/>
      <c r="V1418" s="67"/>
      <c r="W1418" s="67"/>
      <c r="X1418" s="67"/>
      <c r="Y1418" s="67"/>
    </row>
    <row r="1419">
      <c r="A1419" s="67"/>
      <c r="B1419" s="68"/>
      <c r="C1419" s="67"/>
      <c r="D1419" s="67"/>
      <c r="E1419" s="67"/>
      <c r="F1419" s="68"/>
      <c r="G1419" s="68"/>
      <c r="H1419" s="68"/>
      <c r="I1419" s="68"/>
      <c r="J1419" s="68"/>
      <c r="K1419" s="68"/>
      <c r="L1419" s="68"/>
      <c r="M1419" s="68"/>
      <c r="N1419" s="68"/>
      <c r="O1419" s="68"/>
      <c r="P1419" s="68"/>
      <c r="Q1419" s="68"/>
      <c r="R1419" s="68"/>
      <c r="S1419" s="70"/>
      <c r="T1419" s="70"/>
      <c r="U1419" s="67"/>
      <c r="V1419" s="67"/>
      <c r="W1419" s="67"/>
      <c r="X1419" s="67"/>
      <c r="Y1419" s="67"/>
    </row>
    <row r="1420">
      <c r="A1420" s="67"/>
      <c r="B1420" s="68"/>
      <c r="C1420" s="67"/>
      <c r="D1420" s="67"/>
      <c r="E1420" s="67"/>
      <c r="F1420" s="68"/>
      <c r="G1420" s="68"/>
      <c r="H1420" s="68"/>
      <c r="I1420" s="68"/>
      <c r="J1420" s="68"/>
      <c r="K1420" s="68"/>
      <c r="L1420" s="68"/>
      <c r="M1420" s="68"/>
      <c r="N1420" s="68"/>
      <c r="O1420" s="68"/>
      <c r="P1420" s="68"/>
      <c r="Q1420" s="68"/>
      <c r="R1420" s="68"/>
      <c r="S1420" s="70"/>
      <c r="T1420" s="70"/>
      <c r="U1420" s="67"/>
      <c r="V1420" s="67"/>
      <c r="W1420" s="67"/>
      <c r="X1420" s="67"/>
      <c r="Y1420" s="67"/>
    </row>
    <row r="1421">
      <c r="A1421" s="67"/>
      <c r="B1421" s="68"/>
      <c r="C1421" s="67"/>
      <c r="D1421" s="67"/>
      <c r="E1421" s="67"/>
      <c r="F1421" s="68"/>
      <c r="G1421" s="68"/>
      <c r="H1421" s="68"/>
      <c r="I1421" s="68"/>
      <c r="J1421" s="68"/>
      <c r="K1421" s="68"/>
      <c r="L1421" s="68"/>
      <c r="M1421" s="68"/>
      <c r="N1421" s="68"/>
      <c r="O1421" s="68"/>
      <c r="P1421" s="68"/>
      <c r="Q1421" s="68"/>
      <c r="R1421" s="68"/>
      <c r="S1421" s="70"/>
      <c r="T1421" s="70"/>
      <c r="U1421" s="67"/>
      <c r="V1421" s="67"/>
      <c r="W1421" s="67"/>
      <c r="X1421" s="67"/>
      <c r="Y1421" s="67"/>
    </row>
    <row r="1422">
      <c r="A1422" s="67"/>
      <c r="B1422" s="68"/>
      <c r="C1422" s="67"/>
      <c r="D1422" s="67"/>
      <c r="E1422" s="67"/>
      <c r="F1422" s="68"/>
      <c r="G1422" s="68"/>
      <c r="H1422" s="68"/>
      <c r="I1422" s="68"/>
      <c r="J1422" s="68"/>
      <c r="K1422" s="68"/>
      <c r="L1422" s="68"/>
      <c r="M1422" s="68"/>
      <c r="N1422" s="68"/>
      <c r="O1422" s="68"/>
      <c r="P1422" s="68"/>
      <c r="Q1422" s="68"/>
      <c r="R1422" s="68"/>
      <c r="S1422" s="70"/>
      <c r="T1422" s="70"/>
      <c r="U1422" s="67"/>
      <c r="V1422" s="67"/>
      <c r="W1422" s="67"/>
      <c r="X1422" s="67"/>
      <c r="Y1422" s="67"/>
    </row>
    <row r="1423">
      <c r="A1423" s="67"/>
      <c r="B1423" s="68"/>
      <c r="C1423" s="67"/>
      <c r="D1423" s="67"/>
      <c r="E1423" s="67"/>
      <c r="F1423" s="68"/>
      <c r="G1423" s="68"/>
      <c r="H1423" s="68"/>
      <c r="I1423" s="68"/>
      <c r="J1423" s="68"/>
      <c r="K1423" s="68"/>
      <c r="L1423" s="68"/>
      <c r="M1423" s="68"/>
      <c r="N1423" s="68"/>
      <c r="O1423" s="68"/>
      <c r="P1423" s="68"/>
      <c r="Q1423" s="68"/>
      <c r="R1423" s="68"/>
      <c r="S1423" s="70"/>
      <c r="T1423" s="70"/>
      <c r="U1423" s="67"/>
      <c r="V1423" s="67"/>
      <c r="W1423" s="67"/>
      <c r="X1423" s="67"/>
      <c r="Y1423" s="67"/>
    </row>
    <row r="1424">
      <c r="A1424" s="67"/>
      <c r="B1424" s="68"/>
      <c r="C1424" s="67"/>
      <c r="D1424" s="67"/>
      <c r="E1424" s="67"/>
      <c r="F1424" s="68"/>
      <c r="G1424" s="68"/>
      <c r="H1424" s="68"/>
      <c r="I1424" s="68"/>
      <c r="J1424" s="68"/>
      <c r="K1424" s="68"/>
      <c r="L1424" s="68"/>
      <c r="M1424" s="68"/>
      <c r="N1424" s="68"/>
      <c r="O1424" s="68"/>
      <c r="P1424" s="68"/>
      <c r="Q1424" s="68"/>
      <c r="R1424" s="68"/>
      <c r="S1424" s="70"/>
      <c r="T1424" s="70"/>
      <c r="U1424" s="67"/>
      <c r="V1424" s="67"/>
      <c r="W1424" s="67"/>
      <c r="X1424" s="67"/>
      <c r="Y1424" s="67"/>
    </row>
    <row r="1425">
      <c r="A1425" s="67"/>
      <c r="B1425" s="68"/>
      <c r="C1425" s="67"/>
      <c r="D1425" s="67"/>
      <c r="E1425" s="67"/>
      <c r="F1425" s="68"/>
      <c r="G1425" s="68"/>
      <c r="H1425" s="68"/>
      <c r="I1425" s="68"/>
      <c r="J1425" s="68"/>
      <c r="K1425" s="68"/>
      <c r="L1425" s="68"/>
      <c r="M1425" s="68"/>
      <c r="N1425" s="68"/>
      <c r="O1425" s="68"/>
      <c r="P1425" s="68"/>
      <c r="Q1425" s="68"/>
      <c r="R1425" s="68"/>
      <c r="S1425" s="70"/>
      <c r="T1425" s="70"/>
      <c r="U1425" s="67"/>
      <c r="V1425" s="67"/>
      <c r="W1425" s="67"/>
      <c r="X1425" s="67"/>
      <c r="Y1425" s="67"/>
    </row>
    <row r="1426">
      <c r="A1426" s="67"/>
      <c r="B1426" s="68"/>
      <c r="C1426" s="67"/>
      <c r="D1426" s="67"/>
      <c r="E1426" s="67"/>
      <c r="F1426" s="68"/>
      <c r="G1426" s="68"/>
      <c r="H1426" s="68"/>
      <c r="I1426" s="68"/>
      <c r="J1426" s="68"/>
      <c r="K1426" s="68"/>
      <c r="L1426" s="68"/>
      <c r="M1426" s="68"/>
      <c r="N1426" s="68"/>
      <c r="O1426" s="68"/>
      <c r="P1426" s="68"/>
      <c r="Q1426" s="68"/>
      <c r="R1426" s="68"/>
      <c r="S1426" s="70"/>
      <c r="T1426" s="70"/>
      <c r="U1426" s="67"/>
      <c r="V1426" s="67"/>
      <c r="W1426" s="67"/>
      <c r="X1426" s="67"/>
      <c r="Y1426" s="67"/>
    </row>
    <row r="1427">
      <c r="A1427" s="67"/>
      <c r="B1427" s="68"/>
      <c r="C1427" s="67"/>
      <c r="D1427" s="67"/>
      <c r="E1427" s="67"/>
      <c r="F1427" s="68"/>
      <c r="G1427" s="68"/>
      <c r="H1427" s="68"/>
      <c r="I1427" s="68"/>
      <c r="J1427" s="68"/>
      <c r="K1427" s="68"/>
      <c r="L1427" s="68"/>
      <c r="M1427" s="68"/>
      <c r="N1427" s="68"/>
      <c r="O1427" s="68"/>
      <c r="P1427" s="68"/>
      <c r="Q1427" s="68"/>
      <c r="R1427" s="68"/>
      <c r="S1427" s="70"/>
      <c r="T1427" s="70"/>
      <c r="U1427" s="67"/>
      <c r="V1427" s="67"/>
      <c r="W1427" s="67"/>
      <c r="X1427" s="67"/>
      <c r="Y1427" s="67"/>
    </row>
    <row r="1428">
      <c r="A1428" s="67"/>
      <c r="B1428" s="68"/>
      <c r="C1428" s="67"/>
      <c r="D1428" s="67"/>
      <c r="E1428" s="67"/>
      <c r="F1428" s="68"/>
      <c r="G1428" s="68"/>
      <c r="H1428" s="68"/>
      <c r="I1428" s="68"/>
      <c r="J1428" s="68"/>
      <c r="K1428" s="68"/>
      <c r="L1428" s="68"/>
      <c r="M1428" s="68"/>
      <c r="N1428" s="68"/>
      <c r="O1428" s="68"/>
      <c r="P1428" s="68"/>
      <c r="Q1428" s="68"/>
      <c r="R1428" s="68"/>
      <c r="S1428" s="70"/>
      <c r="T1428" s="70"/>
      <c r="U1428" s="67"/>
      <c r="V1428" s="67"/>
      <c r="W1428" s="67"/>
      <c r="X1428" s="67"/>
      <c r="Y1428" s="67"/>
    </row>
    <row r="1429">
      <c r="A1429" s="67"/>
      <c r="B1429" s="68"/>
      <c r="C1429" s="67"/>
      <c r="D1429" s="67"/>
      <c r="E1429" s="67"/>
      <c r="F1429" s="68"/>
      <c r="G1429" s="68"/>
      <c r="H1429" s="68"/>
      <c r="I1429" s="68"/>
      <c r="J1429" s="68"/>
      <c r="K1429" s="68"/>
      <c r="L1429" s="68"/>
      <c r="M1429" s="68"/>
      <c r="N1429" s="68"/>
      <c r="O1429" s="68"/>
      <c r="P1429" s="68"/>
      <c r="Q1429" s="68"/>
      <c r="R1429" s="68"/>
      <c r="S1429" s="70"/>
      <c r="T1429" s="70"/>
      <c r="U1429" s="67"/>
      <c r="V1429" s="67"/>
      <c r="W1429" s="67"/>
      <c r="X1429" s="67"/>
      <c r="Y1429" s="67"/>
    </row>
    <row r="1430">
      <c r="A1430" s="67"/>
      <c r="B1430" s="68"/>
      <c r="C1430" s="67"/>
      <c r="D1430" s="67"/>
      <c r="E1430" s="67"/>
      <c r="F1430" s="68"/>
      <c r="G1430" s="68"/>
      <c r="H1430" s="68"/>
      <c r="I1430" s="68"/>
      <c r="J1430" s="68"/>
      <c r="K1430" s="68"/>
      <c r="L1430" s="68"/>
      <c r="M1430" s="68"/>
      <c r="N1430" s="68"/>
      <c r="O1430" s="68"/>
      <c r="P1430" s="68"/>
      <c r="Q1430" s="68"/>
      <c r="R1430" s="68"/>
      <c r="S1430" s="70"/>
      <c r="T1430" s="70"/>
      <c r="U1430" s="67"/>
      <c r="V1430" s="67"/>
      <c r="W1430" s="67"/>
      <c r="X1430" s="67"/>
      <c r="Y1430" s="67"/>
    </row>
    <row r="1431">
      <c r="A1431" s="67"/>
      <c r="B1431" s="68"/>
      <c r="C1431" s="67"/>
      <c r="D1431" s="67"/>
      <c r="E1431" s="67"/>
      <c r="F1431" s="68"/>
      <c r="G1431" s="68"/>
      <c r="H1431" s="68"/>
      <c r="I1431" s="68"/>
      <c r="J1431" s="68"/>
      <c r="K1431" s="68"/>
      <c r="L1431" s="68"/>
      <c r="M1431" s="68"/>
      <c r="N1431" s="68"/>
      <c r="O1431" s="68"/>
      <c r="P1431" s="68"/>
      <c r="Q1431" s="68"/>
      <c r="R1431" s="68"/>
      <c r="S1431" s="70"/>
      <c r="T1431" s="70"/>
      <c r="U1431" s="67"/>
      <c r="V1431" s="67"/>
      <c r="W1431" s="67"/>
      <c r="X1431" s="67"/>
      <c r="Y1431" s="67"/>
    </row>
    <row r="1432">
      <c r="A1432" s="67"/>
      <c r="B1432" s="68"/>
      <c r="C1432" s="67"/>
      <c r="D1432" s="67"/>
      <c r="E1432" s="67"/>
      <c r="F1432" s="68"/>
      <c r="G1432" s="68"/>
      <c r="H1432" s="68"/>
      <c r="I1432" s="68"/>
      <c r="J1432" s="68"/>
      <c r="K1432" s="68"/>
      <c r="L1432" s="68"/>
      <c r="M1432" s="68"/>
      <c r="N1432" s="68"/>
      <c r="O1432" s="68"/>
      <c r="P1432" s="68"/>
      <c r="Q1432" s="68"/>
      <c r="R1432" s="68"/>
      <c r="S1432" s="70"/>
      <c r="T1432" s="70"/>
      <c r="U1432" s="67"/>
      <c r="V1432" s="67"/>
      <c r="W1432" s="67"/>
      <c r="X1432" s="67"/>
      <c r="Y1432" s="67"/>
    </row>
    <row r="1433">
      <c r="A1433" s="67"/>
      <c r="B1433" s="68"/>
      <c r="C1433" s="67"/>
      <c r="D1433" s="67"/>
      <c r="E1433" s="67"/>
      <c r="F1433" s="68"/>
      <c r="G1433" s="68"/>
      <c r="H1433" s="68"/>
      <c r="I1433" s="68"/>
      <c r="J1433" s="68"/>
      <c r="K1433" s="68"/>
      <c r="L1433" s="68"/>
      <c r="M1433" s="68"/>
      <c r="N1433" s="68"/>
      <c r="O1433" s="68"/>
      <c r="P1433" s="68"/>
      <c r="Q1433" s="68"/>
      <c r="R1433" s="68"/>
      <c r="S1433" s="70"/>
      <c r="T1433" s="70"/>
      <c r="U1433" s="67"/>
      <c r="V1433" s="67"/>
      <c r="W1433" s="67"/>
      <c r="X1433" s="67"/>
      <c r="Y1433" s="67"/>
    </row>
    <row r="1434">
      <c r="A1434" s="67"/>
      <c r="B1434" s="68"/>
      <c r="C1434" s="67"/>
      <c r="D1434" s="67"/>
      <c r="E1434" s="67"/>
      <c r="F1434" s="68"/>
      <c r="G1434" s="68"/>
      <c r="H1434" s="68"/>
      <c r="I1434" s="68"/>
      <c r="J1434" s="68"/>
      <c r="K1434" s="68"/>
      <c r="L1434" s="68"/>
      <c r="M1434" s="68"/>
      <c r="N1434" s="68"/>
      <c r="O1434" s="68"/>
      <c r="P1434" s="68"/>
      <c r="Q1434" s="68"/>
      <c r="R1434" s="68"/>
      <c r="S1434" s="70"/>
      <c r="T1434" s="70"/>
      <c r="U1434" s="67"/>
      <c r="V1434" s="67"/>
      <c r="W1434" s="67"/>
      <c r="X1434" s="67"/>
      <c r="Y1434" s="67"/>
    </row>
    <row r="1435">
      <c r="A1435" s="67"/>
      <c r="B1435" s="68"/>
      <c r="C1435" s="67"/>
      <c r="D1435" s="67"/>
      <c r="E1435" s="67"/>
      <c r="F1435" s="68"/>
      <c r="G1435" s="68"/>
      <c r="H1435" s="68"/>
      <c r="I1435" s="68"/>
      <c r="J1435" s="68"/>
      <c r="K1435" s="68"/>
      <c r="L1435" s="68"/>
      <c r="M1435" s="68"/>
      <c r="N1435" s="68"/>
      <c r="O1435" s="68"/>
      <c r="P1435" s="68"/>
      <c r="Q1435" s="68"/>
      <c r="R1435" s="68"/>
      <c r="S1435" s="70"/>
      <c r="T1435" s="70"/>
      <c r="U1435" s="67"/>
      <c r="V1435" s="67"/>
      <c r="W1435" s="67"/>
      <c r="X1435" s="67"/>
      <c r="Y1435" s="67"/>
    </row>
    <row r="1436">
      <c r="A1436" s="67"/>
      <c r="B1436" s="68"/>
      <c r="C1436" s="67"/>
      <c r="D1436" s="67"/>
      <c r="E1436" s="67"/>
      <c r="F1436" s="68"/>
      <c r="G1436" s="68"/>
      <c r="H1436" s="68"/>
      <c r="I1436" s="68"/>
      <c r="J1436" s="68"/>
      <c r="K1436" s="68"/>
      <c r="L1436" s="68"/>
      <c r="M1436" s="68"/>
      <c r="N1436" s="68"/>
      <c r="O1436" s="68"/>
      <c r="P1436" s="68"/>
      <c r="Q1436" s="68"/>
      <c r="R1436" s="68"/>
      <c r="S1436" s="70"/>
      <c r="T1436" s="70"/>
      <c r="U1436" s="67"/>
      <c r="V1436" s="67"/>
      <c r="W1436" s="67"/>
      <c r="X1436" s="67"/>
      <c r="Y1436" s="67"/>
    </row>
    <row r="1437">
      <c r="A1437" s="67"/>
      <c r="B1437" s="68"/>
      <c r="C1437" s="67"/>
      <c r="D1437" s="67"/>
      <c r="E1437" s="67"/>
      <c r="F1437" s="68"/>
      <c r="G1437" s="68"/>
      <c r="H1437" s="68"/>
      <c r="I1437" s="68"/>
      <c r="J1437" s="68"/>
      <c r="K1437" s="68"/>
      <c r="L1437" s="68"/>
      <c r="M1437" s="68"/>
      <c r="N1437" s="68"/>
      <c r="O1437" s="68"/>
      <c r="P1437" s="68"/>
      <c r="Q1437" s="68"/>
      <c r="R1437" s="68"/>
      <c r="S1437" s="70"/>
      <c r="T1437" s="70"/>
      <c r="U1437" s="67"/>
      <c r="V1437" s="67"/>
      <c r="W1437" s="67"/>
      <c r="X1437" s="67"/>
      <c r="Y1437" s="67"/>
    </row>
    <row r="1438">
      <c r="A1438" s="67"/>
      <c r="B1438" s="68"/>
      <c r="C1438" s="67"/>
      <c r="D1438" s="67"/>
      <c r="E1438" s="67"/>
      <c r="F1438" s="68"/>
      <c r="G1438" s="68"/>
      <c r="H1438" s="68"/>
      <c r="I1438" s="68"/>
      <c r="J1438" s="68"/>
      <c r="K1438" s="68"/>
      <c r="L1438" s="68"/>
      <c r="M1438" s="68"/>
      <c r="N1438" s="68"/>
      <c r="O1438" s="68"/>
      <c r="P1438" s="68"/>
      <c r="Q1438" s="68"/>
      <c r="R1438" s="68"/>
      <c r="S1438" s="70"/>
      <c r="T1438" s="70"/>
      <c r="U1438" s="67"/>
      <c r="V1438" s="67"/>
      <c r="W1438" s="67"/>
      <c r="X1438" s="67"/>
      <c r="Y1438" s="67"/>
    </row>
    <row r="1439">
      <c r="A1439" s="67"/>
      <c r="B1439" s="68"/>
      <c r="C1439" s="67"/>
      <c r="D1439" s="67"/>
      <c r="E1439" s="67"/>
      <c r="F1439" s="68"/>
      <c r="G1439" s="68"/>
      <c r="H1439" s="68"/>
      <c r="I1439" s="68"/>
      <c r="J1439" s="68"/>
      <c r="K1439" s="68"/>
      <c r="L1439" s="68"/>
      <c r="M1439" s="68"/>
      <c r="N1439" s="68"/>
      <c r="O1439" s="68"/>
      <c r="P1439" s="68"/>
      <c r="Q1439" s="68"/>
      <c r="R1439" s="68"/>
      <c r="S1439" s="70"/>
      <c r="T1439" s="70"/>
      <c r="U1439" s="67"/>
      <c r="V1439" s="67"/>
      <c r="W1439" s="67"/>
      <c r="X1439" s="67"/>
      <c r="Y1439" s="67"/>
    </row>
    <row r="1440">
      <c r="A1440" s="67"/>
      <c r="B1440" s="68"/>
      <c r="C1440" s="67"/>
      <c r="D1440" s="67"/>
      <c r="E1440" s="67"/>
      <c r="F1440" s="68"/>
      <c r="G1440" s="68"/>
      <c r="H1440" s="68"/>
      <c r="I1440" s="68"/>
      <c r="J1440" s="68"/>
      <c r="K1440" s="68"/>
      <c r="L1440" s="68"/>
      <c r="M1440" s="68"/>
      <c r="N1440" s="68"/>
      <c r="O1440" s="68"/>
      <c r="P1440" s="68"/>
      <c r="Q1440" s="68"/>
      <c r="R1440" s="68"/>
      <c r="S1440" s="70"/>
      <c r="T1440" s="70"/>
      <c r="U1440" s="67"/>
      <c r="V1440" s="67"/>
      <c r="W1440" s="67"/>
      <c r="X1440" s="67"/>
      <c r="Y1440" s="67"/>
    </row>
    <row r="1441">
      <c r="A1441" s="67"/>
      <c r="B1441" s="68"/>
      <c r="C1441" s="67"/>
      <c r="D1441" s="67"/>
      <c r="E1441" s="67"/>
      <c r="F1441" s="68"/>
      <c r="G1441" s="68"/>
      <c r="H1441" s="68"/>
      <c r="I1441" s="68"/>
      <c r="J1441" s="68"/>
      <c r="K1441" s="68"/>
      <c r="L1441" s="68"/>
      <c r="M1441" s="68"/>
      <c r="N1441" s="68"/>
      <c r="O1441" s="68"/>
      <c r="P1441" s="68"/>
      <c r="Q1441" s="68"/>
      <c r="R1441" s="68"/>
      <c r="S1441" s="70"/>
      <c r="T1441" s="70"/>
      <c r="U1441" s="67"/>
      <c r="V1441" s="67"/>
      <c r="W1441" s="67"/>
      <c r="X1441" s="67"/>
      <c r="Y1441" s="67"/>
    </row>
    <row r="1442">
      <c r="A1442" s="67"/>
      <c r="B1442" s="68"/>
      <c r="C1442" s="67"/>
      <c r="D1442" s="67"/>
      <c r="E1442" s="67"/>
      <c r="F1442" s="68"/>
      <c r="G1442" s="68"/>
      <c r="H1442" s="68"/>
      <c r="I1442" s="68"/>
      <c r="J1442" s="68"/>
      <c r="K1442" s="68"/>
      <c r="L1442" s="68"/>
      <c r="M1442" s="68"/>
      <c r="N1442" s="68"/>
      <c r="O1442" s="68"/>
      <c r="P1442" s="68"/>
      <c r="Q1442" s="68"/>
      <c r="R1442" s="68"/>
      <c r="S1442" s="70"/>
      <c r="T1442" s="70"/>
      <c r="U1442" s="67"/>
      <c r="V1442" s="67"/>
      <c r="W1442" s="67"/>
      <c r="X1442" s="67"/>
      <c r="Y1442" s="67"/>
    </row>
    <row r="1443">
      <c r="A1443" s="67"/>
      <c r="B1443" s="68"/>
      <c r="C1443" s="67"/>
      <c r="D1443" s="67"/>
      <c r="E1443" s="67"/>
      <c r="F1443" s="68"/>
      <c r="G1443" s="68"/>
      <c r="H1443" s="68"/>
      <c r="I1443" s="68"/>
      <c r="J1443" s="68"/>
      <c r="K1443" s="68"/>
      <c r="L1443" s="68"/>
      <c r="M1443" s="68"/>
      <c r="N1443" s="68"/>
      <c r="O1443" s="68"/>
      <c r="P1443" s="68"/>
      <c r="Q1443" s="68"/>
      <c r="R1443" s="68"/>
      <c r="S1443" s="70"/>
      <c r="T1443" s="70"/>
      <c r="U1443" s="67"/>
      <c r="V1443" s="67"/>
      <c r="W1443" s="67"/>
      <c r="X1443" s="67"/>
      <c r="Y1443" s="67"/>
    </row>
    <row r="1444">
      <c r="A1444" s="67"/>
      <c r="B1444" s="68"/>
      <c r="C1444" s="67"/>
      <c r="D1444" s="67"/>
      <c r="E1444" s="67"/>
      <c r="F1444" s="68"/>
      <c r="G1444" s="68"/>
      <c r="H1444" s="68"/>
      <c r="I1444" s="68"/>
      <c r="J1444" s="68"/>
      <c r="K1444" s="68"/>
      <c r="L1444" s="68"/>
      <c r="M1444" s="68"/>
      <c r="N1444" s="68"/>
      <c r="O1444" s="68"/>
      <c r="P1444" s="68"/>
      <c r="Q1444" s="68"/>
      <c r="R1444" s="68"/>
      <c r="S1444" s="70"/>
      <c r="T1444" s="70"/>
      <c r="U1444" s="67"/>
      <c r="V1444" s="67"/>
      <c r="W1444" s="67"/>
      <c r="X1444" s="67"/>
      <c r="Y1444" s="67"/>
    </row>
    <row r="1445">
      <c r="A1445" s="67"/>
      <c r="B1445" s="68"/>
      <c r="C1445" s="67"/>
      <c r="D1445" s="67"/>
      <c r="E1445" s="67"/>
      <c r="F1445" s="68"/>
      <c r="G1445" s="68"/>
      <c r="H1445" s="68"/>
      <c r="I1445" s="68"/>
      <c r="J1445" s="68"/>
      <c r="K1445" s="68"/>
      <c r="L1445" s="68"/>
      <c r="M1445" s="68"/>
      <c r="N1445" s="68"/>
      <c r="O1445" s="68"/>
      <c r="P1445" s="68"/>
      <c r="Q1445" s="68"/>
      <c r="R1445" s="68"/>
      <c r="S1445" s="70"/>
      <c r="T1445" s="70"/>
      <c r="U1445" s="67"/>
      <c r="V1445" s="67"/>
      <c r="W1445" s="67"/>
      <c r="X1445" s="67"/>
      <c r="Y1445" s="67"/>
    </row>
    <row r="1446">
      <c r="A1446" s="67"/>
      <c r="B1446" s="68"/>
      <c r="C1446" s="67"/>
      <c r="D1446" s="67"/>
      <c r="E1446" s="67"/>
      <c r="F1446" s="68"/>
      <c r="G1446" s="68"/>
      <c r="H1446" s="68"/>
      <c r="I1446" s="68"/>
      <c r="J1446" s="68"/>
      <c r="K1446" s="68"/>
      <c r="L1446" s="68"/>
      <c r="M1446" s="68"/>
      <c r="N1446" s="68"/>
      <c r="O1446" s="68"/>
      <c r="P1446" s="68"/>
      <c r="Q1446" s="68"/>
      <c r="R1446" s="68"/>
      <c r="S1446" s="70"/>
      <c r="T1446" s="70"/>
      <c r="U1446" s="67"/>
      <c r="V1446" s="67"/>
      <c r="W1446" s="67"/>
      <c r="X1446" s="67"/>
      <c r="Y1446" s="67"/>
    </row>
    <row r="1447">
      <c r="A1447" s="67"/>
      <c r="B1447" s="68"/>
      <c r="C1447" s="67"/>
      <c r="D1447" s="67"/>
      <c r="E1447" s="67"/>
      <c r="F1447" s="68"/>
      <c r="G1447" s="68"/>
      <c r="H1447" s="68"/>
      <c r="I1447" s="68"/>
      <c r="J1447" s="68"/>
      <c r="K1447" s="68"/>
      <c r="L1447" s="68"/>
      <c r="M1447" s="68"/>
      <c r="N1447" s="68"/>
      <c r="O1447" s="68"/>
      <c r="P1447" s="68"/>
      <c r="Q1447" s="68"/>
      <c r="R1447" s="68"/>
      <c r="S1447" s="70"/>
      <c r="T1447" s="70"/>
      <c r="U1447" s="67"/>
      <c r="V1447" s="67"/>
      <c r="W1447" s="67"/>
      <c r="X1447" s="67"/>
      <c r="Y1447" s="67"/>
    </row>
    <row r="1448">
      <c r="A1448" s="67"/>
      <c r="B1448" s="68"/>
      <c r="C1448" s="67"/>
      <c r="D1448" s="67"/>
      <c r="E1448" s="67"/>
      <c r="F1448" s="68"/>
      <c r="G1448" s="68"/>
      <c r="H1448" s="68"/>
      <c r="I1448" s="68"/>
      <c r="J1448" s="68"/>
      <c r="K1448" s="68"/>
      <c r="L1448" s="68"/>
      <c r="M1448" s="68"/>
      <c r="N1448" s="68"/>
      <c r="O1448" s="68"/>
      <c r="P1448" s="68"/>
      <c r="Q1448" s="68"/>
      <c r="R1448" s="68"/>
      <c r="S1448" s="70"/>
      <c r="T1448" s="70"/>
      <c r="U1448" s="67"/>
      <c r="V1448" s="67"/>
      <c r="W1448" s="67"/>
      <c r="X1448" s="67"/>
      <c r="Y1448" s="67"/>
    </row>
    <row r="1449">
      <c r="A1449" s="67"/>
      <c r="B1449" s="68"/>
      <c r="C1449" s="67"/>
      <c r="D1449" s="67"/>
      <c r="E1449" s="67"/>
      <c r="F1449" s="68"/>
      <c r="G1449" s="68"/>
      <c r="H1449" s="68"/>
      <c r="I1449" s="68"/>
      <c r="J1449" s="68"/>
      <c r="K1449" s="68"/>
      <c r="L1449" s="68"/>
      <c r="M1449" s="68"/>
      <c r="N1449" s="68"/>
      <c r="O1449" s="68"/>
      <c r="P1449" s="68"/>
      <c r="Q1449" s="68"/>
      <c r="R1449" s="68"/>
      <c r="S1449" s="70"/>
      <c r="T1449" s="70"/>
      <c r="U1449" s="67"/>
      <c r="V1449" s="67"/>
      <c r="W1449" s="67"/>
      <c r="X1449" s="67"/>
      <c r="Y1449" s="67"/>
    </row>
    <row r="1450">
      <c r="A1450" s="67"/>
      <c r="B1450" s="68"/>
      <c r="C1450" s="67"/>
      <c r="D1450" s="67"/>
      <c r="E1450" s="67"/>
      <c r="F1450" s="68"/>
      <c r="G1450" s="68"/>
      <c r="H1450" s="68"/>
      <c r="I1450" s="68"/>
      <c r="J1450" s="68"/>
      <c r="K1450" s="68"/>
      <c r="L1450" s="68"/>
      <c r="M1450" s="68"/>
      <c r="N1450" s="68"/>
      <c r="O1450" s="68"/>
      <c r="P1450" s="68"/>
      <c r="Q1450" s="68"/>
      <c r="R1450" s="68"/>
      <c r="S1450" s="70"/>
      <c r="T1450" s="70"/>
      <c r="U1450" s="67"/>
      <c r="V1450" s="67"/>
      <c r="W1450" s="67"/>
      <c r="X1450" s="67"/>
      <c r="Y1450" s="67"/>
    </row>
    <row r="1451">
      <c r="A1451" s="67"/>
      <c r="B1451" s="68"/>
      <c r="C1451" s="67"/>
      <c r="D1451" s="67"/>
      <c r="E1451" s="67"/>
      <c r="F1451" s="68"/>
      <c r="G1451" s="68"/>
      <c r="H1451" s="68"/>
      <c r="I1451" s="68"/>
      <c r="J1451" s="68"/>
      <c r="K1451" s="68"/>
      <c r="L1451" s="68"/>
      <c r="M1451" s="68"/>
      <c r="N1451" s="68"/>
      <c r="O1451" s="68"/>
      <c r="P1451" s="68"/>
      <c r="Q1451" s="68"/>
      <c r="R1451" s="68"/>
      <c r="S1451" s="70"/>
      <c r="T1451" s="70"/>
      <c r="U1451" s="67"/>
      <c r="V1451" s="67"/>
      <c r="W1451" s="67"/>
      <c r="X1451" s="67"/>
      <c r="Y1451" s="67"/>
    </row>
    <row r="1452">
      <c r="A1452" s="67"/>
      <c r="B1452" s="68"/>
      <c r="C1452" s="67"/>
      <c r="D1452" s="67"/>
      <c r="E1452" s="67"/>
      <c r="F1452" s="68"/>
      <c r="G1452" s="68"/>
      <c r="H1452" s="68"/>
      <c r="I1452" s="68"/>
      <c r="J1452" s="68"/>
      <c r="K1452" s="68"/>
      <c r="L1452" s="68"/>
      <c r="M1452" s="68"/>
      <c r="N1452" s="68"/>
      <c r="O1452" s="68"/>
      <c r="P1452" s="68"/>
      <c r="Q1452" s="68"/>
      <c r="R1452" s="68"/>
      <c r="S1452" s="70"/>
      <c r="T1452" s="70"/>
      <c r="U1452" s="67"/>
      <c r="V1452" s="67"/>
      <c r="W1452" s="67"/>
      <c r="X1452" s="67"/>
      <c r="Y1452" s="67"/>
    </row>
    <row r="1453">
      <c r="A1453" s="67"/>
      <c r="B1453" s="68"/>
      <c r="C1453" s="67"/>
      <c r="D1453" s="67"/>
      <c r="E1453" s="67"/>
      <c r="F1453" s="68"/>
      <c r="G1453" s="68"/>
      <c r="H1453" s="68"/>
      <c r="I1453" s="68"/>
      <c r="J1453" s="68"/>
      <c r="K1453" s="68"/>
      <c r="L1453" s="68"/>
      <c r="M1453" s="68"/>
      <c r="N1453" s="68"/>
      <c r="O1453" s="68"/>
      <c r="P1453" s="68"/>
      <c r="Q1453" s="68"/>
      <c r="R1453" s="68"/>
      <c r="S1453" s="70"/>
      <c r="T1453" s="70"/>
      <c r="U1453" s="67"/>
      <c r="V1453" s="67"/>
      <c r="W1453" s="67"/>
      <c r="X1453" s="67"/>
      <c r="Y1453" s="67"/>
    </row>
    <row r="1454">
      <c r="A1454" s="67"/>
      <c r="B1454" s="68"/>
      <c r="C1454" s="67"/>
      <c r="D1454" s="67"/>
      <c r="E1454" s="67"/>
      <c r="F1454" s="68"/>
      <c r="G1454" s="68"/>
      <c r="H1454" s="68"/>
      <c r="I1454" s="68"/>
      <c r="J1454" s="68"/>
      <c r="K1454" s="68"/>
      <c r="L1454" s="68"/>
      <c r="M1454" s="68"/>
      <c r="N1454" s="68"/>
      <c r="O1454" s="68"/>
      <c r="P1454" s="68"/>
      <c r="Q1454" s="68"/>
      <c r="R1454" s="68"/>
      <c r="S1454" s="70"/>
      <c r="T1454" s="70"/>
      <c r="U1454" s="67"/>
      <c r="V1454" s="67"/>
      <c r="W1454" s="67"/>
      <c r="X1454" s="67"/>
      <c r="Y1454" s="67"/>
    </row>
    <row r="1455">
      <c r="A1455" s="67"/>
      <c r="B1455" s="68"/>
      <c r="C1455" s="67"/>
      <c r="D1455" s="67"/>
      <c r="E1455" s="67"/>
      <c r="F1455" s="68"/>
      <c r="G1455" s="68"/>
      <c r="H1455" s="68"/>
      <c r="I1455" s="68"/>
      <c r="J1455" s="68"/>
      <c r="K1455" s="68"/>
      <c r="L1455" s="68"/>
      <c r="M1455" s="68"/>
      <c r="N1455" s="68"/>
      <c r="O1455" s="68"/>
      <c r="P1455" s="68"/>
      <c r="Q1455" s="68"/>
      <c r="R1455" s="68"/>
      <c r="S1455" s="70"/>
      <c r="T1455" s="70"/>
      <c r="U1455" s="67"/>
      <c r="V1455" s="67"/>
      <c r="W1455" s="67"/>
      <c r="X1455" s="67"/>
      <c r="Y1455" s="67"/>
    </row>
    <row r="1456">
      <c r="A1456" s="67"/>
      <c r="B1456" s="68"/>
      <c r="C1456" s="67"/>
      <c r="D1456" s="67"/>
      <c r="E1456" s="67"/>
      <c r="F1456" s="68"/>
      <c r="G1456" s="68"/>
      <c r="H1456" s="68"/>
      <c r="I1456" s="68"/>
      <c r="J1456" s="68"/>
      <c r="K1456" s="68"/>
      <c r="L1456" s="68"/>
      <c r="M1456" s="68"/>
      <c r="N1456" s="68"/>
      <c r="O1456" s="68"/>
      <c r="P1456" s="68"/>
      <c r="Q1456" s="68"/>
      <c r="R1456" s="68"/>
      <c r="S1456" s="70"/>
      <c r="T1456" s="70"/>
      <c r="U1456" s="67"/>
      <c r="V1456" s="67"/>
      <c r="W1456" s="67"/>
      <c r="X1456" s="67"/>
      <c r="Y1456" s="67"/>
    </row>
    <row r="1457">
      <c r="A1457" s="67"/>
      <c r="B1457" s="68"/>
      <c r="C1457" s="67"/>
      <c r="D1457" s="67"/>
      <c r="E1457" s="67"/>
      <c r="F1457" s="68"/>
      <c r="G1457" s="68"/>
      <c r="H1457" s="68"/>
      <c r="I1457" s="68"/>
      <c r="J1457" s="68"/>
      <c r="K1457" s="68"/>
      <c r="L1457" s="68"/>
      <c r="M1457" s="68"/>
      <c r="N1457" s="68"/>
      <c r="O1457" s="68"/>
      <c r="P1457" s="68"/>
      <c r="Q1457" s="68"/>
      <c r="R1457" s="68"/>
      <c r="S1457" s="70"/>
      <c r="T1457" s="70"/>
      <c r="U1457" s="67"/>
      <c r="V1457" s="67"/>
      <c r="W1457" s="67"/>
      <c r="X1457" s="67"/>
      <c r="Y1457" s="67"/>
    </row>
    <row r="1458">
      <c r="A1458" s="67"/>
      <c r="B1458" s="68"/>
      <c r="C1458" s="67"/>
      <c r="D1458" s="67"/>
      <c r="E1458" s="67"/>
      <c r="F1458" s="68"/>
      <c r="G1458" s="68"/>
      <c r="H1458" s="68"/>
      <c r="I1458" s="68"/>
      <c r="J1458" s="68"/>
      <c r="K1458" s="68"/>
      <c r="L1458" s="68"/>
      <c r="M1458" s="68"/>
      <c r="N1458" s="68"/>
      <c r="O1458" s="68"/>
      <c r="P1458" s="68"/>
      <c r="Q1458" s="68"/>
      <c r="R1458" s="68"/>
      <c r="S1458" s="70"/>
      <c r="T1458" s="70"/>
      <c r="U1458" s="67"/>
      <c r="V1458" s="67"/>
      <c r="W1458" s="67"/>
      <c r="X1458" s="67"/>
      <c r="Y1458" s="67"/>
    </row>
    <row r="1459">
      <c r="A1459" s="67"/>
      <c r="B1459" s="68"/>
      <c r="C1459" s="67"/>
      <c r="D1459" s="67"/>
      <c r="E1459" s="67"/>
      <c r="F1459" s="68"/>
      <c r="G1459" s="68"/>
      <c r="H1459" s="68"/>
      <c r="I1459" s="68"/>
      <c r="J1459" s="68"/>
      <c r="K1459" s="68"/>
      <c r="L1459" s="68"/>
      <c r="M1459" s="68"/>
      <c r="N1459" s="68"/>
      <c r="O1459" s="68"/>
      <c r="P1459" s="68"/>
      <c r="Q1459" s="68"/>
      <c r="R1459" s="68"/>
      <c r="S1459" s="70"/>
      <c r="T1459" s="70"/>
      <c r="U1459" s="67"/>
      <c r="V1459" s="67"/>
      <c r="W1459" s="67"/>
      <c r="X1459" s="67"/>
      <c r="Y1459" s="67"/>
    </row>
    <row r="1460">
      <c r="A1460" s="67"/>
      <c r="B1460" s="68"/>
      <c r="C1460" s="67"/>
      <c r="D1460" s="67"/>
      <c r="E1460" s="67"/>
      <c r="F1460" s="68"/>
      <c r="G1460" s="68"/>
      <c r="H1460" s="68"/>
      <c r="I1460" s="68"/>
      <c r="J1460" s="68"/>
      <c r="K1460" s="68"/>
      <c r="L1460" s="68"/>
      <c r="M1460" s="68"/>
      <c r="N1460" s="68"/>
      <c r="O1460" s="68"/>
      <c r="P1460" s="68"/>
      <c r="Q1460" s="68"/>
      <c r="R1460" s="68"/>
      <c r="S1460" s="70"/>
      <c r="T1460" s="70"/>
      <c r="U1460" s="67"/>
      <c r="V1460" s="67"/>
      <c r="W1460" s="67"/>
      <c r="X1460" s="67"/>
      <c r="Y1460" s="67"/>
    </row>
    <row r="1461">
      <c r="A1461" s="67"/>
      <c r="B1461" s="68"/>
      <c r="C1461" s="67"/>
      <c r="D1461" s="67"/>
      <c r="E1461" s="67"/>
      <c r="F1461" s="68"/>
      <c r="G1461" s="68"/>
      <c r="H1461" s="68"/>
      <c r="I1461" s="68"/>
      <c r="J1461" s="68"/>
      <c r="K1461" s="68"/>
      <c r="L1461" s="68"/>
      <c r="M1461" s="68"/>
      <c r="N1461" s="68"/>
      <c r="O1461" s="68"/>
      <c r="P1461" s="68"/>
      <c r="Q1461" s="68"/>
      <c r="R1461" s="68"/>
      <c r="S1461" s="70"/>
      <c r="T1461" s="70"/>
      <c r="U1461" s="67"/>
      <c r="V1461" s="67"/>
      <c r="W1461" s="67"/>
      <c r="X1461" s="67"/>
      <c r="Y1461" s="67"/>
    </row>
    <row r="1462">
      <c r="A1462" s="67"/>
      <c r="B1462" s="68"/>
      <c r="C1462" s="67"/>
      <c r="D1462" s="67"/>
      <c r="E1462" s="67"/>
      <c r="F1462" s="68"/>
      <c r="G1462" s="68"/>
      <c r="H1462" s="68"/>
      <c r="I1462" s="68"/>
      <c r="J1462" s="68"/>
      <c r="K1462" s="68"/>
      <c r="L1462" s="68"/>
      <c r="M1462" s="68"/>
      <c r="N1462" s="68"/>
      <c r="O1462" s="68"/>
      <c r="P1462" s="68"/>
      <c r="Q1462" s="68"/>
      <c r="R1462" s="68"/>
      <c r="S1462" s="70"/>
      <c r="T1462" s="70"/>
      <c r="U1462" s="67"/>
      <c r="V1462" s="67"/>
      <c r="W1462" s="67"/>
      <c r="X1462" s="67"/>
      <c r="Y1462" s="67"/>
    </row>
    <row r="1463">
      <c r="A1463" s="67"/>
      <c r="B1463" s="68"/>
      <c r="C1463" s="67"/>
      <c r="D1463" s="67"/>
      <c r="E1463" s="67"/>
      <c r="F1463" s="68"/>
      <c r="G1463" s="68"/>
      <c r="H1463" s="68"/>
      <c r="I1463" s="68"/>
      <c r="J1463" s="68"/>
      <c r="K1463" s="68"/>
      <c r="L1463" s="68"/>
      <c r="M1463" s="68"/>
      <c r="N1463" s="68"/>
      <c r="O1463" s="68"/>
      <c r="P1463" s="68"/>
      <c r="Q1463" s="68"/>
      <c r="R1463" s="68"/>
      <c r="S1463" s="70"/>
      <c r="T1463" s="70"/>
      <c r="U1463" s="67"/>
      <c r="V1463" s="67"/>
      <c r="W1463" s="67"/>
      <c r="X1463" s="67"/>
      <c r="Y1463" s="67"/>
    </row>
    <row r="1464">
      <c r="A1464" s="67"/>
      <c r="B1464" s="68"/>
      <c r="C1464" s="67"/>
      <c r="D1464" s="67"/>
      <c r="E1464" s="67"/>
      <c r="F1464" s="68"/>
      <c r="G1464" s="68"/>
      <c r="H1464" s="68"/>
      <c r="I1464" s="68"/>
      <c r="J1464" s="68"/>
      <c r="K1464" s="68"/>
      <c r="L1464" s="68"/>
      <c r="M1464" s="68"/>
      <c r="N1464" s="68"/>
      <c r="O1464" s="68"/>
      <c r="P1464" s="68"/>
      <c r="Q1464" s="68"/>
      <c r="R1464" s="68"/>
      <c r="S1464" s="70"/>
      <c r="T1464" s="70"/>
      <c r="U1464" s="67"/>
      <c r="V1464" s="67"/>
      <c r="W1464" s="67"/>
      <c r="X1464" s="67"/>
      <c r="Y1464" s="67"/>
    </row>
    <row r="1465">
      <c r="A1465" s="67"/>
      <c r="B1465" s="68"/>
      <c r="C1465" s="67"/>
      <c r="D1465" s="67"/>
      <c r="E1465" s="67"/>
      <c r="F1465" s="68"/>
      <c r="G1465" s="68"/>
      <c r="H1465" s="68"/>
      <c r="I1465" s="68"/>
      <c r="J1465" s="68"/>
      <c r="K1465" s="68"/>
      <c r="L1465" s="68"/>
      <c r="M1465" s="68"/>
      <c r="N1465" s="68"/>
      <c r="O1465" s="68"/>
      <c r="P1465" s="68"/>
      <c r="Q1465" s="68"/>
      <c r="R1465" s="68"/>
      <c r="S1465" s="70"/>
      <c r="T1465" s="70"/>
      <c r="U1465" s="67"/>
      <c r="V1465" s="67"/>
      <c r="W1465" s="67"/>
      <c r="X1465" s="67"/>
      <c r="Y1465" s="67"/>
    </row>
    <row r="1466">
      <c r="A1466" s="67"/>
      <c r="B1466" s="68"/>
      <c r="C1466" s="67"/>
      <c r="D1466" s="67"/>
      <c r="E1466" s="67"/>
      <c r="F1466" s="68"/>
      <c r="G1466" s="68"/>
      <c r="H1466" s="68"/>
      <c r="I1466" s="68"/>
      <c r="J1466" s="68"/>
      <c r="K1466" s="68"/>
      <c r="L1466" s="68"/>
      <c r="M1466" s="68"/>
      <c r="N1466" s="68"/>
      <c r="O1466" s="68"/>
      <c r="P1466" s="68"/>
      <c r="Q1466" s="68"/>
      <c r="R1466" s="68"/>
      <c r="S1466" s="70"/>
      <c r="T1466" s="70"/>
      <c r="U1466" s="67"/>
      <c r="V1466" s="67"/>
      <c r="W1466" s="67"/>
      <c r="X1466" s="67"/>
      <c r="Y1466" s="67"/>
    </row>
    <row r="1467">
      <c r="A1467" s="67"/>
      <c r="B1467" s="68"/>
      <c r="C1467" s="67"/>
      <c r="D1467" s="67"/>
      <c r="E1467" s="67"/>
      <c r="F1467" s="68"/>
      <c r="G1467" s="68"/>
      <c r="H1467" s="68"/>
      <c r="I1467" s="68"/>
      <c r="J1467" s="68"/>
      <c r="K1467" s="68"/>
      <c r="L1467" s="68"/>
      <c r="M1467" s="68"/>
      <c r="N1467" s="68"/>
      <c r="O1467" s="68"/>
      <c r="P1467" s="68"/>
      <c r="Q1467" s="68"/>
      <c r="R1467" s="68"/>
      <c r="S1467" s="70"/>
      <c r="T1467" s="70"/>
      <c r="U1467" s="67"/>
      <c r="V1467" s="67"/>
      <c r="W1467" s="67"/>
      <c r="X1467" s="67"/>
      <c r="Y1467" s="67"/>
    </row>
    <row r="1468">
      <c r="A1468" s="67"/>
      <c r="B1468" s="68"/>
      <c r="C1468" s="67"/>
      <c r="D1468" s="67"/>
      <c r="E1468" s="67"/>
      <c r="F1468" s="68"/>
      <c r="G1468" s="68"/>
      <c r="H1468" s="68"/>
      <c r="I1468" s="68"/>
      <c r="J1468" s="68"/>
      <c r="K1468" s="68"/>
      <c r="L1468" s="68"/>
      <c r="M1468" s="68"/>
      <c r="N1468" s="68"/>
      <c r="O1468" s="68"/>
      <c r="P1468" s="68"/>
      <c r="Q1468" s="68"/>
      <c r="R1468" s="68"/>
      <c r="S1468" s="70"/>
      <c r="T1468" s="70"/>
      <c r="U1468" s="67"/>
      <c r="V1468" s="67"/>
      <c r="W1468" s="67"/>
      <c r="X1468" s="67"/>
      <c r="Y1468" s="67"/>
    </row>
    <row r="1469">
      <c r="A1469" s="67"/>
      <c r="B1469" s="68"/>
      <c r="C1469" s="67"/>
      <c r="D1469" s="67"/>
      <c r="E1469" s="67"/>
      <c r="F1469" s="68"/>
      <c r="G1469" s="68"/>
      <c r="H1469" s="68"/>
      <c r="I1469" s="68"/>
      <c r="J1469" s="68"/>
      <c r="K1469" s="68"/>
      <c r="L1469" s="68"/>
      <c r="M1469" s="68"/>
      <c r="N1469" s="68"/>
      <c r="O1469" s="68"/>
      <c r="P1469" s="68"/>
      <c r="Q1469" s="68"/>
      <c r="R1469" s="68"/>
      <c r="S1469" s="70"/>
      <c r="T1469" s="70"/>
      <c r="U1469" s="67"/>
      <c r="V1469" s="67"/>
      <c r="W1469" s="67"/>
      <c r="X1469" s="67"/>
      <c r="Y1469" s="67"/>
    </row>
    <row r="1470">
      <c r="A1470" s="67"/>
      <c r="B1470" s="68"/>
      <c r="C1470" s="67"/>
      <c r="D1470" s="67"/>
      <c r="E1470" s="67"/>
      <c r="F1470" s="68"/>
      <c r="G1470" s="68"/>
      <c r="H1470" s="68"/>
      <c r="I1470" s="68"/>
      <c r="J1470" s="68"/>
      <c r="K1470" s="68"/>
      <c r="L1470" s="68"/>
      <c r="M1470" s="68"/>
      <c r="N1470" s="68"/>
      <c r="O1470" s="68"/>
      <c r="P1470" s="68"/>
      <c r="Q1470" s="68"/>
      <c r="R1470" s="68"/>
      <c r="S1470" s="70"/>
      <c r="T1470" s="70"/>
      <c r="U1470" s="67"/>
      <c r="V1470" s="67"/>
      <c r="W1470" s="67"/>
      <c r="X1470" s="67"/>
      <c r="Y1470" s="67"/>
    </row>
    <row r="1471">
      <c r="A1471" s="67"/>
      <c r="B1471" s="68"/>
      <c r="C1471" s="67"/>
      <c r="D1471" s="67"/>
      <c r="E1471" s="67"/>
      <c r="F1471" s="68"/>
      <c r="G1471" s="68"/>
      <c r="H1471" s="68"/>
      <c r="I1471" s="68"/>
      <c r="J1471" s="68"/>
      <c r="K1471" s="68"/>
      <c r="L1471" s="68"/>
      <c r="M1471" s="68"/>
      <c r="N1471" s="68"/>
      <c r="O1471" s="68"/>
      <c r="P1471" s="68"/>
      <c r="Q1471" s="68"/>
      <c r="R1471" s="68"/>
      <c r="S1471" s="70"/>
      <c r="T1471" s="70"/>
      <c r="U1471" s="67"/>
      <c r="V1471" s="67"/>
      <c r="W1471" s="67"/>
      <c r="X1471" s="67"/>
      <c r="Y1471" s="67"/>
    </row>
    <row r="1472">
      <c r="A1472" s="67"/>
      <c r="B1472" s="68"/>
      <c r="C1472" s="67"/>
      <c r="D1472" s="67"/>
      <c r="E1472" s="67"/>
      <c r="F1472" s="68"/>
      <c r="G1472" s="68"/>
      <c r="H1472" s="68"/>
      <c r="I1472" s="68"/>
      <c r="J1472" s="68"/>
      <c r="K1472" s="68"/>
      <c r="L1472" s="68"/>
      <c r="M1472" s="68"/>
      <c r="N1472" s="68"/>
      <c r="O1472" s="68"/>
      <c r="P1472" s="68"/>
      <c r="Q1472" s="68"/>
      <c r="R1472" s="68"/>
      <c r="S1472" s="70"/>
      <c r="T1472" s="70"/>
      <c r="U1472" s="67"/>
      <c r="V1472" s="67"/>
      <c r="W1472" s="67"/>
      <c r="X1472" s="67"/>
      <c r="Y1472" s="67"/>
    </row>
    <row r="1473">
      <c r="A1473" s="67"/>
      <c r="B1473" s="68"/>
      <c r="C1473" s="67"/>
      <c r="D1473" s="67"/>
      <c r="E1473" s="67"/>
      <c r="F1473" s="68"/>
      <c r="G1473" s="68"/>
      <c r="H1473" s="68"/>
      <c r="I1473" s="68"/>
      <c r="J1473" s="68"/>
      <c r="K1473" s="68"/>
      <c r="L1473" s="68"/>
      <c r="M1473" s="68"/>
      <c r="N1473" s="68"/>
      <c r="O1473" s="68"/>
      <c r="P1473" s="68"/>
      <c r="Q1473" s="68"/>
      <c r="R1473" s="68"/>
      <c r="S1473" s="70"/>
      <c r="T1473" s="70"/>
      <c r="U1473" s="67"/>
      <c r="V1473" s="67"/>
      <c r="W1473" s="67"/>
      <c r="X1473" s="67"/>
      <c r="Y1473" s="67"/>
    </row>
    <row r="1474">
      <c r="A1474" s="67"/>
      <c r="B1474" s="68"/>
      <c r="C1474" s="67"/>
      <c r="D1474" s="67"/>
      <c r="E1474" s="67"/>
      <c r="F1474" s="68"/>
      <c r="G1474" s="68"/>
      <c r="H1474" s="68"/>
      <c r="I1474" s="68"/>
      <c r="J1474" s="68"/>
      <c r="K1474" s="68"/>
      <c r="L1474" s="68"/>
      <c r="M1474" s="68"/>
      <c r="N1474" s="68"/>
      <c r="O1474" s="68"/>
      <c r="P1474" s="68"/>
      <c r="Q1474" s="68"/>
      <c r="R1474" s="68"/>
      <c r="S1474" s="70"/>
      <c r="T1474" s="70"/>
      <c r="U1474" s="67"/>
      <c r="V1474" s="67"/>
      <c r="W1474" s="67"/>
      <c r="X1474" s="67"/>
      <c r="Y1474" s="67"/>
    </row>
    <row r="1475">
      <c r="A1475" s="67"/>
      <c r="B1475" s="68"/>
      <c r="C1475" s="67"/>
      <c r="D1475" s="67"/>
      <c r="E1475" s="67"/>
      <c r="F1475" s="68"/>
      <c r="G1475" s="68"/>
      <c r="H1475" s="68"/>
      <c r="I1475" s="68"/>
      <c r="J1475" s="68"/>
      <c r="K1475" s="68"/>
      <c r="L1475" s="68"/>
      <c r="M1475" s="68"/>
      <c r="N1475" s="68"/>
      <c r="O1475" s="68"/>
      <c r="P1475" s="68"/>
      <c r="Q1475" s="68"/>
      <c r="R1475" s="68"/>
      <c r="S1475" s="70"/>
      <c r="T1475" s="70"/>
      <c r="U1475" s="67"/>
      <c r="V1475" s="67"/>
      <c r="W1475" s="67"/>
      <c r="X1475" s="67"/>
      <c r="Y1475" s="67"/>
    </row>
    <row r="1476">
      <c r="A1476" s="67"/>
      <c r="B1476" s="68"/>
      <c r="C1476" s="67"/>
      <c r="D1476" s="67"/>
      <c r="E1476" s="67"/>
      <c r="F1476" s="68"/>
      <c r="G1476" s="68"/>
      <c r="H1476" s="68"/>
      <c r="I1476" s="68"/>
      <c r="J1476" s="68"/>
      <c r="K1476" s="68"/>
      <c r="L1476" s="68"/>
      <c r="M1476" s="68"/>
      <c r="N1476" s="68"/>
      <c r="O1476" s="68"/>
      <c r="P1476" s="68"/>
      <c r="Q1476" s="68"/>
      <c r="R1476" s="68"/>
      <c r="S1476" s="70"/>
      <c r="T1476" s="70"/>
      <c r="U1476" s="67"/>
      <c r="V1476" s="67"/>
      <c r="W1476" s="67"/>
      <c r="X1476" s="67"/>
      <c r="Y1476" s="67"/>
    </row>
    <row r="1477">
      <c r="A1477" s="67"/>
      <c r="B1477" s="68"/>
      <c r="C1477" s="67"/>
      <c r="D1477" s="67"/>
      <c r="E1477" s="67"/>
      <c r="F1477" s="68"/>
      <c r="G1477" s="68"/>
      <c r="H1477" s="68"/>
      <c r="I1477" s="68"/>
      <c r="J1477" s="68"/>
      <c r="K1477" s="68"/>
      <c r="L1477" s="68"/>
      <c r="M1477" s="68"/>
      <c r="N1477" s="68"/>
      <c r="O1477" s="68"/>
      <c r="P1477" s="68"/>
      <c r="Q1477" s="68"/>
      <c r="R1477" s="68"/>
      <c r="S1477" s="70"/>
      <c r="T1477" s="70"/>
      <c r="U1477" s="67"/>
      <c r="V1477" s="67"/>
      <c r="W1477" s="67"/>
      <c r="X1477" s="67"/>
      <c r="Y1477" s="67"/>
    </row>
    <row r="1478">
      <c r="A1478" s="67"/>
      <c r="B1478" s="68"/>
      <c r="C1478" s="67"/>
      <c r="D1478" s="67"/>
      <c r="E1478" s="67"/>
      <c r="F1478" s="68"/>
      <c r="G1478" s="68"/>
      <c r="H1478" s="68"/>
      <c r="I1478" s="68"/>
      <c r="J1478" s="68"/>
      <c r="K1478" s="68"/>
      <c r="L1478" s="68"/>
      <c r="M1478" s="68"/>
      <c r="N1478" s="68"/>
      <c r="O1478" s="68"/>
      <c r="P1478" s="68"/>
      <c r="Q1478" s="68"/>
      <c r="R1478" s="68"/>
      <c r="S1478" s="70"/>
      <c r="T1478" s="70"/>
      <c r="U1478" s="67"/>
      <c r="V1478" s="67"/>
      <c r="W1478" s="67"/>
      <c r="X1478" s="67"/>
      <c r="Y1478" s="67"/>
    </row>
    <row r="1479">
      <c r="A1479" s="67"/>
      <c r="B1479" s="68"/>
      <c r="C1479" s="67"/>
      <c r="D1479" s="67"/>
      <c r="E1479" s="67"/>
      <c r="F1479" s="68"/>
      <c r="G1479" s="68"/>
      <c r="H1479" s="68"/>
      <c r="I1479" s="68"/>
      <c r="J1479" s="68"/>
      <c r="K1479" s="68"/>
      <c r="L1479" s="68"/>
      <c r="M1479" s="68"/>
      <c r="N1479" s="68"/>
      <c r="O1479" s="68"/>
      <c r="P1479" s="68"/>
      <c r="Q1479" s="68"/>
      <c r="R1479" s="68"/>
      <c r="S1479" s="70"/>
      <c r="T1479" s="70"/>
      <c r="U1479" s="67"/>
      <c r="V1479" s="67"/>
      <c r="W1479" s="67"/>
      <c r="X1479" s="67"/>
      <c r="Y1479" s="67"/>
    </row>
    <row r="1480">
      <c r="A1480" s="67"/>
      <c r="B1480" s="68"/>
      <c r="C1480" s="67"/>
      <c r="D1480" s="67"/>
      <c r="E1480" s="67"/>
      <c r="F1480" s="68"/>
      <c r="G1480" s="68"/>
      <c r="H1480" s="68"/>
      <c r="I1480" s="68"/>
      <c r="J1480" s="68"/>
      <c r="K1480" s="68"/>
      <c r="L1480" s="68"/>
      <c r="M1480" s="68"/>
      <c r="N1480" s="68"/>
      <c r="O1480" s="68"/>
      <c r="P1480" s="68"/>
      <c r="Q1480" s="68"/>
      <c r="R1480" s="68"/>
      <c r="S1480" s="70"/>
      <c r="T1480" s="70"/>
      <c r="U1480" s="67"/>
      <c r="V1480" s="67"/>
      <c r="W1480" s="67"/>
      <c r="X1480" s="67"/>
      <c r="Y1480" s="67"/>
    </row>
    <row r="1481">
      <c r="A1481" s="67"/>
      <c r="B1481" s="68"/>
      <c r="C1481" s="67"/>
      <c r="D1481" s="67"/>
      <c r="E1481" s="67"/>
      <c r="F1481" s="68"/>
      <c r="G1481" s="68"/>
      <c r="H1481" s="68"/>
      <c r="I1481" s="68"/>
      <c r="J1481" s="68"/>
      <c r="K1481" s="68"/>
      <c r="L1481" s="68"/>
      <c r="M1481" s="68"/>
      <c r="N1481" s="68"/>
      <c r="O1481" s="68"/>
      <c r="P1481" s="68"/>
      <c r="Q1481" s="68"/>
      <c r="R1481" s="68"/>
      <c r="S1481" s="70"/>
      <c r="T1481" s="70"/>
      <c r="U1481" s="67"/>
      <c r="V1481" s="67"/>
      <c r="W1481" s="67"/>
      <c r="X1481" s="67"/>
      <c r="Y1481" s="67"/>
    </row>
    <row r="1482">
      <c r="A1482" s="67"/>
      <c r="B1482" s="68"/>
      <c r="C1482" s="67"/>
      <c r="D1482" s="67"/>
      <c r="E1482" s="67"/>
      <c r="F1482" s="68"/>
      <c r="G1482" s="68"/>
      <c r="H1482" s="68"/>
      <c r="I1482" s="68"/>
      <c r="J1482" s="68"/>
      <c r="K1482" s="68"/>
      <c r="L1482" s="68"/>
      <c r="M1482" s="68"/>
      <c r="N1482" s="68"/>
      <c r="O1482" s="68"/>
      <c r="P1482" s="68"/>
      <c r="Q1482" s="68"/>
      <c r="R1482" s="68"/>
      <c r="S1482" s="70"/>
      <c r="T1482" s="70"/>
      <c r="U1482" s="67"/>
      <c r="V1482" s="67"/>
      <c r="W1482" s="67"/>
      <c r="X1482" s="67"/>
      <c r="Y1482" s="67"/>
    </row>
    <row r="1483">
      <c r="A1483" s="67"/>
      <c r="B1483" s="68"/>
      <c r="C1483" s="67"/>
      <c r="D1483" s="67"/>
      <c r="E1483" s="67"/>
      <c r="F1483" s="68"/>
      <c r="G1483" s="68"/>
      <c r="H1483" s="68"/>
      <c r="I1483" s="68"/>
      <c r="J1483" s="68"/>
      <c r="K1483" s="68"/>
      <c r="L1483" s="68"/>
      <c r="M1483" s="68"/>
      <c r="N1483" s="68"/>
      <c r="O1483" s="68"/>
      <c r="P1483" s="68"/>
      <c r="Q1483" s="68"/>
      <c r="R1483" s="68"/>
      <c r="S1483" s="70"/>
      <c r="T1483" s="70"/>
      <c r="U1483" s="67"/>
      <c r="V1483" s="67"/>
      <c r="W1483" s="67"/>
      <c r="X1483" s="67"/>
      <c r="Y1483" s="67"/>
    </row>
    <row r="1484">
      <c r="A1484" s="67"/>
      <c r="B1484" s="68"/>
      <c r="C1484" s="67"/>
      <c r="D1484" s="67"/>
      <c r="E1484" s="67"/>
      <c r="F1484" s="68"/>
      <c r="G1484" s="68"/>
      <c r="H1484" s="68"/>
      <c r="I1484" s="68"/>
      <c r="J1484" s="68"/>
      <c r="K1484" s="68"/>
      <c r="L1484" s="68"/>
      <c r="M1484" s="68"/>
      <c r="N1484" s="68"/>
      <c r="O1484" s="68"/>
      <c r="P1484" s="68"/>
      <c r="Q1484" s="68"/>
      <c r="R1484" s="68"/>
      <c r="S1484" s="70"/>
      <c r="T1484" s="70"/>
      <c r="U1484" s="67"/>
      <c r="V1484" s="67"/>
      <c r="W1484" s="67"/>
      <c r="X1484" s="67"/>
      <c r="Y1484" s="67"/>
    </row>
    <row r="1485">
      <c r="A1485" s="67"/>
      <c r="B1485" s="68"/>
      <c r="C1485" s="67"/>
      <c r="D1485" s="67"/>
      <c r="E1485" s="67"/>
      <c r="F1485" s="68"/>
      <c r="G1485" s="68"/>
      <c r="H1485" s="68"/>
      <c r="I1485" s="68"/>
      <c r="J1485" s="68"/>
      <c r="K1485" s="68"/>
      <c r="L1485" s="68"/>
      <c r="M1485" s="68"/>
      <c r="N1485" s="68"/>
      <c r="O1485" s="68"/>
      <c r="P1485" s="68"/>
      <c r="Q1485" s="68"/>
      <c r="R1485" s="68"/>
      <c r="S1485" s="70"/>
      <c r="T1485" s="70"/>
      <c r="U1485" s="67"/>
      <c r="V1485" s="67"/>
      <c r="W1485" s="67"/>
      <c r="X1485" s="67"/>
      <c r="Y1485" s="67"/>
    </row>
    <row r="1486">
      <c r="A1486" s="67"/>
      <c r="B1486" s="68"/>
      <c r="C1486" s="67"/>
      <c r="D1486" s="67"/>
      <c r="E1486" s="67"/>
      <c r="F1486" s="68"/>
      <c r="G1486" s="68"/>
      <c r="H1486" s="68"/>
      <c r="I1486" s="68"/>
      <c r="J1486" s="68"/>
      <c r="K1486" s="68"/>
      <c r="L1486" s="68"/>
      <c r="M1486" s="68"/>
      <c r="N1486" s="68"/>
      <c r="O1486" s="68"/>
      <c r="P1486" s="68"/>
      <c r="Q1486" s="68"/>
      <c r="R1486" s="68"/>
      <c r="S1486" s="70"/>
      <c r="T1486" s="70"/>
      <c r="U1486" s="67"/>
      <c r="V1486" s="67"/>
      <c r="W1486" s="67"/>
      <c r="X1486" s="67"/>
      <c r="Y1486" s="67"/>
    </row>
    <row r="1487">
      <c r="A1487" s="67"/>
      <c r="B1487" s="68"/>
      <c r="C1487" s="67"/>
      <c r="D1487" s="67"/>
      <c r="E1487" s="67"/>
      <c r="F1487" s="68"/>
      <c r="G1487" s="68"/>
      <c r="H1487" s="68"/>
      <c r="I1487" s="68"/>
      <c r="J1487" s="68"/>
      <c r="K1487" s="68"/>
      <c r="L1487" s="68"/>
      <c r="M1487" s="68"/>
      <c r="N1487" s="68"/>
      <c r="O1487" s="68"/>
      <c r="P1487" s="68"/>
      <c r="Q1487" s="68"/>
      <c r="R1487" s="68"/>
      <c r="S1487" s="70"/>
      <c r="T1487" s="70"/>
      <c r="U1487" s="67"/>
      <c r="V1487" s="67"/>
      <c r="W1487" s="67"/>
      <c r="X1487" s="67"/>
      <c r="Y1487" s="67"/>
    </row>
    <row r="1488">
      <c r="A1488" s="67"/>
      <c r="B1488" s="68"/>
      <c r="C1488" s="67"/>
      <c r="D1488" s="67"/>
      <c r="E1488" s="67"/>
      <c r="F1488" s="68"/>
      <c r="G1488" s="68"/>
      <c r="H1488" s="68"/>
      <c r="I1488" s="68"/>
      <c r="J1488" s="68"/>
      <c r="K1488" s="68"/>
      <c r="L1488" s="68"/>
      <c r="M1488" s="68"/>
      <c r="N1488" s="68"/>
      <c r="O1488" s="68"/>
      <c r="P1488" s="68"/>
      <c r="Q1488" s="68"/>
      <c r="R1488" s="68"/>
      <c r="S1488" s="70"/>
      <c r="T1488" s="70"/>
      <c r="U1488" s="67"/>
      <c r="V1488" s="67"/>
      <c r="W1488" s="67"/>
      <c r="X1488" s="67"/>
      <c r="Y1488" s="67"/>
    </row>
    <row r="1489">
      <c r="A1489" s="67"/>
      <c r="B1489" s="68"/>
      <c r="C1489" s="67"/>
      <c r="D1489" s="67"/>
      <c r="E1489" s="67"/>
      <c r="F1489" s="68"/>
      <c r="G1489" s="68"/>
      <c r="H1489" s="68"/>
      <c r="I1489" s="68"/>
      <c r="J1489" s="68"/>
      <c r="K1489" s="68"/>
      <c r="L1489" s="68"/>
      <c r="M1489" s="68"/>
      <c r="N1489" s="68"/>
      <c r="O1489" s="68"/>
      <c r="P1489" s="68"/>
      <c r="Q1489" s="68"/>
      <c r="R1489" s="68"/>
      <c r="S1489" s="70"/>
      <c r="T1489" s="70"/>
      <c r="U1489" s="67"/>
      <c r="V1489" s="67"/>
      <c r="W1489" s="67"/>
      <c r="X1489" s="67"/>
      <c r="Y1489" s="67"/>
    </row>
    <row r="1490">
      <c r="A1490" s="67"/>
      <c r="B1490" s="68"/>
      <c r="C1490" s="67"/>
      <c r="D1490" s="67"/>
      <c r="E1490" s="67"/>
      <c r="F1490" s="68"/>
      <c r="G1490" s="68"/>
      <c r="H1490" s="68"/>
      <c r="I1490" s="68"/>
      <c r="J1490" s="68"/>
      <c r="K1490" s="68"/>
      <c r="L1490" s="68"/>
      <c r="M1490" s="68"/>
      <c r="N1490" s="68"/>
      <c r="O1490" s="68"/>
      <c r="P1490" s="68"/>
      <c r="Q1490" s="68"/>
      <c r="R1490" s="68"/>
      <c r="S1490" s="70"/>
      <c r="T1490" s="70"/>
      <c r="U1490" s="67"/>
      <c r="V1490" s="67"/>
      <c r="W1490" s="67"/>
      <c r="X1490" s="67"/>
      <c r="Y1490" s="67"/>
    </row>
    <row r="1491">
      <c r="A1491" s="67"/>
      <c r="B1491" s="68"/>
      <c r="C1491" s="67"/>
      <c r="D1491" s="67"/>
      <c r="E1491" s="67"/>
      <c r="F1491" s="68"/>
      <c r="G1491" s="68"/>
      <c r="H1491" s="68"/>
      <c r="I1491" s="68"/>
      <c r="J1491" s="68"/>
      <c r="K1491" s="68"/>
      <c r="L1491" s="68"/>
      <c r="M1491" s="68"/>
      <c r="N1491" s="68"/>
      <c r="O1491" s="68"/>
      <c r="P1491" s="68"/>
      <c r="Q1491" s="68"/>
      <c r="R1491" s="68"/>
      <c r="S1491" s="70"/>
      <c r="T1491" s="70"/>
      <c r="U1491" s="67"/>
      <c r="V1491" s="67"/>
      <c r="W1491" s="67"/>
      <c r="X1491" s="67"/>
      <c r="Y1491" s="67"/>
    </row>
    <row r="1492">
      <c r="A1492" s="67"/>
      <c r="B1492" s="68"/>
      <c r="C1492" s="67"/>
      <c r="D1492" s="67"/>
      <c r="E1492" s="67"/>
      <c r="F1492" s="68"/>
      <c r="G1492" s="68"/>
      <c r="H1492" s="68"/>
      <c r="I1492" s="68"/>
      <c r="J1492" s="68"/>
      <c r="K1492" s="68"/>
      <c r="L1492" s="68"/>
      <c r="M1492" s="68"/>
      <c r="N1492" s="68"/>
      <c r="O1492" s="68"/>
      <c r="P1492" s="68"/>
      <c r="Q1492" s="68"/>
      <c r="R1492" s="68"/>
      <c r="S1492" s="70"/>
      <c r="T1492" s="70"/>
      <c r="U1492" s="67"/>
      <c r="V1492" s="67"/>
      <c r="W1492" s="67"/>
      <c r="X1492" s="67"/>
      <c r="Y1492" s="67"/>
    </row>
    <row r="1493">
      <c r="A1493" s="67"/>
      <c r="B1493" s="68"/>
      <c r="C1493" s="67"/>
      <c r="D1493" s="67"/>
      <c r="E1493" s="67"/>
      <c r="F1493" s="68"/>
      <c r="G1493" s="68"/>
      <c r="H1493" s="68"/>
      <c r="I1493" s="68"/>
      <c r="J1493" s="68"/>
      <c r="K1493" s="68"/>
      <c r="L1493" s="68"/>
      <c r="M1493" s="68"/>
      <c r="N1493" s="68"/>
      <c r="O1493" s="68"/>
      <c r="P1493" s="68"/>
      <c r="Q1493" s="68"/>
      <c r="R1493" s="68"/>
      <c r="S1493" s="70"/>
      <c r="T1493" s="70"/>
      <c r="U1493" s="67"/>
      <c r="V1493" s="67"/>
      <c r="W1493" s="67"/>
      <c r="X1493" s="67"/>
      <c r="Y1493" s="67"/>
    </row>
    <row r="1494">
      <c r="A1494" s="67"/>
      <c r="B1494" s="68"/>
      <c r="C1494" s="67"/>
      <c r="D1494" s="67"/>
      <c r="E1494" s="67"/>
      <c r="F1494" s="68"/>
      <c r="G1494" s="68"/>
      <c r="H1494" s="68"/>
      <c r="I1494" s="68"/>
      <c r="J1494" s="68"/>
      <c r="K1494" s="68"/>
      <c r="L1494" s="68"/>
      <c r="M1494" s="68"/>
      <c r="N1494" s="68"/>
      <c r="O1494" s="68"/>
      <c r="P1494" s="68"/>
      <c r="Q1494" s="68"/>
      <c r="R1494" s="68"/>
      <c r="S1494" s="70"/>
      <c r="T1494" s="70"/>
      <c r="U1494" s="67"/>
      <c r="V1494" s="67"/>
      <c r="W1494" s="67"/>
      <c r="X1494" s="67"/>
      <c r="Y1494" s="67"/>
    </row>
    <row r="1495">
      <c r="A1495" s="67"/>
      <c r="B1495" s="68"/>
      <c r="C1495" s="67"/>
      <c r="D1495" s="67"/>
      <c r="E1495" s="67"/>
      <c r="F1495" s="68"/>
      <c r="G1495" s="68"/>
      <c r="H1495" s="68"/>
      <c r="I1495" s="68"/>
      <c r="J1495" s="68"/>
      <c r="K1495" s="68"/>
      <c r="L1495" s="68"/>
      <c r="M1495" s="68"/>
      <c r="N1495" s="68"/>
      <c r="O1495" s="68"/>
      <c r="P1495" s="68"/>
      <c r="Q1495" s="68"/>
      <c r="R1495" s="68"/>
      <c r="S1495" s="70"/>
      <c r="T1495" s="70"/>
      <c r="U1495" s="67"/>
      <c r="V1495" s="67"/>
      <c r="W1495" s="67"/>
      <c r="X1495" s="67"/>
      <c r="Y1495" s="67"/>
    </row>
    <row r="1496">
      <c r="A1496" s="67"/>
      <c r="B1496" s="68"/>
      <c r="C1496" s="67"/>
      <c r="D1496" s="67"/>
      <c r="E1496" s="67"/>
      <c r="F1496" s="68"/>
      <c r="G1496" s="68"/>
      <c r="H1496" s="68"/>
      <c r="I1496" s="68"/>
      <c r="J1496" s="68"/>
      <c r="K1496" s="68"/>
      <c r="L1496" s="68"/>
      <c r="M1496" s="68"/>
      <c r="N1496" s="68"/>
      <c r="O1496" s="68"/>
      <c r="P1496" s="68"/>
      <c r="Q1496" s="68"/>
      <c r="R1496" s="68"/>
      <c r="S1496" s="70"/>
      <c r="T1496" s="70"/>
      <c r="U1496" s="67"/>
      <c r="V1496" s="67"/>
      <c r="W1496" s="67"/>
      <c r="X1496" s="67"/>
      <c r="Y1496" s="67"/>
    </row>
    <row r="1497">
      <c r="A1497" s="67"/>
      <c r="B1497" s="68"/>
      <c r="C1497" s="67"/>
      <c r="D1497" s="67"/>
      <c r="E1497" s="67"/>
      <c r="F1497" s="68"/>
      <c r="G1497" s="68"/>
      <c r="H1497" s="68"/>
      <c r="I1497" s="68"/>
      <c r="J1497" s="68"/>
      <c r="K1497" s="68"/>
      <c r="L1497" s="68"/>
      <c r="M1497" s="68"/>
      <c r="N1497" s="68"/>
      <c r="O1497" s="68"/>
      <c r="P1497" s="68"/>
      <c r="Q1497" s="68"/>
      <c r="R1497" s="68"/>
      <c r="S1497" s="70"/>
      <c r="T1497" s="70"/>
      <c r="U1497" s="67"/>
      <c r="V1497" s="67"/>
      <c r="W1497" s="67"/>
      <c r="X1497" s="67"/>
      <c r="Y1497" s="67"/>
    </row>
    <row r="1498">
      <c r="A1498" s="67"/>
      <c r="B1498" s="68"/>
      <c r="C1498" s="67"/>
      <c r="D1498" s="67"/>
      <c r="E1498" s="67"/>
      <c r="F1498" s="68"/>
      <c r="G1498" s="68"/>
      <c r="H1498" s="68"/>
      <c r="I1498" s="68"/>
      <c r="J1498" s="68"/>
      <c r="K1498" s="68"/>
      <c r="L1498" s="68"/>
      <c r="M1498" s="68"/>
      <c r="N1498" s="68"/>
      <c r="O1498" s="68"/>
      <c r="P1498" s="68"/>
      <c r="Q1498" s="68"/>
      <c r="R1498" s="68"/>
      <c r="S1498" s="70"/>
      <c r="T1498" s="70"/>
      <c r="U1498" s="67"/>
      <c r="V1498" s="67"/>
      <c r="W1498" s="67"/>
      <c r="X1498" s="67"/>
      <c r="Y1498" s="67"/>
    </row>
    <row r="1499">
      <c r="A1499" s="67"/>
      <c r="B1499" s="68"/>
      <c r="C1499" s="67"/>
      <c r="D1499" s="67"/>
      <c r="E1499" s="67"/>
      <c r="F1499" s="68"/>
      <c r="G1499" s="68"/>
      <c r="H1499" s="68"/>
      <c r="I1499" s="68"/>
      <c r="J1499" s="68"/>
      <c r="K1499" s="68"/>
      <c r="L1499" s="68"/>
      <c r="M1499" s="68"/>
      <c r="N1499" s="68"/>
      <c r="O1499" s="68"/>
      <c r="P1499" s="68"/>
      <c r="Q1499" s="68"/>
      <c r="R1499" s="68"/>
      <c r="S1499" s="70"/>
      <c r="T1499" s="70"/>
      <c r="U1499" s="67"/>
      <c r="V1499" s="67"/>
      <c r="W1499" s="67"/>
      <c r="X1499" s="67"/>
      <c r="Y1499" s="67"/>
    </row>
    <row r="1500">
      <c r="A1500" s="67"/>
      <c r="B1500" s="68"/>
      <c r="C1500" s="67"/>
      <c r="D1500" s="67"/>
      <c r="E1500" s="67"/>
      <c r="F1500" s="68"/>
      <c r="G1500" s="68"/>
      <c r="H1500" s="68"/>
      <c r="I1500" s="68"/>
      <c r="J1500" s="68"/>
      <c r="K1500" s="68"/>
      <c r="L1500" s="68"/>
      <c r="M1500" s="68"/>
      <c r="N1500" s="68"/>
      <c r="O1500" s="68"/>
      <c r="P1500" s="68"/>
      <c r="Q1500" s="68"/>
      <c r="R1500" s="68"/>
      <c r="S1500" s="70"/>
      <c r="T1500" s="70"/>
      <c r="U1500" s="67"/>
      <c r="V1500" s="67"/>
      <c r="W1500" s="67"/>
      <c r="X1500" s="67"/>
      <c r="Y1500" s="67"/>
    </row>
    <row r="1501">
      <c r="A1501" s="67"/>
      <c r="B1501" s="68"/>
      <c r="C1501" s="67"/>
      <c r="D1501" s="67"/>
      <c r="E1501" s="67"/>
      <c r="F1501" s="68"/>
      <c r="G1501" s="68"/>
      <c r="H1501" s="68"/>
      <c r="I1501" s="68"/>
      <c r="J1501" s="68"/>
      <c r="K1501" s="68"/>
      <c r="L1501" s="68"/>
      <c r="M1501" s="68"/>
      <c r="N1501" s="68"/>
      <c r="O1501" s="68"/>
      <c r="P1501" s="68"/>
      <c r="Q1501" s="68"/>
      <c r="R1501" s="68"/>
      <c r="S1501" s="70"/>
      <c r="T1501" s="70"/>
      <c r="U1501" s="67"/>
      <c r="V1501" s="67"/>
      <c r="W1501" s="67"/>
      <c r="X1501" s="67"/>
      <c r="Y1501" s="67"/>
    </row>
    <row r="1502">
      <c r="A1502" s="67"/>
      <c r="B1502" s="68"/>
      <c r="C1502" s="67"/>
      <c r="D1502" s="67"/>
      <c r="E1502" s="67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70"/>
      <c r="T1502" s="70"/>
      <c r="U1502" s="67"/>
      <c r="V1502" s="67"/>
      <c r="W1502" s="67"/>
      <c r="X1502" s="67"/>
      <c r="Y1502" s="67"/>
    </row>
    <row r="1503">
      <c r="A1503" s="67"/>
      <c r="B1503" s="68"/>
      <c r="C1503" s="67"/>
      <c r="D1503" s="67"/>
      <c r="E1503" s="67"/>
      <c r="F1503" s="68"/>
      <c r="G1503" s="68"/>
      <c r="H1503" s="68"/>
      <c r="I1503" s="68"/>
      <c r="J1503" s="68"/>
      <c r="K1503" s="68"/>
      <c r="L1503" s="68"/>
      <c r="M1503" s="68"/>
      <c r="N1503" s="68"/>
      <c r="O1503" s="68"/>
      <c r="P1503" s="68"/>
      <c r="Q1503" s="68"/>
      <c r="R1503" s="68"/>
      <c r="S1503" s="70"/>
      <c r="T1503" s="70"/>
      <c r="U1503" s="67"/>
      <c r="V1503" s="67"/>
      <c r="W1503" s="67"/>
      <c r="X1503" s="67"/>
      <c r="Y1503" s="67"/>
    </row>
    <row r="1504">
      <c r="A1504" s="67"/>
      <c r="B1504" s="68"/>
      <c r="C1504" s="67"/>
      <c r="D1504" s="67"/>
      <c r="E1504" s="67"/>
      <c r="F1504" s="68"/>
      <c r="G1504" s="68"/>
      <c r="H1504" s="68"/>
      <c r="I1504" s="68"/>
      <c r="J1504" s="68"/>
      <c r="K1504" s="68"/>
      <c r="L1504" s="68"/>
      <c r="M1504" s="68"/>
      <c r="N1504" s="68"/>
      <c r="O1504" s="68"/>
      <c r="P1504" s="68"/>
      <c r="Q1504" s="68"/>
      <c r="R1504" s="68"/>
      <c r="S1504" s="70"/>
      <c r="T1504" s="70"/>
      <c r="U1504" s="67"/>
      <c r="V1504" s="67"/>
      <c r="W1504" s="67"/>
      <c r="X1504" s="67"/>
      <c r="Y1504" s="67"/>
    </row>
    <row r="1505">
      <c r="A1505" s="67"/>
      <c r="B1505" s="68"/>
      <c r="C1505" s="67"/>
      <c r="D1505" s="67"/>
      <c r="E1505" s="67"/>
      <c r="F1505" s="68"/>
      <c r="G1505" s="68"/>
      <c r="H1505" s="68"/>
      <c r="I1505" s="68"/>
      <c r="J1505" s="68"/>
      <c r="K1505" s="68"/>
      <c r="L1505" s="68"/>
      <c r="M1505" s="68"/>
      <c r="N1505" s="68"/>
      <c r="O1505" s="68"/>
      <c r="P1505" s="68"/>
      <c r="Q1505" s="68"/>
      <c r="R1505" s="68"/>
      <c r="S1505" s="70"/>
      <c r="T1505" s="70"/>
      <c r="U1505" s="67"/>
      <c r="V1505" s="67"/>
      <c r="W1505" s="67"/>
      <c r="X1505" s="67"/>
      <c r="Y1505" s="67"/>
    </row>
    <row r="1506">
      <c r="A1506" s="67"/>
      <c r="B1506" s="68"/>
      <c r="C1506" s="67"/>
      <c r="D1506" s="67"/>
      <c r="E1506" s="67"/>
      <c r="F1506" s="68"/>
      <c r="G1506" s="68"/>
      <c r="H1506" s="68"/>
      <c r="I1506" s="68"/>
      <c r="J1506" s="68"/>
      <c r="K1506" s="68"/>
      <c r="L1506" s="68"/>
      <c r="M1506" s="68"/>
      <c r="N1506" s="68"/>
      <c r="O1506" s="68"/>
      <c r="P1506" s="68"/>
      <c r="Q1506" s="68"/>
      <c r="R1506" s="68"/>
      <c r="S1506" s="70"/>
      <c r="T1506" s="70"/>
      <c r="U1506" s="67"/>
      <c r="V1506" s="67"/>
      <c r="W1506" s="67"/>
      <c r="X1506" s="67"/>
      <c r="Y1506" s="67"/>
    </row>
    <row r="1507">
      <c r="A1507" s="67"/>
      <c r="B1507" s="68"/>
      <c r="C1507" s="67"/>
      <c r="D1507" s="67"/>
      <c r="E1507" s="67"/>
      <c r="F1507" s="68"/>
      <c r="G1507" s="68"/>
      <c r="H1507" s="68"/>
      <c r="I1507" s="68"/>
      <c r="J1507" s="68"/>
      <c r="K1507" s="68"/>
      <c r="L1507" s="68"/>
      <c r="M1507" s="68"/>
      <c r="N1507" s="68"/>
      <c r="O1507" s="68"/>
      <c r="P1507" s="68"/>
      <c r="Q1507" s="68"/>
      <c r="R1507" s="68"/>
      <c r="S1507" s="70"/>
      <c r="T1507" s="70"/>
      <c r="U1507" s="67"/>
      <c r="V1507" s="67"/>
      <c r="W1507" s="67"/>
      <c r="X1507" s="67"/>
      <c r="Y1507" s="67"/>
    </row>
    <row r="1508">
      <c r="A1508" s="67"/>
      <c r="B1508" s="68"/>
      <c r="C1508" s="67"/>
      <c r="D1508" s="67"/>
      <c r="E1508" s="67"/>
      <c r="F1508" s="68"/>
      <c r="G1508" s="68"/>
      <c r="H1508" s="68"/>
      <c r="I1508" s="68"/>
      <c r="J1508" s="68"/>
      <c r="K1508" s="68"/>
      <c r="L1508" s="68"/>
      <c r="M1508" s="68"/>
      <c r="N1508" s="68"/>
      <c r="O1508" s="68"/>
      <c r="P1508" s="68"/>
      <c r="Q1508" s="68"/>
      <c r="R1508" s="68"/>
      <c r="S1508" s="70"/>
      <c r="T1508" s="70"/>
      <c r="U1508" s="67"/>
      <c r="V1508" s="67"/>
      <c r="W1508" s="67"/>
      <c r="X1508" s="67"/>
      <c r="Y1508" s="67"/>
    </row>
    <row r="1509">
      <c r="A1509" s="67"/>
      <c r="B1509" s="68"/>
      <c r="C1509" s="67"/>
      <c r="D1509" s="67"/>
      <c r="E1509" s="67"/>
      <c r="F1509" s="68"/>
      <c r="G1509" s="68"/>
      <c r="H1509" s="68"/>
      <c r="I1509" s="68"/>
      <c r="J1509" s="68"/>
      <c r="K1509" s="68"/>
      <c r="L1509" s="68"/>
      <c r="M1509" s="68"/>
      <c r="N1509" s="68"/>
      <c r="O1509" s="68"/>
      <c r="P1509" s="68"/>
      <c r="Q1509" s="68"/>
      <c r="R1509" s="68"/>
      <c r="S1509" s="70"/>
      <c r="T1509" s="70"/>
      <c r="U1509" s="67"/>
      <c r="V1509" s="67"/>
      <c r="W1509" s="67"/>
      <c r="X1509" s="67"/>
      <c r="Y1509" s="67"/>
    </row>
    <row r="1510">
      <c r="A1510" s="67"/>
      <c r="B1510" s="68"/>
      <c r="C1510" s="67"/>
      <c r="D1510" s="67"/>
      <c r="E1510" s="67"/>
      <c r="F1510" s="68"/>
      <c r="G1510" s="68"/>
      <c r="H1510" s="68"/>
      <c r="I1510" s="68"/>
      <c r="J1510" s="68"/>
      <c r="K1510" s="68"/>
      <c r="L1510" s="68"/>
      <c r="M1510" s="68"/>
      <c r="N1510" s="68"/>
      <c r="O1510" s="68"/>
      <c r="P1510" s="68"/>
      <c r="Q1510" s="68"/>
      <c r="R1510" s="68"/>
      <c r="S1510" s="70"/>
      <c r="T1510" s="70"/>
      <c r="U1510" s="67"/>
      <c r="V1510" s="67"/>
      <c r="W1510" s="67"/>
      <c r="X1510" s="67"/>
      <c r="Y1510" s="67"/>
    </row>
    <row r="1511">
      <c r="A1511" s="67"/>
      <c r="B1511" s="68"/>
      <c r="C1511" s="67"/>
      <c r="D1511" s="67"/>
      <c r="E1511" s="67"/>
      <c r="F1511" s="68"/>
      <c r="G1511" s="68"/>
      <c r="H1511" s="68"/>
      <c r="I1511" s="68"/>
      <c r="J1511" s="68"/>
      <c r="K1511" s="68"/>
      <c r="L1511" s="68"/>
      <c r="M1511" s="68"/>
      <c r="N1511" s="68"/>
      <c r="O1511" s="68"/>
      <c r="P1511" s="68"/>
      <c r="Q1511" s="68"/>
      <c r="R1511" s="68"/>
      <c r="S1511" s="70"/>
      <c r="T1511" s="70"/>
      <c r="U1511" s="67"/>
      <c r="V1511" s="67"/>
      <c r="W1511" s="67"/>
      <c r="X1511" s="67"/>
      <c r="Y1511" s="67"/>
    </row>
    <row r="1512">
      <c r="A1512" s="67"/>
      <c r="B1512" s="68"/>
      <c r="C1512" s="67"/>
      <c r="D1512" s="67"/>
      <c r="E1512" s="67"/>
      <c r="F1512" s="68"/>
      <c r="G1512" s="68"/>
      <c r="H1512" s="68"/>
      <c r="I1512" s="68"/>
      <c r="J1512" s="68"/>
      <c r="K1512" s="68"/>
      <c r="L1512" s="68"/>
      <c r="M1512" s="68"/>
      <c r="N1512" s="68"/>
      <c r="O1512" s="68"/>
      <c r="P1512" s="68"/>
      <c r="Q1512" s="68"/>
      <c r="R1512" s="68"/>
      <c r="S1512" s="70"/>
      <c r="T1512" s="70"/>
      <c r="U1512" s="67"/>
      <c r="V1512" s="67"/>
      <c r="W1512" s="67"/>
      <c r="X1512" s="67"/>
      <c r="Y1512" s="67"/>
    </row>
    <row r="1513">
      <c r="A1513" s="67"/>
      <c r="B1513" s="68"/>
      <c r="C1513" s="67"/>
      <c r="D1513" s="67"/>
      <c r="E1513" s="67"/>
      <c r="F1513" s="68"/>
      <c r="G1513" s="68"/>
      <c r="H1513" s="68"/>
      <c r="I1513" s="68"/>
      <c r="J1513" s="68"/>
      <c r="K1513" s="68"/>
      <c r="L1513" s="68"/>
      <c r="M1513" s="68"/>
      <c r="N1513" s="68"/>
      <c r="O1513" s="68"/>
      <c r="P1513" s="68"/>
      <c r="Q1513" s="68"/>
      <c r="R1513" s="68"/>
      <c r="S1513" s="70"/>
      <c r="T1513" s="70"/>
      <c r="U1513" s="67"/>
      <c r="V1513" s="67"/>
      <c r="W1513" s="67"/>
      <c r="X1513" s="67"/>
      <c r="Y1513" s="67"/>
    </row>
    <row r="1514">
      <c r="A1514" s="67"/>
      <c r="B1514" s="68"/>
      <c r="C1514" s="67"/>
      <c r="D1514" s="67"/>
      <c r="E1514" s="67"/>
      <c r="F1514" s="68"/>
      <c r="G1514" s="68"/>
      <c r="H1514" s="68"/>
      <c r="I1514" s="68"/>
      <c r="J1514" s="68"/>
      <c r="K1514" s="68"/>
      <c r="L1514" s="68"/>
      <c r="M1514" s="68"/>
      <c r="N1514" s="68"/>
      <c r="O1514" s="68"/>
      <c r="P1514" s="68"/>
      <c r="Q1514" s="68"/>
      <c r="R1514" s="68"/>
      <c r="S1514" s="70"/>
      <c r="T1514" s="70"/>
      <c r="U1514" s="67"/>
      <c r="V1514" s="67"/>
      <c r="W1514" s="67"/>
      <c r="X1514" s="67"/>
      <c r="Y1514" s="67"/>
    </row>
    <row r="1515">
      <c r="A1515" s="67"/>
      <c r="B1515" s="68"/>
      <c r="C1515" s="67"/>
      <c r="D1515" s="67"/>
      <c r="E1515" s="67"/>
      <c r="F1515" s="68"/>
      <c r="G1515" s="68"/>
      <c r="H1515" s="68"/>
      <c r="I1515" s="68"/>
      <c r="J1515" s="68"/>
      <c r="K1515" s="68"/>
      <c r="L1515" s="68"/>
      <c r="M1515" s="68"/>
      <c r="N1515" s="68"/>
      <c r="O1515" s="68"/>
      <c r="P1515" s="68"/>
      <c r="Q1515" s="68"/>
      <c r="R1515" s="68"/>
      <c r="S1515" s="70"/>
      <c r="T1515" s="70"/>
      <c r="U1515" s="67"/>
      <c r="V1515" s="67"/>
      <c r="W1515" s="67"/>
      <c r="X1515" s="67"/>
      <c r="Y1515" s="67"/>
    </row>
    <row r="1516">
      <c r="A1516" s="67"/>
      <c r="B1516" s="68"/>
      <c r="C1516" s="67"/>
      <c r="D1516" s="67"/>
      <c r="E1516" s="67"/>
      <c r="F1516" s="68"/>
      <c r="G1516" s="68"/>
      <c r="H1516" s="68"/>
      <c r="I1516" s="68"/>
      <c r="J1516" s="68"/>
      <c r="K1516" s="68"/>
      <c r="L1516" s="68"/>
      <c r="M1516" s="68"/>
      <c r="N1516" s="68"/>
      <c r="O1516" s="68"/>
      <c r="P1516" s="68"/>
      <c r="Q1516" s="68"/>
      <c r="R1516" s="68"/>
      <c r="S1516" s="70"/>
      <c r="T1516" s="70"/>
      <c r="U1516" s="67"/>
      <c r="V1516" s="67"/>
      <c r="W1516" s="67"/>
      <c r="X1516" s="67"/>
      <c r="Y1516" s="67"/>
    </row>
    <row r="1517">
      <c r="A1517" s="67"/>
      <c r="B1517" s="68"/>
      <c r="C1517" s="67"/>
      <c r="D1517" s="67"/>
      <c r="E1517" s="67"/>
      <c r="F1517" s="68"/>
      <c r="G1517" s="68"/>
      <c r="H1517" s="68"/>
      <c r="I1517" s="68"/>
      <c r="J1517" s="68"/>
      <c r="K1517" s="68"/>
      <c r="L1517" s="68"/>
      <c r="M1517" s="68"/>
      <c r="N1517" s="68"/>
      <c r="O1517" s="68"/>
      <c r="P1517" s="68"/>
      <c r="Q1517" s="68"/>
      <c r="R1517" s="68"/>
      <c r="S1517" s="70"/>
      <c r="T1517" s="70"/>
      <c r="U1517" s="67"/>
      <c r="V1517" s="67"/>
      <c r="W1517" s="67"/>
      <c r="X1517" s="67"/>
      <c r="Y1517" s="67"/>
    </row>
    <row r="1518">
      <c r="A1518" s="67"/>
      <c r="B1518" s="68"/>
      <c r="C1518" s="67"/>
      <c r="D1518" s="67"/>
      <c r="E1518" s="67"/>
      <c r="F1518" s="68"/>
      <c r="G1518" s="68"/>
      <c r="H1518" s="68"/>
      <c r="I1518" s="68"/>
      <c r="J1518" s="68"/>
      <c r="K1518" s="68"/>
      <c r="L1518" s="68"/>
      <c r="M1518" s="68"/>
      <c r="N1518" s="68"/>
      <c r="O1518" s="68"/>
      <c r="P1518" s="68"/>
      <c r="Q1518" s="68"/>
      <c r="R1518" s="68"/>
      <c r="S1518" s="70"/>
      <c r="T1518" s="70"/>
      <c r="U1518" s="67"/>
      <c r="V1518" s="67"/>
      <c r="W1518" s="67"/>
      <c r="X1518" s="67"/>
      <c r="Y1518" s="67"/>
    </row>
    <row r="1519">
      <c r="A1519" s="67"/>
      <c r="B1519" s="68"/>
      <c r="C1519" s="67"/>
      <c r="D1519" s="67"/>
      <c r="E1519" s="67"/>
      <c r="F1519" s="68"/>
      <c r="G1519" s="68"/>
      <c r="H1519" s="68"/>
      <c r="I1519" s="68"/>
      <c r="J1519" s="68"/>
      <c r="K1519" s="68"/>
      <c r="L1519" s="68"/>
      <c r="M1519" s="68"/>
      <c r="N1519" s="68"/>
      <c r="O1519" s="68"/>
      <c r="P1519" s="68"/>
      <c r="Q1519" s="68"/>
      <c r="R1519" s="68"/>
      <c r="S1519" s="70"/>
      <c r="T1519" s="70"/>
      <c r="U1519" s="67"/>
      <c r="V1519" s="67"/>
      <c r="W1519" s="67"/>
      <c r="X1519" s="67"/>
      <c r="Y1519" s="67"/>
    </row>
    <row r="1520">
      <c r="A1520" s="67"/>
      <c r="B1520" s="68"/>
      <c r="C1520" s="67"/>
      <c r="D1520" s="67"/>
      <c r="E1520" s="67"/>
      <c r="F1520" s="68"/>
      <c r="G1520" s="68"/>
      <c r="H1520" s="68"/>
      <c r="I1520" s="68"/>
      <c r="J1520" s="68"/>
      <c r="K1520" s="68"/>
      <c r="L1520" s="68"/>
      <c r="M1520" s="68"/>
      <c r="N1520" s="68"/>
      <c r="O1520" s="68"/>
      <c r="P1520" s="68"/>
      <c r="Q1520" s="68"/>
      <c r="R1520" s="68"/>
      <c r="S1520" s="70"/>
      <c r="T1520" s="70"/>
      <c r="U1520" s="67"/>
      <c r="V1520" s="67"/>
      <c r="W1520" s="67"/>
      <c r="X1520" s="67"/>
      <c r="Y1520" s="67"/>
    </row>
    <row r="1521">
      <c r="A1521" s="67"/>
      <c r="B1521" s="68"/>
      <c r="C1521" s="67"/>
      <c r="D1521" s="67"/>
      <c r="E1521" s="67"/>
      <c r="F1521" s="68"/>
      <c r="G1521" s="68"/>
      <c r="H1521" s="68"/>
      <c r="I1521" s="68"/>
      <c r="J1521" s="68"/>
      <c r="K1521" s="68"/>
      <c r="L1521" s="68"/>
      <c r="M1521" s="68"/>
      <c r="N1521" s="68"/>
      <c r="O1521" s="68"/>
      <c r="P1521" s="68"/>
      <c r="Q1521" s="68"/>
      <c r="R1521" s="68"/>
      <c r="S1521" s="72"/>
      <c r="T1521" s="70"/>
      <c r="U1521" s="67"/>
      <c r="V1521" s="67"/>
      <c r="W1521" s="67"/>
      <c r="X1521" s="67"/>
      <c r="Y1521" s="67"/>
    </row>
    <row r="1522">
      <c r="A1522" s="67"/>
      <c r="B1522" s="68"/>
      <c r="C1522" s="67"/>
      <c r="D1522" s="67"/>
      <c r="E1522" s="67"/>
      <c r="F1522" s="68"/>
      <c r="G1522" s="68"/>
      <c r="H1522" s="68"/>
      <c r="I1522" s="68"/>
      <c r="J1522" s="68"/>
      <c r="K1522" s="68"/>
      <c r="L1522" s="68"/>
      <c r="M1522" s="68"/>
      <c r="N1522" s="68"/>
      <c r="O1522" s="68"/>
      <c r="P1522" s="68"/>
      <c r="Q1522" s="68"/>
      <c r="R1522" s="68"/>
      <c r="S1522" s="70"/>
      <c r="T1522" s="70"/>
      <c r="U1522" s="67"/>
      <c r="V1522" s="67"/>
      <c r="W1522" s="67"/>
      <c r="X1522" s="67"/>
      <c r="Y1522" s="67"/>
    </row>
    <row r="1523">
      <c r="A1523" s="67"/>
      <c r="B1523" s="68"/>
      <c r="C1523" s="67"/>
      <c r="D1523" s="67"/>
      <c r="E1523" s="67"/>
      <c r="F1523" s="68"/>
      <c r="G1523" s="68"/>
      <c r="H1523" s="68"/>
      <c r="I1523" s="68"/>
      <c r="J1523" s="68"/>
      <c r="K1523" s="68"/>
      <c r="L1523" s="68"/>
      <c r="M1523" s="68"/>
      <c r="N1523" s="68"/>
      <c r="O1523" s="68"/>
      <c r="P1523" s="68"/>
      <c r="Q1523" s="68"/>
      <c r="R1523" s="68"/>
      <c r="S1523" s="70"/>
      <c r="T1523" s="70"/>
      <c r="U1523" s="67"/>
      <c r="V1523" s="67"/>
      <c r="W1523" s="67"/>
      <c r="X1523" s="67"/>
      <c r="Y1523" s="67"/>
    </row>
    <row r="1524">
      <c r="A1524" s="67"/>
      <c r="B1524" s="68"/>
      <c r="C1524" s="67"/>
      <c r="D1524" s="67"/>
      <c r="E1524" s="67"/>
      <c r="F1524" s="68"/>
      <c r="G1524" s="68"/>
      <c r="H1524" s="68"/>
      <c r="I1524" s="68"/>
      <c r="J1524" s="68"/>
      <c r="K1524" s="68"/>
      <c r="L1524" s="68"/>
      <c r="M1524" s="68"/>
      <c r="N1524" s="68"/>
      <c r="O1524" s="68"/>
      <c r="P1524" s="68"/>
      <c r="Q1524" s="68"/>
      <c r="R1524" s="68"/>
      <c r="S1524" s="70"/>
      <c r="T1524" s="70"/>
      <c r="U1524" s="67"/>
      <c r="V1524" s="67"/>
      <c r="W1524" s="67"/>
      <c r="X1524" s="67"/>
      <c r="Y1524" s="67"/>
    </row>
    <row r="1525">
      <c r="A1525" s="67"/>
      <c r="B1525" s="68"/>
      <c r="C1525" s="67"/>
      <c r="D1525" s="67"/>
      <c r="E1525" s="67"/>
      <c r="F1525" s="68"/>
      <c r="G1525" s="68"/>
      <c r="H1525" s="68"/>
      <c r="I1525" s="68"/>
      <c r="J1525" s="68"/>
      <c r="K1525" s="68"/>
      <c r="L1525" s="68"/>
      <c r="M1525" s="68"/>
      <c r="N1525" s="68"/>
      <c r="O1525" s="68"/>
      <c r="P1525" s="68"/>
      <c r="Q1525" s="68"/>
      <c r="R1525" s="68"/>
      <c r="S1525" s="70"/>
      <c r="T1525" s="70"/>
      <c r="U1525" s="67"/>
      <c r="V1525" s="67"/>
      <c r="W1525" s="67"/>
      <c r="X1525" s="67"/>
      <c r="Y1525" s="67"/>
    </row>
    <row r="1526">
      <c r="A1526" s="67"/>
      <c r="B1526" s="68"/>
      <c r="C1526" s="67"/>
      <c r="D1526" s="67"/>
      <c r="E1526" s="67"/>
      <c r="F1526" s="68"/>
      <c r="G1526" s="68"/>
      <c r="H1526" s="68"/>
      <c r="I1526" s="68"/>
      <c r="J1526" s="68"/>
      <c r="K1526" s="68"/>
      <c r="L1526" s="68"/>
      <c r="M1526" s="68"/>
      <c r="N1526" s="68"/>
      <c r="O1526" s="68"/>
      <c r="P1526" s="68"/>
      <c r="Q1526" s="68"/>
      <c r="R1526" s="68"/>
      <c r="S1526" s="70"/>
      <c r="T1526" s="70"/>
      <c r="U1526" s="67"/>
      <c r="V1526" s="67"/>
      <c r="W1526" s="67"/>
      <c r="X1526" s="67"/>
      <c r="Y1526" s="67"/>
    </row>
    <row r="1527">
      <c r="A1527" s="67"/>
      <c r="B1527" s="68"/>
      <c r="C1527" s="67"/>
      <c r="D1527" s="67"/>
      <c r="E1527" s="67"/>
      <c r="F1527" s="68"/>
      <c r="G1527" s="68"/>
      <c r="H1527" s="68"/>
      <c r="I1527" s="68"/>
      <c r="J1527" s="68"/>
      <c r="K1527" s="68"/>
      <c r="L1527" s="68"/>
      <c r="M1527" s="68"/>
      <c r="N1527" s="68"/>
      <c r="O1527" s="68"/>
      <c r="P1527" s="68"/>
      <c r="Q1527" s="68"/>
      <c r="R1527" s="68"/>
      <c r="S1527" s="72"/>
      <c r="T1527" s="70"/>
      <c r="U1527" s="67"/>
      <c r="V1527" s="67"/>
      <c r="W1527" s="67"/>
      <c r="X1527" s="67"/>
      <c r="Y1527" s="67"/>
    </row>
    <row r="1528">
      <c r="A1528" s="67"/>
      <c r="B1528" s="68"/>
      <c r="C1528" s="67"/>
      <c r="D1528" s="67"/>
      <c r="E1528" s="67"/>
      <c r="F1528" s="68"/>
      <c r="G1528" s="68"/>
      <c r="H1528" s="68"/>
      <c r="I1528" s="68"/>
      <c r="J1528" s="68"/>
      <c r="K1528" s="68"/>
      <c r="L1528" s="68"/>
      <c r="M1528" s="68"/>
      <c r="N1528" s="68"/>
      <c r="O1528" s="68"/>
      <c r="P1528" s="68"/>
      <c r="Q1528" s="68"/>
      <c r="R1528" s="68"/>
      <c r="S1528" s="70"/>
      <c r="T1528" s="70"/>
      <c r="U1528" s="67"/>
      <c r="V1528" s="67"/>
      <c r="W1528" s="67"/>
      <c r="X1528" s="67"/>
      <c r="Y1528" s="67"/>
    </row>
    <row r="1529">
      <c r="A1529" s="67"/>
      <c r="B1529" s="68"/>
      <c r="C1529" s="67"/>
      <c r="D1529" s="67"/>
      <c r="E1529" s="67"/>
      <c r="F1529" s="68"/>
      <c r="G1529" s="68"/>
      <c r="H1529" s="68"/>
      <c r="I1529" s="68"/>
      <c r="J1529" s="68"/>
      <c r="K1529" s="68"/>
      <c r="L1529" s="68"/>
      <c r="M1529" s="68"/>
      <c r="N1529" s="68"/>
      <c r="O1529" s="68"/>
      <c r="P1529" s="68"/>
      <c r="Q1529" s="68"/>
      <c r="R1529" s="68"/>
      <c r="S1529" s="70"/>
      <c r="T1529" s="70"/>
      <c r="U1529" s="67"/>
      <c r="V1529" s="67"/>
      <c r="W1529" s="67"/>
      <c r="X1529" s="67"/>
      <c r="Y1529" s="67"/>
    </row>
    <row r="1530">
      <c r="A1530" s="67"/>
      <c r="B1530" s="68"/>
      <c r="C1530" s="67"/>
      <c r="D1530" s="67"/>
      <c r="E1530" s="67"/>
      <c r="F1530" s="68"/>
      <c r="G1530" s="68"/>
      <c r="H1530" s="68"/>
      <c r="I1530" s="68"/>
      <c r="J1530" s="68"/>
      <c r="K1530" s="68"/>
      <c r="L1530" s="68"/>
      <c r="M1530" s="68"/>
      <c r="N1530" s="68"/>
      <c r="O1530" s="68"/>
      <c r="P1530" s="68"/>
      <c r="Q1530" s="68"/>
      <c r="R1530" s="68"/>
      <c r="S1530" s="70"/>
      <c r="T1530" s="70"/>
      <c r="U1530" s="67"/>
      <c r="V1530" s="67"/>
      <c r="W1530" s="67"/>
      <c r="X1530" s="67"/>
      <c r="Y1530" s="67"/>
    </row>
    <row r="1531">
      <c r="A1531" s="67"/>
      <c r="B1531" s="68"/>
      <c r="C1531" s="67"/>
      <c r="D1531" s="67"/>
      <c r="E1531" s="67"/>
      <c r="F1531" s="68"/>
      <c r="G1531" s="68"/>
      <c r="H1531" s="68"/>
      <c r="I1531" s="68"/>
      <c r="J1531" s="68"/>
      <c r="K1531" s="68"/>
      <c r="L1531" s="68"/>
      <c r="M1531" s="68"/>
      <c r="N1531" s="68"/>
      <c r="O1531" s="68"/>
      <c r="P1531" s="68"/>
      <c r="Q1531" s="68"/>
      <c r="R1531" s="68"/>
      <c r="S1531" s="70"/>
      <c r="T1531" s="70"/>
      <c r="U1531" s="67"/>
      <c r="V1531" s="67"/>
      <c r="W1531" s="67"/>
      <c r="X1531" s="67"/>
      <c r="Y1531" s="67"/>
    </row>
    <row r="1532">
      <c r="A1532" s="67"/>
      <c r="B1532" s="68"/>
      <c r="C1532" s="67"/>
      <c r="D1532" s="67"/>
      <c r="E1532" s="67"/>
      <c r="F1532" s="68"/>
      <c r="G1532" s="68"/>
      <c r="H1532" s="68"/>
      <c r="I1532" s="68"/>
      <c r="J1532" s="68"/>
      <c r="K1532" s="68"/>
      <c r="L1532" s="68"/>
      <c r="M1532" s="68"/>
      <c r="N1532" s="68"/>
      <c r="O1532" s="68"/>
      <c r="P1532" s="68"/>
      <c r="Q1532" s="68"/>
      <c r="R1532" s="68"/>
      <c r="S1532" s="70"/>
      <c r="T1532" s="70"/>
      <c r="U1532" s="67"/>
      <c r="V1532" s="67"/>
      <c r="W1532" s="67"/>
      <c r="X1532" s="67"/>
      <c r="Y1532" s="67"/>
    </row>
    <row r="1533">
      <c r="A1533" s="67"/>
      <c r="B1533" s="68"/>
      <c r="C1533" s="67"/>
      <c r="D1533" s="67"/>
      <c r="E1533" s="67"/>
      <c r="F1533" s="68"/>
      <c r="G1533" s="68"/>
      <c r="H1533" s="68"/>
      <c r="I1533" s="68"/>
      <c r="J1533" s="68"/>
      <c r="K1533" s="68"/>
      <c r="L1533" s="68"/>
      <c r="M1533" s="68"/>
      <c r="N1533" s="68"/>
      <c r="O1533" s="68"/>
      <c r="P1533" s="68"/>
      <c r="Q1533" s="68"/>
      <c r="R1533" s="68"/>
      <c r="S1533" s="70"/>
      <c r="T1533" s="70"/>
      <c r="U1533" s="67"/>
      <c r="V1533" s="67"/>
      <c r="W1533" s="67"/>
      <c r="X1533" s="67"/>
      <c r="Y1533" s="67"/>
    </row>
    <row r="1534">
      <c r="A1534" s="67"/>
      <c r="B1534" s="68"/>
      <c r="C1534" s="67"/>
      <c r="D1534" s="67"/>
      <c r="E1534" s="67"/>
      <c r="F1534" s="68"/>
      <c r="G1534" s="68"/>
      <c r="H1534" s="68"/>
      <c r="I1534" s="68"/>
      <c r="J1534" s="68"/>
      <c r="K1534" s="68"/>
      <c r="L1534" s="68"/>
      <c r="M1534" s="68"/>
      <c r="N1534" s="68"/>
      <c r="O1534" s="68"/>
      <c r="P1534" s="68"/>
      <c r="Q1534" s="68"/>
      <c r="R1534" s="68"/>
      <c r="S1534" s="70"/>
      <c r="T1534" s="70"/>
      <c r="U1534" s="67"/>
      <c r="V1534" s="67"/>
      <c r="W1534" s="67"/>
      <c r="X1534" s="67"/>
      <c r="Y1534" s="67"/>
    </row>
    <row r="1535">
      <c r="A1535" s="67"/>
      <c r="B1535" s="68"/>
      <c r="C1535" s="67"/>
      <c r="D1535" s="67"/>
      <c r="E1535" s="67"/>
      <c r="F1535" s="68"/>
      <c r="G1535" s="68"/>
      <c r="H1535" s="68"/>
      <c r="I1535" s="68"/>
      <c r="J1535" s="68"/>
      <c r="K1535" s="68"/>
      <c r="L1535" s="68"/>
      <c r="M1535" s="68"/>
      <c r="N1535" s="68"/>
      <c r="O1535" s="68"/>
      <c r="P1535" s="68"/>
      <c r="Q1535" s="68"/>
      <c r="R1535" s="68"/>
      <c r="S1535" s="70"/>
      <c r="T1535" s="70"/>
      <c r="U1535" s="67"/>
      <c r="V1535" s="67"/>
      <c r="W1535" s="67"/>
      <c r="X1535" s="67"/>
      <c r="Y1535" s="67"/>
    </row>
    <row r="1536">
      <c r="A1536" s="67"/>
      <c r="B1536" s="68"/>
      <c r="C1536" s="67"/>
      <c r="D1536" s="67"/>
      <c r="E1536" s="67"/>
      <c r="F1536" s="68"/>
      <c r="G1536" s="68"/>
      <c r="H1536" s="68"/>
      <c r="I1536" s="68"/>
      <c r="J1536" s="68"/>
      <c r="K1536" s="68"/>
      <c r="L1536" s="68"/>
      <c r="M1536" s="68"/>
      <c r="N1536" s="68"/>
      <c r="O1536" s="68"/>
      <c r="P1536" s="68"/>
      <c r="Q1536" s="68"/>
      <c r="R1536" s="68"/>
      <c r="S1536" s="70"/>
      <c r="T1536" s="70"/>
      <c r="U1536" s="67"/>
      <c r="V1536" s="67"/>
      <c r="W1536" s="67"/>
      <c r="X1536" s="67"/>
      <c r="Y1536" s="67"/>
    </row>
    <row r="1537">
      <c r="A1537" s="67"/>
      <c r="B1537" s="68"/>
      <c r="C1537" s="67"/>
      <c r="D1537" s="67"/>
      <c r="E1537" s="67"/>
      <c r="F1537" s="68"/>
      <c r="G1537" s="68"/>
      <c r="H1537" s="68"/>
      <c r="I1537" s="68"/>
      <c r="J1537" s="68"/>
      <c r="K1537" s="68"/>
      <c r="L1537" s="68"/>
      <c r="M1537" s="68"/>
      <c r="N1537" s="68"/>
      <c r="O1537" s="68"/>
      <c r="P1537" s="68"/>
      <c r="Q1537" s="68"/>
      <c r="R1537" s="68"/>
      <c r="S1537" s="70"/>
      <c r="T1537" s="70"/>
      <c r="U1537" s="67"/>
      <c r="V1537" s="67"/>
      <c r="W1537" s="67"/>
      <c r="X1537" s="67"/>
      <c r="Y1537" s="67"/>
    </row>
    <row r="1538">
      <c r="A1538" s="67"/>
      <c r="B1538" s="68"/>
      <c r="C1538" s="67"/>
      <c r="D1538" s="67"/>
      <c r="E1538" s="67"/>
      <c r="F1538" s="68"/>
      <c r="G1538" s="68"/>
      <c r="H1538" s="68"/>
      <c r="I1538" s="68"/>
      <c r="J1538" s="68"/>
      <c r="K1538" s="68"/>
      <c r="L1538" s="68"/>
      <c r="M1538" s="68"/>
      <c r="N1538" s="68"/>
      <c r="O1538" s="68"/>
      <c r="P1538" s="68"/>
      <c r="Q1538" s="68"/>
      <c r="R1538" s="68"/>
      <c r="S1538" s="70"/>
      <c r="T1538" s="70"/>
      <c r="U1538" s="67"/>
      <c r="V1538" s="67"/>
      <c r="W1538" s="67"/>
      <c r="X1538" s="67"/>
      <c r="Y1538" s="67"/>
    </row>
    <row r="1539">
      <c r="A1539" s="67"/>
      <c r="B1539" s="68"/>
      <c r="C1539" s="67"/>
      <c r="D1539" s="67"/>
      <c r="E1539" s="67"/>
      <c r="F1539" s="68"/>
      <c r="G1539" s="68"/>
      <c r="H1539" s="68"/>
      <c r="I1539" s="68"/>
      <c r="J1539" s="68"/>
      <c r="K1539" s="68"/>
      <c r="L1539" s="68"/>
      <c r="M1539" s="68"/>
      <c r="N1539" s="68"/>
      <c r="O1539" s="68"/>
      <c r="P1539" s="68"/>
      <c r="Q1539" s="68"/>
      <c r="R1539" s="68"/>
      <c r="S1539" s="70"/>
      <c r="T1539" s="70"/>
      <c r="U1539" s="67"/>
      <c r="V1539" s="67"/>
      <c r="W1539" s="67"/>
      <c r="X1539" s="67"/>
      <c r="Y1539" s="67"/>
    </row>
    <row r="1540">
      <c r="A1540" s="67"/>
      <c r="B1540" s="68"/>
      <c r="C1540" s="67"/>
      <c r="D1540" s="67"/>
      <c r="E1540" s="67"/>
      <c r="F1540" s="68"/>
      <c r="G1540" s="68"/>
      <c r="H1540" s="68"/>
      <c r="I1540" s="68"/>
      <c r="J1540" s="68"/>
      <c r="K1540" s="68"/>
      <c r="L1540" s="68"/>
      <c r="M1540" s="68"/>
      <c r="N1540" s="68"/>
      <c r="O1540" s="68"/>
      <c r="P1540" s="68"/>
      <c r="Q1540" s="68"/>
      <c r="R1540" s="68"/>
      <c r="S1540" s="70"/>
      <c r="T1540" s="70"/>
      <c r="U1540" s="67"/>
      <c r="V1540" s="67"/>
      <c r="W1540" s="67"/>
      <c r="X1540" s="67"/>
      <c r="Y1540" s="67"/>
    </row>
    <row r="1541">
      <c r="A1541" s="67"/>
      <c r="B1541" s="68"/>
      <c r="C1541" s="67"/>
      <c r="D1541" s="67"/>
      <c r="E1541" s="67"/>
      <c r="F1541" s="68"/>
      <c r="G1541" s="68"/>
      <c r="H1541" s="68"/>
      <c r="I1541" s="68"/>
      <c r="J1541" s="68"/>
      <c r="K1541" s="68"/>
      <c r="L1541" s="68"/>
      <c r="M1541" s="68"/>
      <c r="N1541" s="68"/>
      <c r="O1541" s="68"/>
      <c r="P1541" s="68"/>
      <c r="Q1541" s="68"/>
      <c r="R1541" s="68"/>
      <c r="S1541" s="70"/>
      <c r="T1541" s="70"/>
      <c r="U1541" s="67"/>
      <c r="V1541" s="67"/>
      <c r="W1541" s="67"/>
      <c r="X1541" s="67"/>
      <c r="Y1541" s="67"/>
    </row>
    <row r="1542">
      <c r="A1542" s="67"/>
      <c r="B1542" s="68"/>
      <c r="C1542" s="67"/>
      <c r="D1542" s="67"/>
      <c r="E1542" s="67"/>
      <c r="F1542" s="68"/>
      <c r="G1542" s="68"/>
      <c r="H1542" s="68"/>
      <c r="I1542" s="68"/>
      <c r="J1542" s="68"/>
      <c r="K1542" s="68"/>
      <c r="L1542" s="68"/>
      <c r="M1542" s="68"/>
      <c r="N1542" s="68"/>
      <c r="O1542" s="68"/>
      <c r="P1542" s="68"/>
      <c r="Q1542" s="68"/>
      <c r="R1542" s="68"/>
      <c r="S1542" s="70"/>
      <c r="T1542" s="70"/>
      <c r="U1542" s="67"/>
      <c r="V1542" s="67"/>
      <c r="W1542" s="67"/>
      <c r="X1542" s="67"/>
      <c r="Y1542" s="67"/>
    </row>
    <row r="1543">
      <c r="A1543" s="65"/>
      <c r="B1543" s="68"/>
      <c r="C1543" s="67"/>
      <c r="D1543" s="67"/>
      <c r="E1543" s="67"/>
      <c r="F1543" s="68"/>
      <c r="G1543" s="68"/>
      <c r="H1543" s="68"/>
      <c r="I1543" s="68"/>
      <c r="J1543" s="68"/>
      <c r="K1543" s="68"/>
      <c r="L1543" s="68"/>
      <c r="M1543" s="68"/>
      <c r="N1543" s="68"/>
      <c r="O1543" s="68"/>
      <c r="P1543" s="68"/>
      <c r="Q1543" s="68"/>
      <c r="R1543" s="68"/>
      <c r="S1543" s="70"/>
      <c r="T1543" s="70"/>
      <c r="U1543" s="67"/>
      <c r="V1543" s="67"/>
      <c r="W1543" s="67"/>
      <c r="X1543" s="67"/>
      <c r="Y1543" s="67"/>
    </row>
    <row r="1544">
      <c r="A1544" s="65"/>
      <c r="B1544" s="68"/>
      <c r="C1544" s="67"/>
      <c r="D1544" s="67"/>
      <c r="E1544" s="67"/>
      <c r="F1544" s="68"/>
      <c r="G1544" s="68"/>
      <c r="H1544" s="68"/>
      <c r="I1544" s="68"/>
      <c r="J1544" s="68"/>
      <c r="K1544" s="68"/>
      <c r="L1544" s="68"/>
      <c r="M1544" s="68"/>
      <c r="N1544" s="68"/>
      <c r="O1544" s="68"/>
      <c r="P1544" s="68"/>
      <c r="Q1544" s="68"/>
      <c r="R1544" s="68"/>
      <c r="S1544" s="70"/>
      <c r="T1544" s="70"/>
      <c r="U1544" s="67"/>
      <c r="V1544" s="67"/>
      <c r="W1544" s="67"/>
      <c r="X1544" s="67"/>
      <c r="Y1544" s="67"/>
    </row>
    <row r="1545">
      <c r="A1545" s="65"/>
      <c r="B1545" s="68"/>
      <c r="C1545" s="67"/>
      <c r="D1545" s="67"/>
      <c r="E1545" s="67"/>
      <c r="F1545" s="68"/>
      <c r="G1545" s="68"/>
      <c r="H1545" s="68"/>
      <c r="I1545" s="68"/>
      <c r="J1545" s="68"/>
      <c r="K1545" s="68"/>
      <c r="L1545" s="68"/>
      <c r="M1545" s="68"/>
      <c r="N1545" s="68"/>
      <c r="O1545" s="68"/>
      <c r="P1545" s="68"/>
      <c r="Q1545" s="68"/>
      <c r="R1545" s="68"/>
      <c r="S1545" s="70"/>
      <c r="T1545" s="70"/>
      <c r="U1545" s="67"/>
      <c r="V1545" s="67"/>
      <c r="W1545" s="67"/>
      <c r="X1545" s="67"/>
      <c r="Y1545" s="67"/>
    </row>
    <row r="1546">
      <c r="A1546" s="65"/>
      <c r="B1546" s="68"/>
      <c r="C1546" s="67"/>
      <c r="D1546" s="67"/>
      <c r="E1546" s="67"/>
      <c r="F1546" s="68"/>
      <c r="G1546" s="68"/>
      <c r="H1546" s="68"/>
      <c r="I1546" s="68"/>
      <c r="J1546" s="68"/>
      <c r="K1546" s="68"/>
      <c r="L1546" s="68"/>
      <c r="M1546" s="68"/>
      <c r="N1546" s="68"/>
      <c r="O1546" s="68"/>
      <c r="P1546" s="68"/>
      <c r="Q1546" s="68"/>
      <c r="R1546" s="68"/>
      <c r="S1546" s="70"/>
      <c r="T1546" s="70"/>
      <c r="U1546" s="67"/>
      <c r="V1546" s="67"/>
      <c r="W1546" s="67"/>
      <c r="X1546" s="67"/>
      <c r="Y1546" s="67"/>
    </row>
    <row r="1547">
      <c r="A1547" s="65"/>
      <c r="B1547" s="68"/>
      <c r="C1547" s="67"/>
      <c r="D1547" s="67"/>
      <c r="E1547" s="67"/>
      <c r="F1547" s="68"/>
      <c r="G1547" s="68"/>
      <c r="H1547" s="68"/>
      <c r="I1547" s="68"/>
      <c r="J1547" s="68"/>
      <c r="K1547" s="68"/>
      <c r="L1547" s="68"/>
      <c r="M1547" s="68"/>
      <c r="N1547" s="68"/>
      <c r="O1547" s="68"/>
      <c r="P1547" s="68"/>
      <c r="Q1547" s="68"/>
      <c r="R1547" s="68"/>
      <c r="S1547" s="70"/>
      <c r="T1547" s="70"/>
      <c r="U1547" s="67"/>
      <c r="V1547" s="67"/>
      <c r="W1547" s="67"/>
      <c r="X1547" s="67"/>
      <c r="Y1547" s="67"/>
    </row>
    <row r="1548">
      <c r="A1548" s="65"/>
      <c r="B1548" s="68"/>
      <c r="C1548" s="67"/>
      <c r="D1548" s="67"/>
      <c r="E1548" s="67"/>
      <c r="F1548" s="68"/>
      <c r="G1548" s="68"/>
      <c r="H1548" s="68"/>
      <c r="I1548" s="68"/>
      <c r="J1548" s="68"/>
      <c r="K1548" s="68"/>
      <c r="L1548" s="68"/>
      <c r="M1548" s="68"/>
      <c r="N1548" s="68"/>
      <c r="O1548" s="68"/>
      <c r="P1548" s="68"/>
      <c r="Q1548" s="68"/>
      <c r="R1548" s="68"/>
      <c r="S1548" s="70"/>
      <c r="T1548" s="70"/>
      <c r="U1548" s="67"/>
      <c r="V1548" s="67"/>
      <c r="W1548" s="67"/>
      <c r="X1548" s="67"/>
      <c r="Y1548" s="67"/>
    </row>
    <row r="1549">
      <c r="A1549" s="65"/>
      <c r="B1549" s="68"/>
      <c r="C1549" s="67"/>
      <c r="D1549" s="67"/>
      <c r="E1549" s="67"/>
      <c r="F1549" s="68"/>
      <c r="G1549" s="68"/>
      <c r="H1549" s="68"/>
      <c r="I1549" s="68"/>
      <c r="J1549" s="68"/>
      <c r="K1549" s="68"/>
      <c r="L1549" s="68"/>
      <c r="M1549" s="68"/>
      <c r="N1549" s="68"/>
      <c r="O1549" s="68"/>
      <c r="P1549" s="68"/>
      <c r="Q1549" s="68"/>
      <c r="R1549" s="68"/>
      <c r="S1549" s="70"/>
      <c r="T1549" s="70"/>
      <c r="U1549" s="67"/>
      <c r="V1549" s="67"/>
      <c r="W1549" s="67"/>
      <c r="X1549" s="67"/>
      <c r="Y1549" s="67"/>
    </row>
    <row r="1550">
      <c r="A1550" s="65"/>
      <c r="B1550" s="68"/>
      <c r="C1550" s="67"/>
      <c r="D1550" s="67"/>
      <c r="E1550" s="67"/>
      <c r="F1550" s="68"/>
      <c r="G1550" s="68"/>
      <c r="H1550" s="68"/>
      <c r="I1550" s="68"/>
      <c r="J1550" s="68"/>
      <c r="K1550" s="68"/>
      <c r="L1550" s="68"/>
      <c r="M1550" s="68"/>
      <c r="N1550" s="68"/>
      <c r="O1550" s="68"/>
      <c r="P1550" s="68"/>
      <c r="Q1550" s="68"/>
      <c r="R1550" s="68"/>
      <c r="S1550" s="70"/>
      <c r="T1550" s="70"/>
      <c r="U1550" s="67"/>
      <c r="V1550" s="67"/>
      <c r="W1550" s="67"/>
      <c r="X1550" s="67"/>
      <c r="Y1550" s="67"/>
    </row>
    <row r="1551">
      <c r="A1551" s="65"/>
      <c r="B1551" s="68"/>
      <c r="C1551" s="67"/>
      <c r="D1551" s="67"/>
      <c r="E1551" s="67"/>
      <c r="F1551" s="68"/>
      <c r="G1551" s="68"/>
      <c r="H1551" s="68"/>
      <c r="I1551" s="68"/>
      <c r="J1551" s="68"/>
      <c r="K1551" s="68"/>
      <c r="L1551" s="68"/>
      <c r="M1551" s="68"/>
      <c r="N1551" s="68"/>
      <c r="O1551" s="68"/>
      <c r="P1551" s="68"/>
      <c r="Q1551" s="68"/>
      <c r="R1551" s="68"/>
      <c r="S1551" s="70"/>
      <c r="T1551" s="70"/>
      <c r="U1551" s="67"/>
      <c r="V1551" s="67"/>
      <c r="W1551" s="67"/>
      <c r="X1551" s="67"/>
      <c r="Y1551" s="67"/>
    </row>
    <row r="1552">
      <c r="A1552" s="65"/>
      <c r="B1552" s="68"/>
      <c r="C1552" s="67"/>
      <c r="D1552" s="67"/>
      <c r="E1552" s="67"/>
      <c r="F1552" s="68"/>
      <c r="G1552" s="68"/>
      <c r="H1552" s="68"/>
      <c r="I1552" s="68"/>
      <c r="J1552" s="68"/>
      <c r="K1552" s="68"/>
      <c r="L1552" s="68"/>
      <c r="M1552" s="68"/>
      <c r="N1552" s="68"/>
      <c r="O1552" s="68"/>
      <c r="P1552" s="68"/>
      <c r="Q1552" s="68"/>
      <c r="R1552" s="68"/>
      <c r="S1552" s="70"/>
      <c r="T1552" s="70"/>
      <c r="U1552" s="67"/>
      <c r="V1552" s="67"/>
      <c r="W1552" s="67"/>
      <c r="X1552" s="67"/>
      <c r="Y1552" s="67"/>
    </row>
    <row r="1553">
      <c r="A1553" s="67"/>
      <c r="B1553" s="68"/>
      <c r="C1553" s="67"/>
      <c r="D1553" s="67"/>
      <c r="E1553" s="67"/>
      <c r="F1553" s="68"/>
      <c r="G1553" s="68"/>
      <c r="H1553" s="68"/>
      <c r="I1553" s="68"/>
      <c r="J1553" s="68"/>
      <c r="K1553" s="68"/>
      <c r="L1553" s="68"/>
      <c r="M1553" s="68"/>
      <c r="N1553" s="68"/>
      <c r="O1553" s="68"/>
      <c r="P1553" s="68"/>
      <c r="Q1553" s="68"/>
      <c r="R1553" s="68"/>
      <c r="S1553" s="70"/>
      <c r="T1553" s="70"/>
      <c r="U1553" s="67"/>
      <c r="V1553" s="67"/>
      <c r="W1553" s="67"/>
      <c r="X1553" s="67"/>
      <c r="Y1553" s="67"/>
    </row>
    <row r="1554">
      <c r="A1554" s="67"/>
      <c r="B1554" s="68"/>
      <c r="C1554" s="67"/>
      <c r="D1554" s="67"/>
      <c r="E1554" s="67"/>
      <c r="F1554" s="68"/>
      <c r="G1554" s="68"/>
      <c r="H1554" s="68"/>
      <c r="I1554" s="68"/>
      <c r="J1554" s="68"/>
      <c r="K1554" s="68"/>
      <c r="L1554" s="68"/>
      <c r="M1554" s="68"/>
      <c r="N1554" s="68"/>
      <c r="O1554" s="68"/>
      <c r="P1554" s="68"/>
      <c r="Q1554" s="68"/>
      <c r="R1554" s="68"/>
      <c r="S1554" s="70"/>
      <c r="T1554" s="70"/>
      <c r="U1554" s="67"/>
      <c r="V1554" s="67"/>
      <c r="W1554" s="67"/>
      <c r="X1554" s="67"/>
      <c r="Y1554" s="67"/>
    </row>
    <row r="1555">
      <c r="A1555" s="67"/>
      <c r="B1555" s="68"/>
      <c r="C1555" s="67"/>
      <c r="D1555" s="67"/>
      <c r="E1555" s="67"/>
      <c r="F1555" s="68"/>
      <c r="G1555" s="68"/>
      <c r="H1555" s="68"/>
      <c r="I1555" s="68"/>
      <c r="J1555" s="68"/>
      <c r="K1555" s="68"/>
      <c r="L1555" s="68"/>
      <c r="M1555" s="68"/>
      <c r="N1555" s="68"/>
      <c r="O1555" s="68"/>
      <c r="P1555" s="68"/>
      <c r="Q1555" s="68"/>
      <c r="R1555" s="68"/>
      <c r="S1555" s="70"/>
      <c r="T1555" s="70"/>
      <c r="U1555" s="67"/>
      <c r="V1555" s="67"/>
      <c r="W1555" s="67"/>
      <c r="X1555" s="67"/>
      <c r="Y1555" s="67"/>
    </row>
    <row r="1556">
      <c r="A1556" s="67"/>
      <c r="B1556" s="68"/>
      <c r="C1556" s="67"/>
      <c r="D1556" s="67"/>
      <c r="E1556" s="67"/>
      <c r="F1556" s="68"/>
      <c r="G1556" s="68"/>
      <c r="H1556" s="68"/>
      <c r="I1556" s="68"/>
      <c r="J1556" s="68"/>
      <c r="K1556" s="68"/>
      <c r="L1556" s="68"/>
      <c r="M1556" s="68"/>
      <c r="N1556" s="68"/>
      <c r="O1556" s="68"/>
      <c r="P1556" s="68"/>
      <c r="Q1556" s="68"/>
      <c r="R1556" s="68"/>
      <c r="S1556" s="70"/>
      <c r="T1556" s="70"/>
      <c r="U1556" s="67"/>
      <c r="V1556" s="67"/>
      <c r="W1556" s="67"/>
      <c r="X1556" s="67"/>
      <c r="Y1556" s="67"/>
    </row>
    <row r="1557">
      <c r="A1557" s="67"/>
      <c r="B1557" s="68"/>
      <c r="C1557" s="67"/>
      <c r="D1557" s="67"/>
      <c r="E1557" s="67"/>
      <c r="F1557" s="68"/>
      <c r="G1557" s="68"/>
      <c r="H1557" s="68"/>
      <c r="I1557" s="68"/>
      <c r="J1557" s="68"/>
      <c r="K1557" s="68"/>
      <c r="L1557" s="68"/>
      <c r="M1557" s="68"/>
      <c r="N1557" s="68"/>
      <c r="O1557" s="68"/>
      <c r="P1557" s="68"/>
      <c r="Q1557" s="68"/>
      <c r="R1557" s="68"/>
      <c r="S1557" s="70"/>
      <c r="T1557" s="70"/>
      <c r="U1557" s="67"/>
      <c r="V1557" s="67"/>
      <c r="W1557" s="67"/>
      <c r="X1557" s="67"/>
      <c r="Y1557" s="67"/>
    </row>
    <row r="1558">
      <c r="A1558" s="67"/>
      <c r="B1558" s="68"/>
      <c r="C1558" s="67"/>
      <c r="D1558" s="67"/>
      <c r="E1558" s="67"/>
      <c r="F1558" s="68"/>
      <c r="G1558" s="68"/>
      <c r="H1558" s="68"/>
      <c r="I1558" s="68"/>
      <c r="J1558" s="68"/>
      <c r="K1558" s="68"/>
      <c r="L1558" s="68"/>
      <c r="M1558" s="68"/>
      <c r="N1558" s="68"/>
      <c r="O1558" s="68"/>
      <c r="P1558" s="68"/>
      <c r="Q1558" s="68"/>
      <c r="R1558" s="68"/>
      <c r="S1558" s="70"/>
      <c r="T1558" s="70"/>
      <c r="U1558" s="67"/>
      <c r="V1558" s="67"/>
      <c r="W1558" s="67"/>
      <c r="X1558" s="67"/>
      <c r="Y1558" s="67"/>
    </row>
    <row r="1559">
      <c r="A1559" s="67"/>
      <c r="B1559" s="68"/>
      <c r="C1559" s="67"/>
      <c r="D1559" s="67"/>
      <c r="E1559" s="67"/>
      <c r="F1559" s="68"/>
      <c r="G1559" s="68"/>
      <c r="H1559" s="68"/>
      <c r="I1559" s="68"/>
      <c r="J1559" s="68"/>
      <c r="K1559" s="68"/>
      <c r="L1559" s="68"/>
      <c r="M1559" s="68"/>
      <c r="N1559" s="68"/>
      <c r="O1559" s="68"/>
      <c r="P1559" s="68"/>
      <c r="Q1559" s="68"/>
      <c r="R1559" s="68"/>
      <c r="S1559" s="70"/>
      <c r="T1559" s="70"/>
      <c r="U1559" s="67"/>
      <c r="V1559" s="67"/>
      <c r="W1559" s="67"/>
      <c r="X1559" s="67"/>
      <c r="Y1559" s="67"/>
    </row>
    <row r="1560">
      <c r="A1560" s="67"/>
      <c r="B1560" s="68"/>
      <c r="C1560" s="67"/>
      <c r="D1560" s="67"/>
      <c r="E1560" s="67"/>
      <c r="F1560" s="68"/>
      <c r="G1560" s="68"/>
      <c r="H1560" s="68"/>
      <c r="I1560" s="68"/>
      <c r="J1560" s="68"/>
      <c r="K1560" s="68"/>
      <c r="L1560" s="68"/>
      <c r="M1560" s="68"/>
      <c r="N1560" s="68"/>
      <c r="O1560" s="68"/>
      <c r="P1560" s="68"/>
      <c r="Q1560" s="68"/>
      <c r="R1560" s="68"/>
      <c r="S1560" s="70"/>
      <c r="T1560" s="70"/>
      <c r="U1560" s="67"/>
      <c r="V1560" s="67"/>
      <c r="W1560" s="67"/>
      <c r="X1560" s="67"/>
      <c r="Y1560" s="67"/>
    </row>
    <row r="1561">
      <c r="A1561" s="67"/>
      <c r="B1561" s="68"/>
      <c r="C1561" s="67"/>
      <c r="D1561" s="67"/>
      <c r="E1561" s="67"/>
      <c r="F1561" s="68"/>
      <c r="G1561" s="68"/>
      <c r="H1561" s="68"/>
      <c r="I1561" s="68"/>
      <c r="J1561" s="68"/>
      <c r="K1561" s="68"/>
      <c r="L1561" s="68"/>
      <c r="M1561" s="68"/>
      <c r="N1561" s="68"/>
      <c r="O1561" s="68"/>
      <c r="P1561" s="68"/>
      <c r="Q1561" s="68"/>
      <c r="R1561" s="68"/>
      <c r="S1561" s="70"/>
      <c r="T1561" s="70"/>
      <c r="U1561" s="67"/>
      <c r="V1561" s="67"/>
      <c r="W1561" s="67"/>
      <c r="X1561" s="67"/>
      <c r="Y1561" s="67"/>
    </row>
    <row r="1562">
      <c r="A1562" s="67"/>
      <c r="B1562" s="68"/>
      <c r="C1562" s="67"/>
      <c r="D1562" s="67"/>
      <c r="E1562" s="67"/>
      <c r="F1562" s="68"/>
      <c r="G1562" s="68"/>
      <c r="H1562" s="68"/>
      <c r="I1562" s="68"/>
      <c r="J1562" s="68"/>
      <c r="K1562" s="68"/>
      <c r="L1562" s="68"/>
      <c r="M1562" s="68"/>
      <c r="N1562" s="68"/>
      <c r="O1562" s="68"/>
      <c r="P1562" s="68"/>
      <c r="Q1562" s="68"/>
      <c r="R1562" s="68"/>
      <c r="S1562" s="70"/>
      <c r="T1562" s="70"/>
      <c r="U1562" s="67"/>
      <c r="V1562" s="67"/>
      <c r="W1562" s="67"/>
      <c r="X1562" s="67"/>
      <c r="Y1562" s="67"/>
    </row>
    <row r="1563">
      <c r="A1563" s="67"/>
      <c r="B1563" s="68"/>
      <c r="C1563" s="67"/>
      <c r="D1563" s="67"/>
      <c r="E1563" s="67"/>
      <c r="F1563" s="68"/>
      <c r="G1563" s="68"/>
      <c r="H1563" s="68"/>
      <c r="I1563" s="68"/>
      <c r="J1563" s="68"/>
      <c r="K1563" s="68"/>
      <c r="L1563" s="68"/>
      <c r="M1563" s="68"/>
      <c r="N1563" s="68"/>
      <c r="O1563" s="68"/>
      <c r="P1563" s="68"/>
      <c r="Q1563" s="68"/>
      <c r="R1563" s="68"/>
      <c r="S1563" s="70"/>
      <c r="T1563" s="70"/>
      <c r="U1563" s="67"/>
      <c r="V1563" s="67"/>
      <c r="W1563" s="67"/>
      <c r="X1563" s="67"/>
      <c r="Y1563" s="67"/>
    </row>
    <row r="1564">
      <c r="A1564" s="67"/>
      <c r="B1564" s="68"/>
      <c r="C1564" s="67"/>
      <c r="D1564" s="67"/>
      <c r="E1564" s="67"/>
      <c r="F1564" s="68"/>
      <c r="G1564" s="68"/>
      <c r="H1564" s="68"/>
      <c r="I1564" s="68"/>
      <c r="J1564" s="68"/>
      <c r="K1564" s="68"/>
      <c r="L1564" s="68"/>
      <c r="M1564" s="68"/>
      <c r="N1564" s="68"/>
      <c r="O1564" s="68"/>
      <c r="P1564" s="68"/>
      <c r="Q1564" s="68"/>
      <c r="R1564" s="68"/>
      <c r="S1564" s="70"/>
      <c r="T1564" s="70"/>
      <c r="U1564" s="67"/>
      <c r="V1564" s="67"/>
      <c r="W1564" s="67"/>
      <c r="X1564" s="67"/>
      <c r="Y1564" s="67"/>
    </row>
    <row r="1565">
      <c r="A1565" s="67"/>
      <c r="B1565" s="68"/>
      <c r="C1565" s="67"/>
      <c r="D1565" s="67"/>
      <c r="E1565" s="67"/>
      <c r="F1565" s="68"/>
      <c r="G1565" s="68"/>
      <c r="H1565" s="68"/>
      <c r="I1565" s="68"/>
      <c r="J1565" s="68"/>
      <c r="K1565" s="68"/>
      <c r="L1565" s="68"/>
      <c r="M1565" s="68"/>
      <c r="N1565" s="68"/>
      <c r="O1565" s="68"/>
      <c r="P1565" s="68"/>
      <c r="Q1565" s="68"/>
      <c r="R1565" s="68"/>
      <c r="S1565" s="70"/>
      <c r="T1565" s="70"/>
      <c r="U1565" s="67"/>
      <c r="V1565" s="67"/>
      <c r="W1565" s="67"/>
      <c r="X1565" s="67"/>
      <c r="Y1565" s="67"/>
    </row>
    <row r="1566">
      <c r="A1566" s="67"/>
      <c r="B1566" s="68"/>
      <c r="C1566" s="67"/>
      <c r="D1566" s="67"/>
      <c r="E1566" s="67"/>
      <c r="F1566" s="68"/>
      <c r="G1566" s="68"/>
      <c r="H1566" s="68"/>
      <c r="I1566" s="68"/>
      <c r="J1566" s="68"/>
      <c r="K1566" s="68"/>
      <c r="L1566" s="68"/>
      <c r="M1566" s="68"/>
      <c r="N1566" s="68"/>
      <c r="O1566" s="68"/>
      <c r="P1566" s="68"/>
      <c r="Q1566" s="68"/>
      <c r="R1566" s="68"/>
      <c r="S1566" s="70"/>
      <c r="T1566" s="70"/>
      <c r="U1566" s="67"/>
      <c r="V1566" s="67"/>
      <c r="W1566" s="67"/>
      <c r="X1566" s="67"/>
      <c r="Y1566" s="67"/>
    </row>
    <row r="1567">
      <c r="A1567" s="67"/>
      <c r="B1567" s="68"/>
      <c r="C1567" s="67"/>
      <c r="D1567" s="67"/>
      <c r="E1567" s="67"/>
      <c r="F1567" s="68"/>
      <c r="G1567" s="68"/>
      <c r="H1567" s="68"/>
      <c r="I1567" s="68"/>
      <c r="J1567" s="68"/>
      <c r="K1567" s="68"/>
      <c r="L1567" s="68"/>
      <c r="M1567" s="68"/>
      <c r="N1567" s="68"/>
      <c r="O1567" s="68"/>
      <c r="P1567" s="68"/>
      <c r="Q1567" s="68"/>
      <c r="R1567" s="68"/>
      <c r="S1567" s="70"/>
      <c r="T1567" s="70"/>
      <c r="U1567" s="67"/>
      <c r="V1567" s="67"/>
      <c r="W1567" s="67"/>
      <c r="X1567" s="67"/>
      <c r="Y1567" s="67"/>
    </row>
    <row r="1568">
      <c r="A1568" s="67"/>
      <c r="B1568" s="68"/>
      <c r="C1568" s="67"/>
      <c r="D1568" s="67"/>
      <c r="E1568" s="67"/>
      <c r="F1568" s="68"/>
      <c r="G1568" s="68"/>
      <c r="H1568" s="68"/>
      <c r="I1568" s="68"/>
      <c r="J1568" s="68"/>
      <c r="K1568" s="68"/>
      <c r="L1568" s="68"/>
      <c r="M1568" s="68"/>
      <c r="N1568" s="68"/>
      <c r="O1568" s="68"/>
      <c r="P1568" s="68"/>
      <c r="Q1568" s="68"/>
      <c r="R1568" s="68"/>
      <c r="S1568" s="70"/>
      <c r="T1568" s="70"/>
      <c r="U1568" s="67"/>
      <c r="V1568" s="67"/>
      <c r="W1568" s="67"/>
      <c r="X1568" s="67"/>
      <c r="Y1568" s="67"/>
    </row>
    <row r="1569">
      <c r="A1569" s="67"/>
      <c r="B1569" s="68"/>
      <c r="C1569" s="67"/>
      <c r="D1569" s="67"/>
      <c r="E1569" s="67"/>
      <c r="F1569" s="68"/>
      <c r="G1569" s="68"/>
      <c r="H1569" s="68"/>
      <c r="I1569" s="68"/>
      <c r="J1569" s="68"/>
      <c r="K1569" s="68"/>
      <c r="L1569" s="68"/>
      <c r="M1569" s="68"/>
      <c r="N1569" s="68"/>
      <c r="O1569" s="68"/>
      <c r="P1569" s="68"/>
      <c r="Q1569" s="68"/>
      <c r="R1569" s="68"/>
      <c r="S1569" s="70"/>
      <c r="T1569" s="70"/>
      <c r="U1569" s="67"/>
      <c r="V1569" s="67"/>
      <c r="W1569" s="67"/>
      <c r="X1569" s="67"/>
      <c r="Y1569" s="67"/>
    </row>
    <row r="1570">
      <c r="A1570" s="67"/>
      <c r="B1570" s="68"/>
      <c r="C1570" s="67"/>
      <c r="D1570" s="67"/>
      <c r="E1570" s="67"/>
      <c r="F1570" s="68"/>
      <c r="G1570" s="68"/>
      <c r="H1570" s="68"/>
      <c r="I1570" s="68"/>
      <c r="J1570" s="68"/>
      <c r="K1570" s="68"/>
      <c r="L1570" s="68"/>
      <c r="M1570" s="68"/>
      <c r="N1570" s="68"/>
      <c r="O1570" s="68"/>
      <c r="P1570" s="68"/>
      <c r="Q1570" s="68"/>
      <c r="R1570" s="68"/>
      <c r="S1570" s="70"/>
      <c r="T1570" s="70"/>
      <c r="U1570" s="67"/>
      <c r="V1570" s="67"/>
      <c r="W1570" s="67"/>
      <c r="X1570" s="67"/>
      <c r="Y1570" s="67"/>
    </row>
    <row r="1571">
      <c r="A1571" s="67"/>
      <c r="B1571" s="68"/>
      <c r="C1571" s="67"/>
      <c r="D1571" s="67"/>
      <c r="E1571" s="67"/>
      <c r="F1571" s="68"/>
      <c r="G1571" s="68"/>
      <c r="H1571" s="68"/>
      <c r="I1571" s="68"/>
      <c r="J1571" s="68"/>
      <c r="K1571" s="68"/>
      <c r="L1571" s="68"/>
      <c r="M1571" s="68"/>
      <c r="N1571" s="68"/>
      <c r="O1571" s="68"/>
      <c r="P1571" s="68"/>
      <c r="Q1571" s="68"/>
      <c r="R1571" s="68"/>
      <c r="S1571" s="70"/>
      <c r="T1571" s="70"/>
      <c r="U1571" s="67"/>
      <c r="V1571" s="67"/>
      <c r="W1571" s="67"/>
      <c r="X1571" s="67"/>
      <c r="Y1571" s="67"/>
    </row>
    <row r="1572">
      <c r="A1572" s="67"/>
      <c r="B1572" s="68"/>
      <c r="C1572" s="67"/>
      <c r="D1572" s="67"/>
      <c r="E1572" s="67"/>
      <c r="F1572" s="68"/>
      <c r="G1572" s="68"/>
      <c r="H1572" s="68"/>
      <c r="I1572" s="68"/>
      <c r="J1572" s="68"/>
      <c r="K1572" s="68"/>
      <c r="L1572" s="68"/>
      <c r="M1572" s="68"/>
      <c r="N1572" s="68"/>
      <c r="O1572" s="68"/>
      <c r="P1572" s="68"/>
      <c r="Q1572" s="68"/>
      <c r="R1572" s="68"/>
      <c r="S1572" s="70"/>
      <c r="T1572" s="70"/>
      <c r="U1572" s="67"/>
      <c r="V1572" s="67"/>
      <c r="W1572" s="67"/>
      <c r="X1572" s="67"/>
      <c r="Y1572" s="67"/>
    </row>
    <row r="1573">
      <c r="A1573" s="67"/>
      <c r="B1573" s="68"/>
      <c r="C1573" s="67"/>
      <c r="D1573" s="67"/>
      <c r="E1573" s="67"/>
      <c r="F1573" s="68"/>
      <c r="G1573" s="68"/>
      <c r="H1573" s="68"/>
      <c r="I1573" s="68"/>
      <c r="J1573" s="68"/>
      <c r="K1573" s="68"/>
      <c r="L1573" s="68"/>
      <c r="M1573" s="68"/>
      <c r="N1573" s="68"/>
      <c r="O1573" s="68"/>
      <c r="P1573" s="68"/>
      <c r="Q1573" s="68"/>
      <c r="R1573" s="68"/>
      <c r="S1573" s="70"/>
      <c r="T1573" s="70"/>
      <c r="U1573" s="67"/>
      <c r="V1573" s="67"/>
      <c r="W1573" s="67"/>
      <c r="X1573" s="67"/>
      <c r="Y1573" s="67"/>
    </row>
    <row r="1574">
      <c r="A1574" s="67"/>
      <c r="B1574" s="68"/>
      <c r="C1574" s="67"/>
      <c r="D1574" s="67"/>
      <c r="E1574" s="67"/>
      <c r="F1574" s="68"/>
      <c r="G1574" s="68"/>
      <c r="H1574" s="68"/>
      <c r="I1574" s="68"/>
      <c r="J1574" s="68"/>
      <c r="K1574" s="68"/>
      <c r="L1574" s="68"/>
      <c r="M1574" s="68"/>
      <c r="N1574" s="68"/>
      <c r="O1574" s="68"/>
      <c r="P1574" s="68"/>
      <c r="Q1574" s="68"/>
      <c r="R1574" s="68"/>
      <c r="S1574" s="70"/>
      <c r="T1574" s="70"/>
      <c r="U1574" s="67"/>
      <c r="V1574" s="67"/>
      <c r="W1574" s="67"/>
      <c r="X1574" s="67"/>
      <c r="Y1574" s="67"/>
    </row>
    <row r="1575">
      <c r="A1575" s="67"/>
      <c r="B1575" s="68"/>
      <c r="C1575" s="67"/>
      <c r="D1575" s="67"/>
      <c r="E1575" s="67"/>
      <c r="F1575" s="68"/>
      <c r="G1575" s="68"/>
      <c r="H1575" s="68"/>
      <c r="I1575" s="68"/>
      <c r="J1575" s="68"/>
      <c r="K1575" s="68"/>
      <c r="L1575" s="68"/>
      <c r="M1575" s="68"/>
      <c r="N1575" s="68"/>
      <c r="O1575" s="68"/>
      <c r="P1575" s="68"/>
      <c r="Q1575" s="68"/>
      <c r="R1575" s="68"/>
      <c r="S1575" s="70"/>
      <c r="T1575" s="70"/>
      <c r="U1575" s="67"/>
      <c r="V1575" s="67"/>
      <c r="W1575" s="67"/>
      <c r="X1575" s="67"/>
      <c r="Y1575" s="67"/>
    </row>
    <row r="1576">
      <c r="A1576" s="67"/>
      <c r="B1576" s="68"/>
      <c r="C1576" s="67"/>
      <c r="D1576" s="67"/>
      <c r="E1576" s="67"/>
      <c r="F1576" s="68"/>
      <c r="G1576" s="68"/>
      <c r="H1576" s="68"/>
      <c r="I1576" s="68"/>
      <c r="J1576" s="68"/>
      <c r="K1576" s="68"/>
      <c r="L1576" s="68"/>
      <c r="M1576" s="68"/>
      <c r="N1576" s="68"/>
      <c r="O1576" s="68"/>
      <c r="P1576" s="68"/>
      <c r="Q1576" s="68"/>
      <c r="R1576" s="68"/>
      <c r="S1576" s="70"/>
      <c r="T1576" s="70"/>
      <c r="U1576" s="67"/>
      <c r="V1576" s="67"/>
      <c r="W1576" s="67"/>
      <c r="X1576" s="67"/>
      <c r="Y1576" s="67"/>
    </row>
    <row r="1577">
      <c r="A1577" s="67"/>
      <c r="B1577" s="68"/>
      <c r="C1577" s="67"/>
      <c r="D1577" s="67"/>
      <c r="E1577" s="67"/>
      <c r="F1577" s="68"/>
      <c r="G1577" s="68"/>
      <c r="H1577" s="68"/>
      <c r="I1577" s="68"/>
      <c r="J1577" s="68"/>
      <c r="K1577" s="68"/>
      <c r="L1577" s="68"/>
      <c r="M1577" s="68"/>
      <c r="N1577" s="68"/>
      <c r="O1577" s="68"/>
      <c r="P1577" s="68"/>
      <c r="Q1577" s="68"/>
      <c r="R1577" s="68"/>
      <c r="S1577" s="70"/>
      <c r="T1577" s="70"/>
      <c r="U1577" s="67"/>
      <c r="V1577" s="67"/>
      <c r="W1577" s="67"/>
      <c r="X1577" s="67"/>
      <c r="Y1577" s="67"/>
    </row>
    <row r="1578">
      <c r="A1578" s="67"/>
      <c r="B1578" s="68"/>
      <c r="C1578" s="67"/>
      <c r="D1578" s="67"/>
      <c r="E1578" s="67"/>
      <c r="F1578" s="68"/>
      <c r="G1578" s="68"/>
      <c r="H1578" s="68"/>
      <c r="I1578" s="68"/>
      <c r="J1578" s="68"/>
      <c r="K1578" s="68"/>
      <c r="L1578" s="68"/>
      <c r="M1578" s="68"/>
      <c r="N1578" s="68"/>
      <c r="O1578" s="68"/>
      <c r="P1578" s="68"/>
      <c r="Q1578" s="68"/>
      <c r="R1578" s="68"/>
      <c r="S1578" s="70"/>
      <c r="T1578" s="70"/>
      <c r="U1578" s="67"/>
      <c r="V1578" s="67"/>
      <c r="W1578" s="67"/>
      <c r="X1578" s="67"/>
      <c r="Y1578" s="67"/>
    </row>
    <row r="1579">
      <c r="A1579" s="67"/>
      <c r="B1579" s="68"/>
      <c r="C1579" s="67"/>
      <c r="D1579" s="67"/>
      <c r="E1579" s="67"/>
      <c r="F1579" s="68"/>
      <c r="G1579" s="68"/>
      <c r="H1579" s="68"/>
      <c r="I1579" s="68"/>
      <c r="J1579" s="68"/>
      <c r="K1579" s="68"/>
      <c r="L1579" s="68"/>
      <c r="M1579" s="68"/>
      <c r="N1579" s="68"/>
      <c r="O1579" s="68"/>
      <c r="P1579" s="68"/>
      <c r="Q1579" s="68"/>
      <c r="R1579" s="68"/>
      <c r="S1579" s="70"/>
      <c r="T1579" s="70"/>
      <c r="U1579" s="67"/>
      <c r="V1579" s="67"/>
      <c r="W1579" s="67"/>
      <c r="X1579" s="67"/>
      <c r="Y1579" s="67"/>
    </row>
    <row r="1580">
      <c r="A1580" s="67"/>
      <c r="B1580" s="68"/>
      <c r="C1580" s="67"/>
      <c r="D1580" s="67"/>
      <c r="E1580" s="67"/>
      <c r="F1580" s="68"/>
      <c r="G1580" s="68"/>
      <c r="H1580" s="68"/>
      <c r="I1580" s="68"/>
      <c r="J1580" s="68"/>
      <c r="K1580" s="68"/>
      <c r="L1580" s="68"/>
      <c r="M1580" s="68"/>
      <c r="N1580" s="68"/>
      <c r="O1580" s="68"/>
      <c r="P1580" s="68"/>
      <c r="Q1580" s="68"/>
      <c r="R1580" s="68"/>
      <c r="S1580" s="70"/>
      <c r="T1580" s="70"/>
      <c r="U1580" s="67"/>
      <c r="V1580" s="67"/>
      <c r="W1580" s="67"/>
      <c r="X1580" s="67"/>
      <c r="Y1580" s="67"/>
    </row>
    <row r="1581">
      <c r="A1581" s="67"/>
      <c r="B1581" s="68"/>
      <c r="C1581" s="67"/>
      <c r="D1581" s="67"/>
      <c r="E1581" s="67"/>
      <c r="F1581" s="68"/>
      <c r="G1581" s="68"/>
      <c r="H1581" s="68"/>
      <c r="I1581" s="68"/>
      <c r="J1581" s="68"/>
      <c r="K1581" s="68"/>
      <c r="L1581" s="68"/>
      <c r="M1581" s="68"/>
      <c r="N1581" s="68"/>
      <c r="O1581" s="68"/>
      <c r="P1581" s="68"/>
      <c r="Q1581" s="68"/>
      <c r="R1581" s="68"/>
      <c r="S1581" s="70"/>
      <c r="T1581" s="70"/>
      <c r="U1581" s="67"/>
      <c r="V1581" s="67"/>
      <c r="W1581" s="67"/>
      <c r="X1581" s="67"/>
      <c r="Y1581" s="67"/>
    </row>
    <row r="1582">
      <c r="A1582" s="67"/>
      <c r="B1582" s="68"/>
      <c r="C1582" s="67"/>
      <c r="D1582" s="67"/>
      <c r="E1582" s="67"/>
      <c r="F1582" s="68"/>
      <c r="G1582" s="68"/>
      <c r="H1582" s="68"/>
      <c r="I1582" s="68"/>
      <c r="J1582" s="68"/>
      <c r="K1582" s="68"/>
      <c r="L1582" s="68"/>
      <c r="M1582" s="68"/>
      <c r="N1582" s="68"/>
      <c r="O1582" s="68"/>
      <c r="P1582" s="68"/>
      <c r="Q1582" s="68"/>
      <c r="R1582" s="68"/>
      <c r="S1582" s="70"/>
      <c r="T1582" s="70"/>
      <c r="U1582" s="67"/>
      <c r="V1582" s="67"/>
      <c r="W1582" s="67"/>
      <c r="X1582" s="67"/>
      <c r="Y1582" s="67"/>
    </row>
    <row r="1583">
      <c r="A1583" s="67"/>
      <c r="B1583" s="68"/>
      <c r="C1583" s="67"/>
      <c r="D1583" s="67"/>
      <c r="E1583" s="67"/>
      <c r="F1583" s="68"/>
      <c r="G1583" s="68"/>
      <c r="H1583" s="68"/>
      <c r="I1583" s="68"/>
      <c r="J1583" s="68"/>
      <c r="K1583" s="68"/>
      <c r="L1583" s="68"/>
      <c r="M1583" s="68"/>
      <c r="N1583" s="68"/>
      <c r="O1583" s="68"/>
      <c r="P1583" s="68"/>
      <c r="Q1583" s="68"/>
      <c r="R1583" s="68"/>
      <c r="S1583" s="70"/>
      <c r="T1583" s="70"/>
      <c r="U1583" s="67"/>
      <c r="V1583" s="67"/>
      <c r="W1583" s="67"/>
      <c r="X1583" s="67"/>
      <c r="Y1583" s="67"/>
    </row>
    <row r="1584">
      <c r="A1584" s="67"/>
      <c r="B1584" s="68"/>
      <c r="C1584" s="67"/>
      <c r="D1584" s="67"/>
      <c r="E1584" s="67"/>
      <c r="F1584" s="68"/>
      <c r="G1584" s="68"/>
      <c r="H1584" s="68"/>
      <c r="I1584" s="68"/>
      <c r="J1584" s="68"/>
      <c r="K1584" s="68"/>
      <c r="L1584" s="68"/>
      <c r="M1584" s="68"/>
      <c r="N1584" s="68"/>
      <c r="O1584" s="68"/>
      <c r="P1584" s="68"/>
      <c r="Q1584" s="68"/>
      <c r="R1584" s="68"/>
      <c r="S1584" s="70"/>
      <c r="T1584" s="70"/>
      <c r="U1584" s="67"/>
      <c r="V1584" s="67"/>
      <c r="W1584" s="67"/>
      <c r="X1584" s="67"/>
      <c r="Y1584" s="67"/>
    </row>
    <row r="1585">
      <c r="A1585" s="67"/>
      <c r="B1585" s="68"/>
      <c r="C1585" s="67"/>
      <c r="D1585" s="67"/>
      <c r="E1585" s="67"/>
      <c r="F1585" s="68"/>
      <c r="G1585" s="68"/>
      <c r="H1585" s="68"/>
      <c r="I1585" s="68"/>
      <c r="J1585" s="68"/>
      <c r="K1585" s="68"/>
      <c r="L1585" s="68"/>
      <c r="M1585" s="68"/>
      <c r="N1585" s="68"/>
      <c r="O1585" s="68"/>
      <c r="P1585" s="68"/>
      <c r="Q1585" s="68"/>
      <c r="R1585" s="68"/>
      <c r="S1585" s="70"/>
      <c r="T1585" s="70"/>
      <c r="U1585" s="67"/>
      <c r="V1585" s="67"/>
      <c r="W1585" s="67"/>
      <c r="X1585" s="67"/>
      <c r="Y1585" s="67"/>
    </row>
    <row r="1586">
      <c r="A1586" s="67"/>
      <c r="B1586" s="68"/>
      <c r="C1586" s="67"/>
      <c r="D1586" s="67"/>
      <c r="E1586" s="67"/>
      <c r="F1586" s="68"/>
      <c r="G1586" s="68"/>
      <c r="H1586" s="68"/>
      <c r="I1586" s="68"/>
      <c r="J1586" s="68"/>
      <c r="K1586" s="68"/>
      <c r="L1586" s="68"/>
      <c r="M1586" s="68"/>
      <c r="N1586" s="68"/>
      <c r="O1586" s="68"/>
      <c r="P1586" s="68"/>
      <c r="Q1586" s="68"/>
      <c r="R1586" s="68"/>
      <c r="S1586" s="70"/>
      <c r="T1586" s="70"/>
      <c r="U1586" s="67"/>
      <c r="V1586" s="67"/>
      <c r="W1586" s="67"/>
      <c r="X1586" s="67"/>
      <c r="Y1586" s="67"/>
    </row>
    <row r="1587">
      <c r="A1587" s="67"/>
      <c r="B1587" s="68"/>
      <c r="C1587" s="67"/>
      <c r="D1587" s="67"/>
      <c r="E1587" s="67"/>
      <c r="F1587" s="68"/>
      <c r="G1587" s="68"/>
      <c r="H1587" s="68"/>
      <c r="I1587" s="68"/>
      <c r="J1587" s="68"/>
      <c r="K1587" s="68"/>
      <c r="L1587" s="68"/>
      <c r="M1587" s="68"/>
      <c r="N1587" s="68"/>
      <c r="O1587" s="68"/>
      <c r="P1587" s="68"/>
      <c r="Q1587" s="68"/>
      <c r="R1587" s="68"/>
      <c r="S1587" s="70"/>
      <c r="T1587" s="70"/>
      <c r="U1587" s="67"/>
      <c r="V1587" s="67"/>
      <c r="W1587" s="67"/>
      <c r="X1587" s="67"/>
      <c r="Y1587" s="67"/>
    </row>
    <row r="1588">
      <c r="A1588" s="67"/>
      <c r="B1588" s="68"/>
      <c r="C1588" s="67"/>
      <c r="D1588" s="67"/>
      <c r="E1588" s="67"/>
      <c r="F1588" s="68"/>
      <c r="G1588" s="68"/>
      <c r="H1588" s="68"/>
      <c r="I1588" s="68"/>
      <c r="J1588" s="68"/>
      <c r="K1588" s="68"/>
      <c r="L1588" s="68"/>
      <c r="M1588" s="68"/>
      <c r="N1588" s="68"/>
      <c r="O1588" s="68"/>
      <c r="P1588" s="68"/>
      <c r="Q1588" s="68"/>
      <c r="R1588" s="68"/>
      <c r="S1588" s="70"/>
      <c r="T1588" s="70"/>
      <c r="U1588" s="67"/>
      <c r="V1588" s="67"/>
      <c r="W1588" s="67"/>
      <c r="X1588" s="67"/>
      <c r="Y1588" s="67"/>
    </row>
    <row r="1589">
      <c r="A1589" s="67"/>
      <c r="B1589" s="68"/>
      <c r="C1589" s="67"/>
      <c r="D1589" s="67"/>
      <c r="E1589" s="67"/>
      <c r="F1589" s="68"/>
      <c r="G1589" s="68"/>
      <c r="H1589" s="68"/>
      <c r="I1589" s="68"/>
      <c r="J1589" s="68"/>
      <c r="K1589" s="68"/>
      <c r="L1589" s="68"/>
      <c r="M1589" s="68"/>
      <c r="N1589" s="68"/>
      <c r="O1589" s="68"/>
      <c r="P1589" s="68"/>
      <c r="Q1589" s="68"/>
      <c r="R1589" s="68"/>
      <c r="S1589" s="70"/>
      <c r="T1589" s="70"/>
      <c r="U1589" s="67"/>
      <c r="V1589" s="67"/>
      <c r="W1589" s="67"/>
      <c r="X1589" s="67"/>
      <c r="Y1589" s="67"/>
    </row>
    <row r="1590">
      <c r="A1590" s="67"/>
      <c r="B1590" s="68"/>
      <c r="C1590" s="67"/>
      <c r="D1590" s="67"/>
      <c r="E1590" s="67"/>
      <c r="F1590" s="68"/>
      <c r="G1590" s="68"/>
      <c r="H1590" s="68"/>
      <c r="I1590" s="68"/>
      <c r="J1590" s="68"/>
      <c r="K1590" s="68"/>
      <c r="L1590" s="68"/>
      <c r="M1590" s="68"/>
      <c r="N1590" s="68"/>
      <c r="O1590" s="68"/>
      <c r="P1590" s="68"/>
      <c r="Q1590" s="68"/>
      <c r="R1590" s="68"/>
      <c r="S1590" s="70"/>
      <c r="T1590" s="70"/>
      <c r="U1590" s="67"/>
      <c r="V1590" s="67"/>
      <c r="W1590" s="67"/>
      <c r="X1590" s="67"/>
      <c r="Y1590" s="67"/>
    </row>
    <row r="1591">
      <c r="A1591" s="67"/>
      <c r="B1591" s="68"/>
      <c r="C1591" s="67"/>
      <c r="D1591" s="67"/>
      <c r="E1591" s="67"/>
      <c r="F1591" s="68"/>
      <c r="G1591" s="68"/>
      <c r="H1591" s="68"/>
      <c r="I1591" s="68"/>
      <c r="J1591" s="68"/>
      <c r="K1591" s="68"/>
      <c r="L1591" s="68"/>
      <c r="M1591" s="68"/>
      <c r="N1591" s="68"/>
      <c r="O1591" s="68"/>
      <c r="P1591" s="68"/>
      <c r="Q1591" s="68"/>
      <c r="R1591" s="68"/>
      <c r="S1591" s="70"/>
      <c r="T1591" s="70"/>
      <c r="U1591" s="67"/>
      <c r="V1591" s="67"/>
      <c r="W1591" s="67"/>
      <c r="X1591" s="67"/>
      <c r="Y1591" s="67"/>
    </row>
    <row r="1592">
      <c r="A1592" s="67"/>
      <c r="B1592" s="68"/>
      <c r="C1592" s="67"/>
      <c r="D1592" s="67"/>
      <c r="E1592" s="67"/>
      <c r="F1592" s="68"/>
      <c r="G1592" s="68"/>
      <c r="H1592" s="68"/>
      <c r="I1592" s="68"/>
      <c r="J1592" s="68"/>
      <c r="K1592" s="68"/>
      <c r="L1592" s="68"/>
      <c r="M1592" s="68"/>
      <c r="N1592" s="68"/>
      <c r="O1592" s="68"/>
      <c r="P1592" s="68"/>
      <c r="Q1592" s="68"/>
      <c r="R1592" s="68"/>
      <c r="S1592" s="70"/>
      <c r="T1592" s="70"/>
      <c r="U1592" s="67"/>
      <c r="V1592" s="67"/>
      <c r="W1592" s="67"/>
      <c r="X1592" s="67"/>
      <c r="Y1592" s="67"/>
    </row>
    <row r="1593">
      <c r="A1593" s="67"/>
      <c r="B1593" s="68"/>
      <c r="C1593" s="67"/>
      <c r="D1593" s="67"/>
      <c r="E1593" s="67"/>
      <c r="F1593" s="68"/>
      <c r="G1593" s="68"/>
      <c r="H1593" s="68"/>
      <c r="I1593" s="68"/>
      <c r="J1593" s="68"/>
      <c r="K1593" s="68"/>
      <c r="L1593" s="68"/>
      <c r="M1593" s="68"/>
      <c r="N1593" s="68"/>
      <c r="O1593" s="68"/>
      <c r="P1593" s="68"/>
      <c r="Q1593" s="68"/>
      <c r="R1593" s="68"/>
      <c r="S1593" s="70"/>
      <c r="T1593" s="70"/>
      <c r="U1593" s="67"/>
      <c r="V1593" s="67"/>
      <c r="W1593" s="67"/>
      <c r="X1593" s="67"/>
      <c r="Y1593" s="67"/>
    </row>
    <row r="1594">
      <c r="A1594" s="67"/>
      <c r="B1594" s="68"/>
      <c r="C1594" s="67"/>
      <c r="D1594" s="67"/>
      <c r="E1594" s="67"/>
      <c r="F1594" s="68"/>
      <c r="G1594" s="68"/>
      <c r="H1594" s="68"/>
      <c r="I1594" s="68"/>
      <c r="J1594" s="68"/>
      <c r="K1594" s="68"/>
      <c r="L1594" s="68"/>
      <c r="M1594" s="68"/>
      <c r="N1594" s="68"/>
      <c r="O1594" s="68"/>
      <c r="P1594" s="68"/>
      <c r="Q1594" s="68"/>
      <c r="R1594" s="68"/>
      <c r="S1594" s="70"/>
      <c r="T1594" s="70"/>
      <c r="U1594" s="67"/>
      <c r="V1594" s="67"/>
      <c r="W1594" s="67"/>
      <c r="X1594" s="67"/>
      <c r="Y1594" s="67"/>
    </row>
    <row r="1595">
      <c r="A1595" s="67"/>
      <c r="B1595" s="68"/>
      <c r="C1595" s="67"/>
      <c r="D1595" s="67"/>
      <c r="E1595" s="67"/>
      <c r="F1595" s="68"/>
      <c r="G1595" s="68"/>
      <c r="H1595" s="68"/>
      <c r="I1595" s="68"/>
      <c r="J1595" s="68"/>
      <c r="K1595" s="68"/>
      <c r="L1595" s="68"/>
      <c r="M1595" s="68"/>
      <c r="N1595" s="68"/>
      <c r="O1595" s="68"/>
      <c r="P1595" s="68"/>
      <c r="Q1595" s="68"/>
      <c r="R1595" s="68"/>
      <c r="S1595" s="70"/>
      <c r="T1595" s="70"/>
      <c r="U1595" s="67"/>
      <c r="V1595" s="67"/>
      <c r="W1595" s="67"/>
      <c r="X1595" s="67"/>
      <c r="Y1595" s="67"/>
    </row>
    <row r="1596">
      <c r="A1596" s="67"/>
      <c r="B1596" s="68"/>
      <c r="C1596" s="67"/>
      <c r="D1596" s="67"/>
      <c r="E1596" s="67"/>
      <c r="F1596" s="68"/>
      <c r="G1596" s="68"/>
      <c r="H1596" s="68"/>
      <c r="I1596" s="68"/>
      <c r="J1596" s="68"/>
      <c r="K1596" s="68"/>
      <c r="L1596" s="68"/>
      <c r="M1596" s="68"/>
      <c r="N1596" s="68"/>
      <c r="O1596" s="68"/>
      <c r="P1596" s="68"/>
      <c r="Q1596" s="68"/>
      <c r="R1596" s="68"/>
      <c r="S1596" s="70"/>
      <c r="T1596" s="70"/>
      <c r="U1596" s="67"/>
      <c r="V1596" s="67"/>
      <c r="W1596" s="67"/>
      <c r="X1596" s="67"/>
      <c r="Y1596" s="67"/>
    </row>
    <row r="1597">
      <c r="A1597" s="67"/>
      <c r="B1597" s="68"/>
      <c r="C1597" s="67"/>
      <c r="D1597" s="67"/>
      <c r="E1597" s="67"/>
      <c r="F1597" s="68"/>
      <c r="G1597" s="68"/>
      <c r="H1597" s="68"/>
      <c r="I1597" s="68"/>
      <c r="J1597" s="68"/>
      <c r="K1597" s="68"/>
      <c r="L1597" s="68"/>
      <c r="M1597" s="68"/>
      <c r="N1597" s="68"/>
      <c r="O1597" s="68"/>
      <c r="P1597" s="68"/>
      <c r="Q1597" s="68"/>
      <c r="R1597" s="68"/>
      <c r="S1597" s="70"/>
      <c r="T1597" s="70"/>
      <c r="U1597" s="67"/>
      <c r="V1597" s="67"/>
      <c r="W1597" s="67"/>
      <c r="X1597" s="67"/>
      <c r="Y1597" s="67"/>
    </row>
    <row r="1598">
      <c r="A1598" s="67"/>
      <c r="B1598" s="68"/>
      <c r="C1598" s="67"/>
      <c r="D1598" s="67"/>
      <c r="E1598" s="67"/>
      <c r="F1598" s="68"/>
      <c r="G1598" s="68"/>
      <c r="H1598" s="68"/>
      <c r="I1598" s="68"/>
      <c r="J1598" s="68"/>
      <c r="K1598" s="68"/>
      <c r="L1598" s="68"/>
      <c r="M1598" s="68"/>
      <c r="N1598" s="68"/>
      <c r="O1598" s="68"/>
      <c r="P1598" s="68"/>
      <c r="Q1598" s="68"/>
      <c r="R1598" s="68"/>
      <c r="S1598" s="70"/>
      <c r="T1598" s="70"/>
      <c r="U1598" s="67"/>
      <c r="V1598" s="67"/>
      <c r="W1598" s="67"/>
      <c r="X1598" s="67"/>
      <c r="Y1598" s="67"/>
    </row>
    <row r="1599">
      <c r="A1599" s="67"/>
      <c r="B1599" s="68"/>
      <c r="C1599" s="67"/>
      <c r="D1599" s="67"/>
      <c r="E1599" s="67"/>
      <c r="F1599" s="68"/>
      <c r="G1599" s="68"/>
      <c r="H1599" s="68"/>
      <c r="I1599" s="68"/>
      <c r="J1599" s="68"/>
      <c r="K1599" s="68"/>
      <c r="L1599" s="68"/>
      <c r="M1599" s="68"/>
      <c r="N1599" s="68"/>
      <c r="O1599" s="68"/>
      <c r="P1599" s="68"/>
      <c r="Q1599" s="68"/>
      <c r="R1599" s="68"/>
      <c r="S1599" s="70"/>
      <c r="T1599" s="70"/>
      <c r="U1599" s="67"/>
      <c r="V1599" s="67"/>
      <c r="W1599" s="67"/>
      <c r="X1599" s="67"/>
      <c r="Y1599" s="67"/>
    </row>
    <row r="1600">
      <c r="A1600" s="67"/>
      <c r="B1600" s="68"/>
      <c r="C1600" s="67"/>
      <c r="D1600" s="67"/>
      <c r="E1600" s="67"/>
      <c r="F1600" s="68"/>
      <c r="G1600" s="68"/>
      <c r="H1600" s="68"/>
      <c r="I1600" s="68"/>
      <c r="J1600" s="68"/>
      <c r="K1600" s="68"/>
      <c r="L1600" s="68"/>
      <c r="M1600" s="68"/>
      <c r="N1600" s="68"/>
      <c r="O1600" s="68"/>
      <c r="P1600" s="68"/>
      <c r="Q1600" s="68"/>
      <c r="R1600" s="68"/>
      <c r="S1600" s="70"/>
      <c r="T1600" s="70"/>
      <c r="U1600" s="67"/>
      <c r="V1600" s="67"/>
      <c r="W1600" s="67"/>
      <c r="X1600" s="67"/>
      <c r="Y1600" s="67"/>
    </row>
    <row r="1601">
      <c r="A1601" s="67"/>
      <c r="B1601" s="68"/>
      <c r="C1601" s="67"/>
      <c r="D1601" s="67"/>
      <c r="E1601" s="67"/>
      <c r="F1601" s="68"/>
      <c r="G1601" s="68"/>
      <c r="H1601" s="68"/>
      <c r="I1601" s="68"/>
      <c r="J1601" s="68"/>
      <c r="K1601" s="68"/>
      <c r="L1601" s="68"/>
      <c r="M1601" s="68"/>
      <c r="N1601" s="68"/>
      <c r="O1601" s="68"/>
      <c r="P1601" s="68"/>
      <c r="Q1601" s="68"/>
      <c r="R1601" s="68"/>
      <c r="S1601" s="70"/>
      <c r="T1601" s="70"/>
      <c r="U1601" s="67"/>
      <c r="V1601" s="67"/>
      <c r="W1601" s="67"/>
      <c r="X1601" s="67"/>
      <c r="Y1601" s="67"/>
    </row>
    <row r="1602">
      <c r="A1602" s="67"/>
      <c r="B1602" s="68"/>
      <c r="C1602" s="67"/>
      <c r="D1602" s="67"/>
      <c r="E1602" s="67"/>
      <c r="F1602" s="68"/>
      <c r="G1602" s="68"/>
      <c r="H1602" s="68"/>
      <c r="I1602" s="68"/>
      <c r="J1602" s="68"/>
      <c r="K1602" s="68"/>
      <c r="L1602" s="68"/>
      <c r="M1602" s="68"/>
      <c r="N1602" s="68"/>
      <c r="O1602" s="68"/>
      <c r="P1602" s="68"/>
      <c r="Q1602" s="68"/>
      <c r="R1602" s="68"/>
      <c r="S1602" s="70"/>
      <c r="T1602" s="70"/>
      <c r="U1602" s="67"/>
      <c r="V1602" s="67"/>
      <c r="W1602" s="67"/>
      <c r="X1602" s="67"/>
      <c r="Y1602" s="67"/>
    </row>
    <row r="1603">
      <c r="A1603" s="67"/>
      <c r="B1603" s="68"/>
      <c r="C1603" s="67"/>
      <c r="D1603" s="67"/>
      <c r="E1603" s="67"/>
      <c r="F1603" s="68"/>
      <c r="G1603" s="68"/>
      <c r="H1603" s="68"/>
      <c r="I1603" s="68"/>
      <c r="J1603" s="68"/>
      <c r="K1603" s="68"/>
      <c r="L1603" s="68"/>
      <c r="M1603" s="68"/>
      <c r="N1603" s="68"/>
      <c r="O1603" s="68"/>
      <c r="P1603" s="68"/>
      <c r="Q1603" s="68"/>
      <c r="R1603" s="68"/>
      <c r="S1603" s="70"/>
      <c r="T1603" s="70"/>
      <c r="U1603" s="67"/>
      <c r="V1603" s="67"/>
      <c r="W1603" s="67"/>
      <c r="X1603" s="67"/>
      <c r="Y1603" s="67"/>
    </row>
    <row r="1604">
      <c r="A1604" s="67"/>
      <c r="B1604" s="68"/>
      <c r="C1604" s="67"/>
      <c r="D1604" s="67"/>
      <c r="E1604" s="67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70"/>
      <c r="T1604" s="70"/>
      <c r="U1604" s="67"/>
      <c r="V1604" s="67"/>
      <c r="W1604" s="67"/>
      <c r="X1604" s="67"/>
      <c r="Y1604" s="67"/>
    </row>
    <row r="1605">
      <c r="A1605" s="67"/>
      <c r="B1605" s="68"/>
      <c r="C1605" s="67"/>
      <c r="D1605" s="67"/>
      <c r="E1605" s="67"/>
      <c r="F1605" s="68"/>
      <c r="G1605" s="68"/>
      <c r="H1605" s="68"/>
      <c r="I1605" s="68"/>
      <c r="J1605" s="68"/>
      <c r="K1605" s="68"/>
      <c r="L1605" s="68"/>
      <c r="M1605" s="68"/>
      <c r="N1605" s="68"/>
      <c r="O1605" s="68"/>
      <c r="P1605" s="68"/>
      <c r="Q1605" s="68"/>
      <c r="R1605" s="68"/>
      <c r="S1605" s="70"/>
      <c r="T1605" s="70"/>
      <c r="U1605" s="67"/>
      <c r="V1605" s="67"/>
      <c r="W1605" s="67"/>
      <c r="X1605" s="67"/>
      <c r="Y1605" s="67"/>
    </row>
    <row r="1606">
      <c r="A1606" s="67"/>
      <c r="B1606" s="68"/>
      <c r="C1606" s="67"/>
      <c r="D1606" s="67"/>
      <c r="E1606" s="67"/>
      <c r="F1606" s="68"/>
      <c r="G1606" s="68"/>
      <c r="H1606" s="68"/>
      <c r="I1606" s="68"/>
      <c r="J1606" s="68"/>
      <c r="K1606" s="68"/>
      <c r="L1606" s="68"/>
      <c r="M1606" s="68"/>
      <c r="N1606" s="68"/>
      <c r="O1606" s="68"/>
      <c r="P1606" s="68"/>
      <c r="Q1606" s="68"/>
      <c r="R1606" s="68"/>
      <c r="S1606" s="70"/>
      <c r="T1606" s="70"/>
      <c r="U1606" s="67"/>
      <c r="V1606" s="67"/>
      <c r="W1606" s="67"/>
      <c r="X1606" s="67"/>
      <c r="Y1606" s="67"/>
    </row>
    <row r="1607">
      <c r="A1607" s="67"/>
      <c r="B1607" s="68"/>
      <c r="C1607" s="67"/>
      <c r="D1607" s="67"/>
      <c r="E1607" s="67"/>
      <c r="F1607" s="68"/>
      <c r="G1607" s="68"/>
      <c r="H1607" s="68"/>
      <c r="I1607" s="68"/>
      <c r="J1607" s="68"/>
      <c r="K1607" s="68"/>
      <c r="L1607" s="68"/>
      <c r="M1607" s="68"/>
      <c r="N1607" s="68"/>
      <c r="O1607" s="68"/>
      <c r="P1607" s="68"/>
      <c r="Q1607" s="68"/>
      <c r="R1607" s="68"/>
      <c r="S1607" s="70"/>
      <c r="T1607" s="70"/>
      <c r="U1607" s="67"/>
      <c r="V1607" s="67"/>
      <c r="W1607" s="67"/>
      <c r="X1607" s="67"/>
      <c r="Y1607" s="67"/>
    </row>
    <row r="1608">
      <c r="A1608" s="67"/>
      <c r="B1608" s="68"/>
      <c r="C1608" s="67"/>
      <c r="D1608" s="67"/>
      <c r="E1608" s="67"/>
      <c r="F1608" s="68"/>
      <c r="G1608" s="68"/>
      <c r="H1608" s="68"/>
      <c r="I1608" s="68"/>
      <c r="J1608" s="68"/>
      <c r="K1608" s="68"/>
      <c r="L1608" s="68"/>
      <c r="M1608" s="68"/>
      <c r="N1608" s="68"/>
      <c r="O1608" s="68"/>
      <c r="P1608" s="68"/>
      <c r="Q1608" s="68"/>
      <c r="R1608" s="68"/>
      <c r="S1608" s="72"/>
      <c r="T1608" s="70"/>
      <c r="U1608" s="67"/>
      <c r="V1608" s="67"/>
      <c r="W1608" s="67"/>
      <c r="X1608" s="67"/>
      <c r="Y1608" s="67"/>
    </row>
    <row r="1609">
      <c r="A1609" s="67"/>
      <c r="B1609" s="68"/>
      <c r="C1609" s="67"/>
      <c r="D1609" s="67"/>
      <c r="E1609" s="67"/>
      <c r="F1609" s="68"/>
      <c r="G1609" s="68"/>
      <c r="H1609" s="68"/>
      <c r="I1609" s="68"/>
      <c r="J1609" s="68"/>
      <c r="K1609" s="68"/>
      <c r="L1609" s="68"/>
      <c r="M1609" s="68"/>
      <c r="N1609" s="68"/>
      <c r="O1609" s="68"/>
      <c r="P1609" s="68"/>
      <c r="Q1609" s="68"/>
      <c r="R1609" s="68"/>
      <c r="S1609" s="70"/>
      <c r="T1609" s="70"/>
      <c r="U1609" s="67"/>
      <c r="V1609" s="67"/>
      <c r="W1609" s="67"/>
      <c r="X1609" s="67"/>
      <c r="Y1609" s="67"/>
    </row>
    <row r="1610">
      <c r="A1610" s="67"/>
      <c r="B1610" s="68"/>
      <c r="C1610" s="67"/>
      <c r="D1610" s="67"/>
      <c r="E1610" s="67"/>
      <c r="F1610" s="68"/>
      <c r="G1610" s="68"/>
      <c r="H1610" s="68"/>
      <c r="I1610" s="68"/>
      <c r="J1610" s="68"/>
      <c r="K1610" s="68"/>
      <c r="L1610" s="68"/>
      <c r="M1610" s="68"/>
      <c r="N1610" s="68"/>
      <c r="O1610" s="68"/>
      <c r="P1610" s="68"/>
      <c r="Q1610" s="68"/>
      <c r="R1610" s="68"/>
      <c r="S1610" s="70"/>
      <c r="T1610" s="70"/>
      <c r="U1610" s="67"/>
      <c r="V1610" s="67"/>
      <c r="W1610" s="67"/>
      <c r="X1610" s="67"/>
      <c r="Y1610" s="67"/>
    </row>
    <row r="1611">
      <c r="A1611" s="67"/>
      <c r="B1611" s="68"/>
      <c r="C1611" s="67"/>
      <c r="D1611" s="67"/>
      <c r="E1611" s="67"/>
      <c r="F1611" s="68"/>
      <c r="G1611" s="68"/>
      <c r="H1611" s="68"/>
      <c r="I1611" s="68"/>
      <c r="J1611" s="68"/>
      <c r="K1611" s="68"/>
      <c r="L1611" s="68"/>
      <c r="M1611" s="68"/>
      <c r="N1611" s="68"/>
      <c r="O1611" s="68"/>
      <c r="P1611" s="68"/>
      <c r="Q1611" s="68"/>
      <c r="R1611" s="68"/>
      <c r="S1611" s="70"/>
      <c r="T1611" s="70"/>
      <c r="U1611" s="67"/>
      <c r="V1611" s="67"/>
      <c r="W1611" s="67"/>
      <c r="X1611" s="67"/>
      <c r="Y1611" s="67"/>
    </row>
    <row r="1612">
      <c r="A1612" s="67"/>
      <c r="B1612" s="68"/>
      <c r="C1612" s="67"/>
      <c r="D1612" s="67"/>
      <c r="E1612" s="67"/>
      <c r="F1612" s="68"/>
      <c r="G1612" s="68"/>
      <c r="H1612" s="68"/>
      <c r="I1612" s="68"/>
      <c r="J1612" s="68"/>
      <c r="K1612" s="68"/>
      <c r="L1612" s="68"/>
      <c r="M1612" s="68"/>
      <c r="N1612" s="68"/>
      <c r="O1612" s="68"/>
      <c r="P1612" s="68"/>
      <c r="Q1612" s="68"/>
      <c r="R1612" s="68"/>
      <c r="S1612" s="70"/>
      <c r="T1612" s="70"/>
      <c r="U1612" s="67"/>
      <c r="V1612" s="67"/>
      <c r="W1612" s="67"/>
      <c r="X1612" s="67"/>
      <c r="Y1612" s="67"/>
    </row>
    <row r="1613">
      <c r="A1613" s="67"/>
      <c r="B1613" s="68"/>
      <c r="C1613" s="67"/>
      <c r="D1613" s="67"/>
      <c r="E1613" s="67"/>
      <c r="F1613" s="68"/>
      <c r="G1613" s="68"/>
      <c r="H1613" s="68"/>
      <c r="I1613" s="68"/>
      <c r="J1613" s="68"/>
      <c r="K1613" s="68"/>
      <c r="L1613" s="68"/>
      <c r="M1613" s="68"/>
      <c r="N1613" s="68"/>
      <c r="O1613" s="68"/>
      <c r="P1613" s="68"/>
      <c r="Q1613" s="68"/>
      <c r="R1613" s="68"/>
      <c r="S1613" s="70"/>
      <c r="T1613" s="70"/>
      <c r="U1613" s="67"/>
      <c r="V1613" s="67"/>
      <c r="W1613" s="67"/>
      <c r="X1613" s="67"/>
      <c r="Y1613" s="67"/>
    </row>
    <row r="1614">
      <c r="A1614" s="67"/>
      <c r="B1614" s="68"/>
      <c r="C1614" s="67"/>
      <c r="D1614" s="67"/>
      <c r="E1614" s="67"/>
      <c r="F1614" s="68"/>
      <c r="G1614" s="68"/>
      <c r="H1614" s="68"/>
      <c r="I1614" s="68"/>
      <c r="J1614" s="68"/>
      <c r="K1614" s="68"/>
      <c r="L1614" s="68"/>
      <c r="M1614" s="68"/>
      <c r="N1614" s="68"/>
      <c r="O1614" s="68"/>
      <c r="P1614" s="68"/>
      <c r="Q1614" s="68"/>
      <c r="R1614" s="68"/>
      <c r="S1614" s="70"/>
      <c r="T1614" s="70"/>
      <c r="U1614" s="67"/>
      <c r="V1614" s="67"/>
      <c r="W1614" s="67"/>
      <c r="X1614" s="67"/>
      <c r="Y1614" s="67"/>
    </row>
    <row r="1615">
      <c r="A1615" s="67"/>
      <c r="B1615" s="68"/>
      <c r="C1615" s="67"/>
      <c r="D1615" s="67"/>
      <c r="E1615" s="67"/>
      <c r="F1615" s="68"/>
      <c r="G1615" s="68"/>
      <c r="H1615" s="68"/>
      <c r="I1615" s="68"/>
      <c r="J1615" s="68"/>
      <c r="K1615" s="68"/>
      <c r="L1615" s="68"/>
      <c r="M1615" s="68"/>
      <c r="N1615" s="68"/>
      <c r="O1615" s="68"/>
      <c r="P1615" s="68"/>
      <c r="Q1615" s="68"/>
      <c r="R1615" s="68"/>
      <c r="S1615" s="70"/>
      <c r="T1615" s="70"/>
      <c r="U1615" s="67"/>
      <c r="V1615" s="67"/>
      <c r="W1615" s="67"/>
      <c r="X1615" s="67"/>
      <c r="Y1615" s="67"/>
    </row>
    <row r="1616">
      <c r="A1616" s="67"/>
      <c r="B1616" s="68"/>
      <c r="C1616" s="67"/>
      <c r="D1616" s="67"/>
      <c r="E1616" s="67"/>
      <c r="F1616" s="68"/>
      <c r="G1616" s="68"/>
      <c r="H1616" s="68"/>
      <c r="I1616" s="68"/>
      <c r="J1616" s="68"/>
      <c r="K1616" s="68"/>
      <c r="L1616" s="68"/>
      <c r="M1616" s="68"/>
      <c r="N1616" s="68"/>
      <c r="O1616" s="68"/>
      <c r="P1616" s="68"/>
      <c r="Q1616" s="68"/>
      <c r="R1616" s="68"/>
      <c r="S1616" s="70"/>
      <c r="T1616" s="70"/>
      <c r="U1616" s="67"/>
      <c r="V1616" s="67"/>
      <c r="W1616" s="67"/>
      <c r="X1616" s="67"/>
      <c r="Y1616" s="67"/>
    </row>
    <row r="1617">
      <c r="A1617" s="65"/>
      <c r="B1617" s="68"/>
      <c r="C1617" s="67"/>
      <c r="D1617" s="67"/>
      <c r="E1617" s="67"/>
      <c r="F1617" s="68"/>
      <c r="G1617" s="68"/>
      <c r="H1617" s="68"/>
      <c r="I1617" s="68"/>
      <c r="J1617" s="68"/>
      <c r="K1617" s="68"/>
      <c r="L1617" s="68"/>
      <c r="M1617" s="68"/>
      <c r="N1617" s="68"/>
      <c r="O1617" s="68"/>
      <c r="P1617" s="68"/>
      <c r="Q1617" s="68"/>
      <c r="R1617" s="68"/>
      <c r="S1617" s="70"/>
      <c r="T1617" s="70"/>
      <c r="U1617" s="67"/>
      <c r="V1617" s="67"/>
      <c r="W1617" s="67"/>
      <c r="X1617" s="67"/>
      <c r="Y1617" s="67"/>
    </row>
    <row r="1618">
      <c r="A1618" s="65"/>
      <c r="B1618" s="68"/>
      <c r="C1618" s="67"/>
      <c r="D1618" s="67"/>
      <c r="E1618" s="67"/>
      <c r="F1618" s="68"/>
      <c r="G1618" s="68"/>
      <c r="H1618" s="68"/>
      <c r="I1618" s="68"/>
      <c r="J1618" s="68"/>
      <c r="K1618" s="68"/>
      <c r="L1618" s="68"/>
      <c r="M1618" s="68"/>
      <c r="N1618" s="68"/>
      <c r="O1618" s="68"/>
      <c r="P1618" s="68"/>
      <c r="Q1618" s="68"/>
      <c r="R1618" s="68"/>
      <c r="S1618" s="70"/>
      <c r="T1618" s="70"/>
      <c r="U1618" s="67"/>
      <c r="V1618" s="67"/>
      <c r="W1618" s="67"/>
      <c r="X1618" s="67"/>
      <c r="Y1618" s="67"/>
    </row>
    <row r="1619">
      <c r="A1619" s="65"/>
      <c r="B1619" s="68"/>
      <c r="C1619" s="67"/>
      <c r="D1619" s="67"/>
      <c r="E1619" s="67"/>
      <c r="F1619" s="68"/>
      <c r="G1619" s="68"/>
      <c r="H1619" s="68"/>
      <c r="I1619" s="68"/>
      <c r="J1619" s="68"/>
      <c r="K1619" s="68"/>
      <c r="L1619" s="68"/>
      <c r="M1619" s="68"/>
      <c r="N1619" s="68"/>
      <c r="O1619" s="68"/>
      <c r="P1619" s="68"/>
      <c r="Q1619" s="68"/>
      <c r="R1619" s="68"/>
      <c r="S1619" s="70"/>
      <c r="T1619" s="70"/>
      <c r="U1619" s="67"/>
      <c r="V1619" s="67"/>
      <c r="W1619" s="67"/>
      <c r="X1619" s="67"/>
      <c r="Y1619" s="67"/>
    </row>
    <row r="1620">
      <c r="A1620" s="65"/>
      <c r="B1620" s="68"/>
      <c r="C1620" s="67"/>
      <c r="D1620" s="67"/>
      <c r="E1620" s="67"/>
      <c r="F1620" s="68"/>
      <c r="G1620" s="68"/>
      <c r="H1620" s="68"/>
      <c r="I1620" s="68"/>
      <c r="J1620" s="68"/>
      <c r="K1620" s="68"/>
      <c r="L1620" s="68"/>
      <c r="M1620" s="68"/>
      <c r="N1620" s="68"/>
      <c r="O1620" s="68"/>
      <c r="P1620" s="68"/>
      <c r="Q1620" s="68"/>
      <c r="R1620" s="68"/>
      <c r="S1620" s="70"/>
      <c r="T1620" s="70"/>
      <c r="U1620" s="67"/>
      <c r="V1620" s="67"/>
      <c r="W1620" s="67"/>
      <c r="X1620" s="67"/>
      <c r="Y1620" s="67"/>
    </row>
    <row r="1621">
      <c r="A1621" s="65"/>
      <c r="B1621" s="68"/>
      <c r="C1621" s="67"/>
      <c r="D1621" s="67"/>
      <c r="E1621" s="67"/>
      <c r="F1621" s="68"/>
      <c r="G1621" s="68"/>
      <c r="H1621" s="68"/>
      <c r="I1621" s="68"/>
      <c r="J1621" s="68"/>
      <c r="K1621" s="68"/>
      <c r="L1621" s="68"/>
      <c r="M1621" s="68"/>
      <c r="N1621" s="68"/>
      <c r="O1621" s="68"/>
      <c r="P1621" s="68"/>
      <c r="Q1621" s="68"/>
      <c r="R1621" s="68"/>
      <c r="S1621" s="70"/>
      <c r="T1621" s="70"/>
      <c r="U1621" s="67"/>
      <c r="V1621" s="67"/>
      <c r="W1621" s="67"/>
      <c r="X1621" s="67"/>
      <c r="Y1621" s="67"/>
    </row>
    <row r="1622">
      <c r="A1622" s="65"/>
      <c r="B1622" s="68"/>
      <c r="C1622" s="67"/>
      <c r="D1622" s="67"/>
      <c r="E1622" s="67"/>
      <c r="F1622" s="68"/>
      <c r="G1622" s="68"/>
      <c r="H1622" s="68"/>
      <c r="I1622" s="68"/>
      <c r="J1622" s="68"/>
      <c r="K1622" s="68"/>
      <c r="L1622" s="68"/>
      <c r="M1622" s="68"/>
      <c r="N1622" s="68"/>
      <c r="O1622" s="68"/>
      <c r="P1622" s="68"/>
      <c r="Q1622" s="68"/>
      <c r="R1622" s="68"/>
      <c r="S1622" s="70"/>
      <c r="T1622" s="70"/>
      <c r="U1622" s="67"/>
      <c r="V1622" s="67"/>
      <c r="W1622" s="67"/>
      <c r="X1622" s="67"/>
      <c r="Y1622" s="67"/>
    </row>
    <row r="1623">
      <c r="A1623" s="65"/>
      <c r="B1623" s="68"/>
      <c r="C1623" s="67"/>
      <c r="D1623" s="67"/>
      <c r="E1623" s="67"/>
      <c r="F1623" s="68"/>
      <c r="G1623" s="68"/>
      <c r="H1623" s="68"/>
      <c r="I1623" s="68"/>
      <c r="J1623" s="68"/>
      <c r="K1623" s="68"/>
      <c r="L1623" s="68"/>
      <c r="M1623" s="68"/>
      <c r="N1623" s="68"/>
      <c r="O1623" s="68"/>
      <c r="P1623" s="68"/>
      <c r="Q1623" s="68"/>
      <c r="R1623" s="68"/>
      <c r="S1623" s="70"/>
      <c r="T1623" s="70"/>
      <c r="U1623" s="67"/>
      <c r="V1623" s="67"/>
      <c r="W1623" s="67"/>
      <c r="X1623" s="67"/>
      <c r="Y1623" s="67"/>
    </row>
    <row r="1624">
      <c r="A1624" s="65"/>
      <c r="B1624" s="68"/>
      <c r="C1624" s="67"/>
      <c r="D1624" s="67"/>
      <c r="E1624" s="67"/>
      <c r="F1624" s="68"/>
      <c r="G1624" s="68"/>
      <c r="H1624" s="68"/>
      <c r="I1624" s="68"/>
      <c r="J1624" s="68"/>
      <c r="K1624" s="68"/>
      <c r="L1624" s="68"/>
      <c r="M1624" s="68"/>
      <c r="N1624" s="68"/>
      <c r="O1624" s="68"/>
      <c r="P1624" s="68"/>
      <c r="Q1624" s="68"/>
      <c r="R1624" s="68"/>
      <c r="S1624" s="70"/>
      <c r="T1624" s="70"/>
      <c r="U1624" s="67"/>
      <c r="V1624" s="67"/>
      <c r="W1624" s="67"/>
      <c r="X1624" s="67"/>
      <c r="Y1624" s="67"/>
    </row>
    <row r="1625">
      <c r="A1625" s="65"/>
      <c r="B1625" s="68"/>
      <c r="C1625" s="67"/>
      <c r="D1625" s="67"/>
      <c r="E1625" s="67"/>
      <c r="F1625" s="68"/>
      <c r="G1625" s="68"/>
      <c r="H1625" s="68"/>
      <c r="I1625" s="68"/>
      <c r="J1625" s="68"/>
      <c r="K1625" s="68"/>
      <c r="L1625" s="68"/>
      <c r="M1625" s="68"/>
      <c r="N1625" s="68"/>
      <c r="O1625" s="68"/>
      <c r="P1625" s="68"/>
      <c r="Q1625" s="68"/>
      <c r="R1625" s="68"/>
      <c r="S1625" s="70"/>
      <c r="T1625" s="70"/>
      <c r="U1625" s="67"/>
      <c r="V1625" s="67"/>
      <c r="W1625" s="67"/>
      <c r="X1625" s="67"/>
      <c r="Y1625" s="67"/>
    </row>
    <row r="1626">
      <c r="A1626" s="65"/>
      <c r="B1626" s="68"/>
      <c r="C1626" s="67"/>
      <c r="D1626" s="67"/>
      <c r="E1626" s="67"/>
      <c r="F1626" s="68"/>
      <c r="G1626" s="68"/>
      <c r="H1626" s="68"/>
      <c r="I1626" s="68"/>
      <c r="J1626" s="68"/>
      <c r="K1626" s="68"/>
      <c r="L1626" s="68"/>
      <c r="M1626" s="68"/>
      <c r="N1626" s="68"/>
      <c r="O1626" s="68"/>
      <c r="P1626" s="68"/>
      <c r="Q1626" s="68"/>
      <c r="R1626" s="68"/>
      <c r="S1626" s="70"/>
      <c r="T1626" s="70"/>
      <c r="U1626" s="67"/>
      <c r="V1626" s="67"/>
      <c r="W1626" s="67"/>
      <c r="X1626" s="67"/>
      <c r="Y1626" s="67"/>
    </row>
    <row r="1627">
      <c r="A1627" s="65"/>
      <c r="B1627" s="68"/>
      <c r="C1627" s="67"/>
      <c r="D1627" s="67"/>
      <c r="E1627" s="67"/>
      <c r="F1627" s="68"/>
      <c r="G1627" s="68"/>
      <c r="H1627" s="68"/>
      <c r="I1627" s="68"/>
      <c r="J1627" s="68"/>
      <c r="K1627" s="68"/>
      <c r="L1627" s="68"/>
      <c r="M1627" s="68"/>
      <c r="N1627" s="68"/>
      <c r="O1627" s="68"/>
      <c r="P1627" s="68"/>
      <c r="Q1627" s="68"/>
      <c r="R1627" s="68"/>
      <c r="S1627" s="70"/>
      <c r="T1627" s="70"/>
      <c r="U1627" s="67"/>
      <c r="V1627" s="67"/>
      <c r="W1627" s="67"/>
      <c r="X1627" s="67"/>
      <c r="Y1627" s="67"/>
    </row>
    <row r="1628">
      <c r="A1628" s="65"/>
      <c r="B1628" s="68"/>
      <c r="C1628" s="67"/>
      <c r="D1628" s="67"/>
      <c r="E1628" s="67"/>
      <c r="F1628" s="68"/>
      <c r="G1628" s="68"/>
      <c r="H1628" s="68"/>
      <c r="I1628" s="68"/>
      <c r="J1628" s="68"/>
      <c r="K1628" s="68"/>
      <c r="L1628" s="68"/>
      <c r="M1628" s="68"/>
      <c r="N1628" s="68"/>
      <c r="O1628" s="68"/>
      <c r="P1628" s="68"/>
      <c r="Q1628" s="68"/>
      <c r="R1628" s="68"/>
      <c r="S1628" s="70"/>
      <c r="T1628" s="70"/>
      <c r="U1628" s="67"/>
      <c r="V1628" s="67"/>
      <c r="W1628" s="67"/>
      <c r="X1628" s="67"/>
      <c r="Y1628" s="67"/>
    </row>
    <row r="1629">
      <c r="A1629" s="65"/>
      <c r="B1629" s="68"/>
      <c r="C1629" s="67"/>
      <c r="D1629" s="67"/>
      <c r="E1629" s="67"/>
      <c r="F1629" s="68"/>
      <c r="G1629" s="68"/>
      <c r="H1629" s="68"/>
      <c r="I1629" s="68"/>
      <c r="J1629" s="68"/>
      <c r="K1629" s="68"/>
      <c r="L1629" s="68"/>
      <c r="M1629" s="68"/>
      <c r="N1629" s="68"/>
      <c r="O1629" s="68"/>
      <c r="P1629" s="68"/>
      <c r="Q1629" s="68"/>
      <c r="R1629" s="68"/>
      <c r="S1629" s="70"/>
      <c r="T1629" s="70"/>
      <c r="U1629" s="67"/>
      <c r="V1629" s="67"/>
      <c r="W1629" s="67"/>
      <c r="X1629" s="67"/>
      <c r="Y1629" s="67"/>
    </row>
    <row r="1630">
      <c r="A1630" s="65"/>
      <c r="B1630" s="68"/>
      <c r="C1630" s="67"/>
      <c r="D1630" s="67"/>
      <c r="E1630" s="67"/>
      <c r="F1630" s="68"/>
      <c r="G1630" s="68"/>
      <c r="H1630" s="68"/>
      <c r="I1630" s="68"/>
      <c r="J1630" s="68"/>
      <c r="K1630" s="68"/>
      <c r="L1630" s="68"/>
      <c r="M1630" s="68"/>
      <c r="N1630" s="68"/>
      <c r="O1630" s="68"/>
      <c r="P1630" s="68"/>
      <c r="Q1630" s="68"/>
      <c r="R1630" s="68"/>
      <c r="S1630" s="70"/>
      <c r="T1630" s="70"/>
      <c r="U1630" s="67"/>
      <c r="V1630" s="67"/>
      <c r="W1630" s="67"/>
      <c r="X1630" s="67"/>
      <c r="Y1630" s="67"/>
    </row>
    <row r="1631">
      <c r="A1631" s="65"/>
      <c r="B1631" s="68"/>
      <c r="C1631" s="67"/>
      <c r="D1631" s="67"/>
      <c r="E1631" s="67"/>
      <c r="F1631" s="68"/>
      <c r="G1631" s="68"/>
      <c r="H1631" s="68"/>
      <c r="I1631" s="68"/>
      <c r="J1631" s="68"/>
      <c r="K1631" s="68"/>
      <c r="L1631" s="68"/>
      <c r="M1631" s="68"/>
      <c r="N1631" s="68"/>
      <c r="O1631" s="68"/>
      <c r="P1631" s="68"/>
      <c r="Q1631" s="68"/>
      <c r="R1631" s="68"/>
      <c r="S1631" s="70"/>
      <c r="T1631" s="70"/>
      <c r="U1631" s="67"/>
      <c r="V1631" s="67"/>
      <c r="W1631" s="67"/>
      <c r="X1631" s="67"/>
      <c r="Y1631" s="67"/>
    </row>
    <row r="1632">
      <c r="A1632" s="67"/>
      <c r="B1632" s="68"/>
      <c r="C1632" s="67"/>
      <c r="D1632" s="67"/>
      <c r="E1632" s="67"/>
      <c r="F1632" s="68"/>
      <c r="G1632" s="68"/>
      <c r="H1632" s="68"/>
      <c r="I1632" s="68"/>
      <c r="J1632" s="68"/>
      <c r="K1632" s="68"/>
      <c r="L1632" s="68"/>
      <c r="M1632" s="68"/>
      <c r="N1632" s="68"/>
      <c r="O1632" s="68"/>
      <c r="P1632" s="68"/>
      <c r="Q1632" s="68"/>
      <c r="R1632" s="68"/>
      <c r="S1632" s="70"/>
      <c r="T1632" s="70"/>
      <c r="U1632" s="67"/>
      <c r="V1632" s="67"/>
      <c r="W1632" s="67"/>
      <c r="X1632" s="67"/>
      <c r="Y1632" s="67"/>
    </row>
    <row r="1633">
      <c r="A1633" s="67"/>
      <c r="B1633" s="68"/>
      <c r="C1633" s="67"/>
      <c r="D1633" s="67"/>
      <c r="E1633" s="67"/>
      <c r="F1633" s="68"/>
      <c r="G1633" s="68"/>
      <c r="H1633" s="68"/>
      <c r="I1633" s="68"/>
      <c r="J1633" s="68"/>
      <c r="K1633" s="68"/>
      <c r="L1633" s="68"/>
      <c r="M1633" s="68"/>
      <c r="N1633" s="68"/>
      <c r="O1633" s="68"/>
      <c r="P1633" s="68"/>
      <c r="Q1633" s="68"/>
      <c r="R1633" s="68"/>
      <c r="S1633" s="70"/>
      <c r="T1633" s="70"/>
      <c r="U1633" s="67"/>
      <c r="V1633" s="67"/>
      <c r="W1633" s="67"/>
      <c r="X1633" s="67"/>
      <c r="Y1633" s="67"/>
    </row>
    <row r="1634">
      <c r="A1634" s="67"/>
      <c r="B1634" s="68"/>
      <c r="C1634" s="67"/>
      <c r="D1634" s="67"/>
      <c r="E1634" s="67"/>
      <c r="F1634" s="68"/>
      <c r="G1634" s="68"/>
      <c r="H1634" s="68"/>
      <c r="I1634" s="68"/>
      <c r="J1634" s="68"/>
      <c r="K1634" s="68"/>
      <c r="L1634" s="68"/>
      <c r="M1634" s="68"/>
      <c r="N1634" s="68"/>
      <c r="O1634" s="68"/>
      <c r="P1634" s="68"/>
      <c r="Q1634" s="68"/>
      <c r="R1634" s="68"/>
      <c r="S1634" s="70"/>
      <c r="T1634" s="70"/>
      <c r="U1634" s="67"/>
      <c r="V1634" s="67"/>
      <c r="W1634" s="67"/>
      <c r="X1634" s="67"/>
      <c r="Y1634" s="67"/>
    </row>
    <row r="1635">
      <c r="A1635" s="67"/>
      <c r="B1635" s="68"/>
      <c r="C1635" s="67"/>
      <c r="D1635" s="67"/>
      <c r="E1635" s="67"/>
      <c r="F1635" s="68"/>
      <c r="G1635" s="68"/>
      <c r="H1635" s="68"/>
      <c r="I1635" s="68"/>
      <c r="J1635" s="68"/>
      <c r="K1635" s="68"/>
      <c r="L1635" s="68"/>
      <c r="M1635" s="68"/>
      <c r="N1635" s="68"/>
      <c r="O1635" s="68"/>
      <c r="P1635" s="68"/>
      <c r="Q1635" s="68"/>
      <c r="R1635" s="68"/>
      <c r="S1635" s="70"/>
      <c r="T1635" s="70"/>
      <c r="U1635" s="67"/>
      <c r="V1635" s="67"/>
      <c r="W1635" s="67"/>
      <c r="X1635" s="67"/>
      <c r="Y1635" s="67"/>
    </row>
    <row r="1636">
      <c r="A1636" s="67"/>
      <c r="B1636" s="68"/>
      <c r="C1636" s="67"/>
      <c r="D1636" s="67"/>
      <c r="E1636" s="67"/>
      <c r="F1636" s="68"/>
      <c r="G1636" s="68"/>
      <c r="H1636" s="68"/>
      <c r="I1636" s="68"/>
      <c r="J1636" s="68"/>
      <c r="K1636" s="68"/>
      <c r="L1636" s="68"/>
      <c r="M1636" s="68"/>
      <c r="N1636" s="68"/>
      <c r="O1636" s="68"/>
      <c r="P1636" s="68"/>
      <c r="Q1636" s="68"/>
      <c r="R1636" s="68"/>
      <c r="S1636" s="70"/>
      <c r="T1636" s="70"/>
      <c r="U1636" s="67"/>
      <c r="V1636" s="67"/>
      <c r="W1636" s="67"/>
      <c r="X1636" s="67"/>
      <c r="Y1636" s="67"/>
    </row>
    <row r="1637">
      <c r="A1637" s="67"/>
      <c r="B1637" s="68"/>
      <c r="C1637" s="67"/>
      <c r="D1637" s="67"/>
      <c r="E1637" s="67"/>
      <c r="F1637" s="68"/>
      <c r="G1637" s="68"/>
      <c r="H1637" s="68"/>
      <c r="I1637" s="68"/>
      <c r="J1637" s="68"/>
      <c r="K1637" s="68"/>
      <c r="L1637" s="68"/>
      <c r="M1637" s="68"/>
      <c r="N1637" s="68"/>
      <c r="O1637" s="68"/>
      <c r="P1637" s="68"/>
      <c r="Q1637" s="68"/>
      <c r="R1637" s="68"/>
      <c r="S1637" s="70"/>
      <c r="T1637" s="70"/>
      <c r="U1637" s="67"/>
      <c r="V1637" s="67"/>
      <c r="W1637" s="67"/>
      <c r="X1637" s="67"/>
      <c r="Y1637" s="67"/>
    </row>
    <row r="1638">
      <c r="A1638" s="67"/>
      <c r="B1638" s="68"/>
      <c r="C1638" s="67"/>
      <c r="D1638" s="67"/>
      <c r="E1638" s="67"/>
      <c r="F1638" s="68"/>
      <c r="G1638" s="68"/>
      <c r="H1638" s="68"/>
      <c r="I1638" s="68"/>
      <c r="J1638" s="68"/>
      <c r="K1638" s="68"/>
      <c r="L1638" s="68"/>
      <c r="M1638" s="68"/>
      <c r="N1638" s="68"/>
      <c r="O1638" s="68"/>
      <c r="P1638" s="68"/>
      <c r="Q1638" s="68"/>
      <c r="R1638" s="68"/>
      <c r="S1638" s="70"/>
      <c r="T1638" s="70"/>
      <c r="U1638" s="67"/>
      <c r="V1638" s="67"/>
      <c r="W1638" s="67"/>
      <c r="X1638" s="67"/>
      <c r="Y1638" s="67"/>
    </row>
    <row r="1639">
      <c r="A1639" s="67"/>
      <c r="B1639" s="68"/>
      <c r="C1639" s="67"/>
      <c r="D1639" s="67"/>
      <c r="E1639" s="67"/>
      <c r="F1639" s="68"/>
      <c r="G1639" s="68"/>
      <c r="H1639" s="68"/>
      <c r="I1639" s="68"/>
      <c r="J1639" s="68"/>
      <c r="K1639" s="68"/>
      <c r="L1639" s="68"/>
      <c r="M1639" s="68"/>
      <c r="N1639" s="68"/>
      <c r="O1639" s="68"/>
      <c r="P1639" s="68"/>
      <c r="Q1639" s="68"/>
      <c r="R1639" s="68"/>
      <c r="S1639" s="70"/>
      <c r="T1639" s="70"/>
      <c r="U1639" s="67"/>
      <c r="V1639" s="67"/>
      <c r="W1639" s="67"/>
      <c r="X1639" s="67"/>
      <c r="Y1639" s="67"/>
    </row>
    <row r="1640">
      <c r="A1640" s="67"/>
      <c r="B1640" s="68"/>
      <c r="C1640" s="67"/>
      <c r="D1640" s="67"/>
      <c r="E1640" s="67"/>
      <c r="F1640" s="68"/>
      <c r="G1640" s="68"/>
      <c r="H1640" s="68"/>
      <c r="I1640" s="68"/>
      <c r="J1640" s="68"/>
      <c r="K1640" s="68"/>
      <c r="L1640" s="68"/>
      <c r="M1640" s="68"/>
      <c r="N1640" s="68"/>
      <c r="O1640" s="68"/>
      <c r="P1640" s="68"/>
      <c r="Q1640" s="68"/>
      <c r="R1640" s="68"/>
      <c r="S1640" s="70"/>
      <c r="T1640" s="70"/>
      <c r="U1640" s="67"/>
      <c r="V1640" s="67"/>
      <c r="W1640" s="67"/>
      <c r="X1640" s="67"/>
      <c r="Y1640" s="67"/>
    </row>
    <row r="1641">
      <c r="A1641" s="67"/>
      <c r="B1641" s="68"/>
      <c r="C1641" s="67"/>
      <c r="D1641" s="67"/>
      <c r="E1641" s="67"/>
      <c r="F1641" s="68"/>
      <c r="G1641" s="68"/>
      <c r="H1641" s="68"/>
      <c r="I1641" s="68"/>
      <c r="J1641" s="68"/>
      <c r="K1641" s="68"/>
      <c r="L1641" s="68"/>
      <c r="M1641" s="68"/>
      <c r="N1641" s="68"/>
      <c r="O1641" s="68"/>
      <c r="P1641" s="68"/>
      <c r="Q1641" s="68"/>
      <c r="R1641" s="68"/>
      <c r="S1641" s="70"/>
      <c r="T1641" s="70"/>
      <c r="U1641" s="67"/>
      <c r="V1641" s="67"/>
      <c r="W1641" s="67"/>
      <c r="X1641" s="67"/>
      <c r="Y1641" s="67"/>
    </row>
    <row r="1642">
      <c r="A1642" s="67"/>
      <c r="B1642" s="68"/>
      <c r="C1642" s="67"/>
      <c r="D1642" s="67"/>
      <c r="E1642" s="67"/>
      <c r="F1642" s="68"/>
      <c r="G1642" s="68"/>
      <c r="H1642" s="68"/>
      <c r="I1642" s="68"/>
      <c r="J1642" s="68"/>
      <c r="K1642" s="68"/>
      <c r="L1642" s="68"/>
      <c r="M1642" s="68"/>
      <c r="N1642" s="68"/>
      <c r="O1642" s="68"/>
      <c r="P1642" s="68"/>
      <c r="Q1642" s="68"/>
      <c r="R1642" s="68"/>
      <c r="S1642" s="70"/>
      <c r="T1642" s="70"/>
      <c r="U1642" s="67"/>
      <c r="V1642" s="67"/>
      <c r="W1642" s="67"/>
      <c r="X1642" s="67"/>
      <c r="Y1642" s="67"/>
    </row>
    <row r="1643">
      <c r="A1643" s="67"/>
      <c r="B1643" s="68"/>
      <c r="C1643" s="67"/>
      <c r="D1643" s="67"/>
      <c r="E1643" s="67"/>
      <c r="F1643" s="68"/>
      <c r="G1643" s="68"/>
      <c r="H1643" s="68"/>
      <c r="I1643" s="68"/>
      <c r="J1643" s="68"/>
      <c r="K1643" s="68"/>
      <c r="L1643" s="68"/>
      <c r="M1643" s="68"/>
      <c r="N1643" s="68"/>
      <c r="O1643" s="68"/>
      <c r="P1643" s="68"/>
      <c r="Q1643" s="68"/>
      <c r="R1643" s="68"/>
      <c r="S1643" s="70"/>
      <c r="T1643" s="70"/>
      <c r="U1643" s="67"/>
      <c r="V1643" s="67"/>
      <c r="W1643" s="67"/>
      <c r="X1643" s="67"/>
      <c r="Y1643" s="67"/>
    </row>
    <row r="1644">
      <c r="A1644" s="67"/>
      <c r="B1644" s="68"/>
      <c r="C1644" s="67"/>
      <c r="D1644" s="67"/>
      <c r="E1644" s="67"/>
      <c r="F1644" s="68"/>
      <c r="G1644" s="68"/>
      <c r="H1644" s="68"/>
      <c r="I1644" s="68"/>
      <c r="J1644" s="68"/>
      <c r="K1644" s="68"/>
      <c r="L1644" s="68"/>
      <c r="M1644" s="68"/>
      <c r="N1644" s="68"/>
      <c r="O1644" s="68"/>
      <c r="P1644" s="68"/>
      <c r="Q1644" s="68"/>
      <c r="R1644" s="68"/>
      <c r="S1644" s="70"/>
      <c r="T1644" s="70"/>
      <c r="U1644" s="67"/>
      <c r="V1644" s="67"/>
      <c r="W1644" s="67"/>
      <c r="X1644" s="67"/>
      <c r="Y1644" s="67"/>
    </row>
    <row r="1645">
      <c r="A1645" s="67"/>
      <c r="B1645" s="68"/>
      <c r="C1645" s="67"/>
      <c r="D1645" s="67"/>
      <c r="E1645" s="67"/>
      <c r="F1645" s="68"/>
      <c r="G1645" s="68"/>
      <c r="H1645" s="68"/>
      <c r="I1645" s="68"/>
      <c r="J1645" s="68"/>
      <c r="K1645" s="68"/>
      <c r="L1645" s="68"/>
      <c r="M1645" s="68"/>
      <c r="N1645" s="68"/>
      <c r="O1645" s="68"/>
      <c r="P1645" s="68"/>
      <c r="Q1645" s="68"/>
      <c r="R1645" s="68"/>
      <c r="S1645" s="70"/>
      <c r="T1645" s="70"/>
      <c r="U1645" s="67"/>
      <c r="V1645" s="67"/>
      <c r="W1645" s="67"/>
      <c r="X1645" s="67"/>
      <c r="Y1645" s="67"/>
    </row>
    <row r="1646">
      <c r="A1646" s="67"/>
      <c r="B1646" s="68"/>
      <c r="C1646" s="67"/>
      <c r="D1646" s="67"/>
      <c r="E1646" s="67"/>
      <c r="F1646" s="68"/>
      <c r="G1646" s="68"/>
      <c r="H1646" s="68"/>
      <c r="I1646" s="68"/>
      <c r="J1646" s="68"/>
      <c r="K1646" s="68"/>
      <c r="L1646" s="68"/>
      <c r="M1646" s="68"/>
      <c r="N1646" s="68"/>
      <c r="O1646" s="68"/>
      <c r="P1646" s="68"/>
      <c r="Q1646" s="68"/>
      <c r="R1646" s="68"/>
      <c r="S1646" s="70"/>
      <c r="T1646" s="70"/>
      <c r="U1646" s="67"/>
      <c r="V1646" s="67"/>
      <c r="W1646" s="67"/>
      <c r="X1646" s="67"/>
      <c r="Y1646" s="67"/>
    </row>
    <row r="1647">
      <c r="A1647" s="67"/>
      <c r="B1647" s="68"/>
      <c r="C1647" s="67"/>
      <c r="D1647" s="67"/>
      <c r="E1647" s="67"/>
      <c r="F1647" s="68"/>
      <c r="G1647" s="68"/>
      <c r="H1647" s="68"/>
      <c r="I1647" s="68"/>
      <c r="J1647" s="68"/>
      <c r="K1647" s="68"/>
      <c r="L1647" s="68"/>
      <c r="M1647" s="68"/>
      <c r="N1647" s="68"/>
      <c r="O1647" s="68"/>
      <c r="P1647" s="68"/>
      <c r="Q1647" s="68"/>
      <c r="R1647" s="68"/>
      <c r="S1647" s="70"/>
      <c r="T1647" s="70"/>
      <c r="U1647" s="67"/>
      <c r="V1647" s="67"/>
      <c r="W1647" s="67"/>
      <c r="X1647" s="67"/>
      <c r="Y1647" s="67"/>
    </row>
    <row r="1648">
      <c r="A1648" s="67"/>
      <c r="B1648" s="68"/>
      <c r="C1648" s="67"/>
      <c r="D1648" s="67"/>
      <c r="E1648" s="67"/>
      <c r="F1648" s="68"/>
      <c r="G1648" s="68"/>
      <c r="H1648" s="68"/>
      <c r="I1648" s="68"/>
      <c r="J1648" s="68"/>
      <c r="K1648" s="68"/>
      <c r="L1648" s="68"/>
      <c r="M1648" s="68"/>
      <c r="N1648" s="68"/>
      <c r="O1648" s="68"/>
      <c r="P1648" s="68"/>
      <c r="Q1648" s="68"/>
      <c r="R1648" s="68"/>
      <c r="S1648" s="70"/>
      <c r="T1648" s="70"/>
      <c r="U1648" s="67"/>
      <c r="V1648" s="67"/>
      <c r="W1648" s="67"/>
      <c r="X1648" s="67"/>
      <c r="Y1648" s="67"/>
    </row>
    <row r="1649">
      <c r="A1649" s="67"/>
      <c r="B1649" s="68"/>
      <c r="C1649" s="67"/>
      <c r="D1649" s="67"/>
      <c r="E1649" s="67"/>
      <c r="F1649" s="68"/>
      <c r="G1649" s="68"/>
      <c r="H1649" s="68"/>
      <c r="I1649" s="68"/>
      <c r="J1649" s="68"/>
      <c r="K1649" s="68"/>
      <c r="L1649" s="68"/>
      <c r="M1649" s="68"/>
      <c r="N1649" s="68"/>
      <c r="O1649" s="68"/>
      <c r="P1649" s="68"/>
      <c r="Q1649" s="68"/>
      <c r="R1649" s="68"/>
      <c r="S1649" s="70"/>
      <c r="T1649" s="70"/>
      <c r="U1649" s="67"/>
      <c r="V1649" s="67"/>
      <c r="W1649" s="67"/>
      <c r="X1649" s="67"/>
      <c r="Y1649" s="67"/>
    </row>
    <row r="1650">
      <c r="A1650" s="67"/>
      <c r="B1650" s="68"/>
      <c r="C1650" s="67"/>
      <c r="D1650" s="67"/>
      <c r="E1650" s="67"/>
      <c r="F1650" s="68"/>
      <c r="G1650" s="68"/>
      <c r="H1650" s="68"/>
      <c r="I1650" s="68"/>
      <c r="J1650" s="68"/>
      <c r="K1650" s="68"/>
      <c r="L1650" s="68"/>
      <c r="M1650" s="68"/>
      <c r="N1650" s="68"/>
      <c r="O1650" s="68"/>
      <c r="P1650" s="68"/>
      <c r="Q1650" s="68"/>
      <c r="R1650" s="68"/>
      <c r="S1650" s="70"/>
      <c r="T1650" s="70"/>
      <c r="U1650" s="67"/>
      <c r="V1650" s="67"/>
      <c r="W1650" s="67"/>
      <c r="X1650" s="67"/>
      <c r="Y1650" s="67"/>
    </row>
    <row r="1651">
      <c r="A1651" s="67"/>
      <c r="B1651" s="68"/>
      <c r="C1651" s="67"/>
      <c r="D1651" s="67"/>
      <c r="E1651" s="67"/>
      <c r="F1651" s="68"/>
      <c r="G1651" s="68"/>
      <c r="H1651" s="68"/>
      <c r="I1651" s="68"/>
      <c r="J1651" s="68"/>
      <c r="K1651" s="68"/>
      <c r="L1651" s="68"/>
      <c r="M1651" s="68"/>
      <c r="N1651" s="68"/>
      <c r="O1651" s="68"/>
      <c r="P1651" s="68"/>
      <c r="Q1651" s="68"/>
      <c r="R1651" s="68"/>
      <c r="S1651" s="70"/>
      <c r="T1651" s="70"/>
      <c r="U1651" s="67"/>
      <c r="V1651" s="67"/>
      <c r="W1651" s="67"/>
      <c r="X1651" s="67"/>
      <c r="Y1651" s="67"/>
    </row>
    <row r="1652">
      <c r="A1652" s="67"/>
      <c r="B1652" s="68"/>
      <c r="C1652" s="67"/>
      <c r="D1652" s="67"/>
      <c r="E1652" s="67"/>
      <c r="F1652" s="68"/>
      <c r="G1652" s="68"/>
      <c r="H1652" s="68"/>
      <c r="I1652" s="68"/>
      <c r="J1652" s="68"/>
      <c r="K1652" s="68"/>
      <c r="L1652" s="68"/>
      <c r="M1652" s="68"/>
      <c r="N1652" s="68"/>
      <c r="O1652" s="68"/>
      <c r="P1652" s="68"/>
      <c r="Q1652" s="68"/>
      <c r="R1652" s="68"/>
      <c r="S1652" s="70"/>
      <c r="T1652" s="70"/>
      <c r="U1652" s="67"/>
      <c r="V1652" s="67"/>
      <c r="W1652" s="67"/>
      <c r="X1652" s="67"/>
      <c r="Y1652" s="67"/>
    </row>
    <row r="1653">
      <c r="A1653" s="67"/>
      <c r="B1653" s="68"/>
      <c r="C1653" s="67"/>
      <c r="D1653" s="67"/>
      <c r="E1653" s="67"/>
      <c r="F1653" s="68"/>
      <c r="G1653" s="68"/>
      <c r="H1653" s="68"/>
      <c r="I1653" s="68"/>
      <c r="J1653" s="68"/>
      <c r="K1653" s="68"/>
      <c r="L1653" s="68"/>
      <c r="M1653" s="68"/>
      <c r="N1653" s="68"/>
      <c r="O1653" s="68"/>
      <c r="P1653" s="68"/>
      <c r="Q1653" s="68"/>
      <c r="R1653" s="68"/>
      <c r="S1653" s="70"/>
      <c r="T1653" s="70"/>
      <c r="U1653" s="67"/>
      <c r="V1653" s="67"/>
      <c r="W1653" s="67"/>
      <c r="X1653" s="67"/>
      <c r="Y1653" s="67"/>
    </row>
    <row r="1654">
      <c r="A1654" s="67"/>
      <c r="B1654" s="68"/>
      <c r="C1654" s="67"/>
      <c r="D1654" s="67"/>
      <c r="E1654" s="67"/>
      <c r="F1654" s="68"/>
      <c r="G1654" s="68"/>
      <c r="H1654" s="68"/>
      <c r="I1654" s="68"/>
      <c r="J1654" s="68"/>
      <c r="K1654" s="68"/>
      <c r="L1654" s="68"/>
      <c r="M1654" s="68"/>
      <c r="N1654" s="68"/>
      <c r="O1654" s="68"/>
      <c r="P1654" s="68"/>
      <c r="Q1654" s="68"/>
      <c r="R1654" s="68"/>
      <c r="S1654" s="70"/>
      <c r="T1654" s="70"/>
      <c r="U1654" s="67"/>
      <c r="V1654" s="67"/>
      <c r="W1654" s="67"/>
      <c r="X1654" s="67"/>
      <c r="Y1654" s="67"/>
    </row>
    <row r="1655">
      <c r="A1655" s="67"/>
      <c r="B1655" s="68"/>
      <c r="C1655" s="67"/>
      <c r="D1655" s="67"/>
      <c r="E1655" s="67"/>
      <c r="F1655" s="68"/>
      <c r="G1655" s="68"/>
      <c r="H1655" s="68"/>
      <c r="I1655" s="68"/>
      <c r="J1655" s="68"/>
      <c r="K1655" s="68"/>
      <c r="L1655" s="68"/>
      <c r="M1655" s="68"/>
      <c r="N1655" s="68"/>
      <c r="O1655" s="68"/>
      <c r="P1655" s="68"/>
      <c r="Q1655" s="68"/>
      <c r="R1655" s="68"/>
      <c r="S1655" s="70"/>
      <c r="T1655" s="70"/>
      <c r="U1655" s="67"/>
      <c r="V1655" s="67"/>
      <c r="W1655" s="67"/>
      <c r="X1655" s="67"/>
      <c r="Y1655" s="67"/>
    </row>
    <row r="1656">
      <c r="A1656" s="67"/>
      <c r="B1656" s="68"/>
      <c r="C1656" s="67"/>
      <c r="D1656" s="67"/>
      <c r="E1656" s="67"/>
      <c r="F1656" s="68"/>
      <c r="G1656" s="68"/>
      <c r="H1656" s="68"/>
      <c r="I1656" s="68"/>
      <c r="J1656" s="68"/>
      <c r="K1656" s="68"/>
      <c r="L1656" s="68"/>
      <c r="M1656" s="68"/>
      <c r="N1656" s="68"/>
      <c r="O1656" s="68"/>
      <c r="P1656" s="68"/>
      <c r="Q1656" s="68"/>
      <c r="R1656" s="68"/>
      <c r="S1656" s="70"/>
      <c r="T1656" s="70"/>
      <c r="U1656" s="67"/>
      <c r="V1656" s="67"/>
      <c r="W1656" s="67"/>
      <c r="X1656" s="67"/>
      <c r="Y1656" s="67"/>
    </row>
    <row r="1657">
      <c r="A1657" s="67"/>
      <c r="B1657" s="68"/>
      <c r="C1657" s="67"/>
      <c r="D1657" s="67"/>
      <c r="E1657" s="67"/>
      <c r="F1657" s="68"/>
      <c r="G1657" s="68"/>
      <c r="H1657" s="68"/>
      <c r="I1657" s="68"/>
      <c r="J1657" s="68"/>
      <c r="K1657" s="68"/>
      <c r="L1657" s="68"/>
      <c r="M1657" s="68"/>
      <c r="N1657" s="68"/>
      <c r="O1657" s="68"/>
      <c r="P1657" s="68"/>
      <c r="Q1657" s="68"/>
      <c r="R1657" s="68"/>
      <c r="S1657" s="70"/>
      <c r="T1657" s="70"/>
      <c r="U1657" s="67"/>
      <c r="V1657" s="67"/>
      <c r="W1657" s="67"/>
      <c r="X1657" s="67"/>
      <c r="Y1657" s="67"/>
    </row>
    <row r="1658">
      <c r="A1658" s="67"/>
      <c r="B1658" s="68"/>
      <c r="C1658" s="67"/>
      <c r="D1658" s="67"/>
      <c r="E1658" s="67"/>
      <c r="F1658" s="68"/>
      <c r="G1658" s="68"/>
      <c r="H1658" s="68"/>
      <c r="I1658" s="68"/>
      <c r="J1658" s="68"/>
      <c r="K1658" s="68"/>
      <c r="L1658" s="68"/>
      <c r="M1658" s="68"/>
      <c r="N1658" s="68"/>
      <c r="O1658" s="68"/>
      <c r="P1658" s="68"/>
      <c r="Q1658" s="68"/>
      <c r="R1658" s="68"/>
      <c r="S1658" s="70"/>
      <c r="T1658" s="70"/>
      <c r="U1658" s="67"/>
      <c r="V1658" s="67"/>
      <c r="W1658" s="67"/>
      <c r="X1658" s="67"/>
      <c r="Y1658" s="67"/>
    </row>
    <row r="1659">
      <c r="A1659" s="67"/>
      <c r="B1659" s="68"/>
      <c r="C1659" s="67"/>
      <c r="D1659" s="67"/>
      <c r="E1659" s="67"/>
      <c r="F1659" s="68"/>
      <c r="G1659" s="68"/>
      <c r="H1659" s="68"/>
      <c r="I1659" s="68"/>
      <c r="J1659" s="68"/>
      <c r="K1659" s="68"/>
      <c r="L1659" s="68"/>
      <c r="M1659" s="68"/>
      <c r="N1659" s="68"/>
      <c r="O1659" s="68"/>
      <c r="P1659" s="68"/>
      <c r="Q1659" s="68"/>
      <c r="R1659" s="68"/>
      <c r="S1659" s="70"/>
      <c r="T1659" s="70"/>
      <c r="U1659" s="67"/>
      <c r="V1659" s="67"/>
      <c r="W1659" s="67"/>
      <c r="X1659" s="67"/>
      <c r="Y1659" s="67"/>
    </row>
    <row r="1660">
      <c r="A1660" s="67"/>
      <c r="B1660" s="68"/>
      <c r="C1660" s="67"/>
      <c r="D1660" s="67"/>
      <c r="E1660" s="67"/>
      <c r="F1660" s="68"/>
      <c r="G1660" s="68"/>
      <c r="H1660" s="68"/>
      <c r="I1660" s="68"/>
      <c r="J1660" s="68"/>
      <c r="K1660" s="68"/>
      <c r="L1660" s="68"/>
      <c r="M1660" s="68"/>
      <c r="N1660" s="68"/>
      <c r="O1660" s="68"/>
      <c r="P1660" s="68"/>
      <c r="Q1660" s="68"/>
      <c r="R1660" s="68"/>
      <c r="S1660" s="70"/>
      <c r="T1660" s="70"/>
      <c r="U1660" s="67"/>
      <c r="V1660" s="67"/>
      <c r="W1660" s="67"/>
      <c r="X1660" s="67"/>
      <c r="Y1660" s="67"/>
    </row>
    <row r="1661">
      <c r="A1661" s="67"/>
      <c r="B1661" s="68"/>
      <c r="C1661" s="67"/>
      <c r="D1661" s="67"/>
      <c r="E1661" s="67"/>
      <c r="F1661" s="68"/>
      <c r="G1661" s="68"/>
      <c r="H1661" s="68"/>
      <c r="I1661" s="68"/>
      <c r="J1661" s="68"/>
      <c r="K1661" s="68"/>
      <c r="L1661" s="68"/>
      <c r="M1661" s="68"/>
      <c r="N1661" s="68"/>
      <c r="O1661" s="68"/>
      <c r="P1661" s="68"/>
      <c r="Q1661" s="68"/>
      <c r="R1661" s="68"/>
      <c r="S1661" s="70"/>
      <c r="T1661" s="70"/>
      <c r="U1661" s="67"/>
      <c r="V1661" s="67"/>
      <c r="W1661" s="67"/>
      <c r="X1661" s="67"/>
      <c r="Y1661" s="67"/>
    </row>
    <row r="1662">
      <c r="A1662" s="67"/>
      <c r="B1662" s="68"/>
      <c r="C1662" s="67"/>
      <c r="D1662" s="67"/>
      <c r="E1662" s="67"/>
      <c r="F1662" s="68"/>
      <c r="G1662" s="68"/>
      <c r="H1662" s="68"/>
      <c r="I1662" s="68"/>
      <c r="J1662" s="68"/>
      <c r="K1662" s="68"/>
      <c r="L1662" s="68"/>
      <c r="M1662" s="68"/>
      <c r="N1662" s="68"/>
      <c r="O1662" s="68"/>
      <c r="P1662" s="68"/>
      <c r="Q1662" s="68"/>
      <c r="R1662" s="68"/>
      <c r="S1662" s="70"/>
      <c r="T1662" s="70"/>
      <c r="U1662" s="67"/>
      <c r="V1662" s="67"/>
      <c r="W1662" s="67"/>
      <c r="X1662" s="67"/>
      <c r="Y1662" s="67"/>
    </row>
    <row r="1663">
      <c r="A1663" s="65"/>
      <c r="B1663" s="68"/>
      <c r="C1663" s="67"/>
      <c r="D1663" s="67"/>
      <c r="E1663" s="67"/>
      <c r="F1663" s="68"/>
      <c r="G1663" s="68"/>
      <c r="H1663" s="68"/>
      <c r="I1663" s="68"/>
      <c r="J1663" s="68"/>
      <c r="K1663" s="68"/>
      <c r="L1663" s="68"/>
      <c r="M1663" s="68"/>
      <c r="N1663" s="68"/>
      <c r="O1663" s="68"/>
      <c r="P1663" s="68"/>
      <c r="Q1663" s="68"/>
      <c r="R1663" s="68"/>
      <c r="S1663" s="70"/>
      <c r="T1663" s="70"/>
      <c r="U1663" s="67"/>
      <c r="V1663" s="67"/>
      <c r="W1663" s="67"/>
      <c r="X1663" s="67"/>
      <c r="Y1663" s="67"/>
    </row>
    <row r="1664">
      <c r="A1664" s="65"/>
      <c r="B1664" s="68"/>
      <c r="C1664" s="67"/>
      <c r="D1664" s="67"/>
      <c r="E1664" s="67"/>
      <c r="F1664" s="68"/>
      <c r="G1664" s="68"/>
      <c r="H1664" s="68"/>
      <c r="I1664" s="68"/>
      <c r="J1664" s="68"/>
      <c r="K1664" s="68"/>
      <c r="L1664" s="68"/>
      <c r="M1664" s="68"/>
      <c r="N1664" s="68"/>
      <c r="O1664" s="68"/>
      <c r="P1664" s="68"/>
      <c r="Q1664" s="68"/>
      <c r="R1664" s="68"/>
      <c r="S1664" s="70"/>
      <c r="T1664" s="70"/>
      <c r="U1664" s="67"/>
      <c r="V1664" s="67"/>
      <c r="W1664" s="67"/>
      <c r="X1664" s="67"/>
      <c r="Y1664" s="67"/>
    </row>
    <row r="1665">
      <c r="A1665" s="67"/>
      <c r="B1665" s="68"/>
      <c r="C1665" s="67"/>
      <c r="D1665" s="67"/>
      <c r="E1665" s="67"/>
      <c r="F1665" s="68"/>
      <c r="G1665" s="68"/>
      <c r="H1665" s="68"/>
      <c r="I1665" s="68"/>
      <c r="J1665" s="68"/>
      <c r="K1665" s="68"/>
      <c r="L1665" s="68"/>
      <c r="M1665" s="68"/>
      <c r="N1665" s="68"/>
      <c r="O1665" s="68"/>
      <c r="P1665" s="68"/>
      <c r="Q1665" s="68"/>
      <c r="R1665" s="68"/>
      <c r="S1665" s="70"/>
      <c r="T1665" s="70"/>
      <c r="U1665" s="67"/>
      <c r="V1665" s="67"/>
      <c r="W1665" s="67"/>
      <c r="X1665" s="67"/>
      <c r="Y1665" s="67"/>
    </row>
    <row r="1666">
      <c r="A1666" s="67"/>
      <c r="B1666" s="68"/>
      <c r="C1666" s="67"/>
      <c r="D1666" s="67"/>
      <c r="E1666" s="67"/>
      <c r="F1666" s="68"/>
      <c r="G1666" s="68"/>
      <c r="H1666" s="68"/>
      <c r="I1666" s="68"/>
      <c r="J1666" s="68"/>
      <c r="K1666" s="68"/>
      <c r="L1666" s="68"/>
      <c r="M1666" s="68"/>
      <c r="N1666" s="68"/>
      <c r="O1666" s="68"/>
      <c r="P1666" s="68"/>
      <c r="Q1666" s="68"/>
      <c r="R1666" s="68"/>
      <c r="S1666" s="70"/>
      <c r="T1666" s="70"/>
      <c r="U1666" s="67"/>
      <c r="V1666" s="67"/>
      <c r="W1666" s="67"/>
      <c r="X1666" s="67"/>
      <c r="Y1666" s="67"/>
    </row>
    <row r="1667">
      <c r="A1667" s="67"/>
      <c r="B1667" s="68"/>
      <c r="C1667" s="67"/>
      <c r="D1667" s="67"/>
      <c r="E1667" s="67"/>
      <c r="F1667" s="68"/>
      <c r="G1667" s="68"/>
      <c r="H1667" s="68"/>
      <c r="I1667" s="68"/>
      <c r="J1667" s="68"/>
      <c r="K1667" s="68"/>
      <c r="L1667" s="68"/>
      <c r="M1667" s="68"/>
      <c r="N1667" s="68"/>
      <c r="O1667" s="68"/>
      <c r="P1667" s="68"/>
      <c r="Q1667" s="68"/>
      <c r="R1667" s="68"/>
      <c r="S1667" s="70"/>
      <c r="T1667" s="70"/>
      <c r="U1667" s="67"/>
      <c r="V1667" s="67"/>
      <c r="W1667" s="67"/>
      <c r="X1667" s="67"/>
      <c r="Y1667" s="67"/>
    </row>
    <row r="1668">
      <c r="A1668" s="67"/>
      <c r="B1668" s="68"/>
      <c r="C1668" s="67"/>
      <c r="D1668" s="67"/>
      <c r="E1668" s="67"/>
      <c r="F1668" s="68"/>
      <c r="G1668" s="68"/>
      <c r="H1668" s="68"/>
      <c r="I1668" s="68"/>
      <c r="J1668" s="68"/>
      <c r="K1668" s="68"/>
      <c r="L1668" s="68"/>
      <c r="M1668" s="68"/>
      <c r="N1668" s="68"/>
      <c r="O1668" s="68"/>
      <c r="P1668" s="68"/>
      <c r="Q1668" s="68"/>
      <c r="R1668" s="68"/>
      <c r="S1668" s="70"/>
      <c r="T1668" s="70"/>
      <c r="U1668" s="67"/>
      <c r="V1668" s="67"/>
      <c r="W1668" s="67"/>
      <c r="X1668" s="67"/>
      <c r="Y1668" s="67"/>
    </row>
    <row r="1669">
      <c r="A1669" s="67"/>
      <c r="B1669" s="68"/>
      <c r="C1669" s="67"/>
      <c r="D1669" s="67"/>
      <c r="E1669" s="67"/>
      <c r="F1669" s="68"/>
      <c r="G1669" s="68"/>
      <c r="H1669" s="68"/>
      <c r="I1669" s="68"/>
      <c r="J1669" s="68"/>
      <c r="K1669" s="68"/>
      <c r="L1669" s="68"/>
      <c r="M1669" s="68"/>
      <c r="N1669" s="68"/>
      <c r="O1669" s="68"/>
      <c r="P1669" s="68"/>
      <c r="Q1669" s="68"/>
      <c r="R1669" s="68"/>
      <c r="S1669" s="70"/>
      <c r="T1669" s="70"/>
      <c r="U1669" s="67"/>
      <c r="V1669" s="67"/>
      <c r="W1669" s="67"/>
      <c r="X1669" s="67"/>
      <c r="Y1669" s="67"/>
    </row>
    <row r="1670">
      <c r="A1670" s="67"/>
      <c r="B1670" s="68"/>
      <c r="C1670" s="67"/>
      <c r="D1670" s="67"/>
      <c r="E1670" s="67"/>
      <c r="F1670" s="68"/>
      <c r="G1670" s="68"/>
      <c r="H1670" s="68"/>
      <c r="I1670" s="68"/>
      <c r="J1670" s="68"/>
      <c r="K1670" s="68"/>
      <c r="L1670" s="68"/>
      <c r="M1670" s="68"/>
      <c r="N1670" s="68"/>
      <c r="O1670" s="68"/>
      <c r="P1670" s="68"/>
      <c r="Q1670" s="68"/>
      <c r="R1670" s="68"/>
      <c r="S1670" s="70"/>
      <c r="T1670" s="70"/>
      <c r="U1670" s="67"/>
      <c r="V1670" s="67"/>
      <c r="W1670" s="67"/>
      <c r="X1670" s="67"/>
      <c r="Y1670" s="67"/>
    </row>
    <row r="1671">
      <c r="A1671" s="65"/>
      <c r="B1671" s="68"/>
      <c r="C1671" s="67"/>
      <c r="D1671" s="67"/>
      <c r="E1671" s="67"/>
      <c r="F1671" s="68"/>
      <c r="G1671" s="68"/>
      <c r="H1671" s="68"/>
      <c r="I1671" s="68"/>
      <c r="J1671" s="68"/>
      <c r="K1671" s="68"/>
      <c r="L1671" s="68"/>
      <c r="M1671" s="68"/>
      <c r="N1671" s="68"/>
      <c r="O1671" s="68"/>
      <c r="P1671" s="68"/>
      <c r="Q1671" s="68"/>
      <c r="R1671" s="68"/>
      <c r="S1671" s="70"/>
      <c r="T1671" s="70"/>
      <c r="U1671" s="67"/>
      <c r="V1671" s="67"/>
      <c r="W1671" s="67"/>
      <c r="X1671" s="67"/>
      <c r="Y1671" s="67"/>
    </row>
    <row r="1672">
      <c r="A1672" s="67"/>
      <c r="B1672" s="68"/>
      <c r="C1672" s="67"/>
      <c r="D1672" s="67"/>
      <c r="E1672" s="67"/>
      <c r="F1672" s="68"/>
      <c r="G1672" s="68"/>
      <c r="H1672" s="68"/>
      <c r="I1672" s="68"/>
      <c r="J1672" s="68"/>
      <c r="K1672" s="68"/>
      <c r="L1672" s="68"/>
      <c r="M1672" s="68"/>
      <c r="N1672" s="68"/>
      <c r="O1672" s="68"/>
      <c r="P1672" s="68"/>
      <c r="Q1672" s="68"/>
      <c r="R1672" s="68"/>
      <c r="S1672" s="70"/>
      <c r="T1672" s="70"/>
      <c r="U1672" s="67"/>
      <c r="V1672" s="67"/>
      <c r="W1672" s="67"/>
      <c r="X1672" s="67"/>
      <c r="Y1672" s="67"/>
    </row>
    <row r="1673">
      <c r="A1673" s="67"/>
      <c r="B1673" s="68"/>
      <c r="C1673" s="67"/>
      <c r="D1673" s="67"/>
      <c r="E1673" s="67"/>
      <c r="F1673" s="68"/>
      <c r="G1673" s="68"/>
      <c r="H1673" s="68"/>
      <c r="I1673" s="68"/>
      <c r="J1673" s="68"/>
      <c r="K1673" s="68"/>
      <c r="L1673" s="68"/>
      <c r="M1673" s="68"/>
      <c r="N1673" s="68"/>
      <c r="O1673" s="68"/>
      <c r="P1673" s="68"/>
      <c r="Q1673" s="68"/>
      <c r="R1673" s="68"/>
      <c r="S1673" s="70"/>
      <c r="T1673" s="70"/>
      <c r="U1673" s="67"/>
      <c r="V1673" s="67"/>
      <c r="W1673" s="67"/>
      <c r="X1673" s="67"/>
      <c r="Y1673" s="67"/>
    </row>
    <row r="1674">
      <c r="A1674" s="67"/>
      <c r="B1674" s="68"/>
      <c r="C1674" s="67"/>
      <c r="D1674" s="67"/>
      <c r="E1674" s="67"/>
      <c r="F1674" s="68"/>
      <c r="G1674" s="68"/>
      <c r="H1674" s="68"/>
      <c r="I1674" s="68"/>
      <c r="J1674" s="68"/>
      <c r="K1674" s="68"/>
      <c r="L1674" s="68"/>
      <c r="M1674" s="68"/>
      <c r="N1674" s="68"/>
      <c r="O1674" s="68"/>
      <c r="P1674" s="68"/>
      <c r="Q1674" s="68"/>
      <c r="R1674" s="68"/>
      <c r="S1674" s="70"/>
      <c r="T1674" s="70"/>
      <c r="U1674" s="67"/>
      <c r="V1674" s="67"/>
      <c r="W1674" s="67"/>
      <c r="X1674" s="67"/>
      <c r="Y1674" s="67"/>
    </row>
    <row r="1675">
      <c r="A1675" s="65"/>
      <c r="B1675" s="68"/>
      <c r="C1675" s="67"/>
      <c r="D1675" s="67"/>
      <c r="E1675" s="67"/>
      <c r="F1675" s="68"/>
      <c r="G1675" s="68"/>
      <c r="H1675" s="68"/>
      <c r="I1675" s="68"/>
      <c r="J1675" s="68"/>
      <c r="K1675" s="68"/>
      <c r="L1675" s="68"/>
      <c r="M1675" s="68"/>
      <c r="N1675" s="68"/>
      <c r="O1675" s="68"/>
      <c r="P1675" s="68"/>
      <c r="Q1675" s="68"/>
      <c r="R1675" s="68"/>
      <c r="S1675" s="70"/>
      <c r="T1675" s="70"/>
      <c r="U1675" s="67"/>
      <c r="V1675" s="67"/>
      <c r="W1675" s="67"/>
      <c r="X1675" s="67"/>
      <c r="Y1675" s="67"/>
    </row>
    <row r="1676">
      <c r="A1676" s="65"/>
      <c r="B1676" s="68"/>
      <c r="C1676" s="67"/>
      <c r="D1676" s="67"/>
      <c r="E1676" s="67"/>
      <c r="F1676" s="68"/>
      <c r="G1676" s="68"/>
      <c r="H1676" s="68"/>
      <c r="I1676" s="68"/>
      <c r="J1676" s="68"/>
      <c r="K1676" s="68"/>
      <c r="L1676" s="68"/>
      <c r="M1676" s="68"/>
      <c r="N1676" s="68"/>
      <c r="O1676" s="68"/>
      <c r="P1676" s="68"/>
      <c r="Q1676" s="68"/>
      <c r="R1676" s="68"/>
      <c r="S1676" s="70"/>
      <c r="T1676" s="70"/>
      <c r="U1676" s="67"/>
      <c r="V1676" s="67"/>
      <c r="W1676" s="67"/>
      <c r="X1676" s="67"/>
      <c r="Y1676" s="67"/>
    </row>
    <row r="1677">
      <c r="A1677" s="67"/>
      <c r="B1677" s="68"/>
      <c r="C1677" s="67"/>
      <c r="D1677" s="67"/>
      <c r="E1677" s="67"/>
      <c r="F1677" s="68"/>
      <c r="G1677" s="68"/>
      <c r="H1677" s="68"/>
      <c r="I1677" s="68"/>
      <c r="J1677" s="68"/>
      <c r="K1677" s="68"/>
      <c r="L1677" s="68"/>
      <c r="M1677" s="68"/>
      <c r="N1677" s="68"/>
      <c r="O1677" s="68"/>
      <c r="P1677" s="68"/>
      <c r="Q1677" s="68"/>
      <c r="R1677" s="68"/>
      <c r="S1677" s="70"/>
      <c r="T1677" s="70"/>
      <c r="U1677" s="67"/>
      <c r="V1677" s="67"/>
      <c r="W1677" s="67"/>
      <c r="X1677" s="67"/>
      <c r="Y1677" s="67"/>
    </row>
    <row r="1678">
      <c r="A1678" s="67"/>
      <c r="B1678" s="68"/>
      <c r="C1678" s="67"/>
      <c r="D1678" s="67"/>
      <c r="E1678" s="67"/>
      <c r="F1678" s="68"/>
      <c r="G1678" s="68"/>
      <c r="H1678" s="68"/>
      <c r="I1678" s="68"/>
      <c r="J1678" s="68"/>
      <c r="K1678" s="68"/>
      <c r="L1678" s="68"/>
      <c r="M1678" s="68"/>
      <c r="N1678" s="68"/>
      <c r="O1678" s="68"/>
      <c r="P1678" s="68"/>
      <c r="Q1678" s="68"/>
      <c r="R1678" s="68"/>
      <c r="S1678" s="70"/>
      <c r="T1678" s="70"/>
      <c r="U1678" s="67"/>
      <c r="V1678" s="67"/>
      <c r="W1678" s="67"/>
      <c r="X1678" s="67"/>
      <c r="Y1678" s="67"/>
    </row>
    <row r="1679">
      <c r="A1679" s="67"/>
      <c r="B1679" s="68"/>
      <c r="C1679" s="67"/>
      <c r="D1679" s="67"/>
      <c r="E1679" s="67"/>
      <c r="F1679" s="68"/>
      <c r="G1679" s="68"/>
      <c r="H1679" s="68"/>
      <c r="I1679" s="68"/>
      <c r="J1679" s="68"/>
      <c r="K1679" s="68"/>
      <c r="L1679" s="68"/>
      <c r="M1679" s="68"/>
      <c r="N1679" s="68"/>
      <c r="O1679" s="68"/>
      <c r="P1679" s="68"/>
      <c r="Q1679" s="68"/>
      <c r="R1679" s="68"/>
      <c r="S1679" s="70"/>
      <c r="T1679" s="70"/>
      <c r="U1679" s="67"/>
      <c r="V1679" s="67"/>
      <c r="W1679" s="67"/>
      <c r="X1679" s="67"/>
      <c r="Y1679" s="67"/>
    </row>
    <row r="1680">
      <c r="A1680" s="67"/>
      <c r="B1680" s="68"/>
      <c r="C1680" s="67"/>
      <c r="D1680" s="67"/>
      <c r="E1680" s="67"/>
      <c r="F1680" s="68"/>
      <c r="G1680" s="68"/>
      <c r="H1680" s="68"/>
      <c r="I1680" s="68"/>
      <c r="J1680" s="68"/>
      <c r="K1680" s="68"/>
      <c r="L1680" s="68"/>
      <c r="M1680" s="68"/>
      <c r="N1680" s="68"/>
      <c r="O1680" s="68"/>
      <c r="P1680" s="68"/>
      <c r="Q1680" s="68"/>
      <c r="R1680" s="68"/>
      <c r="S1680" s="70"/>
      <c r="T1680" s="70"/>
      <c r="U1680" s="67"/>
      <c r="V1680" s="67"/>
      <c r="W1680" s="67"/>
      <c r="X1680" s="67"/>
      <c r="Y1680" s="67"/>
    </row>
    <row r="1681">
      <c r="A1681" s="67"/>
      <c r="B1681" s="68"/>
      <c r="C1681" s="67"/>
      <c r="D1681" s="67"/>
      <c r="E1681" s="67"/>
      <c r="F1681" s="68"/>
      <c r="G1681" s="68"/>
      <c r="H1681" s="68"/>
      <c r="I1681" s="68"/>
      <c r="J1681" s="68"/>
      <c r="K1681" s="68"/>
      <c r="L1681" s="68"/>
      <c r="M1681" s="68"/>
      <c r="N1681" s="68"/>
      <c r="O1681" s="68"/>
      <c r="P1681" s="68"/>
      <c r="Q1681" s="68"/>
      <c r="R1681" s="68"/>
      <c r="S1681" s="70"/>
      <c r="T1681" s="70"/>
      <c r="U1681" s="67"/>
      <c r="V1681" s="67"/>
      <c r="W1681" s="67"/>
      <c r="X1681" s="67"/>
      <c r="Y1681" s="67"/>
    </row>
    <row r="1682">
      <c r="A1682" s="67"/>
      <c r="B1682" s="68"/>
      <c r="C1682" s="67"/>
      <c r="D1682" s="67"/>
      <c r="E1682" s="67"/>
      <c r="F1682" s="68"/>
      <c r="G1682" s="68"/>
      <c r="H1682" s="68"/>
      <c r="I1682" s="68"/>
      <c r="J1682" s="68"/>
      <c r="K1682" s="68"/>
      <c r="L1682" s="68"/>
      <c r="M1682" s="68"/>
      <c r="N1682" s="68"/>
      <c r="O1682" s="68"/>
      <c r="P1682" s="68"/>
      <c r="Q1682" s="68"/>
      <c r="R1682" s="68"/>
      <c r="S1682" s="70"/>
      <c r="T1682" s="70"/>
      <c r="U1682" s="67"/>
      <c r="V1682" s="67"/>
      <c r="W1682" s="67"/>
      <c r="X1682" s="67"/>
      <c r="Y1682" s="67"/>
    </row>
    <row r="1683">
      <c r="A1683" s="67"/>
      <c r="B1683" s="68"/>
      <c r="C1683" s="67"/>
      <c r="D1683" s="67"/>
      <c r="E1683" s="67"/>
      <c r="F1683" s="68"/>
      <c r="G1683" s="68"/>
      <c r="H1683" s="68"/>
      <c r="I1683" s="68"/>
      <c r="J1683" s="68"/>
      <c r="K1683" s="68"/>
      <c r="L1683" s="68"/>
      <c r="M1683" s="68"/>
      <c r="N1683" s="68"/>
      <c r="O1683" s="68"/>
      <c r="P1683" s="68"/>
      <c r="Q1683" s="68"/>
      <c r="R1683" s="68"/>
      <c r="S1683" s="70"/>
      <c r="T1683" s="70"/>
      <c r="U1683" s="67"/>
      <c r="V1683" s="67"/>
      <c r="W1683" s="67"/>
      <c r="X1683" s="67"/>
      <c r="Y1683" s="67"/>
    </row>
    <row r="1684">
      <c r="A1684" s="67"/>
      <c r="B1684" s="68"/>
      <c r="C1684" s="67"/>
      <c r="D1684" s="67"/>
      <c r="E1684" s="67"/>
      <c r="F1684" s="68"/>
      <c r="G1684" s="68"/>
      <c r="H1684" s="68"/>
      <c r="I1684" s="68"/>
      <c r="J1684" s="68"/>
      <c r="K1684" s="68"/>
      <c r="L1684" s="68"/>
      <c r="M1684" s="68"/>
      <c r="N1684" s="68"/>
      <c r="O1684" s="68"/>
      <c r="P1684" s="68"/>
      <c r="Q1684" s="68"/>
      <c r="R1684" s="68"/>
      <c r="S1684" s="70"/>
      <c r="T1684" s="70"/>
      <c r="U1684" s="67"/>
      <c r="V1684" s="67"/>
      <c r="W1684" s="67"/>
      <c r="X1684" s="67"/>
      <c r="Y1684" s="67"/>
    </row>
    <row r="1685">
      <c r="A1685" s="67"/>
      <c r="B1685" s="68"/>
      <c r="C1685" s="67"/>
      <c r="D1685" s="67"/>
      <c r="E1685" s="67"/>
      <c r="F1685" s="68"/>
      <c r="G1685" s="68"/>
      <c r="H1685" s="68"/>
      <c r="I1685" s="68"/>
      <c r="J1685" s="68"/>
      <c r="K1685" s="68"/>
      <c r="L1685" s="68"/>
      <c r="M1685" s="68"/>
      <c r="N1685" s="68"/>
      <c r="O1685" s="68"/>
      <c r="P1685" s="68"/>
      <c r="Q1685" s="68"/>
      <c r="R1685" s="68"/>
      <c r="S1685" s="70"/>
      <c r="T1685" s="70"/>
      <c r="U1685" s="67"/>
      <c r="V1685" s="67"/>
      <c r="W1685" s="67"/>
      <c r="X1685" s="67"/>
      <c r="Y1685" s="67"/>
    </row>
    <row r="1686">
      <c r="A1686" s="67"/>
      <c r="B1686" s="68"/>
      <c r="C1686" s="67"/>
      <c r="D1686" s="67"/>
      <c r="E1686" s="67"/>
      <c r="F1686" s="68"/>
      <c r="G1686" s="68"/>
      <c r="H1686" s="68"/>
      <c r="I1686" s="68"/>
      <c r="J1686" s="68"/>
      <c r="K1686" s="68"/>
      <c r="L1686" s="68"/>
      <c r="M1686" s="68"/>
      <c r="N1686" s="68"/>
      <c r="O1686" s="68"/>
      <c r="P1686" s="68"/>
      <c r="Q1686" s="68"/>
      <c r="R1686" s="68"/>
      <c r="S1686" s="70"/>
      <c r="T1686" s="70"/>
      <c r="U1686" s="67"/>
      <c r="V1686" s="67"/>
      <c r="W1686" s="67"/>
      <c r="X1686" s="67"/>
      <c r="Y1686" s="67"/>
    </row>
    <row r="1687">
      <c r="A1687" s="67"/>
      <c r="B1687" s="68"/>
      <c r="C1687" s="67"/>
      <c r="D1687" s="67"/>
      <c r="E1687" s="67"/>
      <c r="F1687" s="68"/>
      <c r="G1687" s="68"/>
      <c r="H1687" s="68"/>
      <c r="I1687" s="68"/>
      <c r="J1687" s="68"/>
      <c r="K1687" s="68"/>
      <c r="L1687" s="68"/>
      <c r="M1687" s="68"/>
      <c r="N1687" s="68"/>
      <c r="O1687" s="68"/>
      <c r="P1687" s="68"/>
      <c r="Q1687" s="68"/>
      <c r="R1687" s="68"/>
      <c r="S1687" s="70"/>
      <c r="T1687" s="70"/>
      <c r="U1687" s="67"/>
      <c r="V1687" s="67"/>
      <c r="W1687" s="67"/>
      <c r="X1687" s="67"/>
      <c r="Y1687" s="67"/>
    </row>
    <row r="1688">
      <c r="A1688" s="67"/>
      <c r="B1688" s="68"/>
      <c r="C1688" s="67"/>
      <c r="D1688" s="67"/>
      <c r="E1688" s="67"/>
      <c r="F1688" s="68"/>
      <c r="G1688" s="68"/>
      <c r="H1688" s="68"/>
      <c r="I1688" s="68"/>
      <c r="J1688" s="68"/>
      <c r="K1688" s="68"/>
      <c r="L1688" s="68"/>
      <c r="M1688" s="68"/>
      <c r="N1688" s="68"/>
      <c r="O1688" s="68"/>
      <c r="P1688" s="68"/>
      <c r="Q1688" s="68"/>
      <c r="R1688" s="68"/>
      <c r="S1688" s="70"/>
      <c r="T1688" s="70"/>
      <c r="U1688" s="67"/>
      <c r="V1688" s="67"/>
      <c r="W1688" s="67"/>
      <c r="X1688" s="67"/>
      <c r="Y1688" s="67"/>
    </row>
    <row r="1689">
      <c r="A1689" s="67"/>
      <c r="B1689" s="68"/>
      <c r="C1689" s="67"/>
      <c r="D1689" s="67"/>
      <c r="E1689" s="67"/>
      <c r="F1689" s="68"/>
      <c r="G1689" s="68"/>
      <c r="H1689" s="68"/>
      <c r="I1689" s="68"/>
      <c r="J1689" s="68"/>
      <c r="K1689" s="68"/>
      <c r="L1689" s="68"/>
      <c r="M1689" s="68"/>
      <c r="N1689" s="68"/>
      <c r="O1689" s="68"/>
      <c r="P1689" s="68"/>
      <c r="Q1689" s="68"/>
      <c r="R1689" s="68"/>
      <c r="S1689" s="70"/>
      <c r="T1689" s="70"/>
      <c r="U1689" s="67"/>
      <c r="V1689" s="67"/>
      <c r="W1689" s="67"/>
      <c r="X1689" s="67"/>
      <c r="Y1689" s="67"/>
    </row>
    <row r="1690">
      <c r="A1690" s="67"/>
      <c r="B1690" s="68"/>
      <c r="C1690" s="67"/>
      <c r="D1690" s="67"/>
      <c r="E1690" s="67"/>
      <c r="F1690" s="68"/>
      <c r="G1690" s="68"/>
      <c r="H1690" s="68"/>
      <c r="I1690" s="68"/>
      <c r="J1690" s="68"/>
      <c r="K1690" s="68"/>
      <c r="L1690" s="68"/>
      <c r="M1690" s="68"/>
      <c r="N1690" s="68"/>
      <c r="O1690" s="68"/>
      <c r="P1690" s="68"/>
      <c r="Q1690" s="68"/>
      <c r="R1690" s="68"/>
      <c r="S1690" s="70"/>
      <c r="T1690" s="70"/>
      <c r="U1690" s="67"/>
      <c r="V1690" s="67"/>
      <c r="W1690" s="67"/>
      <c r="X1690" s="67"/>
      <c r="Y1690" s="67"/>
    </row>
    <row r="1691">
      <c r="A1691" s="67"/>
      <c r="B1691" s="68"/>
      <c r="C1691" s="67"/>
      <c r="D1691" s="67"/>
      <c r="E1691" s="67"/>
      <c r="F1691" s="68"/>
      <c r="G1691" s="68"/>
      <c r="H1691" s="68"/>
      <c r="I1691" s="68"/>
      <c r="J1691" s="68"/>
      <c r="K1691" s="68"/>
      <c r="L1691" s="68"/>
      <c r="M1691" s="68"/>
      <c r="N1691" s="68"/>
      <c r="O1691" s="68"/>
      <c r="P1691" s="68"/>
      <c r="Q1691" s="68"/>
      <c r="R1691" s="68"/>
      <c r="S1691" s="70"/>
      <c r="T1691" s="70"/>
      <c r="U1691" s="67"/>
      <c r="V1691" s="67"/>
      <c r="W1691" s="67"/>
      <c r="X1691" s="67"/>
      <c r="Y1691" s="67"/>
    </row>
    <row r="1692">
      <c r="A1692" s="67"/>
      <c r="B1692" s="68"/>
      <c r="C1692" s="67"/>
      <c r="D1692" s="67"/>
      <c r="E1692" s="67"/>
      <c r="F1692" s="68"/>
      <c r="G1692" s="68"/>
      <c r="H1692" s="68"/>
      <c r="I1692" s="68"/>
      <c r="J1692" s="68"/>
      <c r="K1692" s="68"/>
      <c r="L1692" s="68"/>
      <c r="M1692" s="68"/>
      <c r="N1692" s="68"/>
      <c r="O1692" s="68"/>
      <c r="P1692" s="68"/>
      <c r="Q1692" s="68"/>
      <c r="R1692" s="68"/>
      <c r="S1692" s="70"/>
      <c r="T1692" s="70"/>
      <c r="U1692" s="67"/>
      <c r="V1692" s="67"/>
      <c r="W1692" s="67"/>
      <c r="X1692" s="67"/>
      <c r="Y1692" s="67"/>
    </row>
    <row r="1693">
      <c r="A1693" s="67"/>
      <c r="B1693" s="68"/>
      <c r="C1693" s="67"/>
      <c r="D1693" s="67"/>
      <c r="E1693" s="67"/>
      <c r="F1693" s="68"/>
      <c r="G1693" s="68"/>
      <c r="H1693" s="68"/>
      <c r="I1693" s="68"/>
      <c r="J1693" s="68"/>
      <c r="K1693" s="68"/>
      <c r="L1693" s="68"/>
      <c r="M1693" s="68"/>
      <c r="N1693" s="68"/>
      <c r="O1693" s="68"/>
      <c r="P1693" s="68"/>
      <c r="Q1693" s="68"/>
      <c r="R1693" s="68"/>
      <c r="S1693" s="70"/>
      <c r="T1693" s="70"/>
      <c r="U1693" s="67"/>
      <c r="V1693" s="67"/>
      <c r="W1693" s="67"/>
      <c r="X1693" s="67"/>
      <c r="Y1693" s="67"/>
    </row>
    <row r="1694">
      <c r="A1694" s="67"/>
      <c r="B1694" s="68"/>
      <c r="C1694" s="67"/>
      <c r="D1694" s="67"/>
      <c r="E1694" s="67"/>
      <c r="F1694" s="68"/>
      <c r="G1694" s="68"/>
      <c r="H1694" s="68"/>
      <c r="I1694" s="68"/>
      <c r="J1694" s="68"/>
      <c r="K1694" s="68"/>
      <c r="L1694" s="68"/>
      <c r="M1694" s="68"/>
      <c r="N1694" s="68"/>
      <c r="O1694" s="68"/>
      <c r="P1694" s="68"/>
      <c r="Q1694" s="68"/>
      <c r="R1694" s="68"/>
      <c r="S1694" s="70"/>
      <c r="T1694" s="70"/>
      <c r="U1694" s="67"/>
      <c r="V1694" s="67"/>
      <c r="W1694" s="67"/>
      <c r="X1694" s="67"/>
      <c r="Y1694" s="67"/>
    </row>
    <row r="1695">
      <c r="A1695" s="67"/>
      <c r="B1695" s="68"/>
      <c r="C1695" s="67"/>
      <c r="D1695" s="67"/>
      <c r="E1695" s="67"/>
      <c r="F1695" s="68"/>
      <c r="G1695" s="68"/>
      <c r="H1695" s="68"/>
      <c r="I1695" s="68"/>
      <c r="J1695" s="68"/>
      <c r="K1695" s="68"/>
      <c r="L1695" s="68"/>
      <c r="M1695" s="68"/>
      <c r="N1695" s="68"/>
      <c r="O1695" s="68"/>
      <c r="P1695" s="68"/>
      <c r="Q1695" s="68"/>
      <c r="R1695" s="68"/>
      <c r="S1695" s="70"/>
      <c r="T1695" s="70"/>
      <c r="U1695" s="67"/>
      <c r="V1695" s="67"/>
      <c r="W1695" s="67"/>
      <c r="X1695" s="67"/>
      <c r="Y1695" s="67"/>
    </row>
    <row r="1696">
      <c r="A1696" s="67"/>
      <c r="B1696" s="68"/>
      <c r="C1696" s="67"/>
      <c r="D1696" s="67"/>
      <c r="E1696" s="67"/>
      <c r="F1696" s="68"/>
      <c r="G1696" s="68"/>
      <c r="H1696" s="68"/>
      <c r="I1696" s="68"/>
      <c r="J1696" s="68"/>
      <c r="K1696" s="68"/>
      <c r="L1696" s="68"/>
      <c r="M1696" s="68"/>
      <c r="N1696" s="68"/>
      <c r="O1696" s="68"/>
      <c r="P1696" s="68"/>
      <c r="Q1696" s="68"/>
      <c r="R1696" s="68"/>
      <c r="S1696" s="70"/>
      <c r="T1696" s="70"/>
      <c r="U1696" s="67"/>
      <c r="V1696" s="67"/>
      <c r="W1696" s="67"/>
      <c r="X1696" s="67"/>
      <c r="Y1696" s="67"/>
    </row>
    <row r="1697">
      <c r="A1697" s="65"/>
      <c r="B1697" s="68"/>
      <c r="C1697" s="67"/>
      <c r="D1697" s="67"/>
      <c r="E1697" s="67"/>
      <c r="F1697" s="68"/>
      <c r="G1697" s="68"/>
      <c r="H1697" s="68"/>
      <c r="I1697" s="68"/>
      <c r="J1697" s="68"/>
      <c r="K1697" s="68"/>
      <c r="L1697" s="68"/>
      <c r="M1697" s="68"/>
      <c r="N1697" s="68"/>
      <c r="O1697" s="68"/>
      <c r="P1697" s="68"/>
      <c r="Q1697" s="68"/>
      <c r="R1697" s="68"/>
      <c r="S1697" s="70"/>
      <c r="T1697" s="70"/>
      <c r="U1697" s="67"/>
      <c r="V1697" s="67"/>
      <c r="W1697" s="67"/>
      <c r="X1697" s="67"/>
      <c r="Y1697" s="67"/>
    </row>
    <row r="1698">
      <c r="A1698" s="65"/>
      <c r="B1698" s="68"/>
      <c r="C1698" s="67"/>
      <c r="D1698" s="67"/>
      <c r="E1698" s="67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70"/>
      <c r="T1698" s="70"/>
      <c r="U1698" s="67"/>
      <c r="V1698" s="67"/>
      <c r="W1698" s="67"/>
      <c r="X1698" s="67"/>
      <c r="Y1698" s="67"/>
    </row>
    <row r="1699">
      <c r="A1699" s="65"/>
      <c r="B1699" s="68"/>
      <c r="C1699" s="67"/>
      <c r="D1699" s="67"/>
      <c r="E1699" s="67"/>
      <c r="F1699" s="68"/>
      <c r="G1699" s="68"/>
      <c r="H1699" s="68"/>
      <c r="I1699" s="68"/>
      <c r="J1699" s="68"/>
      <c r="K1699" s="68"/>
      <c r="L1699" s="68"/>
      <c r="M1699" s="68"/>
      <c r="N1699" s="68"/>
      <c r="O1699" s="68"/>
      <c r="P1699" s="68"/>
      <c r="Q1699" s="68"/>
      <c r="R1699" s="68"/>
      <c r="S1699" s="70"/>
      <c r="T1699" s="70"/>
      <c r="U1699" s="67"/>
      <c r="V1699" s="67"/>
      <c r="W1699" s="67"/>
      <c r="X1699" s="67"/>
      <c r="Y1699" s="67"/>
    </row>
    <row r="1700">
      <c r="A1700" s="65"/>
      <c r="B1700" s="68"/>
      <c r="C1700" s="67"/>
      <c r="D1700" s="67"/>
      <c r="E1700" s="67"/>
      <c r="F1700" s="68"/>
      <c r="G1700" s="68"/>
      <c r="H1700" s="68"/>
      <c r="I1700" s="68"/>
      <c r="J1700" s="68"/>
      <c r="K1700" s="68"/>
      <c r="L1700" s="68"/>
      <c r="M1700" s="68"/>
      <c r="N1700" s="68"/>
      <c r="O1700" s="68"/>
      <c r="P1700" s="68"/>
      <c r="Q1700" s="68"/>
      <c r="R1700" s="68"/>
      <c r="S1700" s="70"/>
      <c r="T1700" s="70"/>
      <c r="U1700" s="67"/>
      <c r="V1700" s="67"/>
      <c r="W1700" s="67"/>
      <c r="X1700" s="67"/>
      <c r="Y1700" s="67"/>
    </row>
    <row r="1701">
      <c r="A1701" s="67"/>
      <c r="B1701" s="68"/>
      <c r="C1701" s="67"/>
      <c r="D1701" s="67"/>
      <c r="E1701" s="67"/>
      <c r="F1701" s="68"/>
      <c r="G1701" s="68"/>
      <c r="H1701" s="68"/>
      <c r="I1701" s="68"/>
      <c r="J1701" s="68"/>
      <c r="K1701" s="68"/>
      <c r="L1701" s="68"/>
      <c r="M1701" s="68"/>
      <c r="N1701" s="68"/>
      <c r="O1701" s="68"/>
      <c r="P1701" s="68"/>
      <c r="Q1701" s="68"/>
      <c r="R1701" s="68"/>
      <c r="S1701" s="70"/>
      <c r="T1701" s="70"/>
      <c r="U1701" s="67"/>
      <c r="V1701" s="67"/>
      <c r="W1701" s="67"/>
      <c r="X1701" s="67"/>
      <c r="Y1701" s="67"/>
    </row>
    <row r="1702">
      <c r="A1702" s="67"/>
      <c r="B1702" s="68"/>
      <c r="C1702" s="67"/>
      <c r="D1702" s="67"/>
      <c r="E1702" s="67"/>
      <c r="F1702" s="68"/>
      <c r="G1702" s="68"/>
      <c r="H1702" s="68"/>
      <c r="I1702" s="68"/>
      <c r="J1702" s="68"/>
      <c r="K1702" s="68"/>
      <c r="L1702" s="68"/>
      <c r="M1702" s="68"/>
      <c r="N1702" s="68"/>
      <c r="O1702" s="68"/>
      <c r="P1702" s="68"/>
      <c r="Q1702" s="68"/>
      <c r="R1702" s="68"/>
      <c r="S1702" s="70"/>
      <c r="T1702" s="70"/>
      <c r="U1702" s="67"/>
      <c r="V1702" s="67"/>
      <c r="W1702" s="67"/>
      <c r="X1702" s="67"/>
      <c r="Y1702" s="67"/>
    </row>
    <row r="1703">
      <c r="A1703" s="67"/>
      <c r="B1703" s="68"/>
      <c r="C1703" s="67"/>
      <c r="D1703" s="67"/>
      <c r="E1703" s="67"/>
      <c r="F1703" s="68"/>
      <c r="G1703" s="68"/>
      <c r="H1703" s="68"/>
      <c r="I1703" s="68"/>
      <c r="J1703" s="68"/>
      <c r="K1703" s="68"/>
      <c r="L1703" s="68"/>
      <c r="M1703" s="68"/>
      <c r="N1703" s="68"/>
      <c r="O1703" s="68"/>
      <c r="P1703" s="68"/>
      <c r="Q1703" s="68"/>
      <c r="R1703" s="68"/>
      <c r="S1703" s="70"/>
      <c r="T1703" s="70"/>
      <c r="U1703" s="67"/>
      <c r="V1703" s="67"/>
      <c r="W1703" s="67"/>
      <c r="X1703" s="67"/>
      <c r="Y1703" s="67"/>
    </row>
    <row r="1704">
      <c r="A1704" s="67"/>
      <c r="B1704" s="68"/>
      <c r="C1704" s="67"/>
      <c r="D1704" s="67"/>
      <c r="E1704" s="67"/>
      <c r="F1704" s="68"/>
      <c r="G1704" s="68"/>
      <c r="H1704" s="68"/>
      <c r="I1704" s="68"/>
      <c r="J1704" s="68"/>
      <c r="K1704" s="68"/>
      <c r="L1704" s="68"/>
      <c r="M1704" s="68"/>
      <c r="N1704" s="68"/>
      <c r="O1704" s="68"/>
      <c r="P1704" s="68"/>
      <c r="Q1704" s="68"/>
      <c r="R1704" s="68"/>
      <c r="S1704" s="70"/>
      <c r="T1704" s="70"/>
      <c r="U1704" s="67"/>
      <c r="V1704" s="67"/>
      <c r="W1704" s="67"/>
      <c r="X1704" s="67"/>
      <c r="Y1704" s="67"/>
    </row>
    <row r="1705">
      <c r="A1705" s="67"/>
      <c r="B1705" s="68"/>
      <c r="C1705" s="67"/>
      <c r="D1705" s="67"/>
      <c r="E1705" s="67"/>
      <c r="F1705" s="68"/>
      <c r="G1705" s="68"/>
      <c r="H1705" s="68"/>
      <c r="I1705" s="68"/>
      <c r="J1705" s="68"/>
      <c r="K1705" s="68"/>
      <c r="L1705" s="68"/>
      <c r="M1705" s="68"/>
      <c r="N1705" s="68"/>
      <c r="O1705" s="68"/>
      <c r="P1705" s="68"/>
      <c r="Q1705" s="68"/>
      <c r="R1705" s="68"/>
      <c r="S1705" s="70"/>
      <c r="T1705" s="70"/>
      <c r="U1705" s="67"/>
      <c r="V1705" s="67"/>
      <c r="W1705" s="67"/>
      <c r="X1705" s="67"/>
      <c r="Y1705" s="67"/>
    </row>
    <row r="1706">
      <c r="A1706" s="67"/>
      <c r="B1706" s="68"/>
      <c r="C1706" s="67"/>
      <c r="D1706" s="67"/>
      <c r="E1706" s="67"/>
      <c r="F1706" s="68"/>
      <c r="G1706" s="68"/>
      <c r="H1706" s="68"/>
      <c r="I1706" s="68"/>
      <c r="J1706" s="68"/>
      <c r="K1706" s="68"/>
      <c r="L1706" s="68"/>
      <c r="M1706" s="68"/>
      <c r="N1706" s="68"/>
      <c r="O1706" s="68"/>
      <c r="P1706" s="68"/>
      <c r="Q1706" s="68"/>
      <c r="R1706" s="68"/>
      <c r="S1706" s="70"/>
      <c r="T1706" s="70"/>
      <c r="U1706" s="67"/>
      <c r="V1706" s="67"/>
      <c r="W1706" s="67"/>
      <c r="X1706" s="67"/>
      <c r="Y1706" s="67"/>
    </row>
    <row r="1707">
      <c r="A1707" s="67"/>
      <c r="B1707" s="68"/>
      <c r="C1707" s="67"/>
      <c r="D1707" s="67"/>
      <c r="E1707" s="67"/>
      <c r="F1707" s="68"/>
      <c r="G1707" s="68"/>
      <c r="H1707" s="68"/>
      <c r="I1707" s="68"/>
      <c r="J1707" s="68"/>
      <c r="K1707" s="68"/>
      <c r="L1707" s="68"/>
      <c r="M1707" s="68"/>
      <c r="N1707" s="68"/>
      <c r="O1707" s="68"/>
      <c r="P1707" s="68"/>
      <c r="Q1707" s="68"/>
      <c r="R1707" s="68"/>
      <c r="S1707" s="70"/>
      <c r="T1707" s="70"/>
      <c r="U1707" s="67"/>
      <c r="V1707" s="67"/>
      <c r="W1707" s="67"/>
      <c r="X1707" s="67"/>
      <c r="Y1707" s="67"/>
    </row>
    <row r="1708">
      <c r="A1708" s="67"/>
      <c r="B1708" s="68"/>
      <c r="C1708" s="67"/>
      <c r="D1708" s="67"/>
      <c r="E1708" s="67"/>
      <c r="F1708" s="68"/>
      <c r="G1708" s="68"/>
      <c r="H1708" s="68"/>
      <c r="I1708" s="68"/>
      <c r="J1708" s="68"/>
      <c r="K1708" s="68"/>
      <c r="L1708" s="68"/>
      <c r="M1708" s="68"/>
      <c r="N1708" s="68"/>
      <c r="O1708" s="68"/>
      <c r="P1708" s="68"/>
      <c r="Q1708" s="68"/>
      <c r="R1708" s="68"/>
      <c r="S1708" s="70"/>
      <c r="T1708" s="70"/>
      <c r="U1708" s="67"/>
      <c r="V1708" s="67"/>
      <c r="W1708" s="67"/>
      <c r="X1708" s="67"/>
      <c r="Y1708" s="67"/>
    </row>
    <row r="1709">
      <c r="A1709" s="67"/>
      <c r="B1709" s="68"/>
      <c r="C1709" s="67"/>
      <c r="D1709" s="67"/>
      <c r="E1709" s="67"/>
      <c r="F1709" s="68"/>
      <c r="G1709" s="68"/>
      <c r="H1709" s="68"/>
      <c r="I1709" s="68"/>
      <c r="J1709" s="68"/>
      <c r="K1709" s="68"/>
      <c r="L1709" s="68"/>
      <c r="M1709" s="68"/>
      <c r="N1709" s="68"/>
      <c r="O1709" s="68"/>
      <c r="P1709" s="68"/>
      <c r="Q1709" s="68"/>
      <c r="R1709" s="68"/>
      <c r="S1709" s="70"/>
      <c r="T1709" s="70"/>
      <c r="U1709" s="67"/>
      <c r="V1709" s="67"/>
      <c r="W1709" s="67"/>
      <c r="X1709" s="67"/>
      <c r="Y1709" s="67"/>
    </row>
    <row r="1710">
      <c r="A1710" s="67"/>
      <c r="B1710" s="68"/>
      <c r="C1710" s="67"/>
      <c r="D1710" s="67"/>
      <c r="E1710" s="67"/>
      <c r="F1710" s="68"/>
      <c r="G1710" s="68"/>
      <c r="H1710" s="68"/>
      <c r="I1710" s="68"/>
      <c r="J1710" s="68"/>
      <c r="K1710" s="68"/>
      <c r="L1710" s="68"/>
      <c r="M1710" s="68"/>
      <c r="N1710" s="68"/>
      <c r="O1710" s="68"/>
      <c r="P1710" s="68"/>
      <c r="Q1710" s="68"/>
      <c r="R1710" s="68"/>
      <c r="S1710" s="70"/>
      <c r="T1710" s="70"/>
      <c r="U1710" s="67"/>
      <c r="V1710" s="67"/>
      <c r="W1710" s="67"/>
      <c r="X1710" s="67"/>
      <c r="Y1710" s="67"/>
    </row>
    <row r="1711">
      <c r="A1711" s="67"/>
      <c r="B1711" s="68"/>
      <c r="C1711" s="67"/>
      <c r="D1711" s="67"/>
      <c r="E1711" s="67"/>
      <c r="F1711" s="68"/>
      <c r="G1711" s="68"/>
      <c r="H1711" s="68"/>
      <c r="I1711" s="68"/>
      <c r="J1711" s="68"/>
      <c r="K1711" s="68"/>
      <c r="L1711" s="68"/>
      <c r="M1711" s="68"/>
      <c r="N1711" s="68"/>
      <c r="O1711" s="68"/>
      <c r="P1711" s="68"/>
      <c r="Q1711" s="68"/>
      <c r="R1711" s="68"/>
      <c r="S1711" s="70"/>
      <c r="T1711" s="70"/>
      <c r="U1711" s="67"/>
      <c r="V1711" s="67"/>
      <c r="W1711" s="67"/>
      <c r="X1711" s="67"/>
      <c r="Y1711" s="67"/>
    </row>
    <row r="1712">
      <c r="A1712" s="65"/>
      <c r="B1712" s="68"/>
      <c r="C1712" s="67"/>
      <c r="D1712" s="67"/>
      <c r="E1712" s="67"/>
      <c r="F1712" s="68"/>
      <c r="G1712" s="68"/>
      <c r="H1712" s="68"/>
      <c r="I1712" s="68"/>
      <c r="J1712" s="68"/>
      <c r="K1712" s="68"/>
      <c r="L1712" s="68"/>
      <c r="M1712" s="68"/>
      <c r="N1712" s="68"/>
      <c r="O1712" s="68"/>
      <c r="P1712" s="68"/>
      <c r="Q1712" s="68"/>
      <c r="R1712" s="68"/>
      <c r="S1712" s="70"/>
      <c r="T1712" s="70"/>
      <c r="U1712" s="67"/>
      <c r="V1712" s="67"/>
      <c r="W1712" s="67"/>
      <c r="X1712" s="67"/>
      <c r="Y1712" s="67"/>
    </row>
    <row r="1713">
      <c r="A1713" s="65"/>
      <c r="B1713" s="68"/>
      <c r="C1713" s="67"/>
      <c r="D1713" s="67"/>
      <c r="E1713" s="67"/>
      <c r="F1713" s="68"/>
      <c r="G1713" s="68"/>
      <c r="H1713" s="68"/>
      <c r="I1713" s="68"/>
      <c r="J1713" s="68"/>
      <c r="K1713" s="68"/>
      <c r="L1713" s="68"/>
      <c r="M1713" s="68"/>
      <c r="N1713" s="68"/>
      <c r="O1713" s="68"/>
      <c r="P1713" s="68"/>
      <c r="Q1713" s="68"/>
      <c r="R1713" s="68"/>
      <c r="S1713" s="70"/>
      <c r="T1713" s="70"/>
      <c r="U1713" s="67"/>
      <c r="V1713" s="67"/>
      <c r="W1713" s="67"/>
      <c r="X1713" s="67"/>
      <c r="Y1713" s="67"/>
    </row>
    <row r="1714">
      <c r="A1714" s="65"/>
      <c r="B1714" s="68"/>
      <c r="C1714" s="67"/>
      <c r="D1714" s="67"/>
      <c r="E1714" s="67"/>
      <c r="F1714" s="68"/>
      <c r="G1714" s="68"/>
      <c r="H1714" s="68"/>
      <c r="I1714" s="68"/>
      <c r="J1714" s="68"/>
      <c r="K1714" s="68"/>
      <c r="L1714" s="68"/>
      <c r="M1714" s="68"/>
      <c r="N1714" s="68"/>
      <c r="O1714" s="68"/>
      <c r="P1714" s="68"/>
      <c r="Q1714" s="68"/>
      <c r="R1714" s="68"/>
      <c r="S1714" s="70"/>
      <c r="T1714" s="70"/>
      <c r="U1714" s="67"/>
      <c r="V1714" s="67"/>
      <c r="W1714" s="67"/>
      <c r="X1714" s="67"/>
      <c r="Y1714" s="67"/>
    </row>
    <row r="1715">
      <c r="A1715" s="65"/>
      <c r="B1715" s="68"/>
      <c r="C1715" s="67"/>
      <c r="D1715" s="67"/>
      <c r="E1715" s="67"/>
      <c r="F1715" s="68"/>
      <c r="G1715" s="68"/>
      <c r="H1715" s="68"/>
      <c r="I1715" s="68"/>
      <c r="J1715" s="68"/>
      <c r="K1715" s="68"/>
      <c r="L1715" s="68"/>
      <c r="M1715" s="68"/>
      <c r="N1715" s="68"/>
      <c r="O1715" s="68"/>
      <c r="P1715" s="68"/>
      <c r="Q1715" s="68"/>
      <c r="R1715" s="68"/>
      <c r="S1715" s="70"/>
      <c r="T1715" s="70"/>
      <c r="U1715" s="67"/>
      <c r="V1715" s="67"/>
      <c r="W1715" s="67"/>
      <c r="X1715" s="67"/>
      <c r="Y1715" s="67"/>
    </row>
    <row r="1716">
      <c r="A1716" s="65"/>
      <c r="B1716" s="68"/>
      <c r="C1716" s="67"/>
      <c r="D1716" s="67"/>
      <c r="E1716" s="67"/>
      <c r="F1716" s="68"/>
      <c r="G1716" s="68"/>
      <c r="H1716" s="68"/>
      <c r="I1716" s="68"/>
      <c r="J1716" s="68"/>
      <c r="K1716" s="68"/>
      <c r="L1716" s="68"/>
      <c r="M1716" s="68"/>
      <c r="N1716" s="68"/>
      <c r="O1716" s="68"/>
      <c r="P1716" s="68"/>
      <c r="Q1716" s="68"/>
      <c r="R1716" s="68"/>
      <c r="S1716" s="70"/>
      <c r="T1716" s="70"/>
      <c r="U1716" s="67"/>
      <c r="V1716" s="67"/>
      <c r="W1716" s="67"/>
      <c r="X1716" s="67"/>
      <c r="Y1716" s="67"/>
    </row>
    <row r="1717">
      <c r="A1717" s="65"/>
      <c r="B1717" s="68"/>
      <c r="C1717" s="67"/>
      <c r="D1717" s="67"/>
      <c r="E1717" s="67"/>
      <c r="F1717" s="68"/>
      <c r="G1717" s="68"/>
      <c r="H1717" s="68"/>
      <c r="I1717" s="68"/>
      <c r="J1717" s="68"/>
      <c r="K1717" s="68"/>
      <c r="L1717" s="68"/>
      <c r="M1717" s="68"/>
      <c r="N1717" s="68"/>
      <c r="O1717" s="68"/>
      <c r="P1717" s="68"/>
      <c r="Q1717" s="68"/>
      <c r="R1717" s="68"/>
      <c r="S1717" s="70"/>
      <c r="T1717" s="70"/>
      <c r="U1717" s="67"/>
      <c r="V1717" s="67"/>
      <c r="W1717" s="67"/>
      <c r="X1717" s="67"/>
      <c r="Y1717" s="67"/>
    </row>
    <row r="1718">
      <c r="A1718" s="65"/>
      <c r="B1718" s="68"/>
      <c r="C1718" s="67"/>
      <c r="D1718" s="67"/>
      <c r="E1718" s="67"/>
      <c r="F1718" s="68"/>
      <c r="G1718" s="68"/>
      <c r="H1718" s="68"/>
      <c r="I1718" s="68"/>
      <c r="J1718" s="68"/>
      <c r="K1718" s="68"/>
      <c r="L1718" s="68"/>
      <c r="M1718" s="68"/>
      <c r="N1718" s="68"/>
      <c r="O1718" s="68"/>
      <c r="P1718" s="68"/>
      <c r="Q1718" s="68"/>
      <c r="R1718" s="68"/>
      <c r="S1718" s="70"/>
      <c r="T1718" s="70"/>
      <c r="U1718" s="67"/>
      <c r="V1718" s="67"/>
      <c r="W1718" s="67"/>
      <c r="X1718" s="67"/>
      <c r="Y1718" s="67"/>
    </row>
    <row r="1719">
      <c r="A1719" s="65"/>
      <c r="B1719" s="68"/>
      <c r="C1719" s="67"/>
      <c r="D1719" s="67"/>
      <c r="E1719" s="67"/>
      <c r="F1719" s="68"/>
      <c r="G1719" s="68"/>
      <c r="H1719" s="68"/>
      <c r="I1719" s="68"/>
      <c r="J1719" s="68"/>
      <c r="K1719" s="68"/>
      <c r="L1719" s="68"/>
      <c r="M1719" s="68"/>
      <c r="N1719" s="68"/>
      <c r="O1719" s="68"/>
      <c r="P1719" s="68"/>
      <c r="Q1719" s="68"/>
      <c r="R1719" s="68"/>
      <c r="S1719" s="70"/>
      <c r="T1719" s="70"/>
      <c r="U1719" s="67"/>
      <c r="V1719" s="67"/>
      <c r="W1719" s="67"/>
      <c r="X1719" s="67"/>
      <c r="Y1719" s="67"/>
    </row>
    <row r="1720">
      <c r="A1720" s="65"/>
      <c r="B1720" s="68"/>
      <c r="C1720" s="67"/>
      <c r="D1720" s="67"/>
      <c r="E1720" s="67"/>
      <c r="F1720" s="68"/>
      <c r="G1720" s="68"/>
      <c r="H1720" s="68"/>
      <c r="I1720" s="68"/>
      <c r="J1720" s="68"/>
      <c r="K1720" s="68"/>
      <c r="L1720" s="68"/>
      <c r="M1720" s="68"/>
      <c r="N1720" s="68"/>
      <c r="O1720" s="68"/>
      <c r="P1720" s="68"/>
      <c r="Q1720" s="68"/>
      <c r="R1720" s="68"/>
      <c r="S1720" s="70"/>
      <c r="T1720" s="70"/>
      <c r="U1720" s="67"/>
      <c r="V1720" s="67"/>
      <c r="W1720" s="67"/>
      <c r="X1720" s="67"/>
      <c r="Y1720" s="67"/>
    </row>
    <row r="1721">
      <c r="A1721" s="65"/>
      <c r="B1721" s="68"/>
      <c r="C1721" s="67"/>
      <c r="D1721" s="67"/>
      <c r="E1721" s="67"/>
      <c r="F1721" s="68"/>
      <c r="G1721" s="68"/>
      <c r="H1721" s="68"/>
      <c r="I1721" s="68"/>
      <c r="J1721" s="68"/>
      <c r="K1721" s="68"/>
      <c r="L1721" s="68"/>
      <c r="M1721" s="68"/>
      <c r="N1721" s="68"/>
      <c r="O1721" s="68"/>
      <c r="P1721" s="68"/>
      <c r="Q1721" s="68"/>
      <c r="R1721" s="68"/>
      <c r="S1721" s="70"/>
      <c r="T1721" s="70"/>
      <c r="U1721" s="67"/>
      <c r="V1721" s="67"/>
      <c r="W1721" s="67"/>
      <c r="X1721" s="67"/>
      <c r="Y1721" s="67"/>
    </row>
    <row r="1722">
      <c r="A1722" s="65"/>
      <c r="B1722" s="68"/>
      <c r="C1722" s="67"/>
      <c r="D1722" s="67"/>
      <c r="E1722" s="67"/>
      <c r="F1722" s="68"/>
      <c r="G1722" s="68"/>
      <c r="H1722" s="68"/>
      <c r="I1722" s="68"/>
      <c r="J1722" s="68"/>
      <c r="K1722" s="68"/>
      <c r="L1722" s="68"/>
      <c r="M1722" s="68"/>
      <c r="N1722" s="68"/>
      <c r="O1722" s="68"/>
      <c r="P1722" s="68"/>
      <c r="Q1722" s="68"/>
      <c r="R1722" s="68"/>
      <c r="S1722" s="70"/>
      <c r="T1722" s="70"/>
      <c r="U1722" s="67"/>
      <c r="V1722" s="67"/>
      <c r="W1722" s="67"/>
      <c r="X1722" s="67"/>
      <c r="Y1722" s="67"/>
    </row>
    <row r="1723">
      <c r="A1723" s="65"/>
      <c r="B1723" s="68"/>
      <c r="C1723" s="67"/>
      <c r="D1723" s="67"/>
      <c r="E1723" s="67"/>
      <c r="F1723" s="68"/>
      <c r="G1723" s="68"/>
      <c r="H1723" s="68"/>
      <c r="I1723" s="68"/>
      <c r="J1723" s="68"/>
      <c r="K1723" s="68"/>
      <c r="L1723" s="68"/>
      <c r="M1723" s="68"/>
      <c r="N1723" s="68"/>
      <c r="O1723" s="68"/>
      <c r="P1723" s="68"/>
      <c r="Q1723" s="68"/>
      <c r="R1723" s="68"/>
      <c r="S1723" s="70"/>
      <c r="T1723" s="70"/>
      <c r="U1723" s="67"/>
      <c r="V1723" s="67"/>
      <c r="W1723" s="67"/>
      <c r="X1723" s="67"/>
      <c r="Y1723" s="67"/>
    </row>
    <row r="1724">
      <c r="A1724" s="65"/>
      <c r="B1724" s="68"/>
      <c r="C1724" s="67"/>
      <c r="D1724" s="67"/>
      <c r="E1724" s="67"/>
      <c r="F1724" s="68"/>
      <c r="G1724" s="68"/>
      <c r="H1724" s="68"/>
      <c r="I1724" s="68"/>
      <c r="J1724" s="68"/>
      <c r="K1724" s="68"/>
      <c r="L1724" s="68"/>
      <c r="M1724" s="68"/>
      <c r="N1724" s="68"/>
      <c r="O1724" s="68"/>
      <c r="P1724" s="68"/>
      <c r="Q1724" s="68"/>
      <c r="R1724" s="68"/>
      <c r="S1724" s="70"/>
      <c r="T1724" s="70"/>
      <c r="U1724" s="67"/>
      <c r="V1724" s="67"/>
      <c r="W1724" s="67"/>
      <c r="X1724" s="67"/>
      <c r="Y1724" s="67"/>
    </row>
    <row r="1725">
      <c r="A1725" s="65"/>
      <c r="B1725" s="68"/>
      <c r="C1725" s="67"/>
      <c r="D1725" s="67"/>
      <c r="E1725" s="67"/>
      <c r="F1725" s="68"/>
      <c r="G1725" s="68"/>
      <c r="H1725" s="68"/>
      <c r="I1725" s="68"/>
      <c r="J1725" s="68"/>
      <c r="K1725" s="68"/>
      <c r="L1725" s="68"/>
      <c r="M1725" s="68"/>
      <c r="N1725" s="68"/>
      <c r="O1725" s="68"/>
      <c r="P1725" s="68"/>
      <c r="Q1725" s="68"/>
      <c r="R1725" s="68"/>
      <c r="S1725" s="70"/>
      <c r="T1725" s="70"/>
      <c r="U1725" s="67"/>
      <c r="V1725" s="67"/>
      <c r="W1725" s="67"/>
      <c r="X1725" s="67"/>
      <c r="Y1725" s="67"/>
    </row>
    <row r="1726">
      <c r="A1726" s="65"/>
      <c r="B1726" s="68"/>
      <c r="C1726" s="67"/>
      <c r="D1726" s="67"/>
      <c r="E1726" s="67"/>
      <c r="F1726" s="68"/>
      <c r="G1726" s="68"/>
      <c r="H1726" s="68"/>
      <c r="I1726" s="68"/>
      <c r="J1726" s="68"/>
      <c r="K1726" s="68"/>
      <c r="L1726" s="68"/>
      <c r="M1726" s="68"/>
      <c r="N1726" s="68"/>
      <c r="O1726" s="68"/>
      <c r="P1726" s="68"/>
      <c r="Q1726" s="68"/>
      <c r="R1726" s="68"/>
      <c r="S1726" s="70"/>
      <c r="T1726" s="70"/>
      <c r="U1726" s="67"/>
      <c r="V1726" s="67"/>
      <c r="W1726" s="67"/>
      <c r="X1726" s="67"/>
      <c r="Y1726" s="67"/>
    </row>
    <row r="1727">
      <c r="A1727" s="67"/>
      <c r="B1727" s="68"/>
      <c r="C1727" s="67"/>
      <c r="D1727" s="67"/>
      <c r="E1727" s="67"/>
      <c r="F1727" s="68"/>
      <c r="G1727" s="68"/>
      <c r="H1727" s="68"/>
      <c r="I1727" s="68"/>
      <c r="J1727" s="68"/>
      <c r="K1727" s="68"/>
      <c r="L1727" s="68"/>
      <c r="M1727" s="68"/>
      <c r="N1727" s="68"/>
      <c r="O1727" s="68"/>
      <c r="P1727" s="68"/>
      <c r="Q1727" s="68"/>
      <c r="R1727" s="68"/>
      <c r="S1727" s="70"/>
      <c r="T1727" s="70"/>
      <c r="U1727" s="67"/>
      <c r="V1727" s="67"/>
      <c r="W1727" s="67"/>
      <c r="X1727" s="67"/>
      <c r="Y1727" s="67"/>
    </row>
    <row r="1728">
      <c r="A1728" s="67"/>
      <c r="B1728" s="68"/>
      <c r="C1728" s="67"/>
      <c r="D1728" s="67"/>
      <c r="E1728" s="67"/>
      <c r="F1728" s="68"/>
      <c r="G1728" s="68"/>
      <c r="H1728" s="68"/>
      <c r="I1728" s="68"/>
      <c r="J1728" s="68"/>
      <c r="K1728" s="68"/>
      <c r="L1728" s="68"/>
      <c r="M1728" s="68"/>
      <c r="N1728" s="68"/>
      <c r="O1728" s="68"/>
      <c r="P1728" s="68"/>
      <c r="Q1728" s="68"/>
      <c r="R1728" s="68"/>
      <c r="S1728" s="70"/>
      <c r="T1728" s="70"/>
      <c r="U1728" s="67"/>
      <c r="V1728" s="67"/>
      <c r="W1728" s="67"/>
      <c r="X1728" s="67"/>
      <c r="Y1728" s="67"/>
    </row>
    <row r="1729">
      <c r="A1729" s="67"/>
      <c r="B1729" s="68"/>
      <c r="C1729" s="67"/>
      <c r="D1729" s="67"/>
      <c r="E1729" s="67"/>
      <c r="F1729" s="68"/>
      <c r="G1729" s="68"/>
      <c r="H1729" s="68"/>
      <c r="I1729" s="68"/>
      <c r="J1729" s="68"/>
      <c r="K1729" s="68"/>
      <c r="L1729" s="68"/>
      <c r="M1729" s="68"/>
      <c r="N1729" s="68"/>
      <c r="O1729" s="68"/>
      <c r="P1729" s="68"/>
      <c r="Q1729" s="68"/>
      <c r="R1729" s="68"/>
      <c r="S1729" s="70"/>
      <c r="T1729" s="70"/>
      <c r="U1729" s="67"/>
      <c r="V1729" s="67"/>
      <c r="W1729" s="67"/>
      <c r="X1729" s="67"/>
      <c r="Y1729" s="67"/>
    </row>
    <row r="1730">
      <c r="A1730" s="67"/>
      <c r="B1730" s="68"/>
      <c r="C1730" s="67"/>
      <c r="D1730" s="67"/>
      <c r="E1730" s="67"/>
      <c r="F1730" s="68"/>
      <c r="G1730" s="68"/>
      <c r="H1730" s="68"/>
      <c r="I1730" s="68"/>
      <c r="J1730" s="68"/>
      <c r="K1730" s="68"/>
      <c r="L1730" s="68"/>
      <c r="M1730" s="68"/>
      <c r="N1730" s="68"/>
      <c r="O1730" s="68"/>
      <c r="P1730" s="68"/>
      <c r="Q1730" s="68"/>
      <c r="R1730" s="68"/>
      <c r="S1730" s="70"/>
      <c r="T1730" s="70"/>
      <c r="U1730" s="67"/>
      <c r="V1730" s="67"/>
      <c r="W1730" s="67"/>
      <c r="X1730" s="67"/>
      <c r="Y1730" s="67"/>
    </row>
    <row r="1731">
      <c r="A1731" s="67"/>
      <c r="B1731" s="68"/>
      <c r="C1731" s="67"/>
      <c r="D1731" s="67"/>
      <c r="E1731" s="67"/>
      <c r="F1731" s="68"/>
      <c r="G1731" s="68"/>
      <c r="H1731" s="68"/>
      <c r="I1731" s="68"/>
      <c r="J1731" s="68"/>
      <c r="K1731" s="68"/>
      <c r="L1731" s="68"/>
      <c r="M1731" s="68"/>
      <c r="N1731" s="68"/>
      <c r="O1731" s="68"/>
      <c r="P1731" s="68"/>
      <c r="Q1731" s="68"/>
      <c r="R1731" s="68"/>
      <c r="S1731" s="70"/>
      <c r="T1731" s="70"/>
      <c r="U1731" s="67"/>
      <c r="V1731" s="67"/>
      <c r="W1731" s="67"/>
      <c r="X1731" s="67"/>
      <c r="Y1731" s="67"/>
    </row>
    <row r="1732">
      <c r="A1732" s="67"/>
      <c r="B1732" s="68"/>
      <c r="C1732" s="67"/>
      <c r="D1732" s="67"/>
      <c r="E1732" s="67"/>
      <c r="F1732" s="68"/>
      <c r="G1732" s="68"/>
      <c r="H1732" s="68"/>
      <c r="I1732" s="68"/>
      <c r="J1732" s="68"/>
      <c r="K1732" s="68"/>
      <c r="L1732" s="68"/>
      <c r="M1732" s="68"/>
      <c r="N1732" s="68"/>
      <c r="O1732" s="68"/>
      <c r="P1732" s="68"/>
      <c r="Q1732" s="68"/>
      <c r="R1732" s="68"/>
      <c r="S1732" s="70"/>
      <c r="T1732" s="70"/>
      <c r="U1732" s="67"/>
      <c r="V1732" s="67"/>
      <c r="W1732" s="67"/>
      <c r="X1732" s="67"/>
      <c r="Y1732" s="67"/>
    </row>
    <row r="1733">
      <c r="A1733" s="67"/>
      <c r="B1733" s="68"/>
      <c r="C1733" s="67"/>
      <c r="D1733" s="67"/>
      <c r="E1733" s="67"/>
      <c r="F1733" s="68"/>
      <c r="G1733" s="68"/>
      <c r="H1733" s="68"/>
      <c r="I1733" s="68"/>
      <c r="J1733" s="68"/>
      <c r="K1733" s="68"/>
      <c r="L1733" s="68"/>
      <c r="M1733" s="68"/>
      <c r="N1733" s="68"/>
      <c r="O1733" s="68"/>
      <c r="P1733" s="68"/>
      <c r="Q1733" s="68"/>
      <c r="R1733" s="68"/>
      <c r="S1733" s="70"/>
      <c r="T1733" s="70"/>
      <c r="U1733" s="67"/>
      <c r="V1733" s="67"/>
      <c r="W1733" s="67"/>
      <c r="X1733" s="67"/>
      <c r="Y1733" s="67"/>
    </row>
    <row r="1734">
      <c r="A1734" s="67"/>
      <c r="B1734" s="68"/>
      <c r="C1734" s="67"/>
      <c r="D1734" s="67"/>
      <c r="E1734" s="67"/>
      <c r="F1734" s="68"/>
      <c r="G1734" s="68"/>
      <c r="H1734" s="68"/>
      <c r="I1734" s="68"/>
      <c r="J1734" s="68"/>
      <c r="K1734" s="68"/>
      <c r="L1734" s="68"/>
      <c r="M1734" s="68"/>
      <c r="N1734" s="68"/>
      <c r="O1734" s="68"/>
      <c r="P1734" s="68"/>
      <c r="Q1734" s="68"/>
      <c r="R1734" s="68"/>
      <c r="S1734" s="70"/>
      <c r="T1734" s="70"/>
      <c r="U1734" s="67"/>
      <c r="V1734" s="67"/>
      <c r="W1734" s="67"/>
      <c r="X1734" s="67"/>
      <c r="Y1734" s="67"/>
    </row>
    <row r="1735">
      <c r="A1735" s="67"/>
      <c r="B1735" s="68"/>
      <c r="C1735" s="67"/>
      <c r="D1735" s="67"/>
      <c r="E1735" s="67"/>
      <c r="F1735" s="68"/>
      <c r="G1735" s="68"/>
      <c r="H1735" s="68"/>
      <c r="I1735" s="68"/>
      <c r="J1735" s="68"/>
      <c r="K1735" s="68"/>
      <c r="L1735" s="68"/>
      <c r="M1735" s="68"/>
      <c r="N1735" s="68"/>
      <c r="O1735" s="68"/>
      <c r="P1735" s="68"/>
      <c r="Q1735" s="68"/>
      <c r="R1735" s="68"/>
      <c r="S1735" s="70"/>
      <c r="T1735" s="70"/>
      <c r="U1735" s="67"/>
      <c r="V1735" s="67"/>
      <c r="W1735" s="67"/>
      <c r="X1735" s="67"/>
      <c r="Y1735" s="67"/>
    </row>
    <row r="1736">
      <c r="A1736" s="67"/>
      <c r="B1736" s="68"/>
      <c r="C1736" s="67"/>
      <c r="D1736" s="67"/>
      <c r="E1736" s="67"/>
      <c r="F1736" s="68"/>
      <c r="G1736" s="68"/>
      <c r="H1736" s="68"/>
      <c r="I1736" s="68"/>
      <c r="J1736" s="68"/>
      <c r="K1736" s="68"/>
      <c r="L1736" s="68"/>
      <c r="M1736" s="68"/>
      <c r="N1736" s="68"/>
      <c r="O1736" s="68"/>
      <c r="P1736" s="68"/>
      <c r="Q1736" s="68"/>
      <c r="R1736" s="68"/>
      <c r="S1736" s="70"/>
      <c r="T1736" s="70"/>
      <c r="U1736" s="67"/>
      <c r="V1736" s="67"/>
      <c r="W1736" s="67"/>
      <c r="X1736" s="67"/>
      <c r="Y1736" s="67"/>
    </row>
    <row r="1737">
      <c r="A1737" s="67"/>
      <c r="B1737" s="68"/>
      <c r="C1737" s="67"/>
      <c r="D1737" s="67"/>
      <c r="E1737" s="67"/>
      <c r="F1737" s="68"/>
      <c r="G1737" s="68"/>
      <c r="H1737" s="68"/>
      <c r="I1737" s="68"/>
      <c r="J1737" s="68"/>
      <c r="K1737" s="68"/>
      <c r="L1737" s="68"/>
      <c r="M1737" s="68"/>
      <c r="N1737" s="68"/>
      <c r="O1737" s="68"/>
      <c r="P1737" s="68"/>
      <c r="Q1737" s="68"/>
      <c r="R1737" s="68"/>
      <c r="S1737" s="70"/>
      <c r="T1737" s="70"/>
      <c r="U1737" s="67"/>
      <c r="V1737" s="67"/>
      <c r="W1737" s="67"/>
      <c r="X1737" s="67"/>
      <c r="Y1737" s="67"/>
    </row>
    <row r="1738">
      <c r="A1738" s="67"/>
      <c r="B1738" s="68"/>
      <c r="C1738" s="67"/>
      <c r="D1738" s="67"/>
      <c r="E1738" s="67"/>
      <c r="F1738" s="68"/>
      <c r="G1738" s="68"/>
      <c r="H1738" s="68"/>
      <c r="I1738" s="68"/>
      <c r="J1738" s="68"/>
      <c r="K1738" s="68"/>
      <c r="L1738" s="68"/>
      <c r="M1738" s="68"/>
      <c r="N1738" s="68"/>
      <c r="O1738" s="68"/>
      <c r="P1738" s="68"/>
      <c r="Q1738" s="68"/>
      <c r="R1738" s="68"/>
      <c r="S1738" s="70"/>
      <c r="T1738" s="70"/>
      <c r="U1738" s="67"/>
      <c r="V1738" s="67"/>
      <c r="W1738" s="67"/>
      <c r="X1738" s="67"/>
      <c r="Y1738" s="67"/>
    </row>
    <row r="1739">
      <c r="A1739" s="67"/>
      <c r="B1739" s="68"/>
      <c r="C1739" s="67"/>
      <c r="D1739" s="67"/>
      <c r="E1739" s="67"/>
      <c r="F1739" s="68"/>
      <c r="G1739" s="68"/>
      <c r="H1739" s="68"/>
      <c r="I1739" s="68"/>
      <c r="J1739" s="68"/>
      <c r="K1739" s="68"/>
      <c r="L1739" s="68"/>
      <c r="M1739" s="68"/>
      <c r="N1739" s="68"/>
      <c r="O1739" s="68"/>
      <c r="P1739" s="68"/>
      <c r="Q1739" s="68"/>
      <c r="R1739" s="68"/>
      <c r="S1739" s="70"/>
      <c r="T1739" s="70"/>
      <c r="U1739" s="67"/>
      <c r="V1739" s="67"/>
      <c r="W1739" s="67"/>
      <c r="X1739" s="67"/>
      <c r="Y1739" s="67"/>
    </row>
    <row r="1740">
      <c r="A1740" s="67"/>
      <c r="B1740" s="68"/>
      <c r="C1740" s="67"/>
      <c r="D1740" s="67"/>
      <c r="E1740" s="67"/>
      <c r="F1740" s="68"/>
      <c r="G1740" s="68"/>
      <c r="H1740" s="68"/>
      <c r="I1740" s="68"/>
      <c r="J1740" s="68"/>
      <c r="K1740" s="68"/>
      <c r="L1740" s="68"/>
      <c r="M1740" s="68"/>
      <c r="N1740" s="68"/>
      <c r="O1740" s="68"/>
      <c r="P1740" s="68"/>
      <c r="Q1740" s="68"/>
      <c r="R1740" s="68"/>
      <c r="S1740" s="70"/>
      <c r="T1740" s="70"/>
      <c r="U1740" s="67"/>
      <c r="V1740" s="67"/>
      <c r="W1740" s="67"/>
      <c r="X1740" s="67"/>
      <c r="Y1740" s="67"/>
    </row>
    <row r="1741">
      <c r="A1741" s="67"/>
      <c r="B1741" s="68"/>
      <c r="C1741" s="67"/>
      <c r="D1741" s="67"/>
      <c r="E1741" s="67"/>
      <c r="F1741" s="68"/>
      <c r="G1741" s="68"/>
      <c r="H1741" s="68"/>
      <c r="I1741" s="68"/>
      <c r="J1741" s="68"/>
      <c r="K1741" s="68"/>
      <c r="L1741" s="68"/>
      <c r="M1741" s="68"/>
      <c r="N1741" s="68"/>
      <c r="O1741" s="68"/>
      <c r="P1741" s="68"/>
      <c r="Q1741" s="68"/>
      <c r="R1741" s="68"/>
      <c r="S1741" s="70"/>
      <c r="T1741" s="70"/>
      <c r="U1741" s="67"/>
      <c r="V1741" s="67"/>
      <c r="W1741" s="67"/>
      <c r="X1741" s="67"/>
      <c r="Y1741" s="67"/>
    </row>
    <row r="1742">
      <c r="A1742" s="67"/>
      <c r="B1742" s="68"/>
      <c r="C1742" s="67"/>
      <c r="D1742" s="67"/>
      <c r="E1742" s="67"/>
      <c r="F1742" s="68"/>
      <c r="G1742" s="68"/>
      <c r="H1742" s="68"/>
      <c r="I1742" s="68"/>
      <c r="J1742" s="68"/>
      <c r="K1742" s="68"/>
      <c r="L1742" s="68"/>
      <c r="M1742" s="68"/>
      <c r="N1742" s="68"/>
      <c r="O1742" s="68"/>
      <c r="P1742" s="68"/>
      <c r="Q1742" s="68"/>
      <c r="R1742" s="68"/>
      <c r="S1742" s="70"/>
      <c r="T1742" s="70"/>
      <c r="U1742" s="67"/>
      <c r="V1742" s="67"/>
      <c r="W1742" s="67"/>
      <c r="X1742" s="67"/>
      <c r="Y1742" s="67"/>
    </row>
    <row r="1743">
      <c r="A1743" s="67"/>
      <c r="B1743" s="68"/>
      <c r="C1743" s="67"/>
      <c r="D1743" s="67"/>
      <c r="E1743" s="67"/>
      <c r="F1743" s="68"/>
      <c r="G1743" s="68"/>
      <c r="H1743" s="68"/>
      <c r="I1743" s="68"/>
      <c r="J1743" s="68"/>
      <c r="K1743" s="68"/>
      <c r="L1743" s="68"/>
      <c r="M1743" s="68"/>
      <c r="N1743" s="68"/>
      <c r="O1743" s="68"/>
      <c r="P1743" s="68"/>
      <c r="Q1743" s="68"/>
      <c r="R1743" s="68"/>
      <c r="S1743" s="70"/>
      <c r="T1743" s="70"/>
      <c r="U1743" s="67"/>
      <c r="V1743" s="67"/>
      <c r="W1743" s="67"/>
      <c r="X1743" s="67"/>
      <c r="Y1743" s="67"/>
    </row>
    <row r="1744">
      <c r="A1744" s="67"/>
      <c r="B1744" s="68"/>
      <c r="C1744" s="67"/>
      <c r="D1744" s="67"/>
      <c r="E1744" s="67"/>
      <c r="F1744" s="68"/>
      <c r="G1744" s="68"/>
      <c r="H1744" s="68"/>
      <c r="I1744" s="68"/>
      <c r="J1744" s="68"/>
      <c r="K1744" s="68"/>
      <c r="L1744" s="68"/>
      <c r="M1744" s="68"/>
      <c r="N1744" s="68"/>
      <c r="O1744" s="68"/>
      <c r="P1744" s="68"/>
      <c r="Q1744" s="68"/>
      <c r="R1744" s="68"/>
      <c r="S1744" s="70"/>
      <c r="T1744" s="70"/>
      <c r="U1744" s="67"/>
      <c r="V1744" s="67"/>
      <c r="W1744" s="67"/>
      <c r="X1744" s="67"/>
      <c r="Y1744" s="67"/>
    </row>
    <row r="1745">
      <c r="A1745" s="67"/>
      <c r="B1745" s="68"/>
      <c r="C1745" s="67"/>
      <c r="D1745" s="67"/>
      <c r="E1745" s="67"/>
      <c r="F1745" s="68"/>
      <c r="G1745" s="68"/>
      <c r="H1745" s="68"/>
      <c r="I1745" s="68"/>
      <c r="J1745" s="68"/>
      <c r="K1745" s="68"/>
      <c r="L1745" s="68"/>
      <c r="M1745" s="68"/>
      <c r="N1745" s="68"/>
      <c r="O1745" s="68"/>
      <c r="P1745" s="68"/>
      <c r="Q1745" s="68"/>
      <c r="R1745" s="68"/>
      <c r="S1745" s="70"/>
      <c r="T1745" s="70"/>
      <c r="U1745" s="67"/>
      <c r="V1745" s="67"/>
      <c r="W1745" s="67"/>
      <c r="X1745" s="67"/>
      <c r="Y1745" s="67"/>
    </row>
    <row r="1746">
      <c r="A1746" s="67"/>
      <c r="B1746" s="68"/>
      <c r="C1746" s="67"/>
      <c r="D1746" s="67"/>
      <c r="E1746" s="67"/>
      <c r="F1746" s="68"/>
      <c r="G1746" s="68"/>
      <c r="H1746" s="68"/>
      <c r="I1746" s="68"/>
      <c r="J1746" s="68"/>
      <c r="K1746" s="68"/>
      <c r="L1746" s="68"/>
      <c r="M1746" s="68"/>
      <c r="N1746" s="68"/>
      <c r="O1746" s="68"/>
      <c r="P1746" s="68"/>
      <c r="Q1746" s="68"/>
      <c r="R1746" s="68"/>
      <c r="S1746" s="70"/>
      <c r="T1746" s="70"/>
      <c r="U1746" s="67"/>
      <c r="V1746" s="67"/>
      <c r="W1746" s="67"/>
      <c r="X1746" s="67"/>
      <c r="Y1746" s="67"/>
    </row>
    <row r="1747">
      <c r="A1747" s="67"/>
      <c r="B1747" s="68"/>
      <c r="C1747" s="67"/>
      <c r="D1747" s="67"/>
      <c r="E1747" s="67"/>
      <c r="F1747" s="68"/>
      <c r="G1747" s="68"/>
      <c r="H1747" s="68"/>
      <c r="I1747" s="68"/>
      <c r="J1747" s="68"/>
      <c r="K1747" s="68"/>
      <c r="L1747" s="68"/>
      <c r="M1747" s="68"/>
      <c r="N1747" s="68"/>
      <c r="O1747" s="68"/>
      <c r="P1747" s="68"/>
      <c r="Q1747" s="68"/>
      <c r="R1747" s="68"/>
      <c r="S1747" s="70"/>
      <c r="T1747" s="70"/>
      <c r="U1747" s="67"/>
      <c r="V1747" s="67"/>
      <c r="W1747" s="67"/>
      <c r="X1747" s="67"/>
      <c r="Y1747" s="67"/>
    </row>
    <row r="1748">
      <c r="A1748" s="67"/>
      <c r="B1748" s="68"/>
      <c r="C1748" s="67"/>
      <c r="D1748" s="67"/>
      <c r="E1748" s="67"/>
      <c r="F1748" s="68"/>
      <c r="G1748" s="68"/>
      <c r="H1748" s="68"/>
      <c r="I1748" s="68"/>
      <c r="J1748" s="68"/>
      <c r="K1748" s="68"/>
      <c r="L1748" s="68"/>
      <c r="M1748" s="68"/>
      <c r="N1748" s="68"/>
      <c r="O1748" s="68"/>
      <c r="P1748" s="68"/>
      <c r="Q1748" s="68"/>
      <c r="R1748" s="68"/>
      <c r="S1748" s="70"/>
      <c r="T1748" s="70"/>
      <c r="U1748" s="67"/>
      <c r="V1748" s="67"/>
      <c r="W1748" s="67"/>
      <c r="X1748" s="67"/>
      <c r="Y1748" s="67"/>
    </row>
    <row r="1749">
      <c r="A1749" s="67"/>
      <c r="B1749" s="68"/>
      <c r="C1749" s="67"/>
      <c r="D1749" s="67"/>
      <c r="E1749" s="67"/>
      <c r="F1749" s="68"/>
      <c r="G1749" s="68"/>
      <c r="H1749" s="68"/>
      <c r="I1749" s="68"/>
      <c r="J1749" s="68"/>
      <c r="K1749" s="68"/>
      <c r="L1749" s="68"/>
      <c r="M1749" s="68"/>
      <c r="N1749" s="68"/>
      <c r="O1749" s="68"/>
      <c r="P1749" s="68"/>
      <c r="Q1749" s="68"/>
      <c r="R1749" s="68"/>
      <c r="S1749" s="70"/>
      <c r="T1749" s="70"/>
      <c r="U1749" s="67"/>
      <c r="V1749" s="67"/>
      <c r="W1749" s="67"/>
      <c r="X1749" s="67"/>
      <c r="Y1749" s="67"/>
    </row>
    <row r="1750">
      <c r="A1750" s="67"/>
      <c r="B1750" s="68"/>
      <c r="C1750" s="67"/>
      <c r="D1750" s="67"/>
      <c r="E1750" s="67"/>
      <c r="F1750" s="68"/>
      <c r="G1750" s="68"/>
      <c r="H1750" s="68"/>
      <c r="I1750" s="68"/>
      <c r="J1750" s="68"/>
      <c r="K1750" s="68"/>
      <c r="L1750" s="68"/>
      <c r="M1750" s="68"/>
      <c r="N1750" s="68"/>
      <c r="O1750" s="68"/>
      <c r="P1750" s="68"/>
      <c r="Q1750" s="68"/>
      <c r="R1750" s="68"/>
      <c r="S1750" s="70"/>
      <c r="T1750" s="70"/>
      <c r="U1750" s="67"/>
      <c r="V1750" s="67"/>
      <c r="W1750" s="67"/>
      <c r="X1750" s="67"/>
      <c r="Y1750" s="67"/>
    </row>
    <row r="1751">
      <c r="A1751" s="67"/>
      <c r="B1751" s="68"/>
      <c r="C1751" s="67"/>
      <c r="D1751" s="67"/>
      <c r="E1751" s="67"/>
      <c r="F1751" s="68"/>
      <c r="G1751" s="68"/>
      <c r="H1751" s="68"/>
      <c r="I1751" s="68"/>
      <c r="J1751" s="68"/>
      <c r="K1751" s="68"/>
      <c r="L1751" s="68"/>
      <c r="M1751" s="68"/>
      <c r="N1751" s="68"/>
      <c r="O1751" s="68"/>
      <c r="P1751" s="68"/>
      <c r="Q1751" s="68"/>
      <c r="R1751" s="68"/>
      <c r="S1751" s="70"/>
      <c r="T1751" s="70"/>
      <c r="U1751" s="67"/>
      <c r="V1751" s="67"/>
      <c r="W1751" s="67"/>
      <c r="X1751" s="67"/>
      <c r="Y1751" s="67"/>
    </row>
    <row r="1752">
      <c r="A1752" s="67"/>
      <c r="B1752" s="68"/>
      <c r="C1752" s="67"/>
      <c r="D1752" s="67"/>
      <c r="E1752" s="67"/>
      <c r="F1752" s="68"/>
      <c r="G1752" s="68"/>
      <c r="H1752" s="68"/>
      <c r="I1752" s="68"/>
      <c r="J1752" s="68"/>
      <c r="K1752" s="68"/>
      <c r="L1752" s="68"/>
      <c r="M1752" s="68"/>
      <c r="N1752" s="68"/>
      <c r="O1752" s="68"/>
      <c r="P1752" s="68"/>
      <c r="Q1752" s="68"/>
      <c r="R1752" s="68"/>
      <c r="S1752" s="70"/>
      <c r="T1752" s="70"/>
      <c r="U1752" s="67"/>
      <c r="V1752" s="67"/>
      <c r="W1752" s="67"/>
      <c r="X1752" s="67"/>
      <c r="Y1752" s="67"/>
    </row>
    <row r="1753">
      <c r="A1753" s="67"/>
      <c r="B1753" s="68"/>
      <c r="C1753" s="67"/>
      <c r="D1753" s="67"/>
      <c r="E1753" s="67"/>
      <c r="F1753" s="68"/>
      <c r="G1753" s="68"/>
      <c r="H1753" s="68"/>
      <c r="I1753" s="68"/>
      <c r="J1753" s="68"/>
      <c r="K1753" s="68"/>
      <c r="L1753" s="68"/>
      <c r="M1753" s="68"/>
      <c r="N1753" s="68"/>
      <c r="O1753" s="68"/>
      <c r="P1753" s="68"/>
      <c r="Q1753" s="68"/>
      <c r="R1753" s="68"/>
      <c r="S1753" s="70"/>
      <c r="T1753" s="70"/>
      <c r="U1753" s="67"/>
      <c r="V1753" s="67"/>
      <c r="W1753" s="67"/>
      <c r="X1753" s="67"/>
      <c r="Y1753" s="67"/>
    </row>
    <row r="1754">
      <c r="A1754" s="67"/>
      <c r="B1754" s="68"/>
      <c r="C1754" s="67"/>
      <c r="D1754" s="67"/>
      <c r="E1754" s="67"/>
      <c r="F1754" s="68"/>
      <c r="G1754" s="68"/>
      <c r="H1754" s="68"/>
      <c r="I1754" s="68"/>
      <c r="J1754" s="68"/>
      <c r="K1754" s="68"/>
      <c r="L1754" s="68"/>
      <c r="M1754" s="68"/>
      <c r="N1754" s="68"/>
      <c r="O1754" s="68"/>
      <c r="P1754" s="68"/>
      <c r="Q1754" s="68"/>
      <c r="R1754" s="68"/>
      <c r="S1754" s="70"/>
      <c r="T1754" s="70"/>
      <c r="U1754" s="67"/>
      <c r="V1754" s="67"/>
      <c r="W1754" s="67"/>
      <c r="X1754" s="67"/>
      <c r="Y1754" s="67"/>
    </row>
    <row r="1755">
      <c r="A1755" s="67"/>
      <c r="B1755" s="68"/>
      <c r="C1755" s="67"/>
      <c r="D1755" s="67"/>
      <c r="E1755" s="67"/>
      <c r="F1755" s="68"/>
      <c r="G1755" s="68"/>
      <c r="H1755" s="68"/>
      <c r="I1755" s="68"/>
      <c r="J1755" s="68"/>
      <c r="K1755" s="68"/>
      <c r="L1755" s="68"/>
      <c r="M1755" s="68"/>
      <c r="N1755" s="68"/>
      <c r="O1755" s="68"/>
      <c r="P1755" s="68"/>
      <c r="Q1755" s="68"/>
      <c r="R1755" s="68"/>
      <c r="S1755" s="70"/>
      <c r="T1755" s="70"/>
      <c r="U1755" s="67"/>
      <c r="V1755" s="67"/>
      <c r="W1755" s="67"/>
      <c r="X1755" s="67"/>
      <c r="Y1755" s="67"/>
    </row>
    <row r="1756">
      <c r="A1756" s="67"/>
      <c r="B1756" s="68"/>
      <c r="C1756" s="67"/>
      <c r="D1756" s="67"/>
      <c r="E1756" s="67"/>
      <c r="F1756" s="68"/>
      <c r="G1756" s="68"/>
      <c r="H1756" s="68"/>
      <c r="I1756" s="68"/>
      <c r="J1756" s="68"/>
      <c r="K1756" s="68"/>
      <c r="L1756" s="68"/>
      <c r="M1756" s="68"/>
      <c r="N1756" s="68"/>
      <c r="O1756" s="68"/>
      <c r="P1756" s="68"/>
      <c r="Q1756" s="68"/>
      <c r="R1756" s="68"/>
      <c r="S1756" s="70"/>
      <c r="T1756" s="70"/>
      <c r="U1756" s="67"/>
      <c r="V1756" s="67"/>
      <c r="W1756" s="67"/>
      <c r="X1756" s="67"/>
      <c r="Y1756" s="67"/>
    </row>
    <row r="1757">
      <c r="A1757" s="67"/>
      <c r="B1757" s="68"/>
      <c r="C1757" s="67"/>
      <c r="D1757" s="67"/>
      <c r="E1757" s="67"/>
      <c r="F1757" s="68"/>
      <c r="G1757" s="68"/>
      <c r="H1757" s="68"/>
      <c r="I1757" s="68"/>
      <c r="J1757" s="68"/>
      <c r="K1757" s="68"/>
      <c r="L1757" s="68"/>
      <c r="M1757" s="68"/>
      <c r="N1757" s="68"/>
      <c r="O1757" s="68"/>
      <c r="P1757" s="68"/>
      <c r="Q1757" s="68"/>
      <c r="R1757" s="68"/>
      <c r="S1757" s="70"/>
      <c r="T1757" s="70"/>
      <c r="U1757" s="67"/>
      <c r="V1757" s="67"/>
      <c r="W1757" s="67"/>
      <c r="X1757" s="67"/>
      <c r="Y1757" s="67"/>
    </row>
    <row r="1758">
      <c r="A1758" s="67"/>
      <c r="B1758" s="68"/>
      <c r="C1758" s="67"/>
      <c r="D1758" s="67"/>
      <c r="E1758" s="67"/>
      <c r="F1758" s="68"/>
      <c r="G1758" s="68"/>
      <c r="H1758" s="68"/>
      <c r="I1758" s="68"/>
      <c r="J1758" s="68"/>
      <c r="K1758" s="68"/>
      <c r="L1758" s="68"/>
      <c r="M1758" s="68"/>
      <c r="N1758" s="68"/>
      <c r="O1758" s="68"/>
      <c r="P1758" s="68"/>
      <c r="Q1758" s="68"/>
      <c r="R1758" s="68"/>
      <c r="S1758" s="70"/>
      <c r="T1758" s="70"/>
      <c r="U1758" s="67"/>
      <c r="V1758" s="67"/>
      <c r="W1758" s="67"/>
      <c r="X1758" s="67"/>
      <c r="Y1758" s="67"/>
    </row>
    <row r="1759">
      <c r="A1759" s="67"/>
      <c r="B1759" s="68"/>
      <c r="C1759" s="67"/>
      <c r="D1759" s="67"/>
      <c r="E1759" s="67"/>
      <c r="F1759" s="68"/>
      <c r="G1759" s="68"/>
      <c r="H1759" s="68"/>
      <c r="I1759" s="68"/>
      <c r="J1759" s="68"/>
      <c r="K1759" s="68"/>
      <c r="L1759" s="68"/>
      <c r="M1759" s="68"/>
      <c r="N1759" s="68"/>
      <c r="O1759" s="68"/>
      <c r="P1759" s="68"/>
      <c r="Q1759" s="68"/>
      <c r="R1759" s="68"/>
      <c r="S1759" s="70"/>
      <c r="T1759" s="70"/>
      <c r="U1759" s="67"/>
      <c r="V1759" s="67"/>
      <c r="W1759" s="67"/>
      <c r="X1759" s="67"/>
      <c r="Y1759" s="67"/>
    </row>
    <row r="1760">
      <c r="A1760" s="65"/>
      <c r="B1760" s="68"/>
      <c r="C1760" s="67"/>
      <c r="D1760" s="67"/>
      <c r="E1760" s="67"/>
      <c r="F1760" s="68"/>
      <c r="G1760" s="68"/>
      <c r="H1760" s="68"/>
      <c r="I1760" s="68"/>
      <c r="J1760" s="68"/>
      <c r="K1760" s="68"/>
      <c r="L1760" s="68"/>
      <c r="M1760" s="68"/>
      <c r="N1760" s="68"/>
      <c r="O1760" s="68"/>
      <c r="P1760" s="68"/>
      <c r="Q1760" s="68"/>
      <c r="R1760" s="68"/>
      <c r="S1760" s="70"/>
      <c r="T1760" s="70"/>
      <c r="U1760" s="67"/>
      <c r="V1760" s="67"/>
      <c r="W1760" s="67"/>
      <c r="X1760" s="67"/>
      <c r="Y1760" s="67"/>
    </row>
    <row r="1761">
      <c r="A1761" s="67"/>
      <c r="B1761" s="68"/>
      <c r="C1761" s="67"/>
      <c r="D1761" s="67"/>
      <c r="E1761" s="67"/>
      <c r="F1761" s="68"/>
      <c r="G1761" s="68"/>
      <c r="H1761" s="68"/>
      <c r="I1761" s="68"/>
      <c r="J1761" s="68"/>
      <c r="K1761" s="68"/>
      <c r="L1761" s="68"/>
      <c r="M1761" s="68"/>
      <c r="N1761" s="68"/>
      <c r="O1761" s="68"/>
      <c r="P1761" s="68"/>
      <c r="Q1761" s="68"/>
      <c r="R1761" s="68"/>
      <c r="S1761" s="70"/>
      <c r="T1761" s="70"/>
      <c r="U1761" s="67"/>
      <c r="V1761" s="67"/>
      <c r="W1761" s="67"/>
      <c r="X1761" s="67"/>
      <c r="Y1761" s="67"/>
    </row>
    <row r="1762">
      <c r="A1762" s="67"/>
      <c r="B1762" s="68"/>
      <c r="C1762" s="67"/>
      <c r="D1762" s="67"/>
      <c r="E1762" s="67"/>
      <c r="F1762" s="68"/>
      <c r="G1762" s="68"/>
      <c r="H1762" s="68"/>
      <c r="I1762" s="68"/>
      <c r="J1762" s="68"/>
      <c r="K1762" s="68"/>
      <c r="L1762" s="68"/>
      <c r="M1762" s="68"/>
      <c r="N1762" s="68"/>
      <c r="O1762" s="68"/>
      <c r="P1762" s="68"/>
      <c r="Q1762" s="68"/>
      <c r="R1762" s="68"/>
      <c r="S1762" s="70"/>
      <c r="T1762" s="70"/>
      <c r="U1762" s="67"/>
      <c r="V1762" s="67"/>
      <c r="W1762" s="67"/>
      <c r="X1762" s="67"/>
      <c r="Y1762" s="67"/>
    </row>
    <row r="1763">
      <c r="A1763" s="67"/>
      <c r="B1763" s="68"/>
      <c r="C1763" s="67"/>
      <c r="D1763" s="67"/>
      <c r="E1763" s="67"/>
      <c r="F1763" s="68"/>
      <c r="G1763" s="68"/>
      <c r="H1763" s="68"/>
      <c r="I1763" s="68"/>
      <c r="J1763" s="68"/>
      <c r="K1763" s="68"/>
      <c r="L1763" s="68"/>
      <c r="M1763" s="68"/>
      <c r="N1763" s="68"/>
      <c r="O1763" s="68"/>
      <c r="P1763" s="68"/>
      <c r="Q1763" s="68"/>
      <c r="R1763" s="68"/>
      <c r="S1763" s="70"/>
      <c r="T1763" s="70"/>
      <c r="U1763" s="67"/>
      <c r="V1763" s="67"/>
      <c r="W1763" s="67"/>
      <c r="X1763" s="67"/>
      <c r="Y1763" s="67"/>
    </row>
    <row r="1764">
      <c r="A1764" s="67"/>
      <c r="B1764" s="68"/>
      <c r="C1764" s="67"/>
      <c r="D1764" s="67"/>
      <c r="E1764" s="67"/>
      <c r="F1764" s="68"/>
      <c r="G1764" s="68"/>
      <c r="H1764" s="68"/>
      <c r="I1764" s="68"/>
      <c r="J1764" s="68"/>
      <c r="K1764" s="68"/>
      <c r="L1764" s="68"/>
      <c r="M1764" s="68"/>
      <c r="N1764" s="68"/>
      <c r="O1764" s="68"/>
      <c r="P1764" s="68"/>
      <c r="Q1764" s="68"/>
      <c r="R1764" s="68"/>
      <c r="S1764" s="70"/>
      <c r="T1764" s="70"/>
      <c r="U1764" s="67"/>
      <c r="V1764" s="67"/>
      <c r="W1764" s="67"/>
      <c r="X1764" s="67"/>
      <c r="Y1764" s="67"/>
    </row>
    <row r="1765">
      <c r="A1765" s="67"/>
      <c r="B1765" s="68"/>
      <c r="C1765" s="67"/>
      <c r="D1765" s="67"/>
      <c r="E1765" s="67"/>
      <c r="F1765" s="68"/>
      <c r="G1765" s="68"/>
      <c r="H1765" s="68"/>
      <c r="I1765" s="68"/>
      <c r="J1765" s="68"/>
      <c r="K1765" s="68"/>
      <c r="L1765" s="68"/>
      <c r="M1765" s="68"/>
      <c r="N1765" s="68"/>
      <c r="O1765" s="68"/>
      <c r="P1765" s="68"/>
      <c r="Q1765" s="68"/>
      <c r="R1765" s="68"/>
      <c r="S1765" s="70"/>
      <c r="T1765" s="70"/>
      <c r="U1765" s="67"/>
      <c r="V1765" s="67"/>
      <c r="W1765" s="67"/>
      <c r="X1765" s="67"/>
      <c r="Y1765" s="67"/>
    </row>
    <row r="1766">
      <c r="A1766" s="67"/>
      <c r="B1766" s="68"/>
      <c r="C1766" s="67"/>
      <c r="D1766" s="67"/>
      <c r="E1766" s="67"/>
      <c r="F1766" s="68"/>
      <c r="G1766" s="68"/>
      <c r="H1766" s="68"/>
      <c r="I1766" s="68"/>
      <c r="J1766" s="68"/>
      <c r="K1766" s="68"/>
      <c r="L1766" s="68"/>
      <c r="M1766" s="68"/>
      <c r="N1766" s="68"/>
      <c r="O1766" s="68"/>
      <c r="P1766" s="68"/>
      <c r="Q1766" s="68"/>
      <c r="R1766" s="68"/>
      <c r="S1766" s="70"/>
      <c r="T1766" s="70"/>
      <c r="U1766" s="67"/>
      <c r="V1766" s="67"/>
      <c r="W1766" s="67"/>
      <c r="X1766" s="67"/>
      <c r="Y1766" s="67"/>
    </row>
    <row r="1767">
      <c r="A1767" s="65"/>
      <c r="B1767" s="68"/>
      <c r="C1767" s="67"/>
      <c r="D1767" s="67"/>
      <c r="E1767" s="67"/>
      <c r="F1767" s="68"/>
      <c r="G1767" s="68"/>
      <c r="H1767" s="68"/>
      <c r="I1767" s="68"/>
      <c r="J1767" s="68"/>
      <c r="K1767" s="68"/>
      <c r="L1767" s="68"/>
      <c r="M1767" s="68"/>
      <c r="N1767" s="68"/>
      <c r="O1767" s="68"/>
      <c r="P1767" s="68"/>
      <c r="Q1767" s="68"/>
      <c r="R1767" s="68"/>
      <c r="S1767" s="70"/>
      <c r="T1767" s="70"/>
      <c r="U1767" s="67"/>
      <c r="V1767" s="67"/>
      <c r="W1767" s="67"/>
      <c r="X1767" s="67"/>
      <c r="Y1767" s="67"/>
    </row>
    <row r="1768">
      <c r="A1768" s="65"/>
      <c r="B1768" s="68"/>
      <c r="C1768" s="67"/>
      <c r="D1768" s="67"/>
      <c r="E1768" s="67"/>
      <c r="F1768" s="68"/>
      <c r="G1768" s="68"/>
      <c r="H1768" s="68"/>
      <c r="I1768" s="68"/>
      <c r="J1768" s="68"/>
      <c r="K1768" s="68"/>
      <c r="L1768" s="68"/>
      <c r="M1768" s="68"/>
      <c r="N1768" s="68"/>
      <c r="O1768" s="68"/>
      <c r="P1768" s="68"/>
      <c r="Q1768" s="68"/>
      <c r="R1768" s="68"/>
      <c r="S1768" s="70"/>
      <c r="T1768" s="70"/>
      <c r="U1768" s="67"/>
      <c r="V1768" s="67"/>
      <c r="W1768" s="67"/>
      <c r="X1768" s="67"/>
      <c r="Y1768" s="67"/>
    </row>
    <row r="1769">
      <c r="A1769" s="65"/>
      <c r="B1769" s="68"/>
      <c r="C1769" s="67"/>
      <c r="D1769" s="67"/>
      <c r="E1769" s="67"/>
      <c r="F1769" s="68"/>
      <c r="G1769" s="68"/>
      <c r="H1769" s="68"/>
      <c r="I1769" s="68"/>
      <c r="J1769" s="68"/>
      <c r="K1769" s="68"/>
      <c r="L1769" s="68"/>
      <c r="M1769" s="68"/>
      <c r="N1769" s="68"/>
      <c r="O1769" s="68"/>
      <c r="P1769" s="68"/>
      <c r="Q1769" s="68"/>
      <c r="R1769" s="68"/>
      <c r="S1769" s="70"/>
      <c r="T1769" s="70"/>
      <c r="U1769" s="67"/>
      <c r="V1769" s="67"/>
      <c r="W1769" s="67"/>
      <c r="X1769" s="67"/>
      <c r="Y1769" s="67"/>
    </row>
    <row r="1770">
      <c r="A1770" s="65"/>
      <c r="B1770" s="68"/>
      <c r="C1770" s="67"/>
      <c r="D1770" s="67"/>
      <c r="E1770" s="67"/>
      <c r="F1770" s="68"/>
      <c r="G1770" s="68"/>
      <c r="H1770" s="68"/>
      <c r="I1770" s="68"/>
      <c r="J1770" s="68"/>
      <c r="K1770" s="68"/>
      <c r="L1770" s="68"/>
      <c r="M1770" s="68"/>
      <c r="N1770" s="68"/>
      <c r="O1770" s="68"/>
      <c r="P1770" s="68"/>
      <c r="Q1770" s="68"/>
      <c r="R1770" s="68"/>
      <c r="S1770" s="70"/>
      <c r="T1770" s="70"/>
      <c r="U1770" s="67"/>
      <c r="V1770" s="67"/>
      <c r="W1770" s="67"/>
      <c r="X1770" s="67"/>
      <c r="Y1770" s="67"/>
    </row>
    <row r="1771">
      <c r="A1771" s="65"/>
      <c r="B1771" s="68"/>
      <c r="C1771" s="67"/>
      <c r="D1771" s="67"/>
      <c r="E1771" s="67"/>
      <c r="F1771" s="68"/>
      <c r="G1771" s="68"/>
      <c r="H1771" s="68"/>
      <c r="I1771" s="68"/>
      <c r="J1771" s="68"/>
      <c r="K1771" s="68"/>
      <c r="L1771" s="68"/>
      <c r="M1771" s="68"/>
      <c r="N1771" s="68"/>
      <c r="O1771" s="68"/>
      <c r="P1771" s="68"/>
      <c r="Q1771" s="68"/>
      <c r="R1771" s="68"/>
      <c r="S1771" s="70"/>
      <c r="T1771" s="70"/>
      <c r="U1771" s="67"/>
      <c r="V1771" s="67"/>
      <c r="W1771" s="67"/>
      <c r="X1771" s="67"/>
      <c r="Y1771" s="67"/>
    </row>
    <row r="1772">
      <c r="A1772" s="65"/>
      <c r="B1772" s="68"/>
      <c r="C1772" s="67"/>
      <c r="D1772" s="67"/>
      <c r="E1772" s="67"/>
      <c r="F1772" s="68"/>
      <c r="G1772" s="68"/>
      <c r="H1772" s="68"/>
      <c r="I1772" s="68"/>
      <c r="J1772" s="68"/>
      <c r="K1772" s="68"/>
      <c r="L1772" s="68"/>
      <c r="M1772" s="68"/>
      <c r="N1772" s="68"/>
      <c r="O1772" s="68"/>
      <c r="P1772" s="68"/>
      <c r="Q1772" s="68"/>
      <c r="R1772" s="68"/>
      <c r="S1772" s="70"/>
      <c r="T1772" s="70"/>
      <c r="U1772" s="67"/>
      <c r="V1772" s="67"/>
      <c r="W1772" s="67"/>
      <c r="X1772" s="67"/>
      <c r="Y1772" s="67"/>
    </row>
    <row r="1773">
      <c r="A1773" s="65"/>
      <c r="B1773" s="68"/>
      <c r="C1773" s="67"/>
      <c r="D1773" s="67"/>
      <c r="E1773" s="67"/>
      <c r="F1773" s="68"/>
      <c r="G1773" s="68"/>
      <c r="H1773" s="68"/>
      <c r="I1773" s="68"/>
      <c r="J1773" s="68"/>
      <c r="K1773" s="68"/>
      <c r="L1773" s="68"/>
      <c r="M1773" s="68"/>
      <c r="N1773" s="68"/>
      <c r="O1773" s="68"/>
      <c r="P1773" s="68"/>
      <c r="Q1773" s="68"/>
      <c r="R1773" s="68"/>
      <c r="S1773" s="70"/>
      <c r="T1773" s="70"/>
      <c r="U1773" s="67"/>
      <c r="V1773" s="67"/>
      <c r="W1773" s="67"/>
      <c r="X1773" s="67"/>
      <c r="Y1773" s="67"/>
    </row>
    <row r="1774">
      <c r="A1774" s="67"/>
      <c r="B1774" s="68"/>
      <c r="C1774" s="67"/>
      <c r="D1774" s="67"/>
      <c r="E1774" s="67"/>
      <c r="F1774" s="68"/>
      <c r="G1774" s="68"/>
      <c r="H1774" s="68"/>
      <c r="I1774" s="68"/>
      <c r="J1774" s="68"/>
      <c r="K1774" s="68"/>
      <c r="L1774" s="68"/>
      <c r="M1774" s="68"/>
      <c r="N1774" s="68"/>
      <c r="O1774" s="68"/>
      <c r="P1774" s="68"/>
      <c r="Q1774" s="68"/>
      <c r="R1774" s="68"/>
      <c r="S1774" s="70"/>
      <c r="T1774" s="70"/>
      <c r="U1774" s="67"/>
      <c r="V1774" s="67"/>
      <c r="W1774" s="67"/>
      <c r="X1774" s="67"/>
      <c r="Y1774" s="67"/>
    </row>
    <row r="1775">
      <c r="A1775" s="67"/>
      <c r="B1775" s="68"/>
      <c r="C1775" s="67"/>
      <c r="D1775" s="67"/>
      <c r="E1775" s="67"/>
      <c r="F1775" s="68"/>
      <c r="G1775" s="68"/>
      <c r="H1775" s="68"/>
      <c r="I1775" s="68"/>
      <c r="J1775" s="68"/>
      <c r="K1775" s="68"/>
      <c r="L1775" s="68"/>
      <c r="M1775" s="68"/>
      <c r="N1775" s="68"/>
      <c r="O1775" s="68"/>
      <c r="P1775" s="68"/>
      <c r="Q1775" s="68"/>
      <c r="R1775" s="68"/>
      <c r="S1775" s="70"/>
      <c r="T1775" s="70"/>
      <c r="U1775" s="67"/>
      <c r="V1775" s="67"/>
      <c r="W1775" s="67"/>
      <c r="X1775" s="67"/>
      <c r="Y1775" s="67"/>
    </row>
    <row r="1776">
      <c r="A1776" s="67"/>
      <c r="B1776" s="68"/>
      <c r="C1776" s="67"/>
      <c r="D1776" s="67"/>
      <c r="E1776" s="67"/>
      <c r="F1776" s="68"/>
      <c r="G1776" s="68"/>
      <c r="H1776" s="68"/>
      <c r="I1776" s="68"/>
      <c r="J1776" s="68"/>
      <c r="K1776" s="68"/>
      <c r="L1776" s="68"/>
      <c r="M1776" s="68"/>
      <c r="N1776" s="68"/>
      <c r="O1776" s="68"/>
      <c r="P1776" s="68"/>
      <c r="Q1776" s="68"/>
      <c r="R1776" s="68"/>
      <c r="S1776" s="70"/>
      <c r="T1776" s="70"/>
      <c r="U1776" s="67"/>
      <c r="V1776" s="67"/>
      <c r="W1776" s="67"/>
      <c r="X1776" s="67"/>
      <c r="Y1776" s="67"/>
    </row>
    <row r="1777">
      <c r="A1777" s="67"/>
      <c r="B1777" s="68"/>
      <c r="C1777" s="67"/>
      <c r="D1777" s="67"/>
      <c r="E1777" s="67"/>
      <c r="F1777" s="68"/>
      <c r="G1777" s="68"/>
      <c r="H1777" s="68"/>
      <c r="I1777" s="68"/>
      <c r="J1777" s="68"/>
      <c r="K1777" s="68"/>
      <c r="L1777" s="68"/>
      <c r="M1777" s="68"/>
      <c r="N1777" s="68"/>
      <c r="O1777" s="68"/>
      <c r="P1777" s="68"/>
      <c r="Q1777" s="68"/>
      <c r="R1777" s="68"/>
      <c r="S1777" s="70"/>
      <c r="T1777" s="70"/>
      <c r="U1777" s="67"/>
      <c r="V1777" s="67"/>
      <c r="W1777" s="67"/>
      <c r="X1777" s="67"/>
      <c r="Y1777" s="67"/>
    </row>
    <row r="1778">
      <c r="A1778" s="67"/>
      <c r="B1778" s="68"/>
      <c r="C1778" s="67"/>
      <c r="D1778" s="67"/>
      <c r="E1778" s="67"/>
      <c r="F1778" s="68"/>
      <c r="G1778" s="68"/>
      <c r="H1778" s="68"/>
      <c r="I1778" s="68"/>
      <c r="J1778" s="68"/>
      <c r="K1778" s="68"/>
      <c r="L1778" s="68"/>
      <c r="M1778" s="68"/>
      <c r="N1778" s="68"/>
      <c r="O1778" s="68"/>
      <c r="P1778" s="68"/>
      <c r="Q1778" s="68"/>
      <c r="R1778" s="68"/>
      <c r="S1778" s="70"/>
      <c r="T1778" s="70"/>
      <c r="U1778" s="67"/>
      <c r="V1778" s="67"/>
      <c r="W1778" s="67"/>
      <c r="X1778" s="67"/>
      <c r="Y1778" s="67"/>
    </row>
    <row r="1779">
      <c r="A1779" s="67"/>
      <c r="B1779" s="68"/>
      <c r="C1779" s="67"/>
      <c r="D1779" s="67"/>
      <c r="E1779" s="67"/>
      <c r="F1779" s="68"/>
      <c r="G1779" s="68"/>
      <c r="H1779" s="68"/>
      <c r="I1779" s="68"/>
      <c r="J1779" s="68"/>
      <c r="K1779" s="68"/>
      <c r="L1779" s="68"/>
      <c r="M1779" s="68"/>
      <c r="N1779" s="68"/>
      <c r="O1779" s="68"/>
      <c r="P1779" s="68"/>
      <c r="Q1779" s="68"/>
      <c r="R1779" s="68"/>
      <c r="S1779" s="70"/>
      <c r="T1779" s="70"/>
      <c r="U1779" s="67"/>
      <c r="V1779" s="67"/>
      <c r="W1779" s="67"/>
      <c r="X1779" s="67"/>
      <c r="Y1779" s="67"/>
    </row>
    <row r="1780">
      <c r="A1780" s="67"/>
      <c r="B1780" s="68"/>
      <c r="C1780" s="67"/>
      <c r="D1780" s="67"/>
      <c r="E1780" s="67"/>
      <c r="F1780" s="68"/>
      <c r="G1780" s="68"/>
      <c r="H1780" s="68"/>
      <c r="I1780" s="68"/>
      <c r="J1780" s="68"/>
      <c r="K1780" s="68"/>
      <c r="L1780" s="68"/>
      <c r="M1780" s="68"/>
      <c r="N1780" s="68"/>
      <c r="O1780" s="68"/>
      <c r="P1780" s="68"/>
      <c r="Q1780" s="68"/>
      <c r="R1780" s="68"/>
      <c r="S1780" s="70"/>
      <c r="T1780" s="70"/>
      <c r="U1780" s="67"/>
      <c r="V1780" s="67"/>
      <c r="W1780" s="67"/>
      <c r="X1780" s="67"/>
      <c r="Y1780" s="67"/>
    </row>
    <row r="1781">
      <c r="A1781" s="67"/>
      <c r="B1781" s="68"/>
      <c r="C1781" s="67"/>
      <c r="D1781" s="67"/>
      <c r="E1781" s="67"/>
      <c r="F1781" s="68"/>
      <c r="G1781" s="68"/>
      <c r="H1781" s="68"/>
      <c r="I1781" s="68"/>
      <c r="J1781" s="68"/>
      <c r="K1781" s="68"/>
      <c r="L1781" s="68"/>
      <c r="M1781" s="68"/>
      <c r="N1781" s="68"/>
      <c r="O1781" s="68"/>
      <c r="P1781" s="68"/>
      <c r="Q1781" s="68"/>
      <c r="R1781" s="68"/>
      <c r="S1781" s="70"/>
      <c r="T1781" s="70"/>
      <c r="U1781" s="67"/>
      <c r="V1781" s="67"/>
      <c r="W1781" s="67"/>
      <c r="X1781" s="67"/>
      <c r="Y1781" s="67"/>
    </row>
    <row r="1782">
      <c r="A1782" s="67"/>
      <c r="B1782" s="68"/>
      <c r="C1782" s="67"/>
      <c r="D1782" s="67"/>
      <c r="E1782" s="67"/>
      <c r="F1782" s="68"/>
      <c r="G1782" s="68"/>
      <c r="H1782" s="68"/>
      <c r="I1782" s="68"/>
      <c r="J1782" s="68"/>
      <c r="K1782" s="68"/>
      <c r="L1782" s="68"/>
      <c r="M1782" s="68"/>
      <c r="N1782" s="68"/>
      <c r="O1782" s="68"/>
      <c r="P1782" s="68"/>
      <c r="Q1782" s="68"/>
      <c r="R1782" s="68"/>
      <c r="S1782" s="70"/>
      <c r="T1782" s="70"/>
      <c r="U1782" s="67"/>
      <c r="V1782" s="67"/>
      <c r="W1782" s="67"/>
      <c r="X1782" s="67"/>
      <c r="Y1782" s="67"/>
    </row>
    <row r="1783">
      <c r="A1783" s="67"/>
      <c r="B1783" s="68"/>
      <c r="C1783" s="67"/>
      <c r="D1783" s="67"/>
      <c r="E1783" s="67"/>
      <c r="F1783" s="68"/>
      <c r="G1783" s="68"/>
      <c r="H1783" s="68"/>
      <c r="I1783" s="68"/>
      <c r="J1783" s="68"/>
      <c r="K1783" s="68"/>
      <c r="L1783" s="68"/>
      <c r="M1783" s="68"/>
      <c r="N1783" s="68"/>
      <c r="O1783" s="68"/>
      <c r="P1783" s="68"/>
      <c r="Q1783" s="68"/>
      <c r="R1783" s="68"/>
      <c r="S1783" s="70"/>
      <c r="T1783" s="70"/>
      <c r="U1783" s="67"/>
      <c r="V1783" s="67"/>
      <c r="W1783" s="67"/>
      <c r="X1783" s="67"/>
      <c r="Y1783" s="67"/>
    </row>
    <row r="1784">
      <c r="A1784" s="67"/>
      <c r="B1784" s="68"/>
      <c r="C1784" s="67"/>
      <c r="D1784" s="67"/>
      <c r="E1784" s="67"/>
      <c r="F1784" s="68"/>
      <c r="G1784" s="68"/>
      <c r="H1784" s="68"/>
      <c r="I1784" s="68"/>
      <c r="J1784" s="68"/>
      <c r="K1784" s="68"/>
      <c r="L1784" s="68"/>
      <c r="M1784" s="68"/>
      <c r="N1784" s="68"/>
      <c r="O1784" s="68"/>
      <c r="P1784" s="68"/>
      <c r="Q1784" s="68"/>
      <c r="R1784" s="68"/>
      <c r="S1784" s="70"/>
      <c r="T1784" s="70"/>
      <c r="U1784" s="67"/>
      <c r="V1784" s="67"/>
      <c r="W1784" s="67"/>
      <c r="X1784" s="67"/>
      <c r="Y1784" s="67"/>
    </row>
    <row r="1785">
      <c r="A1785" s="67"/>
      <c r="B1785" s="68"/>
      <c r="C1785" s="67"/>
      <c r="D1785" s="67"/>
      <c r="E1785" s="67"/>
      <c r="F1785" s="68"/>
      <c r="G1785" s="68"/>
      <c r="H1785" s="68"/>
      <c r="I1785" s="68"/>
      <c r="J1785" s="68"/>
      <c r="K1785" s="68"/>
      <c r="L1785" s="68"/>
      <c r="M1785" s="68"/>
      <c r="N1785" s="68"/>
      <c r="O1785" s="68"/>
      <c r="P1785" s="68"/>
      <c r="Q1785" s="68"/>
      <c r="R1785" s="68"/>
      <c r="S1785" s="70"/>
      <c r="T1785" s="70"/>
      <c r="U1785" s="67"/>
      <c r="V1785" s="67"/>
      <c r="W1785" s="67"/>
      <c r="X1785" s="67"/>
      <c r="Y1785" s="67"/>
    </row>
    <row r="1786">
      <c r="A1786" s="67"/>
      <c r="B1786" s="68"/>
      <c r="C1786" s="67"/>
      <c r="D1786" s="67"/>
      <c r="E1786" s="67"/>
      <c r="F1786" s="68"/>
      <c r="G1786" s="68"/>
      <c r="H1786" s="68"/>
      <c r="I1786" s="68"/>
      <c r="J1786" s="68"/>
      <c r="K1786" s="68"/>
      <c r="L1786" s="68"/>
      <c r="M1786" s="68"/>
      <c r="N1786" s="68"/>
      <c r="O1786" s="68"/>
      <c r="P1786" s="68"/>
      <c r="Q1786" s="68"/>
      <c r="R1786" s="68"/>
      <c r="S1786" s="70"/>
      <c r="T1786" s="70"/>
      <c r="U1786" s="67"/>
      <c r="V1786" s="67"/>
      <c r="W1786" s="67"/>
      <c r="X1786" s="67"/>
      <c r="Y1786" s="67"/>
    </row>
    <row r="1787">
      <c r="A1787" s="67"/>
      <c r="B1787" s="68"/>
      <c r="C1787" s="67"/>
      <c r="D1787" s="67"/>
      <c r="E1787" s="67"/>
      <c r="F1787" s="68"/>
      <c r="G1787" s="68"/>
      <c r="H1787" s="68"/>
      <c r="I1787" s="68"/>
      <c r="J1787" s="68"/>
      <c r="K1787" s="68"/>
      <c r="L1787" s="68"/>
      <c r="M1787" s="68"/>
      <c r="N1787" s="68"/>
      <c r="O1787" s="68"/>
      <c r="P1787" s="68"/>
      <c r="Q1787" s="68"/>
      <c r="R1787" s="68"/>
      <c r="S1787" s="70"/>
      <c r="T1787" s="70"/>
      <c r="U1787" s="67"/>
      <c r="V1787" s="67"/>
      <c r="W1787" s="67"/>
      <c r="X1787" s="67"/>
      <c r="Y1787" s="67"/>
    </row>
    <row r="1788">
      <c r="A1788" s="67"/>
      <c r="B1788" s="68"/>
      <c r="C1788" s="67"/>
      <c r="D1788" s="67"/>
      <c r="E1788" s="67"/>
      <c r="F1788" s="68"/>
      <c r="G1788" s="68"/>
      <c r="H1788" s="68"/>
      <c r="I1788" s="68"/>
      <c r="J1788" s="68"/>
      <c r="K1788" s="68"/>
      <c r="L1788" s="68"/>
      <c r="M1788" s="68"/>
      <c r="N1788" s="68"/>
      <c r="O1788" s="68"/>
      <c r="P1788" s="68"/>
      <c r="Q1788" s="68"/>
      <c r="R1788" s="68"/>
      <c r="S1788" s="70"/>
      <c r="T1788" s="70"/>
      <c r="U1788" s="67"/>
      <c r="V1788" s="67"/>
      <c r="W1788" s="67"/>
      <c r="X1788" s="67"/>
      <c r="Y1788" s="67"/>
    </row>
    <row r="1789">
      <c r="A1789" s="67"/>
      <c r="B1789" s="68"/>
      <c r="C1789" s="67"/>
      <c r="D1789" s="67"/>
      <c r="E1789" s="67"/>
      <c r="F1789" s="68"/>
      <c r="G1789" s="68"/>
      <c r="H1789" s="68"/>
      <c r="I1789" s="68"/>
      <c r="J1789" s="68"/>
      <c r="K1789" s="68"/>
      <c r="L1789" s="68"/>
      <c r="M1789" s="68"/>
      <c r="N1789" s="68"/>
      <c r="O1789" s="68"/>
      <c r="P1789" s="68"/>
      <c r="Q1789" s="68"/>
      <c r="R1789" s="68"/>
      <c r="S1789" s="70"/>
      <c r="T1789" s="70"/>
      <c r="U1789" s="67"/>
      <c r="V1789" s="67"/>
      <c r="W1789" s="67"/>
      <c r="X1789" s="67"/>
      <c r="Y1789" s="67"/>
    </row>
    <row r="1790">
      <c r="A1790" s="67"/>
      <c r="B1790" s="68"/>
      <c r="C1790" s="67"/>
      <c r="D1790" s="67"/>
      <c r="E1790" s="67"/>
      <c r="F1790" s="68"/>
      <c r="G1790" s="68"/>
      <c r="H1790" s="68"/>
      <c r="I1790" s="68"/>
      <c r="J1790" s="68"/>
      <c r="K1790" s="68"/>
      <c r="L1790" s="68"/>
      <c r="M1790" s="68"/>
      <c r="N1790" s="68"/>
      <c r="O1790" s="68"/>
      <c r="P1790" s="68"/>
      <c r="Q1790" s="68"/>
      <c r="R1790" s="68"/>
      <c r="S1790" s="70"/>
      <c r="T1790" s="70"/>
      <c r="U1790" s="67"/>
      <c r="V1790" s="67"/>
      <c r="W1790" s="67"/>
      <c r="X1790" s="67"/>
      <c r="Y1790" s="67"/>
    </row>
    <row r="1791">
      <c r="A1791" s="67"/>
      <c r="B1791" s="68"/>
      <c r="C1791" s="67"/>
      <c r="D1791" s="67"/>
      <c r="E1791" s="67"/>
      <c r="F1791" s="68"/>
      <c r="G1791" s="68"/>
      <c r="H1791" s="68"/>
      <c r="I1791" s="68"/>
      <c r="J1791" s="68"/>
      <c r="K1791" s="68"/>
      <c r="L1791" s="68"/>
      <c r="M1791" s="68"/>
      <c r="N1791" s="68"/>
      <c r="O1791" s="68"/>
      <c r="P1791" s="68"/>
      <c r="Q1791" s="68"/>
      <c r="R1791" s="68"/>
      <c r="S1791" s="70"/>
      <c r="T1791" s="70"/>
      <c r="U1791" s="67"/>
      <c r="V1791" s="67"/>
      <c r="W1791" s="67"/>
      <c r="X1791" s="67"/>
      <c r="Y1791" s="67"/>
    </row>
    <row r="1792">
      <c r="A1792" s="67"/>
      <c r="B1792" s="68"/>
      <c r="C1792" s="67"/>
      <c r="D1792" s="67"/>
      <c r="E1792" s="67"/>
      <c r="F1792" s="68"/>
      <c r="G1792" s="68"/>
      <c r="H1792" s="68"/>
      <c r="I1792" s="68"/>
      <c r="J1792" s="68"/>
      <c r="K1792" s="68"/>
      <c r="L1792" s="68"/>
      <c r="M1792" s="68"/>
      <c r="N1792" s="68"/>
      <c r="O1792" s="68"/>
      <c r="P1792" s="68"/>
      <c r="Q1792" s="68"/>
      <c r="R1792" s="68"/>
      <c r="S1792" s="70"/>
      <c r="T1792" s="70"/>
      <c r="U1792" s="67"/>
      <c r="V1792" s="67"/>
      <c r="W1792" s="67"/>
      <c r="X1792" s="67"/>
      <c r="Y1792" s="67"/>
    </row>
    <row r="1793">
      <c r="A1793" s="67"/>
      <c r="B1793" s="68"/>
      <c r="C1793" s="67"/>
      <c r="D1793" s="67"/>
      <c r="E1793" s="67"/>
      <c r="F1793" s="68"/>
      <c r="G1793" s="68"/>
      <c r="H1793" s="68"/>
      <c r="I1793" s="68"/>
      <c r="J1793" s="68"/>
      <c r="K1793" s="68"/>
      <c r="L1793" s="68"/>
      <c r="M1793" s="68"/>
      <c r="N1793" s="68"/>
      <c r="O1793" s="68"/>
      <c r="P1793" s="68"/>
      <c r="Q1793" s="68"/>
      <c r="R1793" s="68"/>
      <c r="S1793" s="70"/>
      <c r="T1793" s="70"/>
      <c r="U1793" s="67"/>
      <c r="V1793" s="67"/>
      <c r="W1793" s="67"/>
      <c r="X1793" s="67"/>
      <c r="Y1793" s="67"/>
    </row>
    <row r="1794">
      <c r="A1794" s="67"/>
      <c r="B1794" s="68"/>
      <c r="C1794" s="67"/>
      <c r="D1794" s="67"/>
      <c r="E1794" s="67"/>
      <c r="F1794" s="68"/>
      <c r="G1794" s="68"/>
      <c r="H1794" s="68"/>
      <c r="I1794" s="68"/>
      <c r="J1794" s="68"/>
      <c r="K1794" s="68"/>
      <c r="L1794" s="68"/>
      <c r="M1794" s="68"/>
      <c r="N1794" s="68"/>
      <c r="O1794" s="68"/>
      <c r="P1794" s="68"/>
      <c r="Q1794" s="68"/>
      <c r="R1794" s="68"/>
      <c r="S1794" s="70"/>
      <c r="T1794" s="70"/>
      <c r="U1794" s="67"/>
      <c r="V1794" s="67"/>
      <c r="W1794" s="67"/>
      <c r="X1794" s="67"/>
      <c r="Y1794" s="67"/>
    </row>
    <row r="1795">
      <c r="A1795" s="65"/>
      <c r="B1795" s="68"/>
      <c r="C1795" s="67"/>
      <c r="D1795" s="67"/>
      <c r="E1795" s="67"/>
      <c r="F1795" s="68"/>
      <c r="G1795" s="68"/>
      <c r="H1795" s="68"/>
      <c r="I1795" s="68"/>
      <c r="J1795" s="68"/>
      <c r="K1795" s="68"/>
      <c r="L1795" s="68"/>
      <c r="M1795" s="68"/>
      <c r="N1795" s="68"/>
      <c r="O1795" s="68"/>
      <c r="P1795" s="68"/>
      <c r="Q1795" s="68"/>
      <c r="R1795" s="68"/>
      <c r="S1795" s="70"/>
      <c r="T1795" s="70"/>
      <c r="U1795" s="67"/>
      <c r="V1795" s="67"/>
      <c r="W1795" s="67"/>
      <c r="X1795" s="67"/>
      <c r="Y1795" s="67"/>
    </row>
    <row r="1796">
      <c r="A1796" s="67"/>
      <c r="B1796" s="68"/>
      <c r="C1796" s="67"/>
      <c r="D1796" s="67"/>
      <c r="E1796" s="67"/>
      <c r="F1796" s="68"/>
      <c r="G1796" s="68"/>
      <c r="H1796" s="68"/>
      <c r="I1796" s="68"/>
      <c r="J1796" s="68"/>
      <c r="K1796" s="68"/>
      <c r="L1796" s="68"/>
      <c r="M1796" s="68"/>
      <c r="N1796" s="68"/>
      <c r="O1796" s="68"/>
      <c r="P1796" s="68"/>
      <c r="Q1796" s="68"/>
      <c r="R1796" s="68"/>
      <c r="S1796" s="70"/>
      <c r="T1796" s="70"/>
      <c r="U1796" s="67"/>
      <c r="V1796" s="67"/>
      <c r="W1796" s="67"/>
      <c r="X1796" s="67"/>
      <c r="Y1796" s="67"/>
    </row>
    <row r="1797">
      <c r="A1797" s="65"/>
      <c r="B1797" s="68"/>
      <c r="C1797" s="67"/>
      <c r="D1797" s="67"/>
      <c r="E1797" s="67"/>
      <c r="F1797" s="68"/>
      <c r="G1797" s="68"/>
      <c r="H1797" s="68"/>
      <c r="I1797" s="68"/>
      <c r="J1797" s="68"/>
      <c r="K1797" s="68"/>
      <c r="L1797" s="68"/>
      <c r="M1797" s="68"/>
      <c r="N1797" s="68"/>
      <c r="O1797" s="68"/>
      <c r="P1797" s="68"/>
      <c r="Q1797" s="68"/>
      <c r="R1797" s="68"/>
      <c r="S1797" s="70"/>
      <c r="T1797" s="70"/>
      <c r="U1797" s="67"/>
      <c r="V1797" s="67"/>
      <c r="W1797" s="67"/>
      <c r="X1797" s="67"/>
      <c r="Y1797" s="67"/>
    </row>
    <row r="1798">
      <c r="A1798" s="67"/>
      <c r="B1798" s="68"/>
      <c r="C1798" s="67"/>
      <c r="D1798" s="67"/>
      <c r="E1798" s="67"/>
      <c r="F1798" s="68"/>
      <c r="G1798" s="68"/>
      <c r="H1798" s="68"/>
      <c r="I1798" s="68"/>
      <c r="J1798" s="68"/>
      <c r="K1798" s="68"/>
      <c r="L1798" s="68"/>
      <c r="M1798" s="68"/>
      <c r="N1798" s="68"/>
      <c r="O1798" s="68"/>
      <c r="P1798" s="68"/>
      <c r="Q1798" s="68"/>
      <c r="R1798" s="68"/>
      <c r="S1798" s="70"/>
      <c r="T1798" s="70"/>
      <c r="U1798" s="67"/>
      <c r="V1798" s="67"/>
      <c r="W1798" s="67"/>
      <c r="X1798" s="67"/>
      <c r="Y1798" s="67"/>
    </row>
    <row r="1799">
      <c r="A1799" s="67"/>
      <c r="B1799" s="68"/>
      <c r="C1799" s="67"/>
      <c r="D1799" s="67"/>
      <c r="E1799" s="67"/>
      <c r="F1799" s="68"/>
      <c r="G1799" s="68"/>
      <c r="H1799" s="68"/>
      <c r="I1799" s="68"/>
      <c r="J1799" s="68"/>
      <c r="K1799" s="68"/>
      <c r="L1799" s="68"/>
      <c r="M1799" s="68"/>
      <c r="N1799" s="68"/>
      <c r="O1799" s="68"/>
      <c r="P1799" s="68"/>
      <c r="Q1799" s="68"/>
      <c r="R1799" s="68"/>
      <c r="S1799" s="70"/>
      <c r="T1799" s="70"/>
      <c r="U1799" s="67"/>
      <c r="V1799" s="67"/>
      <c r="W1799" s="67"/>
      <c r="X1799" s="67"/>
      <c r="Y1799" s="67"/>
    </row>
    <row r="1800">
      <c r="A1800" s="67"/>
      <c r="B1800" s="68"/>
      <c r="C1800" s="67"/>
      <c r="D1800" s="67"/>
      <c r="E1800" s="67"/>
      <c r="F1800" s="68"/>
      <c r="G1800" s="68"/>
      <c r="H1800" s="68"/>
      <c r="I1800" s="68"/>
      <c r="J1800" s="68"/>
      <c r="K1800" s="68"/>
      <c r="L1800" s="68"/>
      <c r="M1800" s="68"/>
      <c r="N1800" s="68"/>
      <c r="O1800" s="68"/>
      <c r="P1800" s="68"/>
      <c r="Q1800" s="68"/>
      <c r="R1800" s="68"/>
      <c r="S1800" s="70"/>
      <c r="T1800" s="70"/>
      <c r="U1800" s="67"/>
      <c r="V1800" s="67"/>
      <c r="W1800" s="67"/>
      <c r="X1800" s="67"/>
      <c r="Y1800" s="67"/>
    </row>
    <row r="1801">
      <c r="A1801" s="65"/>
      <c r="B1801" s="68"/>
      <c r="C1801" s="67"/>
      <c r="D1801" s="67"/>
      <c r="E1801" s="67"/>
      <c r="F1801" s="68"/>
      <c r="G1801" s="68"/>
      <c r="H1801" s="68"/>
      <c r="I1801" s="68"/>
      <c r="J1801" s="68"/>
      <c r="K1801" s="68"/>
      <c r="L1801" s="68"/>
      <c r="M1801" s="68"/>
      <c r="N1801" s="68"/>
      <c r="O1801" s="68"/>
      <c r="P1801" s="68"/>
      <c r="Q1801" s="68"/>
      <c r="R1801" s="68"/>
      <c r="S1801" s="70"/>
      <c r="T1801" s="70"/>
      <c r="U1801" s="67"/>
      <c r="V1801" s="67"/>
      <c r="W1801" s="67"/>
      <c r="X1801" s="67"/>
      <c r="Y1801" s="67"/>
    </row>
    <row r="1802">
      <c r="A1802" s="65"/>
      <c r="B1802" s="68"/>
      <c r="C1802" s="67"/>
      <c r="D1802" s="67"/>
      <c r="E1802" s="67"/>
      <c r="F1802" s="68"/>
      <c r="G1802" s="68"/>
      <c r="H1802" s="68"/>
      <c r="I1802" s="68"/>
      <c r="J1802" s="68"/>
      <c r="K1802" s="68"/>
      <c r="L1802" s="68"/>
      <c r="M1802" s="68"/>
      <c r="N1802" s="68"/>
      <c r="O1802" s="68"/>
      <c r="P1802" s="68"/>
      <c r="Q1802" s="68"/>
      <c r="R1802" s="68"/>
      <c r="S1802" s="70"/>
      <c r="T1802" s="70"/>
      <c r="U1802" s="67"/>
      <c r="V1802" s="67"/>
      <c r="W1802" s="67"/>
      <c r="X1802" s="67"/>
      <c r="Y1802" s="67"/>
    </row>
    <row r="1803">
      <c r="A1803" s="65"/>
      <c r="B1803" s="68"/>
      <c r="C1803" s="67"/>
      <c r="D1803" s="67"/>
      <c r="E1803" s="67"/>
      <c r="F1803" s="68"/>
      <c r="G1803" s="68"/>
      <c r="H1803" s="68"/>
      <c r="I1803" s="68"/>
      <c r="J1803" s="68"/>
      <c r="K1803" s="68"/>
      <c r="L1803" s="68"/>
      <c r="M1803" s="68"/>
      <c r="N1803" s="68"/>
      <c r="O1803" s="68"/>
      <c r="P1803" s="68"/>
      <c r="Q1803" s="68"/>
      <c r="R1803" s="68"/>
      <c r="S1803" s="70"/>
      <c r="T1803" s="70"/>
      <c r="U1803" s="67"/>
      <c r="V1803" s="67"/>
      <c r="W1803" s="67"/>
      <c r="X1803" s="67"/>
      <c r="Y1803" s="67"/>
    </row>
    <row r="1804">
      <c r="A1804" s="65"/>
      <c r="B1804" s="68"/>
      <c r="C1804" s="67"/>
      <c r="D1804" s="67"/>
      <c r="E1804" s="67"/>
      <c r="F1804" s="68"/>
      <c r="G1804" s="68"/>
      <c r="H1804" s="68"/>
      <c r="I1804" s="68"/>
      <c r="J1804" s="68"/>
      <c r="K1804" s="68"/>
      <c r="L1804" s="68"/>
      <c r="M1804" s="68"/>
      <c r="N1804" s="68"/>
      <c r="O1804" s="68"/>
      <c r="P1804" s="68"/>
      <c r="Q1804" s="68"/>
      <c r="R1804" s="68"/>
      <c r="S1804" s="70"/>
      <c r="T1804" s="70"/>
      <c r="U1804" s="67"/>
      <c r="V1804" s="67"/>
      <c r="W1804" s="67"/>
      <c r="X1804" s="67"/>
      <c r="Y1804" s="67"/>
    </row>
    <row r="1805">
      <c r="A1805" s="65"/>
      <c r="B1805" s="68"/>
      <c r="C1805" s="67"/>
      <c r="D1805" s="67"/>
      <c r="E1805" s="67"/>
      <c r="F1805" s="68"/>
      <c r="G1805" s="68"/>
      <c r="H1805" s="68"/>
      <c r="I1805" s="68"/>
      <c r="J1805" s="68"/>
      <c r="K1805" s="68"/>
      <c r="L1805" s="68"/>
      <c r="M1805" s="68"/>
      <c r="N1805" s="68"/>
      <c r="O1805" s="68"/>
      <c r="P1805" s="68"/>
      <c r="Q1805" s="68"/>
      <c r="R1805" s="68"/>
      <c r="S1805" s="70"/>
      <c r="T1805" s="70"/>
      <c r="U1805" s="67"/>
      <c r="V1805" s="67"/>
      <c r="W1805" s="67"/>
      <c r="X1805" s="67"/>
      <c r="Y1805" s="67"/>
    </row>
    <row r="1806">
      <c r="A1806" s="65"/>
      <c r="B1806" s="68"/>
      <c r="C1806" s="67"/>
      <c r="D1806" s="67"/>
      <c r="E1806" s="67"/>
      <c r="F1806" s="68"/>
      <c r="G1806" s="68"/>
      <c r="H1806" s="68"/>
      <c r="I1806" s="68"/>
      <c r="J1806" s="68"/>
      <c r="K1806" s="68"/>
      <c r="L1806" s="68"/>
      <c r="M1806" s="68"/>
      <c r="N1806" s="68"/>
      <c r="O1806" s="68"/>
      <c r="P1806" s="68"/>
      <c r="Q1806" s="68"/>
      <c r="R1806" s="68"/>
      <c r="S1806" s="70"/>
      <c r="T1806" s="70"/>
      <c r="U1806" s="67"/>
      <c r="V1806" s="67"/>
      <c r="W1806" s="67"/>
      <c r="X1806" s="67"/>
      <c r="Y1806" s="67"/>
    </row>
    <row r="1807">
      <c r="A1807" s="65"/>
      <c r="B1807" s="68"/>
      <c r="C1807" s="67"/>
      <c r="D1807" s="67"/>
      <c r="E1807" s="67"/>
      <c r="F1807" s="68"/>
      <c r="G1807" s="68"/>
      <c r="H1807" s="68"/>
      <c r="I1807" s="68"/>
      <c r="J1807" s="68"/>
      <c r="K1807" s="68"/>
      <c r="L1807" s="68"/>
      <c r="M1807" s="68"/>
      <c r="N1807" s="68"/>
      <c r="O1807" s="68"/>
      <c r="P1807" s="68"/>
      <c r="Q1807" s="68"/>
      <c r="R1807" s="68"/>
      <c r="S1807" s="70"/>
      <c r="T1807" s="70"/>
      <c r="U1807" s="67"/>
      <c r="V1807" s="67"/>
      <c r="W1807" s="67"/>
      <c r="X1807" s="67"/>
      <c r="Y1807" s="67"/>
    </row>
    <row r="1808">
      <c r="A1808" s="67"/>
      <c r="B1808" s="68"/>
      <c r="C1808" s="67"/>
      <c r="D1808" s="67"/>
      <c r="E1808" s="67"/>
      <c r="F1808" s="68"/>
      <c r="G1808" s="68"/>
      <c r="H1808" s="68"/>
      <c r="I1808" s="68"/>
      <c r="J1808" s="68"/>
      <c r="K1808" s="68"/>
      <c r="L1808" s="68"/>
      <c r="M1808" s="68"/>
      <c r="N1808" s="68"/>
      <c r="O1808" s="68"/>
      <c r="P1808" s="68"/>
      <c r="Q1808" s="68"/>
      <c r="R1808" s="68"/>
      <c r="S1808" s="70"/>
      <c r="T1808" s="70"/>
      <c r="U1808" s="67"/>
      <c r="V1808" s="67"/>
      <c r="W1808" s="67"/>
      <c r="X1808" s="67"/>
      <c r="Y1808" s="67"/>
    </row>
    <row r="1809">
      <c r="A1809" s="67"/>
      <c r="B1809" s="68"/>
      <c r="C1809" s="67"/>
      <c r="D1809" s="67"/>
      <c r="E1809" s="67"/>
      <c r="F1809" s="68"/>
      <c r="G1809" s="68"/>
      <c r="H1809" s="68"/>
      <c r="I1809" s="68"/>
      <c r="J1809" s="68"/>
      <c r="K1809" s="68"/>
      <c r="L1809" s="68"/>
      <c r="M1809" s="68"/>
      <c r="N1809" s="68"/>
      <c r="O1809" s="68"/>
      <c r="P1809" s="68"/>
      <c r="Q1809" s="68"/>
      <c r="R1809" s="68"/>
      <c r="S1809" s="70"/>
      <c r="T1809" s="70"/>
      <c r="U1809" s="67"/>
      <c r="V1809" s="67"/>
      <c r="W1809" s="67"/>
      <c r="X1809" s="67"/>
      <c r="Y1809" s="67"/>
    </row>
    <row r="1810">
      <c r="A1810" s="67"/>
      <c r="B1810" s="68"/>
      <c r="C1810" s="67"/>
      <c r="D1810" s="67"/>
      <c r="E1810" s="67"/>
      <c r="F1810" s="68"/>
      <c r="G1810" s="68"/>
      <c r="H1810" s="68"/>
      <c r="I1810" s="68"/>
      <c r="J1810" s="68"/>
      <c r="K1810" s="68"/>
      <c r="L1810" s="68"/>
      <c r="M1810" s="68"/>
      <c r="N1810" s="68"/>
      <c r="O1810" s="68"/>
      <c r="P1810" s="68"/>
      <c r="Q1810" s="68"/>
      <c r="R1810" s="68"/>
      <c r="S1810" s="70"/>
      <c r="T1810" s="70"/>
      <c r="U1810" s="67"/>
      <c r="V1810" s="67"/>
      <c r="W1810" s="67"/>
      <c r="X1810" s="67"/>
      <c r="Y1810" s="67"/>
    </row>
    <row r="1811">
      <c r="A1811" s="65"/>
      <c r="B1811" s="68"/>
      <c r="C1811" s="67"/>
      <c r="D1811" s="67"/>
      <c r="E1811" s="67"/>
      <c r="F1811" s="68"/>
      <c r="G1811" s="68"/>
      <c r="H1811" s="68"/>
      <c r="I1811" s="68"/>
      <c r="J1811" s="68"/>
      <c r="K1811" s="68"/>
      <c r="L1811" s="68"/>
      <c r="M1811" s="68"/>
      <c r="N1811" s="68"/>
      <c r="O1811" s="68"/>
      <c r="P1811" s="68"/>
      <c r="Q1811" s="68"/>
      <c r="R1811" s="68"/>
      <c r="S1811" s="70"/>
      <c r="T1811" s="70"/>
      <c r="U1811" s="67"/>
      <c r="V1811" s="67"/>
      <c r="W1811" s="67"/>
      <c r="X1811" s="67"/>
      <c r="Y1811" s="67"/>
    </row>
    <row r="1812">
      <c r="A1812" s="65"/>
      <c r="B1812" s="68"/>
      <c r="C1812" s="67"/>
      <c r="D1812" s="67"/>
      <c r="E1812" s="67"/>
      <c r="F1812" s="68"/>
      <c r="G1812" s="68"/>
      <c r="H1812" s="68"/>
      <c r="I1812" s="68"/>
      <c r="J1812" s="68"/>
      <c r="K1812" s="68"/>
      <c r="L1812" s="68"/>
      <c r="M1812" s="68"/>
      <c r="N1812" s="68"/>
      <c r="O1812" s="68"/>
      <c r="P1812" s="68"/>
      <c r="Q1812" s="68"/>
      <c r="R1812" s="68"/>
      <c r="S1812" s="70"/>
      <c r="T1812" s="70"/>
      <c r="U1812" s="67"/>
      <c r="V1812" s="67"/>
      <c r="W1812" s="67"/>
      <c r="X1812" s="67"/>
      <c r="Y1812" s="67"/>
    </row>
    <row r="1813">
      <c r="A1813" s="65"/>
      <c r="B1813" s="68"/>
      <c r="C1813" s="67"/>
      <c r="D1813" s="67"/>
      <c r="E1813" s="67"/>
      <c r="F1813" s="68"/>
      <c r="G1813" s="68"/>
      <c r="H1813" s="68"/>
      <c r="I1813" s="68"/>
      <c r="J1813" s="68"/>
      <c r="K1813" s="68"/>
      <c r="L1813" s="68"/>
      <c r="M1813" s="68"/>
      <c r="N1813" s="68"/>
      <c r="O1813" s="68"/>
      <c r="P1813" s="68"/>
      <c r="Q1813" s="68"/>
      <c r="R1813" s="68"/>
      <c r="S1813" s="70"/>
      <c r="T1813" s="70"/>
      <c r="U1813" s="67"/>
      <c r="V1813" s="67"/>
      <c r="W1813" s="67"/>
      <c r="X1813" s="67"/>
      <c r="Y1813" s="67"/>
    </row>
    <row r="1814">
      <c r="A1814" s="65"/>
      <c r="B1814" s="68"/>
      <c r="C1814" s="67"/>
      <c r="D1814" s="67"/>
      <c r="E1814" s="67"/>
      <c r="F1814" s="68"/>
      <c r="G1814" s="68"/>
      <c r="H1814" s="68"/>
      <c r="I1814" s="68"/>
      <c r="J1814" s="68"/>
      <c r="K1814" s="68"/>
      <c r="L1814" s="68"/>
      <c r="M1814" s="68"/>
      <c r="N1814" s="68"/>
      <c r="O1814" s="68"/>
      <c r="P1814" s="68"/>
      <c r="Q1814" s="68"/>
      <c r="R1814" s="68"/>
      <c r="S1814" s="70"/>
      <c r="T1814" s="70"/>
      <c r="U1814" s="67"/>
      <c r="V1814" s="67"/>
      <c r="W1814" s="67"/>
      <c r="X1814" s="67"/>
      <c r="Y1814" s="67"/>
    </row>
    <row r="1815">
      <c r="A1815" s="65"/>
      <c r="B1815" s="68"/>
      <c r="C1815" s="67"/>
      <c r="D1815" s="67"/>
      <c r="E1815" s="67"/>
      <c r="F1815" s="68"/>
      <c r="G1815" s="68"/>
      <c r="H1815" s="68"/>
      <c r="I1815" s="68"/>
      <c r="J1815" s="68"/>
      <c r="K1815" s="68"/>
      <c r="L1815" s="68"/>
      <c r="M1815" s="68"/>
      <c r="N1815" s="68"/>
      <c r="O1815" s="68"/>
      <c r="P1815" s="68"/>
      <c r="Q1815" s="68"/>
      <c r="R1815" s="68"/>
      <c r="S1815" s="70"/>
      <c r="T1815" s="70"/>
      <c r="U1815" s="67"/>
      <c r="V1815" s="67"/>
      <c r="W1815" s="67"/>
      <c r="X1815" s="67"/>
      <c r="Y1815" s="67"/>
    </row>
    <row r="1816">
      <c r="A1816" s="65"/>
      <c r="B1816" s="68"/>
      <c r="C1816" s="67"/>
      <c r="D1816" s="67"/>
      <c r="E1816" s="67"/>
      <c r="F1816" s="68"/>
      <c r="G1816" s="68"/>
      <c r="H1816" s="68"/>
      <c r="I1816" s="68"/>
      <c r="J1816" s="68"/>
      <c r="K1816" s="68"/>
      <c r="L1816" s="68"/>
      <c r="M1816" s="68"/>
      <c r="N1816" s="68"/>
      <c r="O1816" s="68"/>
      <c r="P1816" s="68"/>
      <c r="Q1816" s="68"/>
      <c r="R1816" s="68"/>
      <c r="S1816" s="70"/>
      <c r="T1816" s="70"/>
      <c r="U1816" s="67"/>
      <c r="V1816" s="67"/>
      <c r="W1816" s="67"/>
      <c r="X1816" s="67"/>
      <c r="Y1816" s="67"/>
    </row>
    <row r="1817">
      <c r="A1817" s="67"/>
      <c r="B1817" s="68"/>
      <c r="C1817" s="67"/>
      <c r="D1817" s="67"/>
      <c r="E1817" s="67"/>
      <c r="F1817" s="68"/>
      <c r="G1817" s="68"/>
      <c r="H1817" s="68"/>
      <c r="I1817" s="68"/>
      <c r="J1817" s="68"/>
      <c r="K1817" s="68"/>
      <c r="L1817" s="68"/>
      <c r="M1817" s="68"/>
      <c r="N1817" s="68"/>
      <c r="O1817" s="68"/>
      <c r="P1817" s="68"/>
      <c r="Q1817" s="68"/>
      <c r="R1817" s="68"/>
      <c r="S1817" s="70"/>
      <c r="T1817" s="70"/>
      <c r="U1817" s="67"/>
      <c r="V1817" s="67"/>
      <c r="W1817" s="67"/>
      <c r="X1817" s="67"/>
      <c r="Y1817" s="67"/>
    </row>
    <row r="1818">
      <c r="A1818" s="67"/>
      <c r="B1818" s="68"/>
      <c r="C1818" s="67"/>
      <c r="D1818" s="67"/>
      <c r="E1818" s="67"/>
      <c r="F1818" s="68"/>
      <c r="G1818" s="68"/>
      <c r="H1818" s="68"/>
      <c r="I1818" s="68"/>
      <c r="J1818" s="68"/>
      <c r="K1818" s="68"/>
      <c r="L1818" s="68"/>
      <c r="M1818" s="68"/>
      <c r="N1818" s="68"/>
      <c r="O1818" s="68"/>
      <c r="P1818" s="68"/>
      <c r="Q1818" s="68"/>
      <c r="R1818" s="68"/>
      <c r="S1818" s="70"/>
      <c r="T1818" s="70"/>
      <c r="U1818" s="67"/>
      <c r="V1818" s="67"/>
      <c r="W1818" s="67"/>
      <c r="X1818" s="67"/>
      <c r="Y1818" s="67"/>
    </row>
    <row r="1819">
      <c r="A1819" s="67"/>
      <c r="B1819" s="68"/>
      <c r="C1819" s="67"/>
      <c r="D1819" s="67"/>
      <c r="E1819" s="67"/>
      <c r="F1819" s="68"/>
      <c r="G1819" s="68"/>
      <c r="H1819" s="68"/>
      <c r="I1819" s="68"/>
      <c r="J1819" s="68"/>
      <c r="K1819" s="68"/>
      <c r="L1819" s="68"/>
      <c r="M1819" s="68"/>
      <c r="N1819" s="68"/>
      <c r="O1819" s="68"/>
      <c r="P1819" s="68"/>
      <c r="Q1819" s="68"/>
      <c r="R1819" s="68"/>
      <c r="S1819" s="70"/>
      <c r="T1819" s="70"/>
      <c r="U1819" s="67"/>
      <c r="V1819" s="67"/>
      <c r="W1819" s="67"/>
      <c r="X1819" s="67"/>
      <c r="Y1819" s="67"/>
    </row>
    <row r="1820">
      <c r="A1820" s="67"/>
      <c r="B1820" s="68"/>
      <c r="C1820" s="67"/>
      <c r="D1820" s="67"/>
      <c r="E1820" s="67"/>
      <c r="F1820" s="68"/>
      <c r="G1820" s="68"/>
      <c r="H1820" s="68"/>
      <c r="I1820" s="68"/>
      <c r="J1820" s="68"/>
      <c r="K1820" s="68"/>
      <c r="L1820" s="68"/>
      <c r="M1820" s="68"/>
      <c r="N1820" s="68"/>
      <c r="O1820" s="68"/>
      <c r="P1820" s="68"/>
      <c r="Q1820" s="68"/>
      <c r="R1820" s="68"/>
      <c r="S1820" s="70"/>
      <c r="T1820" s="70"/>
      <c r="U1820" s="67"/>
      <c r="V1820" s="67"/>
      <c r="W1820" s="67"/>
      <c r="X1820" s="67"/>
      <c r="Y1820" s="67"/>
    </row>
    <row r="1821">
      <c r="A1821" s="65"/>
      <c r="B1821" s="68"/>
      <c r="C1821" s="67"/>
      <c r="D1821" s="67"/>
      <c r="E1821" s="67"/>
      <c r="F1821" s="68"/>
      <c r="G1821" s="68"/>
      <c r="H1821" s="68"/>
      <c r="I1821" s="68"/>
      <c r="J1821" s="68"/>
      <c r="K1821" s="68"/>
      <c r="L1821" s="68"/>
      <c r="M1821" s="68"/>
      <c r="N1821" s="68"/>
      <c r="O1821" s="68"/>
      <c r="P1821" s="68"/>
      <c r="Q1821" s="68"/>
      <c r="R1821" s="68"/>
      <c r="S1821" s="70"/>
      <c r="T1821" s="70"/>
      <c r="U1821" s="67"/>
      <c r="V1821" s="67"/>
      <c r="W1821" s="67"/>
      <c r="X1821" s="67"/>
      <c r="Y1821" s="67"/>
    </row>
    <row r="1822">
      <c r="A1822" s="65"/>
      <c r="B1822" s="68"/>
      <c r="C1822" s="67"/>
      <c r="D1822" s="67"/>
      <c r="E1822" s="67"/>
      <c r="F1822" s="68"/>
      <c r="G1822" s="68"/>
      <c r="H1822" s="68"/>
      <c r="I1822" s="68"/>
      <c r="J1822" s="68"/>
      <c r="K1822" s="68"/>
      <c r="L1822" s="68"/>
      <c r="M1822" s="68"/>
      <c r="N1822" s="68"/>
      <c r="O1822" s="68"/>
      <c r="P1822" s="68"/>
      <c r="Q1822" s="68"/>
      <c r="R1822" s="68"/>
      <c r="S1822" s="70"/>
      <c r="T1822" s="70"/>
      <c r="U1822" s="67"/>
      <c r="V1822" s="67"/>
      <c r="W1822" s="67"/>
      <c r="X1822" s="67"/>
      <c r="Y1822" s="67"/>
    </row>
    <row r="1823">
      <c r="A1823" s="65"/>
      <c r="B1823" s="68"/>
      <c r="C1823" s="67"/>
      <c r="D1823" s="67"/>
      <c r="E1823" s="67"/>
      <c r="F1823" s="68"/>
      <c r="G1823" s="68"/>
      <c r="H1823" s="68"/>
      <c r="I1823" s="68"/>
      <c r="J1823" s="68"/>
      <c r="K1823" s="68"/>
      <c r="L1823" s="68"/>
      <c r="M1823" s="68"/>
      <c r="N1823" s="68"/>
      <c r="O1823" s="68"/>
      <c r="P1823" s="68"/>
      <c r="Q1823" s="68"/>
      <c r="R1823" s="68"/>
      <c r="S1823" s="70"/>
      <c r="T1823" s="70"/>
      <c r="U1823" s="67"/>
      <c r="V1823" s="67"/>
      <c r="W1823" s="67"/>
      <c r="X1823" s="67"/>
      <c r="Y1823" s="67"/>
    </row>
    <row r="1824">
      <c r="A1824" s="65"/>
      <c r="B1824" s="68"/>
      <c r="C1824" s="67"/>
      <c r="D1824" s="67"/>
      <c r="E1824" s="67"/>
      <c r="F1824" s="68"/>
      <c r="G1824" s="68"/>
      <c r="H1824" s="68"/>
      <c r="I1824" s="68"/>
      <c r="J1824" s="68"/>
      <c r="K1824" s="68"/>
      <c r="L1824" s="68"/>
      <c r="M1824" s="68"/>
      <c r="N1824" s="68"/>
      <c r="O1824" s="68"/>
      <c r="P1824" s="68"/>
      <c r="Q1824" s="68"/>
      <c r="R1824" s="68"/>
      <c r="S1824" s="70"/>
      <c r="T1824" s="70"/>
      <c r="U1824" s="67"/>
      <c r="V1824" s="67"/>
      <c r="W1824" s="67"/>
      <c r="X1824" s="67"/>
      <c r="Y1824" s="67"/>
    </row>
    <row r="1825">
      <c r="A1825" s="65"/>
      <c r="B1825" s="68"/>
      <c r="C1825" s="67"/>
      <c r="D1825" s="67"/>
      <c r="E1825" s="67"/>
      <c r="F1825" s="68"/>
      <c r="G1825" s="68"/>
      <c r="H1825" s="68"/>
      <c r="I1825" s="68"/>
      <c r="J1825" s="68"/>
      <c r="K1825" s="68"/>
      <c r="L1825" s="68"/>
      <c r="M1825" s="68"/>
      <c r="N1825" s="68"/>
      <c r="O1825" s="68"/>
      <c r="P1825" s="68"/>
      <c r="Q1825" s="68"/>
      <c r="R1825" s="68"/>
      <c r="S1825" s="70"/>
      <c r="T1825" s="70"/>
      <c r="U1825" s="67"/>
      <c r="V1825" s="67"/>
      <c r="W1825" s="67"/>
      <c r="X1825" s="67"/>
      <c r="Y1825" s="67"/>
    </row>
    <row r="1826">
      <c r="A1826" s="65"/>
      <c r="B1826" s="68"/>
      <c r="C1826" s="67"/>
      <c r="D1826" s="67"/>
      <c r="E1826" s="67"/>
      <c r="F1826" s="68"/>
      <c r="G1826" s="68"/>
      <c r="H1826" s="68"/>
      <c r="I1826" s="68"/>
      <c r="J1826" s="68"/>
      <c r="K1826" s="68"/>
      <c r="L1826" s="68"/>
      <c r="M1826" s="68"/>
      <c r="N1826" s="68"/>
      <c r="O1826" s="68"/>
      <c r="P1826" s="68"/>
      <c r="Q1826" s="68"/>
      <c r="R1826" s="68"/>
      <c r="S1826" s="70"/>
      <c r="T1826" s="70"/>
      <c r="U1826" s="67"/>
      <c r="V1826" s="67"/>
      <c r="W1826" s="67"/>
      <c r="X1826" s="67"/>
      <c r="Y1826" s="67"/>
    </row>
    <row r="1827">
      <c r="A1827" s="65"/>
      <c r="B1827" s="68"/>
      <c r="C1827" s="67"/>
      <c r="D1827" s="67"/>
      <c r="E1827" s="67"/>
      <c r="F1827" s="68"/>
      <c r="G1827" s="68"/>
      <c r="H1827" s="68"/>
      <c r="I1827" s="68"/>
      <c r="J1827" s="68"/>
      <c r="K1827" s="68"/>
      <c r="L1827" s="68"/>
      <c r="M1827" s="68"/>
      <c r="N1827" s="68"/>
      <c r="O1827" s="68"/>
      <c r="P1827" s="68"/>
      <c r="Q1827" s="68"/>
      <c r="R1827" s="68"/>
      <c r="S1827" s="70"/>
      <c r="T1827" s="70"/>
      <c r="U1827" s="67"/>
      <c r="V1827" s="67"/>
      <c r="W1827" s="67"/>
      <c r="X1827" s="67"/>
      <c r="Y1827" s="67"/>
    </row>
    <row r="1828">
      <c r="A1828" s="65"/>
      <c r="B1828" s="68"/>
      <c r="C1828" s="67"/>
      <c r="D1828" s="67"/>
      <c r="E1828" s="67"/>
      <c r="F1828" s="68"/>
      <c r="G1828" s="68"/>
      <c r="H1828" s="68"/>
      <c r="I1828" s="68"/>
      <c r="J1828" s="68"/>
      <c r="K1828" s="68"/>
      <c r="L1828" s="68"/>
      <c r="M1828" s="68"/>
      <c r="N1828" s="68"/>
      <c r="O1828" s="68"/>
      <c r="P1828" s="68"/>
      <c r="Q1828" s="68"/>
      <c r="R1828" s="68"/>
      <c r="S1828" s="70"/>
      <c r="T1828" s="70"/>
      <c r="U1828" s="67"/>
      <c r="V1828" s="67"/>
      <c r="W1828" s="67"/>
      <c r="X1828" s="67"/>
      <c r="Y1828" s="67"/>
    </row>
    <row r="1829">
      <c r="A1829" s="65"/>
      <c r="B1829" s="68"/>
      <c r="C1829" s="67"/>
      <c r="D1829" s="67"/>
      <c r="E1829" s="67"/>
      <c r="F1829" s="68"/>
      <c r="G1829" s="68"/>
      <c r="H1829" s="68"/>
      <c r="I1829" s="68"/>
      <c r="J1829" s="68"/>
      <c r="K1829" s="68"/>
      <c r="L1829" s="68"/>
      <c r="M1829" s="68"/>
      <c r="N1829" s="68"/>
      <c r="O1829" s="68"/>
      <c r="P1829" s="68"/>
      <c r="Q1829" s="68"/>
      <c r="R1829" s="68"/>
      <c r="S1829" s="70"/>
      <c r="T1829" s="70"/>
      <c r="U1829" s="67"/>
      <c r="V1829" s="67"/>
      <c r="W1829" s="67"/>
      <c r="X1829" s="67"/>
      <c r="Y1829" s="67"/>
    </row>
    <row r="1830">
      <c r="A1830" s="65"/>
      <c r="B1830" s="68"/>
      <c r="C1830" s="67"/>
      <c r="D1830" s="67"/>
      <c r="E1830" s="67"/>
      <c r="F1830" s="68"/>
      <c r="G1830" s="68"/>
      <c r="H1830" s="68"/>
      <c r="I1830" s="68"/>
      <c r="J1830" s="68"/>
      <c r="K1830" s="68"/>
      <c r="L1830" s="68"/>
      <c r="M1830" s="68"/>
      <c r="N1830" s="68"/>
      <c r="O1830" s="68"/>
      <c r="P1830" s="68"/>
      <c r="Q1830" s="68"/>
      <c r="R1830" s="68"/>
      <c r="S1830" s="70"/>
      <c r="T1830" s="70"/>
      <c r="U1830" s="67"/>
      <c r="V1830" s="67"/>
      <c r="W1830" s="67"/>
      <c r="X1830" s="67"/>
      <c r="Y1830" s="67"/>
    </row>
    <row r="1831">
      <c r="A1831" s="65"/>
      <c r="B1831" s="68"/>
      <c r="C1831" s="67"/>
      <c r="D1831" s="67"/>
      <c r="E1831" s="67"/>
      <c r="F1831" s="68"/>
      <c r="G1831" s="68"/>
      <c r="H1831" s="68"/>
      <c r="I1831" s="68"/>
      <c r="J1831" s="68"/>
      <c r="K1831" s="68"/>
      <c r="L1831" s="68"/>
      <c r="M1831" s="68"/>
      <c r="N1831" s="68"/>
      <c r="O1831" s="68"/>
      <c r="P1831" s="68"/>
      <c r="Q1831" s="68"/>
      <c r="R1831" s="68"/>
      <c r="S1831" s="70"/>
      <c r="T1831" s="70"/>
      <c r="U1831" s="67"/>
      <c r="V1831" s="67"/>
      <c r="W1831" s="67"/>
      <c r="X1831" s="67"/>
      <c r="Y1831" s="67"/>
    </row>
    <row r="1832">
      <c r="A1832" s="65"/>
      <c r="B1832" s="68"/>
      <c r="C1832" s="67"/>
      <c r="D1832" s="67"/>
      <c r="E1832" s="67"/>
      <c r="F1832" s="68"/>
      <c r="G1832" s="68"/>
      <c r="H1832" s="68"/>
      <c r="I1832" s="68"/>
      <c r="J1832" s="68"/>
      <c r="K1832" s="68"/>
      <c r="L1832" s="68"/>
      <c r="M1832" s="68"/>
      <c r="N1832" s="68"/>
      <c r="O1832" s="68"/>
      <c r="P1832" s="68"/>
      <c r="Q1832" s="68"/>
      <c r="R1832" s="68"/>
      <c r="S1832" s="70"/>
      <c r="T1832" s="70"/>
      <c r="U1832" s="67"/>
      <c r="V1832" s="67"/>
      <c r="W1832" s="67"/>
      <c r="X1832" s="67"/>
      <c r="Y1832" s="67"/>
    </row>
    <row r="1833">
      <c r="A1833" s="65"/>
      <c r="B1833" s="68"/>
      <c r="C1833" s="67"/>
      <c r="D1833" s="67"/>
      <c r="E1833" s="67"/>
      <c r="F1833" s="68"/>
      <c r="G1833" s="68"/>
      <c r="H1833" s="68"/>
      <c r="I1833" s="68"/>
      <c r="J1833" s="68"/>
      <c r="K1833" s="68"/>
      <c r="L1833" s="68"/>
      <c r="M1833" s="68"/>
      <c r="N1833" s="68"/>
      <c r="O1833" s="68"/>
      <c r="P1833" s="68"/>
      <c r="Q1833" s="68"/>
      <c r="R1833" s="68"/>
      <c r="S1833" s="70"/>
      <c r="T1833" s="70"/>
      <c r="U1833" s="67"/>
      <c r="V1833" s="67"/>
      <c r="W1833" s="67"/>
      <c r="X1833" s="67"/>
      <c r="Y1833" s="67"/>
    </row>
    <row r="1834">
      <c r="A1834" s="65"/>
      <c r="B1834" s="68"/>
      <c r="C1834" s="67"/>
      <c r="D1834" s="67"/>
      <c r="E1834" s="67"/>
      <c r="F1834" s="68"/>
      <c r="G1834" s="68"/>
      <c r="H1834" s="68"/>
      <c r="I1834" s="68"/>
      <c r="J1834" s="68"/>
      <c r="K1834" s="68"/>
      <c r="L1834" s="68"/>
      <c r="M1834" s="68"/>
      <c r="N1834" s="68"/>
      <c r="O1834" s="68"/>
      <c r="P1834" s="68"/>
      <c r="Q1834" s="68"/>
      <c r="R1834" s="68"/>
      <c r="S1834" s="70"/>
      <c r="T1834" s="70"/>
      <c r="U1834" s="67"/>
      <c r="V1834" s="67"/>
      <c r="W1834" s="67"/>
      <c r="X1834" s="67"/>
      <c r="Y1834" s="67"/>
    </row>
    <row r="1835">
      <c r="A1835" s="65"/>
      <c r="B1835" s="68"/>
      <c r="C1835" s="67"/>
      <c r="D1835" s="67"/>
      <c r="E1835" s="67"/>
      <c r="F1835" s="68"/>
      <c r="G1835" s="68"/>
      <c r="H1835" s="68"/>
      <c r="I1835" s="68"/>
      <c r="J1835" s="68"/>
      <c r="K1835" s="68"/>
      <c r="L1835" s="68"/>
      <c r="M1835" s="68"/>
      <c r="N1835" s="68"/>
      <c r="O1835" s="68"/>
      <c r="P1835" s="68"/>
      <c r="Q1835" s="68"/>
      <c r="R1835" s="68"/>
      <c r="S1835" s="70"/>
      <c r="T1835" s="70"/>
      <c r="U1835" s="67"/>
      <c r="V1835" s="67"/>
      <c r="W1835" s="67"/>
      <c r="X1835" s="67"/>
      <c r="Y1835" s="67"/>
    </row>
    <row r="1836">
      <c r="A1836" s="65"/>
      <c r="B1836" s="68"/>
      <c r="C1836" s="67"/>
      <c r="D1836" s="67"/>
      <c r="E1836" s="67"/>
      <c r="F1836" s="68"/>
      <c r="G1836" s="68"/>
      <c r="H1836" s="68"/>
      <c r="I1836" s="68"/>
      <c r="J1836" s="68"/>
      <c r="K1836" s="68"/>
      <c r="L1836" s="68"/>
      <c r="M1836" s="68"/>
      <c r="N1836" s="68"/>
      <c r="O1836" s="68"/>
      <c r="P1836" s="68"/>
      <c r="Q1836" s="68"/>
      <c r="R1836" s="68"/>
      <c r="S1836" s="70"/>
      <c r="T1836" s="70"/>
      <c r="U1836" s="67"/>
      <c r="V1836" s="67"/>
      <c r="W1836" s="67"/>
      <c r="X1836" s="67"/>
      <c r="Y1836" s="67"/>
    </row>
    <row r="1837">
      <c r="A1837" s="65"/>
      <c r="B1837" s="68"/>
      <c r="C1837" s="67"/>
      <c r="D1837" s="67"/>
      <c r="E1837" s="67"/>
      <c r="F1837" s="68"/>
      <c r="G1837" s="68"/>
      <c r="H1837" s="68"/>
      <c r="I1837" s="68"/>
      <c r="J1837" s="68"/>
      <c r="K1837" s="68"/>
      <c r="L1837" s="68"/>
      <c r="M1837" s="68"/>
      <c r="N1837" s="68"/>
      <c r="O1837" s="68"/>
      <c r="P1837" s="68"/>
      <c r="Q1837" s="68"/>
      <c r="R1837" s="68"/>
      <c r="S1837" s="70"/>
      <c r="T1837" s="70"/>
      <c r="U1837" s="67"/>
      <c r="V1837" s="67"/>
      <c r="W1837" s="67"/>
      <c r="X1837" s="67"/>
      <c r="Y1837" s="67"/>
    </row>
    <row r="1838">
      <c r="A1838" s="65"/>
      <c r="B1838" s="68"/>
      <c r="C1838" s="67"/>
      <c r="D1838" s="67"/>
      <c r="E1838" s="67"/>
      <c r="F1838" s="68"/>
      <c r="G1838" s="68"/>
      <c r="H1838" s="68"/>
      <c r="I1838" s="68"/>
      <c r="J1838" s="68"/>
      <c r="K1838" s="68"/>
      <c r="L1838" s="68"/>
      <c r="M1838" s="68"/>
      <c r="N1838" s="68"/>
      <c r="O1838" s="68"/>
      <c r="P1838" s="68"/>
      <c r="Q1838" s="68"/>
      <c r="R1838" s="68"/>
      <c r="S1838" s="70"/>
      <c r="T1838" s="70"/>
      <c r="U1838" s="67"/>
      <c r="V1838" s="67"/>
      <c r="W1838" s="67"/>
      <c r="X1838" s="67"/>
      <c r="Y1838" s="67"/>
    </row>
    <row r="1839">
      <c r="A1839" s="67"/>
      <c r="B1839" s="68"/>
      <c r="C1839" s="67"/>
      <c r="D1839" s="67"/>
      <c r="E1839" s="67"/>
      <c r="F1839" s="68"/>
      <c r="G1839" s="68"/>
      <c r="H1839" s="68"/>
      <c r="I1839" s="68"/>
      <c r="J1839" s="68"/>
      <c r="K1839" s="68"/>
      <c r="L1839" s="68"/>
      <c r="M1839" s="68"/>
      <c r="N1839" s="68"/>
      <c r="O1839" s="68"/>
      <c r="P1839" s="68"/>
      <c r="Q1839" s="68"/>
      <c r="R1839" s="68"/>
      <c r="S1839" s="70"/>
      <c r="T1839" s="70"/>
      <c r="U1839" s="67"/>
      <c r="V1839" s="67"/>
      <c r="W1839" s="67"/>
      <c r="X1839" s="67"/>
      <c r="Y1839" s="67"/>
    </row>
    <row r="1840">
      <c r="A1840" s="67"/>
      <c r="B1840" s="68"/>
      <c r="C1840" s="67"/>
      <c r="D1840" s="67"/>
      <c r="E1840" s="67"/>
      <c r="F1840" s="68"/>
      <c r="G1840" s="68"/>
      <c r="H1840" s="68"/>
      <c r="I1840" s="68"/>
      <c r="J1840" s="68"/>
      <c r="K1840" s="68"/>
      <c r="L1840" s="68"/>
      <c r="M1840" s="68"/>
      <c r="N1840" s="68"/>
      <c r="O1840" s="68"/>
      <c r="P1840" s="68"/>
      <c r="Q1840" s="68"/>
      <c r="R1840" s="68"/>
      <c r="S1840" s="70"/>
      <c r="T1840" s="70"/>
      <c r="U1840" s="67"/>
      <c r="V1840" s="67"/>
      <c r="W1840" s="67"/>
      <c r="X1840" s="67"/>
      <c r="Y1840" s="67"/>
    </row>
    <row r="1841">
      <c r="A1841" s="67"/>
      <c r="B1841" s="68"/>
      <c r="C1841" s="67"/>
      <c r="D1841" s="67"/>
      <c r="E1841" s="67"/>
      <c r="F1841" s="68"/>
      <c r="G1841" s="68"/>
      <c r="H1841" s="68"/>
      <c r="I1841" s="68"/>
      <c r="J1841" s="68"/>
      <c r="K1841" s="68"/>
      <c r="L1841" s="68"/>
      <c r="M1841" s="68"/>
      <c r="N1841" s="68"/>
      <c r="O1841" s="68"/>
      <c r="P1841" s="68"/>
      <c r="Q1841" s="68"/>
      <c r="R1841" s="68"/>
      <c r="S1841" s="70"/>
      <c r="T1841" s="70"/>
      <c r="U1841" s="67"/>
      <c r="V1841" s="67"/>
      <c r="W1841" s="67"/>
      <c r="X1841" s="67"/>
      <c r="Y1841" s="67"/>
    </row>
    <row r="1842">
      <c r="A1842" s="67"/>
      <c r="B1842" s="68"/>
      <c r="C1842" s="67"/>
      <c r="D1842" s="67"/>
      <c r="E1842" s="67"/>
      <c r="F1842" s="68"/>
      <c r="G1842" s="68"/>
      <c r="H1842" s="68"/>
      <c r="I1842" s="68"/>
      <c r="J1842" s="68"/>
      <c r="K1842" s="68"/>
      <c r="L1842" s="68"/>
      <c r="M1842" s="68"/>
      <c r="N1842" s="68"/>
      <c r="O1842" s="68"/>
      <c r="P1842" s="68"/>
      <c r="Q1842" s="68"/>
      <c r="R1842" s="68"/>
      <c r="S1842" s="70"/>
      <c r="T1842" s="70"/>
      <c r="U1842" s="67"/>
      <c r="V1842" s="67"/>
      <c r="W1842" s="67"/>
      <c r="X1842" s="67"/>
      <c r="Y1842" s="67"/>
    </row>
    <row r="1843">
      <c r="A1843" s="67"/>
      <c r="B1843" s="68"/>
      <c r="C1843" s="67"/>
      <c r="D1843" s="67"/>
      <c r="E1843" s="67"/>
      <c r="F1843" s="68"/>
      <c r="G1843" s="68"/>
      <c r="H1843" s="68"/>
      <c r="I1843" s="68"/>
      <c r="J1843" s="68"/>
      <c r="K1843" s="68"/>
      <c r="L1843" s="68"/>
      <c r="M1843" s="68"/>
      <c r="N1843" s="68"/>
      <c r="O1843" s="68"/>
      <c r="P1843" s="68"/>
      <c r="Q1843" s="68"/>
      <c r="R1843" s="68"/>
      <c r="S1843" s="70"/>
      <c r="T1843" s="70"/>
      <c r="U1843" s="67"/>
      <c r="V1843" s="67"/>
      <c r="W1843" s="67"/>
      <c r="X1843" s="67"/>
      <c r="Y1843" s="67"/>
    </row>
    <row r="1844">
      <c r="A1844" s="67"/>
      <c r="B1844" s="68"/>
      <c r="C1844" s="67"/>
      <c r="D1844" s="67"/>
      <c r="E1844" s="67"/>
      <c r="F1844" s="68"/>
      <c r="G1844" s="68"/>
      <c r="H1844" s="68"/>
      <c r="I1844" s="68"/>
      <c r="J1844" s="68"/>
      <c r="K1844" s="68"/>
      <c r="L1844" s="68"/>
      <c r="M1844" s="68"/>
      <c r="N1844" s="68"/>
      <c r="O1844" s="68"/>
      <c r="P1844" s="68"/>
      <c r="Q1844" s="68"/>
      <c r="R1844" s="68"/>
      <c r="S1844" s="70"/>
      <c r="T1844" s="70"/>
      <c r="U1844" s="67"/>
      <c r="V1844" s="67"/>
      <c r="W1844" s="67"/>
      <c r="X1844" s="67"/>
      <c r="Y1844" s="67"/>
    </row>
    <row r="1845">
      <c r="A1845" s="67"/>
      <c r="B1845" s="68"/>
      <c r="C1845" s="67"/>
      <c r="D1845" s="67"/>
      <c r="E1845" s="67"/>
      <c r="F1845" s="68"/>
      <c r="G1845" s="68"/>
      <c r="H1845" s="68"/>
      <c r="I1845" s="68"/>
      <c r="J1845" s="68"/>
      <c r="K1845" s="68"/>
      <c r="L1845" s="68"/>
      <c r="M1845" s="68"/>
      <c r="N1845" s="68"/>
      <c r="O1845" s="68"/>
      <c r="P1845" s="68"/>
      <c r="Q1845" s="68"/>
      <c r="R1845" s="68"/>
      <c r="S1845" s="70"/>
      <c r="T1845" s="70"/>
      <c r="U1845" s="67"/>
      <c r="V1845" s="67"/>
      <c r="W1845" s="67"/>
      <c r="X1845" s="67"/>
      <c r="Y1845" s="67"/>
    </row>
    <row r="1846">
      <c r="A1846" s="67"/>
      <c r="B1846" s="68"/>
      <c r="C1846" s="67"/>
      <c r="D1846" s="67"/>
      <c r="E1846" s="67"/>
      <c r="F1846" s="68"/>
      <c r="G1846" s="68"/>
      <c r="H1846" s="68"/>
      <c r="I1846" s="68"/>
      <c r="J1846" s="68"/>
      <c r="K1846" s="68"/>
      <c r="L1846" s="68"/>
      <c r="M1846" s="68"/>
      <c r="N1846" s="68"/>
      <c r="O1846" s="68"/>
      <c r="P1846" s="68"/>
      <c r="Q1846" s="68"/>
      <c r="R1846" s="68"/>
      <c r="S1846" s="70"/>
      <c r="T1846" s="70"/>
      <c r="U1846" s="67"/>
      <c r="V1846" s="67"/>
      <c r="W1846" s="67"/>
      <c r="X1846" s="67"/>
      <c r="Y1846" s="67"/>
    </row>
    <row r="1847">
      <c r="A1847" s="67"/>
      <c r="B1847" s="68"/>
      <c r="C1847" s="67"/>
      <c r="D1847" s="67"/>
      <c r="E1847" s="67"/>
      <c r="F1847" s="68"/>
      <c r="G1847" s="68"/>
      <c r="H1847" s="68"/>
      <c r="I1847" s="68"/>
      <c r="J1847" s="68"/>
      <c r="K1847" s="68"/>
      <c r="L1847" s="68"/>
      <c r="M1847" s="68"/>
      <c r="N1847" s="68"/>
      <c r="O1847" s="68"/>
      <c r="P1847" s="68"/>
      <c r="Q1847" s="68"/>
      <c r="R1847" s="68"/>
      <c r="S1847" s="70"/>
      <c r="T1847" s="70"/>
      <c r="U1847" s="67"/>
      <c r="V1847" s="67"/>
      <c r="W1847" s="67"/>
      <c r="X1847" s="67"/>
      <c r="Y1847" s="67"/>
    </row>
    <row r="1848">
      <c r="A1848" s="67"/>
      <c r="B1848" s="68"/>
      <c r="C1848" s="67"/>
      <c r="D1848" s="67"/>
      <c r="E1848" s="67"/>
      <c r="F1848" s="68"/>
      <c r="G1848" s="68"/>
      <c r="H1848" s="68"/>
      <c r="I1848" s="68"/>
      <c r="J1848" s="68"/>
      <c r="K1848" s="68"/>
      <c r="L1848" s="68"/>
      <c r="M1848" s="68"/>
      <c r="N1848" s="68"/>
      <c r="O1848" s="68"/>
      <c r="P1848" s="68"/>
      <c r="Q1848" s="68"/>
      <c r="R1848" s="68"/>
      <c r="S1848" s="70"/>
      <c r="T1848" s="70"/>
      <c r="U1848" s="67"/>
      <c r="V1848" s="67"/>
      <c r="W1848" s="67"/>
      <c r="X1848" s="67"/>
      <c r="Y1848" s="67"/>
    </row>
    <row r="1849">
      <c r="A1849" s="67"/>
      <c r="B1849" s="68"/>
      <c r="C1849" s="67"/>
      <c r="D1849" s="67"/>
      <c r="E1849" s="67"/>
      <c r="F1849" s="68"/>
      <c r="G1849" s="68"/>
      <c r="H1849" s="68"/>
      <c r="I1849" s="68"/>
      <c r="J1849" s="68"/>
      <c r="K1849" s="68"/>
      <c r="L1849" s="68"/>
      <c r="M1849" s="68"/>
      <c r="N1849" s="68"/>
      <c r="O1849" s="68"/>
      <c r="P1849" s="68"/>
      <c r="Q1849" s="68"/>
      <c r="R1849" s="68"/>
      <c r="S1849" s="70"/>
      <c r="T1849" s="70"/>
      <c r="U1849" s="67"/>
      <c r="V1849" s="67"/>
      <c r="W1849" s="67"/>
      <c r="X1849" s="67"/>
      <c r="Y1849" s="67"/>
    </row>
    <row r="1850">
      <c r="A1850" s="67"/>
      <c r="B1850" s="68"/>
      <c r="C1850" s="67"/>
      <c r="D1850" s="67"/>
      <c r="E1850" s="67"/>
      <c r="F1850" s="68"/>
      <c r="G1850" s="68"/>
      <c r="H1850" s="68"/>
      <c r="I1850" s="68"/>
      <c r="J1850" s="68"/>
      <c r="K1850" s="68"/>
      <c r="L1850" s="68"/>
      <c r="M1850" s="68"/>
      <c r="N1850" s="68"/>
      <c r="O1850" s="68"/>
      <c r="P1850" s="68"/>
      <c r="Q1850" s="68"/>
      <c r="R1850" s="68"/>
      <c r="S1850" s="70"/>
      <c r="T1850" s="70"/>
      <c r="U1850" s="67"/>
      <c r="V1850" s="67"/>
      <c r="W1850" s="67"/>
      <c r="X1850" s="67"/>
      <c r="Y1850" s="67"/>
    </row>
    <row r="1851">
      <c r="A1851" s="67"/>
      <c r="B1851" s="68"/>
      <c r="C1851" s="67"/>
      <c r="D1851" s="67"/>
      <c r="E1851" s="67"/>
      <c r="F1851" s="68"/>
      <c r="G1851" s="68"/>
      <c r="H1851" s="68"/>
      <c r="I1851" s="68"/>
      <c r="J1851" s="68"/>
      <c r="K1851" s="68"/>
      <c r="L1851" s="68"/>
      <c r="M1851" s="68"/>
      <c r="N1851" s="68"/>
      <c r="O1851" s="68"/>
      <c r="P1851" s="68"/>
      <c r="Q1851" s="68"/>
      <c r="R1851" s="68"/>
      <c r="S1851" s="70"/>
      <c r="T1851" s="70"/>
      <c r="U1851" s="67"/>
      <c r="V1851" s="67"/>
      <c r="W1851" s="67"/>
      <c r="X1851" s="67"/>
      <c r="Y1851" s="67"/>
    </row>
    <row r="1852">
      <c r="A1852" s="67"/>
      <c r="B1852" s="68"/>
      <c r="C1852" s="67"/>
      <c r="D1852" s="67"/>
      <c r="E1852" s="67"/>
      <c r="F1852" s="68"/>
      <c r="G1852" s="68"/>
      <c r="H1852" s="68"/>
      <c r="I1852" s="68"/>
      <c r="J1852" s="68"/>
      <c r="K1852" s="68"/>
      <c r="L1852" s="68"/>
      <c r="M1852" s="68"/>
      <c r="N1852" s="68"/>
      <c r="O1852" s="68"/>
      <c r="P1852" s="68"/>
      <c r="Q1852" s="68"/>
      <c r="R1852" s="68"/>
      <c r="S1852" s="70"/>
      <c r="T1852" s="70"/>
      <c r="U1852" s="67"/>
      <c r="V1852" s="67"/>
      <c r="W1852" s="67"/>
      <c r="X1852" s="67"/>
      <c r="Y1852" s="67"/>
    </row>
    <row r="1853">
      <c r="A1853" s="67"/>
      <c r="B1853" s="68"/>
      <c r="C1853" s="67"/>
      <c r="D1853" s="67"/>
      <c r="E1853" s="67"/>
      <c r="F1853" s="68"/>
      <c r="G1853" s="68"/>
      <c r="H1853" s="68"/>
      <c r="I1853" s="68"/>
      <c r="J1853" s="68"/>
      <c r="K1853" s="68"/>
      <c r="L1853" s="68"/>
      <c r="M1853" s="68"/>
      <c r="N1853" s="68"/>
      <c r="O1853" s="68"/>
      <c r="P1853" s="68"/>
      <c r="Q1853" s="68"/>
      <c r="R1853" s="68"/>
      <c r="S1853" s="70"/>
      <c r="T1853" s="70"/>
      <c r="U1853" s="67"/>
      <c r="V1853" s="67"/>
      <c r="W1853" s="67"/>
      <c r="X1853" s="67"/>
      <c r="Y1853" s="67"/>
    </row>
    <row r="1854">
      <c r="A1854" s="67"/>
      <c r="B1854" s="68"/>
      <c r="C1854" s="67"/>
      <c r="D1854" s="67"/>
      <c r="E1854" s="67"/>
      <c r="F1854" s="68"/>
      <c r="G1854" s="68"/>
      <c r="H1854" s="68"/>
      <c r="I1854" s="68"/>
      <c r="J1854" s="68"/>
      <c r="K1854" s="68"/>
      <c r="L1854" s="68"/>
      <c r="M1854" s="68"/>
      <c r="N1854" s="68"/>
      <c r="O1854" s="68"/>
      <c r="P1854" s="68"/>
      <c r="Q1854" s="68"/>
      <c r="R1854" s="68"/>
      <c r="S1854" s="70"/>
      <c r="T1854" s="70"/>
      <c r="U1854" s="67"/>
      <c r="V1854" s="67"/>
      <c r="W1854" s="67"/>
      <c r="X1854" s="67"/>
      <c r="Y1854" s="67"/>
    </row>
    <row r="1855">
      <c r="A1855" s="67"/>
      <c r="B1855" s="68"/>
      <c r="C1855" s="67"/>
      <c r="D1855" s="67"/>
      <c r="E1855" s="67"/>
      <c r="F1855" s="68"/>
      <c r="G1855" s="68"/>
      <c r="H1855" s="68"/>
      <c r="I1855" s="68"/>
      <c r="J1855" s="68"/>
      <c r="K1855" s="68"/>
      <c r="L1855" s="68"/>
      <c r="M1855" s="68"/>
      <c r="N1855" s="68"/>
      <c r="O1855" s="68"/>
      <c r="P1855" s="68"/>
      <c r="Q1855" s="68"/>
      <c r="R1855" s="68"/>
      <c r="S1855" s="70"/>
      <c r="T1855" s="70"/>
      <c r="U1855" s="67"/>
      <c r="V1855" s="67"/>
      <c r="W1855" s="67"/>
      <c r="X1855" s="67"/>
      <c r="Y1855" s="67"/>
    </row>
    <row r="1856">
      <c r="A1856" s="67"/>
      <c r="B1856" s="68"/>
      <c r="C1856" s="67"/>
      <c r="D1856" s="67"/>
      <c r="E1856" s="67"/>
      <c r="F1856" s="68"/>
      <c r="G1856" s="68"/>
      <c r="H1856" s="68"/>
      <c r="I1856" s="68"/>
      <c r="J1856" s="68"/>
      <c r="K1856" s="68"/>
      <c r="L1856" s="68"/>
      <c r="M1856" s="68"/>
      <c r="N1856" s="68"/>
      <c r="O1856" s="68"/>
      <c r="P1856" s="68"/>
      <c r="Q1856" s="68"/>
      <c r="R1856" s="68"/>
      <c r="S1856" s="70"/>
      <c r="T1856" s="70"/>
      <c r="U1856" s="67"/>
      <c r="V1856" s="67"/>
      <c r="W1856" s="67"/>
      <c r="X1856" s="67"/>
      <c r="Y1856" s="67"/>
    </row>
    <row r="1857">
      <c r="A1857" s="67"/>
      <c r="B1857" s="68"/>
      <c r="C1857" s="67"/>
      <c r="D1857" s="67"/>
      <c r="E1857" s="67"/>
      <c r="F1857" s="68"/>
      <c r="G1857" s="68"/>
      <c r="H1857" s="68"/>
      <c r="I1857" s="68"/>
      <c r="J1857" s="68"/>
      <c r="K1857" s="68"/>
      <c r="L1857" s="68"/>
      <c r="M1857" s="68"/>
      <c r="N1857" s="68"/>
      <c r="O1857" s="68"/>
      <c r="P1857" s="68"/>
      <c r="Q1857" s="68"/>
      <c r="R1857" s="68"/>
      <c r="S1857" s="70"/>
      <c r="T1857" s="70"/>
      <c r="U1857" s="67"/>
      <c r="V1857" s="67"/>
      <c r="W1857" s="67"/>
      <c r="X1857" s="67"/>
      <c r="Y1857" s="67"/>
    </row>
    <row r="1858">
      <c r="A1858" s="67"/>
      <c r="B1858" s="68"/>
      <c r="C1858" s="67"/>
      <c r="D1858" s="67"/>
      <c r="E1858" s="67"/>
      <c r="F1858" s="68"/>
      <c r="G1858" s="68"/>
      <c r="H1858" s="68"/>
      <c r="I1858" s="68"/>
      <c r="J1858" s="68"/>
      <c r="K1858" s="68"/>
      <c r="L1858" s="68"/>
      <c r="M1858" s="68"/>
      <c r="N1858" s="68"/>
      <c r="O1858" s="68"/>
      <c r="P1858" s="68"/>
      <c r="Q1858" s="68"/>
      <c r="R1858" s="68"/>
      <c r="S1858" s="70"/>
      <c r="T1858" s="70"/>
      <c r="U1858" s="67"/>
      <c r="V1858" s="67"/>
      <c r="W1858" s="67"/>
      <c r="X1858" s="67"/>
      <c r="Y1858" s="67"/>
    </row>
    <row r="1859">
      <c r="A1859" s="67"/>
      <c r="B1859" s="68"/>
      <c r="C1859" s="67"/>
      <c r="D1859" s="67"/>
      <c r="E1859" s="67"/>
      <c r="F1859" s="68"/>
      <c r="G1859" s="68"/>
      <c r="H1859" s="68"/>
      <c r="I1859" s="68"/>
      <c r="J1859" s="68"/>
      <c r="K1859" s="68"/>
      <c r="L1859" s="68"/>
      <c r="M1859" s="68"/>
      <c r="N1859" s="68"/>
      <c r="O1859" s="68"/>
      <c r="P1859" s="68"/>
      <c r="Q1859" s="68"/>
      <c r="R1859" s="68"/>
      <c r="S1859" s="70"/>
      <c r="T1859" s="70"/>
      <c r="U1859" s="67"/>
      <c r="V1859" s="67"/>
      <c r="W1859" s="67"/>
      <c r="X1859" s="67"/>
      <c r="Y1859" s="67"/>
    </row>
    <row r="1860">
      <c r="A1860" s="67"/>
      <c r="B1860" s="68"/>
      <c r="C1860" s="67"/>
      <c r="D1860" s="67"/>
      <c r="E1860" s="67"/>
      <c r="F1860" s="68"/>
      <c r="G1860" s="68"/>
      <c r="H1860" s="68"/>
      <c r="I1860" s="68"/>
      <c r="J1860" s="68"/>
      <c r="K1860" s="68"/>
      <c r="L1860" s="68"/>
      <c r="M1860" s="68"/>
      <c r="N1860" s="68"/>
      <c r="O1860" s="68"/>
      <c r="P1860" s="68"/>
      <c r="Q1860" s="68"/>
      <c r="R1860" s="68"/>
      <c r="S1860" s="70"/>
      <c r="T1860" s="70"/>
      <c r="U1860" s="67"/>
      <c r="V1860" s="67"/>
      <c r="W1860" s="67"/>
      <c r="X1860" s="67"/>
      <c r="Y1860" s="67"/>
    </row>
    <row r="1861">
      <c r="A1861" s="67"/>
      <c r="B1861" s="68"/>
      <c r="C1861" s="67"/>
      <c r="D1861" s="67"/>
      <c r="E1861" s="67"/>
      <c r="F1861" s="68"/>
      <c r="G1861" s="68"/>
      <c r="H1861" s="68"/>
      <c r="I1861" s="68"/>
      <c r="J1861" s="68"/>
      <c r="K1861" s="68"/>
      <c r="L1861" s="68"/>
      <c r="M1861" s="68"/>
      <c r="N1861" s="68"/>
      <c r="O1861" s="68"/>
      <c r="P1861" s="68"/>
      <c r="Q1861" s="68"/>
      <c r="R1861" s="68"/>
      <c r="S1861" s="70"/>
      <c r="T1861" s="70"/>
      <c r="U1861" s="67"/>
      <c r="V1861" s="67"/>
      <c r="W1861" s="67"/>
      <c r="X1861" s="67"/>
      <c r="Y1861" s="67"/>
    </row>
    <row r="1862">
      <c r="A1862" s="67"/>
      <c r="B1862" s="68"/>
      <c r="C1862" s="67"/>
      <c r="D1862" s="67"/>
      <c r="E1862" s="67"/>
      <c r="F1862" s="68"/>
      <c r="G1862" s="68"/>
      <c r="H1862" s="68"/>
      <c r="I1862" s="68"/>
      <c r="J1862" s="68"/>
      <c r="K1862" s="68"/>
      <c r="L1862" s="68"/>
      <c r="M1862" s="68"/>
      <c r="N1862" s="68"/>
      <c r="O1862" s="68"/>
      <c r="P1862" s="68"/>
      <c r="Q1862" s="68"/>
      <c r="R1862" s="68"/>
      <c r="S1862" s="70"/>
      <c r="T1862" s="70"/>
      <c r="U1862" s="67"/>
      <c r="V1862" s="67"/>
      <c r="W1862" s="67"/>
      <c r="X1862" s="67"/>
      <c r="Y1862" s="67"/>
    </row>
    <row r="1863">
      <c r="A1863" s="67"/>
      <c r="B1863" s="68"/>
      <c r="C1863" s="67"/>
      <c r="D1863" s="67"/>
      <c r="E1863" s="67"/>
      <c r="F1863" s="68"/>
      <c r="G1863" s="68"/>
      <c r="H1863" s="68"/>
      <c r="I1863" s="68"/>
      <c r="J1863" s="68"/>
      <c r="K1863" s="68"/>
      <c r="L1863" s="68"/>
      <c r="M1863" s="68"/>
      <c r="N1863" s="68"/>
      <c r="O1863" s="68"/>
      <c r="P1863" s="68"/>
      <c r="Q1863" s="68"/>
      <c r="R1863" s="68"/>
      <c r="S1863" s="70"/>
      <c r="T1863" s="70"/>
      <c r="U1863" s="67"/>
      <c r="V1863" s="67"/>
      <c r="W1863" s="67"/>
      <c r="X1863" s="67"/>
      <c r="Y1863" s="67"/>
    </row>
    <row r="1864">
      <c r="A1864" s="67"/>
      <c r="B1864" s="68"/>
      <c r="C1864" s="67"/>
      <c r="D1864" s="67"/>
      <c r="E1864" s="67"/>
      <c r="F1864" s="68"/>
      <c r="G1864" s="68"/>
      <c r="H1864" s="68"/>
      <c r="I1864" s="68"/>
      <c r="J1864" s="68"/>
      <c r="K1864" s="68"/>
      <c r="L1864" s="68"/>
      <c r="M1864" s="68"/>
      <c r="N1864" s="68"/>
      <c r="O1864" s="68"/>
      <c r="P1864" s="68"/>
      <c r="Q1864" s="68"/>
      <c r="R1864" s="68"/>
      <c r="S1864" s="70"/>
      <c r="T1864" s="70"/>
      <c r="U1864" s="67"/>
      <c r="V1864" s="67"/>
      <c r="W1864" s="67"/>
      <c r="X1864" s="67"/>
      <c r="Y1864" s="67"/>
    </row>
    <row r="1865">
      <c r="A1865" s="67"/>
      <c r="B1865" s="68"/>
      <c r="C1865" s="67"/>
      <c r="D1865" s="67"/>
      <c r="E1865" s="67"/>
      <c r="F1865" s="68"/>
      <c r="G1865" s="68"/>
      <c r="H1865" s="68"/>
      <c r="I1865" s="68"/>
      <c r="J1865" s="68"/>
      <c r="K1865" s="68"/>
      <c r="L1865" s="68"/>
      <c r="M1865" s="68"/>
      <c r="N1865" s="68"/>
      <c r="O1865" s="68"/>
      <c r="P1865" s="68"/>
      <c r="Q1865" s="68"/>
      <c r="R1865" s="68"/>
      <c r="S1865" s="70"/>
      <c r="T1865" s="70"/>
      <c r="U1865" s="67"/>
      <c r="V1865" s="67"/>
      <c r="W1865" s="67"/>
      <c r="X1865" s="67"/>
      <c r="Y1865" s="67"/>
    </row>
    <row r="1866">
      <c r="A1866" s="67"/>
      <c r="B1866" s="68"/>
      <c r="C1866" s="67"/>
      <c r="D1866" s="67"/>
      <c r="E1866" s="67"/>
      <c r="F1866" s="68"/>
      <c r="G1866" s="68"/>
      <c r="H1866" s="68"/>
      <c r="I1866" s="68"/>
      <c r="J1866" s="68"/>
      <c r="K1866" s="68"/>
      <c r="L1866" s="68"/>
      <c r="M1866" s="68"/>
      <c r="N1866" s="68"/>
      <c r="O1866" s="68"/>
      <c r="P1866" s="68"/>
      <c r="Q1866" s="68"/>
      <c r="R1866" s="68"/>
      <c r="S1866" s="70"/>
      <c r="T1866" s="70"/>
      <c r="U1866" s="67"/>
      <c r="V1866" s="67"/>
      <c r="W1866" s="67"/>
      <c r="X1866" s="67"/>
      <c r="Y1866" s="67"/>
    </row>
    <row r="1867">
      <c r="A1867" s="67"/>
      <c r="B1867" s="68"/>
      <c r="C1867" s="67"/>
      <c r="D1867" s="67"/>
      <c r="E1867" s="67"/>
      <c r="F1867" s="68"/>
      <c r="G1867" s="68"/>
      <c r="H1867" s="68"/>
      <c r="I1867" s="68"/>
      <c r="J1867" s="68"/>
      <c r="K1867" s="68"/>
      <c r="L1867" s="68"/>
      <c r="M1867" s="68"/>
      <c r="N1867" s="68"/>
      <c r="O1867" s="68"/>
      <c r="P1867" s="68"/>
      <c r="Q1867" s="68"/>
      <c r="R1867" s="68"/>
      <c r="S1867" s="70"/>
      <c r="T1867" s="70"/>
      <c r="U1867" s="67"/>
      <c r="V1867" s="67"/>
      <c r="W1867" s="67"/>
      <c r="X1867" s="67"/>
      <c r="Y1867" s="67"/>
    </row>
    <row r="1868">
      <c r="A1868" s="67"/>
      <c r="B1868" s="68"/>
      <c r="C1868" s="67"/>
      <c r="D1868" s="67"/>
      <c r="E1868" s="67"/>
      <c r="F1868" s="68"/>
      <c r="G1868" s="68"/>
      <c r="H1868" s="68"/>
      <c r="I1868" s="68"/>
      <c r="J1868" s="68"/>
      <c r="K1868" s="68"/>
      <c r="L1868" s="68"/>
      <c r="M1868" s="68"/>
      <c r="N1868" s="68"/>
      <c r="O1868" s="68"/>
      <c r="P1868" s="68"/>
      <c r="Q1868" s="68"/>
      <c r="R1868" s="68"/>
      <c r="S1868" s="70"/>
      <c r="T1868" s="70"/>
      <c r="U1868" s="67"/>
      <c r="V1868" s="67"/>
      <c r="W1868" s="67"/>
      <c r="X1868" s="67"/>
      <c r="Y1868" s="67"/>
    </row>
    <row r="1869">
      <c r="A1869" s="67"/>
      <c r="B1869" s="68"/>
      <c r="C1869" s="67"/>
      <c r="D1869" s="67"/>
      <c r="E1869" s="67"/>
      <c r="F1869" s="68"/>
      <c r="G1869" s="68"/>
      <c r="H1869" s="68"/>
      <c r="I1869" s="68"/>
      <c r="J1869" s="68"/>
      <c r="K1869" s="68"/>
      <c r="L1869" s="68"/>
      <c r="M1869" s="68"/>
      <c r="N1869" s="68"/>
      <c r="O1869" s="68"/>
      <c r="P1869" s="68"/>
      <c r="Q1869" s="68"/>
      <c r="R1869" s="68"/>
      <c r="S1869" s="70"/>
      <c r="T1869" s="70"/>
      <c r="U1869" s="67"/>
      <c r="V1869" s="67"/>
      <c r="W1869" s="67"/>
      <c r="X1869" s="67"/>
      <c r="Y1869" s="67"/>
    </row>
    <row r="1870">
      <c r="A1870" s="67"/>
      <c r="B1870" s="68"/>
      <c r="C1870" s="67"/>
      <c r="D1870" s="67"/>
      <c r="E1870" s="67"/>
      <c r="F1870" s="68"/>
      <c r="G1870" s="68"/>
      <c r="H1870" s="68"/>
      <c r="I1870" s="68"/>
      <c r="J1870" s="68"/>
      <c r="K1870" s="68"/>
      <c r="L1870" s="68"/>
      <c r="M1870" s="68"/>
      <c r="N1870" s="68"/>
      <c r="O1870" s="68"/>
      <c r="P1870" s="68"/>
      <c r="Q1870" s="68"/>
      <c r="R1870" s="68"/>
      <c r="S1870" s="70"/>
      <c r="T1870" s="70"/>
      <c r="U1870" s="67"/>
      <c r="V1870" s="67"/>
      <c r="W1870" s="67"/>
      <c r="X1870" s="67"/>
      <c r="Y1870" s="67"/>
    </row>
    <row r="1871">
      <c r="A1871" s="67"/>
      <c r="B1871" s="68"/>
      <c r="C1871" s="67"/>
      <c r="D1871" s="67"/>
      <c r="E1871" s="67"/>
      <c r="F1871" s="68"/>
      <c r="G1871" s="68"/>
      <c r="H1871" s="68"/>
      <c r="I1871" s="68"/>
      <c r="J1871" s="68"/>
      <c r="K1871" s="68"/>
      <c r="L1871" s="68"/>
      <c r="M1871" s="68"/>
      <c r="N1871" s="68"/>
      <c r="O1871" s="68"/>
      <c r="P1871" s="68"/>
      <c r="Q1871" s="68"/>
      <c r="R1871" s="68"/>
      <c r="S1871" s="70"/>
      <c r="T1871" s="70"/>
      <c r="U1871" s="67"/>
      <c r="V1871" s="67"/>
      <c r="W1871" s="67"/>
      <c r="X1871" s="67"/>
      <c r="Y1871" s="67"/>
    </row>
    <row r="1872">
      <c r="A1872" s="67"/>
      <c r="B1872" s="68"/>
      <c r="C1872" s="67"/>
      <c r="D1872" s="67"/>
      <c r="E1872" s="67"/>
      <c r="F1872" s="68"/>
      <c r="G1872" s="68"/>
      <c r="H1872" s="68"/>
      <c r="I1872" s="68"/>
      <c r="J1872" s="68"/>
      <c r="K1872" s="68"/>
      <c r="L1872" s="68"/>
      <c r="M1872" s="68"/>
      <c r="N1872" s="68"/>
      <c r="O1872" s="68"/>
      <c r="P1872" s="68"/>
      <c r="Q1872" s="68"/>
      <c r="R1872" s="68"/>
      <c r="S1872" s="70"/>
      <c r="T1872" s="70"/>
      <c r="U1872" s="67"/>
      <c r="V1872" s="67"/>
      <c r="W1872" s="67"/>
      <c r="X1872" s="67"/>
      <c r="Y1872" s="67"/>
    </row>
    <row r="1873">
      <c r="A1873" s="67"/>
      <c r="B1873" s="68"/>
      <c r="C1873" s="67"/>
      <c r="D1873" s="67"/>
      <c r="E1873" s="67"/>
      <c r="F1873" s="68"/>
      <c r="G1873" s="68"/>
      <c r="H1873" s="68"/>
      <c r="I1873" s="68"/>
      <c r="J1873" s="68"/>
      <c r="K1873" s="68"/>
      <c r="L1873" s="68"/>
      <c r="M1873" s="68"/>
      <c r="N1873" s="68"/>
      <c r="O1873" s="68"/>
      <c r="P1873" s="68"/>
      <c r="Q1873" s="68"/>
      <c r="R1873" s="68"/>
      <c r="S1873" s="70"/>
      <c r="T1873" s="70"/>
      <c r="U1873" s="67"/>
      <c r="V1873" s="67"/>
      <c r="W1873" s="67"/>
      <c r="X1873" s="67"/>
      <c r="Y1873" s="67"/>
    </row>
    <row r="1874">
      <c r="A1874" s="67"/>
      <c r="B1874" s="68"/>
      <c r="C1874" s="67"/>
      <c r="D1874" s="67"/>
      <c r="E1874" s="67"/>
      <c r="F1874" s="68"/>
      <c r="G1874" s="68"/>
      <c r="H1874" s="68"/>
      <c r="I1874" s="68"/>
      <c r="J1874" s="68"/>
      <c r="K1874" s="68"/>
      <c r="L1874" s="68"/>
      <c r="M1874" s="68"/>
      <c r="N1874" s="68"/>
      <c r="O1874" s="68"/>
      <c r="P1874" s="68"/>
      <c r="Q1874" s="68"/>
      <c r="R1874" s="68"/>
      <c r="S1874" s="70"/>
      <c r="T1874" s="70"/>
      <c r="U1874" s="67"/>
      <c r="V1874" s="67"/>
      <c r="W1874" s="67"/>
      <c r="X1874" s="67"/>
      <c r="Y1874" s="67"/>
    </row>
    <row r="1875">
      <c r="A1875" s="67"/>
      <c r="B1875" s="68"/>
      <c r="C1875" s="67"/>
      <c r="D1875" s="67"/>
      <c r="E1875" s="67"/>
      <c r="F1875" s="68"/>
      <c r="G1875" s="68"/>
      <c r="H1875" s="68"/>
      <c r="I1875" s="68"/>
      <c r="J1875" s="68"/>
      <c r="K1875" s="68"/>
      <c r="L1875" s="68"/>
      <c r="M1875" s="68"/>
      <c r="N1875" s="68"/>
      <c r="O1875" s="68"/>
      <c r="P1875" s="68"/>
      <c r="Q1875" s="68"/>
      <c r="R1875" s="68"/>
      <c r="S1875" s="70"/>
      <c r="T1875" s="70"/>
      <c r="U1875" s="67"/>
      <c r="V1875" s="67"/>
      <c r="W1875" s="67"/>
      <c r="X1875" s="67"/>
      <c r="Y1875" s="67"/>
    </row>
    <row r="1876">
      <c r="A1876" s="67"/>
      <c r="B1876" s="68"/>
      <c r="C1876" s="67"/>
      <c r="D1876" s="67"/>
      <c r="E1876" s="67"/>
      <c r="F1876" s="68"/>
      <c r="G1876" s="68"/>
      <c r="H1876" s="68"/>
      <c r="I1876" s="68"/>
      <c r="J1876" s="68"/>
      <c r="K1876" s="68"/>
      <c r="L1876" s="68"/>
      <c r="M1876" s="68"/>
      <c r="N1876" s="68"/>
      <c r="O1876" s="68"/>
      <c r="P1876" s="68"/>
      <c r="Q1876" s="68"/>
      <c r="R1876" s="68"/>
      <c r="S1876" s="70"/>
      <c r="T1876" s="70"/>
      <c r="U1876" s="67"/>
      <c r="V1876" s="67"/>
      <c r="W1876" s="67"/>
      <c r="X1876" s="67"/>
      <c r="Y1876" s="67"/>
    </row>
    <row r="1877">
      <c r="A1877" s="67"/>
      <c r="B1877" s="68"/>
      <c r="C1877" s="67"/>
      <c r="D1877" s="67"/>
      <c r="E1877" s="67"/>
      <c r="F1877" s="68"/>
      <c r="G1877" s="68"/>
      <c r="H1877" s="68"/>
      <c r="I1877" s="68"/>
      <c r="J1877" s="68"/>
      <c r="K1877" s="68"/>
      <c r="L1877" s="68"/>
      <c r="M1877" s="68"/>
      <c r="N1877" s="68"/>
      <c r="O1877" s="68"/>
      <c r="P1877" s="68"/>
      <c r="Q1877" s="68"/>
      <c r="R1877" s="68"/>
      <c r="S1877" s="70"/>
      <c r="T1877" s="70"/>
      <c r="U1877" s="67"/>
      <c r="V1877" s="67"/>
      <c r="W1877" s="67"/>
      <c r="X1877" s="67"/>
      <c r="Y1877" s="67"/>
    </row>
    <row r="1878">
      <c r="A1878" s="67"/>
      <c r="B1878" s="68"/>
      <c r="C1878" s="67"/>
      <c r="D1878" s="67"/>
      <c r="E1878" s="67"/>
      <c r="F1878" s="68"/>
      <c r="G1878" s="68"/>
      <c r="H1878" s="68"/>
      <c r="I1878" s="68"/>
      <c r="J1878" s="68"/>
      <c r="K1878" s="68"/>
      <c r="L1878" s="68"/>
      <c r="M1878" s="68"/>
      <c r="N1878" s="68"/>
      <c r="O1878" s="68"/>
      <c r="P1878" s="68"/>
      <c r="Q1878" s="68"/>
      <c r="R1878" s="68"/>
      <c r="S1878" s="70"/>
      <c r="T1878" s="70"/>
      <c r="U1878" s="67"/>
      <c r="V1878" s="67"/>
      <c r="W1878" s="67"/>
      <c r="X1878" s="67"/>
      <c r="Y1878" s="67"/>
    </row>
    <row r="1879">
      <c r="A1879" s="67"/>
      <c r="B1879" s="68"/>
      <c r="C1879" s="67"/>
      <c r="D1879" s="67"/>
      <c r="E1879" s="67"/>
      <c r="F1879" s="68"/>
      <c r="G1879" s="68"/>
      <c r="H1879" s="68"/>
      <c r="I1879" s="68"/>
      <c r="J1879" s="68"/>
      <c r="K1879" s="68"/>
      <c r="L1879" s="68"/>
      <c r="M1879" s="68"/>
      <c r="N1879" s="68"/>
      <c r="O1879" s="68"/>
      <c r="P1879" s="68"/>
      <c r="Q1879" s="68"/>
      <c r="R1879" s="68"/>
      <c r="S1879" s="70"/>
      <c r="T1879" s="70"/>
      <c r="U1879" s="67"/>
      <c r="V1879" s="67"/>
      <c r="W1879" s="67"/>
      <c r="X1879" s="67"/>
      <c r="Y1879" s="67"/>
    </row>
    <row r="1880">
      <c r="A1880" s="67"/>
      <c r="B1880" s="68"/>
      <c r="C1880" s="67"/>
      <c r="D1880" s="67"/>
      <c r="E1880" s="67"/>
      <c r="F1880" s="68"/>
      <c r="G1880" s="68"/>
      <c r="H1880" s="68"/>
      <c r="I1880" s="68"/>
      <c r="J1880" s="68"/>
      <c r="K1880" s="68"/>
      <c r="L1880" s="68"/>
      <c r="M1880" s="68"/>
      <c r="N1880" s="68"/>
      <c r="O1880" s="68"/>
      <c r="P1880" s="68"/>
      <c r="Q1880" s="68"/>
      <c r="R1880" s="68"/>
      <c r="S1880" s="70"/>
      <c r="T1880" s="70"/>
      <c r="U1880" s="67"/>
      <c r="V1880" s="67"/>
      <c r="W1880" s="67"/>
      <c r="X1880" s="67"/>
      <c r="Y1880" s="67"/>
    </row>
    <row r="1881">
      <c r="A1881" s="67"/>
      <c r="B1881" s="68"/>
      <c r="C1881" s="67"/>
      <c r="D1881" s="67"/>
      <c r="E1881" s="67"/>
      <c r="F1881" s="68"/>
      <c r="G1881" s="68"/>
      <c r="H1881" s="68"/>
      <c r="I1881" s="68"/>
      <c r="J1881" s="68"/>
      <c r="K1881" s="68"/>
      <c r="L1881" s="68"/>
      <c r="M1881" s="68"/>
      <c r="N1881" s="68"/>
      <c r="O1881" s="68"/>
      <c r="P1881" s="68"/>
      <c r="Q1881" s="68"/>
      <c r="R1881" s="68"/>
      <c r="S1881" s="70"/>
      <c r="T1881" s="70"/>
      <c r="U1881" s="67"/>
      <c r="V1881" s="67"/>
      <c r="W1881" s="67"/>
      <c r="X1881" s="67"/>
      <c r="Y1881" s="67"/>
    </row>
    <row r="1882">
      <c r="A1882" s="67"/>
      <c r="B1882" s="68"/>
      <c r="C1882" s="67"/>
      <c r="D1882" s="67"/>
      <c r="E1882" s="67"/>
      <c r="F1882" s="68"/>
      <c r="G1882" s="68"/>
      <c r="H1882" s="68"/>
      <c r="I1882" s="68"/>
      <c r="J1882" s="68"/>
      <c r="K1882" s="68"/>
      <c r="L1882" s="68"/>
      <c r="M1882" s="68"/>
      <c r="N1882" s="68"/>
      <c r="O1882" s="68"/>
      <c r="P1882" s="68"/>
      <c r="Q1882" s="68"/>
      <c r="R1882" s="68"/>
      <c r="S1882" s="70"/>
      <c r="T1882" s="70"/>
      <c r="U1882" s="67"/>
      <c r="V1882" s="67"/>
      <c r="W1882" s="67"/>
      <c r="X1882" s="67"/>
      <c r="Y1882" s="67"/>
    </row>
    <row r="1883">
      <c r="A1883" s="67"/>
      <c r="B1883" s="68"/>
      <c r="C1883" s="67"/>
      <c r="D1883" s="67"/>
      <c r="E1883" s="67"/>
      <c r="F1883" s="68"/>
      <c r="G1883" s="68"/>
      <c r="H1883" s="68"/>
      <c r="I1883" s="68"/>
      <c r="J1883" s="68"/>
      <c r="K1883" s="68"/>
      <c r="L1883" s="68"/>
      <c r="M1883" s="68"/>
      <c r="N1883" s="68"/>
      <c r="O1883" s="68"/>
      <c r="P1883" s="68"/>
      <c r="Q1883" s="68"/>
      <c r="R1883" s="68"/>
      <c r="S1883" s="70"/>
      <c r="T1883" s="70"/>
      <c r="U1883" s="67"/>
      <c r="V1883" s="67"/>
      <c r="W1883" s="67"/>
      <c r="X1883" s="67"/>
      <c r="Y1883" s="67"/>
    </row>
    <row r="1884">
      <c r="A1884" s="67"/>
      <c r="B1884" s="68"/>
      <c r="C1884" s="67"/>
      <c r="D1884" s="67"/>
      <c r="E1884" s="67"/>
      <c r="F1884" s="68"/>
      <c r="G1884" s="68"/>
      <c r="H1884" s="68"/>
      <c r="I1884" s="68"/>
      <c r="J1884" s="68"/>
      <c r="K1884" s="68"/>
      <c r="L1884" s="68"/>
      <c r="M1884" s="68"/>
      <c r="N1884" s="68"/>
      <c r="O1884" s="68"/>
      <c r="P1884" s="68"/>
      <c r="Q1884" s="68"/>
      <c r="R1884" s="68"/>
      <c r="S1884" s="70"/>
      <c r="T1884" s="70"/>
      <c r="U1884" s="67"/>
      <c r="V1884" s="67"/>
      <c r="W1884" s="67"/>
      <c r="X1884" s="67"/>
      <c r="Y1884" s="67"/>
    </row>
    <row r="1885">
      <c r="A1885" s="67"/>
      <c r="B1885" s="68"/>
      <c r="C1885" s="67"/>
      <c r="D1885" s="67"/>
      <c r="E1885" s="67"/>
      <c r="F1885" s="68"/>
      <c r="G1885" s="68"/>
      <c r="H1885" s="68"/>
      <c r="I1885" s="68"/>
      <c r="J1885" s="68"/>
      <c r="K1885" s="68"/>
      <c r="L1885" s="68"/>
      <c r="M1885" s="68"/>
      <c r="N1885" s="68"/>
      <c r="O1885" s="68"/>
      <c r="P1885" s="68"/>
      <c r="Q1885" s="68"/>
      <c r="R1885" s="68"/>
      <c r="S1885" s="70"/>
      <c r="T1885" s="70"/>
      <c r="U1885" s="67"/>
      <c r="V1885" s="67"/>
      <c r="W1885" s="67"/>
      <c r="X1885" s="67"/>
      <c r="Y1885" s="67"/>
    </row>
    <row r="1886">
      <c r="A1886" s="67"/>
      <c r="B1886" s="68"/>
      <c r="C1886" s="67"/>
      <c r="D1886" s="67"/>
      <c r="E1886" s="67"/>
      <c r="F1886" s="68"/>
      <c r="G1886" s="68"/>
      <c r="H1886" s="68"/>
      <c r="I1886" s="68"/>
      <c r="J1886" s="68"/>
      <c r="K1886" s="68"/>
      <c r="L1886" s="68"/>
      <c r="M1886" s="68"/>
      <c r="N1886" s="68"/>
      <c r="O1886" s="68"/>
      <c r="P1886" s="68"/>
      <c r="Q1886" s="68"/>
      <c r="R1886" s="68"/>
      <c r="S1886" s="70"/>
      <c r="T1886" s="70"/>
      <c r="U1886" s="67"/>
      <c r="V1886" s="67"/>
      <c r="W1886" s="67"/>
      <c r="X1886" s="67"/>
      <c r="Y1886" s="67"/>
    </row>
    <row r="1887">
      <c r="A1887" s="67"/>
      <c r="B1887" s="68"/>
      <c r="C1887" s="67"/>
      <c r="D1887" s="67"/>
      <c r="E1887" s="67"/>
      <c r="F1887" s="68"/>
      <c r="G1887" s="68"/>
      <c r="H1887" s="68"/>
      <c r="I1887" s="68"/>
      <c r="J1887" s="68"/>
      <c r="K1887" s="68"/>
      <c r="L1887" s="68"/>
      <c r="M1887" s="68"/>
      <c r="N1887" s="68"/>
      <c r="O1887" s="68"/>
      <c r="P1887" s="68"/>
      <c r="Q1887" s="68"/>
      <c r="R1887" s="68"/>
      <c r="S1887" s="70"/>
      <c r="T1887" s="70"/>
      <c r="U1887" s="67"/>
      <c r="V1887" s="67"/>
      <c r="W1887" s="67"/>
      <c r="X1887" s="67"/>
      <c r="Y1887" s="67"/>
    </row>
    <row r="1888">
      <c r="A1888" s="67"/>
      <c r="B1888" s="68"/>
      <c r="C1888" s="67"/>
      <c r="D1888" s="67"/>
      <c r="E1888" s="67"/>
      <c r="F1888" s="68"/>
      <c r="G1888" s="68"/>
      <c r="H1888" s="68"/>
      <c r="I1888" s="68"/>
      <c r="J1888" s="68"/>
      <c r="K1888" s="68"/>
      <c r="L1888" s="68"/>
      <c r="M1888" s="68"/>
      <c r="N1888" s="68"/>
      <c r="O1888" s="68"/>
      <c r="P1888" s="68"/>
      <c r="Q1888" s="68"/>
      <c r="R1888" s="68"/>
      <c r="S1888" s="70"/>
      <c r="T1888" s="70"/>
      <c r="U1888" s="67"/>
      <c r="V1888" s="67"/>
      <c r="W1888" s="67"/>
      <c r="X1888" s="67"/>
      <c r="Y1888" s="67"/>
    </row>
    <row r="1889">
      <c r="A1889" s="67"/>
      <c r="B1889" s="68"/>
      <c r="C1889" s="67"/>
      <c r="D1889" s="67"/>
      <c r="E1889" s="67"/>
      <c r="F1889" s="68"/>
      <c r="G1889" s="68"/>
      <c r="H1889" s="68"/>
      <c r="I1889" s="68"/>
      <c r="J1889" s="68"/>
      <c r="K1889" s="68"/>
      <c r="L1889" s="68"/>
      <c r="M1889" s="68"/>
      <c r="N1889" s="68"/>
      <c r="O1889" s="68"/>
      <c r="P1889" s="68"/>
      <c r="Q1889" s="68"/>
      <c r="R1889" s="68"/>
      <c r="S1889" s="70"/>
      <c r="T1889" s="70"/>
      <c r="U1889" s="67"/>
      <c r="V1889" s="67"/>
      <c r="W1889" s="67"/>
      <c r="X1889" s="67"/>
      <c r="Y1889" s="67"/>
    </row>
    <row r="1890">
      <c r="A1890" s="67"/>
      <c r="B1890" s="68"/>
      <c r="C1890" s="67"/>
      <c r="D1890" s="67"/>
      <c r="E1890" s="67"/>
      <c r="F1890" s="68"/>
      <c r="G1890" s="68"/>
      <c r="H1890" s="68"/>
      <c r="I1890" s="68"/>
      <c r="J1890" s="68"/>
      <c r="K1890" s="68"/>
      <c r="L1890" s="68"/>
      <c r="M1890" s="68"/>
      <c r="N1890" s="68"/>
      <c r="O1890" s="68"/>
      <c r="P1890" s="68"/>
      <c r="Q1890" s="68"/>
      <c r="R1890" s="68"/>
      <c r="S1890" s="70"/>
      <c r="T1890" s="70"/>
      <c r="U1890" s="67"/>
      <c r="V1890" s="67"/>
      <c r="W1890" s="67"/>
      <c r="X1890" s="67"/>
      <c r="Y1890" s="67"/>
    </row>
    <row r="1891">
      <c r="A1891" s="67"/>
      <c r="B1891" s="68"/>
      <c r="C1891" s="67"/>
      <c r="D1891" s="67"/>
      <c r="E1891" s="67"/>
      <c r="F1891" s="68"/>
      <c r="G1891" s="68"/>
      <c r="H1891" s="68"/>
      <c r="I1891" s="68"/>
      <c r="J1891" s="68"/>
      <c r="K1891" s="68"/>
      <c r="L1891" s="68"/>
      <c r="M1891" s="68"/>
      <c r="N1891" s="68"/>
      <c r="O1891" s="68"/>
      <c r="P1891" s="68"/>
      <c r="Q1891" s="68"/>
      <c r="R1891" s="68"/>
      <c r="S1891" s="70"/>
      <c r="T1891" s="70"/>
      <c r="U1891" s="67"/>
      <c r="V1891" s="67"/>
      <c r="W1891" s="67"/>
      <c r="X1891" s="67"/>
      <c r="Y1891" s="67"/>
    </row>
    <row r="1892">
      <c r="A1892" s="67"/>
      <c r="B1892" s="68"/>
      <c r="C1892" s="67"/>
      <c r="D1892" s="67"/>
      <c r="E1892" s="67"/>
      <c r="F1892" s="68"/>
      <c r="G1892" s="68"/>
      <c r="H1892" s="68"/>
      <c r="I1892" s="68"/>
      <c r="J1892" s="68"/>
      <c r="K1892" s="68"/>
      <c r="L1892" s="68"/>
      <c r="M1892" s="68"/>
      <c r="N1892" s="68"/>
      <c r="O1892" s="68"/>
      <c r="P1892" s="68"/>
      <c r="Q1892" s="68"/>
      <c r="R1892" s="68"/>
      <c r="S1892" s="70"/>
      <c r="T1892" s="70"/>
      <c r="U1892" s="67"/>
      <c r="V1892" s="67"/>
      <c r="W1892" s="67"/>
      <c r="X1892" s="67"/>
      <c r="Y1892" s="67"/>
    </row>
    <row r="1893">
      <c r="A1893" s="67"/>
      <c r="B1893" s="68"/>
      <c r="C1893" s="67"/>
      <c r="D1893" s="67"/>
      <c r="E1893" s="67"/>
      <c r="F1893" s="68"/>
      <c r="G1893" s="68"/>
      <c r="H1893" s="68"/>
      <c r="I1893" s="68"/>
      <c r="J1893" s="68"/>
      <c r="K1893" s="68"/>
      <c r="L1893" s="68"/>
      <c r="M1893" s="68"/>
      <c r="N1893" s="68"/>
      <c r="O1893" s="68"/>
      <c r="P1893" s="68"/>
      <c r="Q1893" s="68"/>
      <c r="R1893" s="68"/>
      <c r="S1893" s="70"/>
      <c r="T1893" s="70"/>
      <c r="U1893" s="67"/>
      <c r="V1893" s="67"/>
      <c r="W1893" s="67"/>
      <c r="X1893" s="67"/>
      <c r="Y1893" s="67"/>
    </row>
    <row r="1894">
      <c r="A1894" s="67"/>
      <c r="B1894" s="68"/>
      <c r="C1894" s="67"/>
      <c r="D1894" s="67"/>
      <c r="E1894" s="67"/>
      <c r="F1894" s="68"/>
      <c r="G1894" s="68"/>
      <c r="H1894" s="68"/>
      <c r="I1894" s="68"/>
      <c r="J1894" s="68"/>
      <c r="K1894" s="68"/>
      <c r="L1894" s="68"/>
      <c r="M1894" s="68"/>
      <c r="N1894" s="68"/>
      <c r="O1894" s="68"/>
      <c r="P1894" s="68"/>
      <c r="Q1894" s="68"/>
      <c r="R1894" s="68"/>
      <c r="S1894" s="70"/>
      <c r="T1894" s="70"/>
      <c r="U1894" s="67"/>
      <c r="V1894" s="67"/>
      <c r="W1894" s="67"/>
      <c r="X1894" s="67"/>
      <c r="Y1894" s="67"/>
    </row>
    <row r="1895">
      <c r="A1895" s="67"/>
      <c r="B1895" s="68"/>
      <c r="C1895" s="67"/>
      <c r="D1895" s="67"/>
      <c r="E1895" s="67"/>
      <c r="F1895" s="68"/>
      <c r="G1895" s="68"/>
      <c r="H1895" s="68"/>
      <c r="I1895" s="68"/>
      <c r="J1895" s="68"/>
      <c r="K1895" s="68"/>
      <c r="L1895" s="68"/>
      <c r="M1895" s="68"/>
      <c r="N1895" s="68"/>
      <c r="O1895" s="68"/>
      <c r="P1895" s="68"/>
      <c r="Q1895" s="68"/>
      <c r="R1895" s="68"/>
      <c r="S1895" s="70"/>
      <c r="T1895" s="70"/>
      <c r="U1895" s="67"/>
      <c r="V1895" s="67"/>
      <c r="W1895" s="67"/>
      <c r="X1895" s="67"/>
      <c r="Y1895" s="67"/>
    </row>
    <row r="1896">
      <c r="A1896" s="67"/>
      <c r="B1896" s="68"/>
      <c r="C1896" s="67"/>
      <c r="D1896" s="67"/>
      <c r="E1896" s="67"/>
      <c r="F1896" s="68"/>
      <c r="G1896" s="68"/>
      <c r="H1896" s="68"/>
      <c r="I1896" s="68"/>
      <c r="J1896" s="68"/>
      <c r="K1896" s="68"/>
      <c r="L1896" s="68"/>
      <c r="M1896" s="68"/>
      <c r="N1896" s="68"/>
      <c r="O1896" s="68"/>
      <c r="P1896" s="68"/>
      <c r="Q1896" s="68"/>
      <c r="R1896" s="68"/>
      <c r="S1896" s="70"/>
      <c r="T1896" s="70"/>
      <c r="U1896" s="67"/>
      <c r="V1896" s="67"/>
      <c r="W1896" s="67"/>
      <c r="X1896" s="67"/>
      <c r="Y1896" s="67"/>
    </row>
    <row r="1897">
      <c r="A1897" s="67"/>
      <c r="B1897" s="68"/>
      <c r="C1897" s="67"/>
      <c r="D1897" s="67"/>
      <c r="E1897" s="67"/>
      <c r="F1897" s="68"/>
      <c r="G1897" s="68"/>
      <c r="H1897" s="68"/>
      <c r="I1897" s="68"/>
      <c r="J1897" s="68"/>
      <c r="K1897" s="68"/>
      <c r="L1897" s="68"/>
      <c r="M1897" s="68"/>
      <c r="N1897" s="68"/>
      <c r="O1897" s="68"/>
      <c r="P1897" s="68"/>
      <c r="Q1897" s="68"/>
      <c r="R1897" s="68"/>
      <c r="S1897" s="70"/>
      <c r="T1897" s="70"/>
      <c r="U1897" s="67"/>
      <c r="V1897" s="67"/>
      <c r="W1897" s="67"/>
      <c r="X1897" s="67"/>
      <c r="Y1897" s="67"/>
    </row>
    <row r="1898">
      <c r="A1898" s="67"/>
      <c r="B1898" s="68"/>
      <c r="C1898" s="67"/>
      <c r="D1898" s="67"/>
      <c r="E1898" s="67"/>
      <c r="F1898" s="68"/>
      <c r="G1898" s="68"/>
      <c r="H1898" s="68"/>
      <c r="I1898" s="68"/>
      <c r="J1898" s="68"/>
      <c r="K1898" s="68"/>
      <c r="L1898" s="68"/>
      <c r="M1898" s="68"/>
      <c r="N1898" s="68"/>
      <c r="O1898" s="68"/>
      <c r="P1898" s="68"/>
      <c r="Q1898" s="68"/>
      <c r="R1898" s="68"/>
      <c r="S1898" s="70"/>
      <c r="T1898" s="70"/>
      <c r="U1898" s="67"/>
      <c r="V1898" s="67"/>
      <c r="W1898" s="67"/>
      <c r="X1898" s="67"/>
      <c r="Y1898" s="67"/>
    </row>
    <row r="1899">
      <c r="A1899" s="65"/>
      <c r="B1899" s="68"/>
      <c r="C1899" s="67"/>
      <c r="D1899" s="67"/>
      <c r="E1899" s="67"/>
      <c r="F1899" s="68"/>
      <c r="G1899" s="68"/>
      <c r="H1899" s="68"/>
      <c r="I1899" s="68"/>
      <c r="J1899" s="68"/>
      <c r="K1899" s="68"/>
      <c r="L1899" s="68"/>
      <c r="M1899" s="68"/>
      <c r="N1899" s="68"/>
      <c r="O1899" s="68"/>
      <c r="P1899" s="68"/>
      <c r="Q1899" s="68"/>
      <c r="R1899" s="68"/>
      <c r="S1899" s="70"/>
      <c r="T1899" s="70"/>
      <c r="U1899" s="67"/>
      <c r="V1899" s="67"/>
      <c r="W1899" s="67"/>
      <c r="X1899" s="67"/>
      <c r="Y1899" s="67"/>
    </row>
    <row r="1900">
      <c r="A1900" s="65"/>
      <c r="B1900" s="68"/>
      <c r="C1900" s="67"/>
      <c r="D1900" s="67"/>
      <c r="E1900" s="67"/>
      <c r="F1900" s="68"/>
      <c r="G1900" s="68"/>
      <c r="H1900" s="68"/>
      <c r="I1900" s="68"/>
      <c r="J1900" s="68"/>
      <c r="K1900" s="68"/>
      <c r="L1900" s="68"/>
      <c r="M1900" s="68"/>
      <c r="N1900" s="68"/>
      <c r="O1900" s="68"/>
      <c r="P1900" s="68"/>
      <c r="Q1900" s="68"/>
      <c r="R1900" s="68"/>
      <c r="S1900" s="70"/>
      <c r="T1900" s="70"/>
      <c r="U1900" s="67"/>
      <c r="V1900" s="67"/>
      <c r="W1900" s="67"/>
      <c r="X1900" s="67"/>
      <c r="Y1900" s="67"/>
    </row>
    <row r="1901">
      <c r="A1901" s="65"/>
      <c r="B1901" s="68"/>
      <c r="C1901" s="67"/>
      <c r="D1901" s="67"/>
      <c r="E1901" s="67"/>
      <c r="F1901" s="68"/>
      <c r="G1901" s="68"/>
      <c r="H1901" s="68"/>
      <c r="I1901" s="68"/>
      <c r="J1901" s="68"/>
      <c r="K1901" s="68"/>
      <c r="L1901" s="68"/>
      <c r="M1901" s="68"/>
      <c r="N1901" s="68"/>
      <c r="O1901" s="68"/>
      <c r="P1901" s="68"/>
      <c r="Q1901" s="68"/>
      <c r="R1901" s="68"/>
      <c r="S1901" s="70"/>
      <c r="T1901" s="70"/>
      <c r="U1901" s="67"/>
      <c r="V1901" s="67"/>
      <c r="W1901" s="67"/>
      <c r="X1901" s="67"/>
      <c r="Y1901" s="67"/>
    </row>
    <row r="1902">
      <c r="A1902" s="65"/>
      <c r="B1902" s="68"/>
      <c r="C1902" s="67"/>
      <c r="D1902" s="67"/>
      <c r="E1902" s="67"/>
      <c r="F1902" s="68"/>
      <c r="G1902" s="68"/>
      <c r="H1902" s="68"/>
      <c r="I1902" s="68"/>
      <c r="J1902" s="68"/>
      <c r="K1902" s="68"/>
      <c r="L1902" s="68"/>
      <c r="M1902" s="68"/>
      <c r="N1902" s="68"/>
      <c r="O1902" s="68"/>
      <c r="P1902" s="68"/>
      <c r="Q1902" s="68"/>
      <c r="R1902" s="68"/>
      <c r="S1902" s="70"/>
      <c r="T1902" s="70"/>
      <c r="U1902" s="67"/>
      <c r="V1902" s="67"/>
      <c r="W1902" s="67"/>
      <c r="X1902" s="67"/>
      <c r="Y1902" s="67"/>
    </row>
    <row r="1903">
      <c r="A1903" s="67"/>
      <c r="B1903" s="68"/>
      <c r="C1903" s="67"/>
      <c r="D1903" s="67"/>
      <c r="E1903" s="67"/>
      <c r="F1903" s="68"/>
      <c r="G1903" s="68"/>
      <c r="H1903" s="68"/>
      <c r="I1903" s="68"/>
      <c r="J1903" s="68"/>
      <c r="K1903" s="68"/>
      <c r="L1903" s="68"/>
      <c r="M1903" s="68"/>
      <c r="N1903" s="68"/>
      <c r="O1903" s="68"/>
      <c r="P1903" s="68"/>
      <c r="Q1903" s="68"/>
      <c r="R1903" s="68"/>
      <c r="S1903" s="70"/>
      <c r="T1903" s="70"/>
      <c r="U1903" s="67"/>
      <c r="V1903" s="67"/>
      <c r="W1903" s="67"/>
      <c r="X1903" s="67"/>
      <c r="Y1903" s="67"/>
    </row>
    <row r="1904">
      <c r="A1904" s="67"/>
      <c r="B1904" s="68"/>
      <c r="C1904" s="67"/>
      <c r="D1904" s="67"/>
      <c r="E1904" s="67"/>
      <c r="F1904" s="68"/>
      <c r="G1904" s="68"/>
      <c r="H1904" s="68"/>
      <c r="I1904" s="68"/>
      <c r="J1904" s="68"/>
      <c r="K1904" s="68"/>
      <c r="L1904" s="68"/>
      <c r="M1904" s="68"/>
      <c r="N1904" s="68"/>
      <c r="O1904" s="68"/>
      <c r="P1904" s="68"/>
      <c r="Q1904" s="68"/>
      <c r="R1904" s="68"/>
      <c r="S1904" s="70"/>
      <c r="T1904" s="70"/>
      <c r="U1904" s="67"/>
      <c r="V1904" s="67"/>
      <c r="W1904" s="67"/>
      <c r="X1904" s="67"/>
      <c r="Y1904" s="67"/>
    </row>
    <row r="1905">
      <c r="A1905" s="67"/>
      <c r="B1905" s="68"/>
      <c r="C1905" s="67"/>
      <c r="D1905" s="67"/>
      <c r="E1905" s="67"/>
      <c r="F1905" s="68"/>
      <c r="G1905" s="68"/>
      <c r="H1905" s="68"/>
      <c r="I1905" s="68"/>
      <c r="J1905" s="68"/>
      <c r="K1905" s="68"/>
      <c r="L1905" s="68"/>
      <c r="M1905" s="68"/>
      <c r="N1905" s="68"/>
      <c r="O1905" s="68"/>
      <c r="P1905" s="68"/>
      <c r="Q1905" s="68"/>
      <c r="R1905" s="68"/>
      <c r="S1905" s="70"/>
      <c r="T1905" s="70"/>
      <c r="U1905" s="67"/>
      <c r="V1905" s="67"/>
      <c r="W1905" s="67"/>
      <c r="X1905" s="67"/>
      <c r="Y1905" s="67"/>
    </row>
    <row r="1906">
      <c r="A1906" s="67"/>
      <c r="B1906" s="68"/>
      <c r="C1906" s="67"/>
      <c r="D1906" s="67"/>
      <c r="E1906" s="67"/>
      <c r="F1906" s="68"/>
      <c r="G1906" s="68"/>
      <c r="H1906" s="68"/>
      <c r="I1906" s="68"/>
      <c r="J1906" s="68"/>
      <c r="K1906" s="68"/>
      <c r="L1906" s="68"/>
      <c r="M1906" s="68"/>
      <c r="N1906" s="68"/>
      <c r="O1906" s="68"/>
      <c r="P1906" s="68"/>
      <c r="Q1906" s="68"/>
      <c r="R1906" s="68"/>
      <c r="S1906" s="70"/>
      <c r="T1906" s="70"/>
      <c r="U1906" s="67"/>
      <c r="V1906" s="67"/>
      <c r="W1906" s="67"/>
      <c r="X1906" s="67"/>
      <c r="Y1906" s="67"/>
    </row>
    <row r="1907">
      <c r="A1907" s="67"/>
      <c r="B1907" s="68"/>
      <c r="C1907" s="67"/>
      <c r="D1907" s="67"/>
      <c r="E1907" s="67"/>
      <c r="F1907" s="68"/>
      <c r="G1907" s="68"/>
      <c r="H1907" s="68"/>
      <c r="I1907" s="68"/>
      <c r="J1907" s="68"/>
      <c r="K1907" s="68"/>
      <c r="L1907" s="68"/>
      <c r="M1907" s="68"/>
      <c r="N1907" s="68"/>
      <c r="O1907" s="68"/>
      <c r="P1907" s="68"/>
      <c r="Q1907" s="68"/>
      <c r="R1907" s="68"/>
      <c r="S1907" s="70"/>
      <c r="T1907" s="70"/>
      <c r="U1907" s="67"/>
      <c r="V1907" s="67"/>
      <c r="W1907" s="67"/>
      <c r="X1907" s="67"/>
      <c r="Y1907" s="67"/>
    </row>
    <row r="1908">
      <c r="A1908" s="67"/>
      <c r="B1908" s="68"/>
      <c r="C1908" s="67"/>
      <c r="D1908" s="67"/>
      <c r="E1908" s="67"/>
      <c r="F1908" s="68"/>
      <c r="G1908" s="68"/>
      <c r="H1908" s="68"/>
      <c r="I1908" s="68"/>
      <c r="J1908" s="68"/>
      <c r="K1908" s="68"/>
      <c r="L1908" s="68"/>
      <c r="M1908" s="68"/>
      <c r="N1908" s="68"/>
      <c r="O1908" s="68"/>
      <c r="P1908" s="68"/>
      <c r="Q1908" s="68"/>
      <c r="R1908" s="68"/>
      <c r="S1908" s="70"/>
      <c r="T1908" s="70"/>
      <c r="U1908" s="67"/>
      <c r="V1908" s="67"/>
      <c r="W1908" s="67"/>
      <c r="X1908" s="67"/>
      <c r="Y1908" s="67"/>
    </row>
    <row r="1909">
      <c r="A1909" s="67"/>
      <c r="B1909" s="68"/>
      <c r="C1909" s="67"/>
      <c r="D1909" s="67"/>
      <c r="E1909" s="67"/>
      <c r="F1909" s="68"/>
      <c r="G1909" s="68"/>
      <c r="H1909" s="68"/>
      <c r="I1909" s="68"/>
      <c r="J1909" s="68"/>
      <c r="K1909" s="68"/>
      <c r="L1909" s="68"/>
      <c r="M1909" s="68"/>
      <c r="N1909" s="68"/>
      <c r="O1909" s="68"/>
      <c r="P1909" s="68"/>
      <c r="Q1909" s="68"/>
      <c r="R1909" s="68"/>
      <c r="S1909" s="70"/>
      <c r="T1909" s="70"/>
      <c r="U1909" s="67"/>
      <c r="V1909" s="67"/>
      <c r="W1909" s="67"/>
      <c r="X1909" s="67"/>
      <c r="Y1909" s="67"/>
    </row>
    <row r="1910">
      <c r="A1910" s="67"/>
      <c r="B1910" s="68"/>
      <c r="C1910" s="67"/>
      <c r="D1910" s="67"/>
      <c r="E1910" s="67"/>
      <c r="F1910" s="68"/>
      <c r="G1910" s="68"/>
      <c r="H1910" s="68"/>
      <c r="I1910" s="68"/>
      <c r="J1910" s="68"/>
      <c r="K1910" s="68"/>
      <c r="L1910" s="68"/>
      <c r="M1910" s="68"/>
      <c r="N1910" s="68"/>
      <c r="O1910" s="68"/>
      <c r="P1910" s="68"/>
      <c r="Q1910" s="68"/>
      <c r="R1910" s="68"/>
      <c r="S1910" s="70"/>
      <c r="T1910" s="70"/>
      <c r="U1910" s="67"/>
      <c r="V1910" s="67"/>
      <c r="W1910" s="67"/>
      <c r="X1910" s="67"/>
      <c r="Y1910" s="67"/>
    </row>
    <row r="1911">
      <c r="A1911" s="67"/>
      <c r="B1911" s="68"/>
      <c r="C1911" s="67"/>
      <c r="D1911" s="67"/>
      <c r="E1911" s="67"/>
      <c r="F1911" s="68"/>
      <c r="G1911" s="68"/>
      <c r="H1911" s="68"/>
      <c r="I1911" s="68"/>
      <c r="J1911" s="68"/>
      <c r="K1911" s="68"/>
      <c r="L1911" s="68"/>
      <c r="M1911" s="68"/>
      <c r="N1911" s="68"/>
      <c r="O1911" s="68"/>
      <c r="P1911" s="68"/>
      <c r="Q1911" s="68"/>
      <c r="R1911" s="68"/>
      <c r="S1911" s="70"/>
      <c r="T1911" s="70"/>
      <c r="U1911" s="67"/>
      <c r="V1911" s="67"/>
      <c r="W1911" s="67"/>
      <c r="X1911" s="67"/>
      <c r="Y1911" s="67"/>
    </row>
    <row r="1912">
      <c r="A1912" s="67"/>
      <c r="B1912" s="68"/>
      <c r="C1912" s="67"/>
      <c r="D1912" s="67"/>
      <c r="E1912" s="67"/>
      <c r="F1912" s="68"/>
      <c r="G1912" s="68"/>
      <c r="H1912" s="68"/>
      <c r="I1912" s="68"/>
      <c r="J1912" s="68"/>
      <c r="K1912" s="68"/>
      <c r="L1912" s="68"/>
      <c r="M1912" s="68"/>
      <c r="N1912" s="68"/>
      <c r="O1912" s="68"/>
      <c r="P1912" s="68"/>
      <c r="Q1912" s="68"/>
      <c r="R1912" s="68"/>
      <c r="S1912" s="70"/>
      <c r="T1912" s="70"/>
      <c r="U1912" s="67"/>
      <c r="V1912" s="67"/>
      <c r="W1912" s="67"/>
      <c r="X1912" s="67"/>
      <c r="Y1912" s="67"/>
    </row>
    <row r="1913">
      <c r="A1913" s="67"/>
      <c r="B1913" s="68"/>
      <c r="C1913" s="67"/>
      <c r="D1913" s="67"/>
      <c r="E1913" s="67"/>
      <c r="F1913" s="68"/>
      <c r="G1913" s="68"/>
      <c r="H1913" s="68"/>
      <c r="I1913" s="68"/>
      <c r="J1913" s="68"/>
      <c r="K1913" s="68"/>
      <c r="L1913" s="68"/>
      <c r="M1913" s="68"/>
      <c r="N1913" s="68"/>
      <c r="O1913" s="68"/>
      <c r="P1913" s="68"/>
      <c r="Q1913" s="68"/>
      <c r="R1913" s="68"/>
      <c r="S1913" s="70"/>
      <c r="T1913" s="70"/>
      <c r="U1913" s="67"/>
      <c r="V1913" s="67"/>
      <c r="W1913" s="67"/>
      <c r="X1913" s="67"/>
      <c r="Y1913" s="67"/>
    </row>
    <row r="1914">
      <c r="A1914" s="67"/>
      <c r="B1914" s="68"/>
      <c r="C1914" s="67"/>
      <c r="D1914" s="67"/>
      <c r="E1914" s="67"/>
      <c r="F1914" s="68"/>
      <c r="G1914" s="68"/>
      <c r="H1914" s="68"/>
      <c r="I1914" s="68"/>
      <c r="J1914" s="68"/>
      <c r="K1914" s="68"/>
      <c r="L1914" s="68"/>
      <c r="M1914" s="68"/>
      <c r="N1914" s="68"/>
      <c r="O1914" s="68"/>
      <c r="P1914" s="68"/>
      <c r="Q1914" s="68"/>
      <c r="R1914" s="68"/>
      <c r="S1914" s="70"/>
      <c r="T1914" s="70"/>
      <c r="U1914" s="67"/>
      <c r="V1914" s="67"/>
      <c r="W1914" s="67"/>
      <c r="X1914" s="67"/>
      <c r="Y1914" s="67"/>
    </row>
    <row r="1915">
      <c r="A1915" s="67"/>
      <c r="B1915" s="68"/>
      <c r="C1915" s="67"/>
      <c r="D1915" s="67"/>
      <c r="E1915" s="67"/>
      <c r="F1915" s="68"/>
      <c r="G1915" s="68"/>
      <c r="H1915" s="68"/>
      <c r="I1915" s="68"/>
      <c r="J1915" s="68"/>
      <c r="K1915" s="68"/>
      <c r="L1915" s="68"/>
      <c r="M1915" s="68"/>
      <c r="N1915" s="68"/>
      <c r="O1915" s="68"/>
      <c r="P1915" s="68"/>
      <c r="Q1915" s="68"/>
      <c r="R1915" s="68"/>
      <c r="S1915" s="70"/>
      <c r="T1915" s="70"/>
      <c r="U1915" s="67"/>
      <c r="V1915" s="67"/>
      <c r="W1915" s="67"/>
      <c r="X1915" s="67"/>
      <c r="Y1915" s="67"/>
    </row>
    <row r="1916">
      <c r="A1916" s="67"/>
      <c r="B1916" s="68"/>
      <c r="C1916" s="67"/>
      <c r="D1916" s="67"/>
      <c r="E1916" s="67"/>
      <c r="F1916" s="68"/>
      <c r="G1916" s="68"/>
      <c r="H1916" s="68"/>
      <c r="I1916" s="68"/>
      <c r="J1916" s="68"/>
      <c r="K1916" s="68"/>
      <c r="L1916" s="68"/>
      <c r="M1916" s="68"/>
      <c r="N1916" s="68"/>
      <c r="O1916" s="68"/>
      <c r="P1916" s="68"/>
      <c r="Q1916" s="68"/>
      <c r="R1916" s="68"/>
      <c r="S1916" s="70"/>
      <c r="T1916" s="70"/>
      <c r="U1916" s="67"/>
      <c r="V1916" s="67"/>
      <c r="W1916" s="67"/>
      <c r="X1916" s="67"/>
      <c r="Y1916" s="67"/>
    </row>
    <row r="1917">
      <c r="A1917" s="67"/>
      <c r="B1917" s="68"/>
      <c r="C1917" s="67"/>
      <c r="D1917" s="67"/>
      <c r="E1917" s="67"/>
      <c r="F1917" s="68"/>
      <c r="G1917" s="68"/>
      <c r="H1917" s="68"/>
      <c r="I1917" s="68"/>
      <c r="J1917" s="68"/>
      <c r="K1917" s="68"/>
      <c r="L1917" s="68"/>
      <c r="M1917" s="68"/>
      <c r="N1917" s="68"/>
      <c r="O1917" s="68"/>
      <c r="P1917" s="68"/>
      <c r="Q1917" s="68"/>
      <c r="R1917" s="68"/>
      <c r="S1917" s="70"/>
      <c r="T1917" s="70"/>
      <c r="U1917" s="67"/>
      <c r="V1917" s="67"/>
      <c r="W1917" s="67"/>
      <c r="X1917" s="67"/>
      <c r="Y1917" s="67"/>
    </row>
    <row r="1918">
      <c r="A1918" s="67"/>
      <c r="B1918" s="68"/>
      <c r="C1918" s="67"/>
      <c r="D1918" s="67"/>
      <c r="E1918" s="67"/>
      <c r="F1918" s="68"/>
      <c r="G1918" s="68"/>
      <c r="H1918" s="68"/>
      <c r="I1918" s="68"/>
      <c r="J1918" s="68"/>
      <c r="K1918" s="68"/>
      <c r="L1918" s="68"/>
      <c r="M1918" s="68"/>
      <c r="N1918" s="68"/>
      <c r="O1918" s="68"/>
      <c r="P1918" s="68"/>
      <c r="Q1918" s="68"/>
      <c r="R1918" s="68"/>
      <c r="S1918" s="70"/>
      <c r="T1918" s="70"/>
      <c r="U1918" s="67"/>
      <c r="V1918" s="67"/>
      <c r="W1918" s="67"/>
      <c r="X1918" s="67"/>
      <c r="Y1918" s="67"/>
    </row>
    <row r="1919">
      <c r="A1919" s="67"/>
      <c r="B1919" s="68"/>
      <c r="C1919" s="67"/>
      <c r="D1919" s="67"/>
      <c r="E1919" s="67"/>
      <c r="F1919" s="68"/>
      <c r="G1919" s="68"/>
      <c r="H1919" s="68"/>
      <c r="I1919" s="68"/>
      <c r="J1919" s="68"/>
      <c r="K1919" s="68"/>
      <c r="L1919" s="68"/>
      <c r="M1919" s="68"/>
      <c r="N1919" s="68"/>
      <c r="O1919" s="68"/>
      <c r="P1919" s="68"/>
      <c r="Q1919" s="68"/>
      <c r="R1919" s="68"/>
      <c r="S1919" s="70"/>
      <c r="T1919" s="70"/>
      <c r="U1919" s="67"/>
      <c r="V1919" s="67"/>
      <c r="W1919" s="67"/>
      <c r="X1919" s="67"/>
      <c r="Y1919" s="67"/>
    </row>
    <row r="1920">
      <c r="A1920" s="67"/>
      <c r="B1920" s="68"/>
      <c r="C1920" s="67"/>
      <c r="D1920" s="67"/>
      <c r="E1920" s="67"/>
      <c r="F1920" s="68"/>
      <c r="G1920" s="68"/>
      <c r="H1920" s="68"/>
      <c r="I1920" s="68"/>
      <c r="J1920" s="68"/>
      <c r="K1920" s="68"/>
      <c r="L1920" s="68"/>
      <c r="M1920" s="68"/>
      <c r="N1920" s="68"/>
      <c r="O1920" s="68"/>
      <c r="P1920" s="68"/>
      <c r="Q1920" s="68"/>
      <c r="R1920" s="68"/>
      <c r="S1920" s="70"/>
      <c r="T1920" s="70"/>
      <c r="U1920" s="67"/>
      <c r="V1920" s="67"/>
      <c r="W1920" s="67"/>
      <c r="X1920" s="67"/>
      <c r="Y1920" s="67"/>
    </row>
    <row r="1921">
      <c r="A1921" s="65"/>
      <c r="B1921" s="68"/>
      <c r="C1921" s="67"/>
      <c r="D1921" s="67"/>
      <c r="E1921" s="67"/>
      <c r="F1921" s="68"/>
      <c r="G1921" s="68"/>
      <c r="H1921" s="68"/>
      <c r="I1921" s="68"/>
      <c r="J1921" s="68"/>
      <c r="K1921" s="68"/>
      <c r="L1921" s="68"/>
      <c r="M1921" s="68"/>
      <c r="N1921" s="68"/>
      <c r="O1921" s="68"/>
      <c r="P1921" s="68"/>
      <c r="Q1921" s="68"/>
      <c r="R1921" s="68"/>
      <c r="S1921" s="70"/>
      <c r="T1921" s="70"/>
      <c r="U1921" s="67"/>
      <c r="V1921" s="67"/>
      <c r="W1921" s="67"/>
      <c r="X1921" s="67"/>
      <c r="Y1921" s="67"/>
    </row>
    <row r="1922">
      <c r="A1922" s="67"/>
      <c r="B1922" s="68"/>
      <c r="C1922" s="67"/>
      <c r="D1922" s="67"/>
      <c r="E1922" s="67"/>
      <c r="F1922" s="68"/>
      <c r="G1922" s="68"/>
      <c r="H1922" s="68"/>
      <c r="I1922" s="68"/>
      <c r="J1922" s="68"/>
      <c r="K1922" s="68"/>
      <c r="L1922" s="68"/>
      <c r="M1922" s="68"/>
      <c r="N1922" s="68"/>
      <c r="O1922" s="68"/>
      <c r="P1922" s="68"/>
      <c r="Q1922" s="68"/>
      <c r="R1922" s="68"/>
      <c r="S1922" s="70"/>
      <c r="T1922" s="70"/>
      <c r="U1922" s="67"/>
      <c r="V1922" s="67"/>
      <c r="W1922" s="67"/>
      <c r="X1922" s="67"/>
      <c r="Y1922" s="67"/>
    </row>
    <row r="1923">
      <c r="A1923" s="67"/>
      <c r="B1923" s="68"/>
      <c r="C1923" s="67"/>
      <c r="D1923" s="67"/>
      <c r="E1923" s="67"/>
      <c r="F1923" s="68"/>
      <c r="G1923" s="68"/>
      <c r="H1923" s="68"/>
      <c r="I1923" s="68"/>
      <c r="J1923" s="68"/>
      <c r="K1923" s="68"/>
      <c r="L1923" s="68"/>
      <c r="M1923" s="68"/>
      <c r="N1923" s="68"/>
      <c r="O1923" s="68"/>
      <c r="P1923" s="68"/>
      <c r="Q1923" s="68"/>
      <c r="R1923" s="68"/>
      <c r="S1923" s="70"/>
      <c r="T1923" s="70"/>
      <c r="U1923" s="67"/>
      <c r="V1923" s="67"/>
      <c r="W1923" s="67"/>
      <c r="X1923" s="67"/>
      <c r="Y1923" s="67"/>
    </row>
    <row r="1924">
      <c r="A1924" s="67"/>
      <c r="B1924" s="68"/>
      <c r="C1924" s="67"/>
      <c r="D1924" s="67"/>
      <c r="E1924" s="67"/>
      <c r="F1924" s="68"/>
      <c r="G1924" s="68"/>
      <c r="H1924" s="68"/>
      <c r="I1924" s="68"/>
      <c r="J1924" s="68"/>
      <c r="K1924" s="68"/>
      <c r="L1924" s="68"/>
      <c r="M1924" s="68"/>
      <c r="N1924" s="68"/>
      <c r="O1924" s="68"/>
      <c r="P1924" s="68"/>
      <c r="Q1924" s="68"/>
      <c r="R1924" s="68"/>
      <c r="S1924" s="70"/>
      <c r="T1924" s="70"/>
      <c r="U1924" s="67"/>
      <c r="V1924" s="67"/>
      <c r="W1924" s="67"/>
      <c r="X1924" s="67"/>
      <c r="Y1924" s="67"/>
    </row>
    <row r="1925">
      <c r="A1925" s="65"/>
      <c r="B1925" s="68"/>
      <c r="C1925" s="67"/>
      <c r="D1925" s="67"/>
      <c r="E1925" s="67"/>
      <c r="F1925" s="68"/>
      <c r="G1925" s="68"/>
      <c r="H1925" s="68"/>
      <c r="I1925" s="68"/>
      <c r="J1925" s="68"/>
      <c r="K1925" s="68"/>
      <c r="L1925" s="68"/>
      <c r="M1925" s="68"/>
      <c r="N1925" s="68"/>
      <c r="O1925" s="68"/>
      <c r="P1925" s="68"/>
      <c r="Q1925" s="68"/>
      <c r="R1925" s="68"/>
      <c r="S1925" s="70"/>
      <c r="T1925" s="70"/>
      <c r="U1925" s="67"/>
      <c r="V1925" s="67"/>
      <c r="W1925" s="67"/>
      <c r="X1925" s="67"/>
      <c r="Y1925" s="67"/>
    </row>
    <row r="1926">
      <c r="A1926" s="65"/>
      <c r="B1926" s="68"/>
      <c r="C1926" s="67"/>
      <c r="D1926" s="67"/>
      <c r="E1926" s="67"/>
      <c r="F1926" s="68"/>
      <c r="G1926" s="68"/>
      <c r="H1926" s="68"/>
      <c r="I1926" s="68"/>
      <c r="J1926" s="68"/>
      <c r="K1926" s="68"/>
      <c r="L1926" s="68"/>
      <c r="M1926" s="68"/>
      <c r="N1926" s="68"/>
      <c r="O1926" s="68"/>
      <c r="P1926" s="68"/>
      <c r="Q1926" s="68"/>
      <c r="R1926" s="68"/>
      <c r="S1926" s="70"/>
      <c r="T1926" s="70"/>
      <c r="U1926" s="67"/>
      <c r="V1926" s="67"/>
      <c r="W1926" s="67"/>
      <c r="X1926" s="67"/>
      <c r="Y1926" s="67"/>
    </row>
    <row r="1927">
      <c r="A1927" s="65"/>
      <c r="B1927" s="68"/>
      <c r="C1927" s="67"/>
      <c r="D1927" s="67"/>
      <c r="E1927" s="67"/>
      <c r="F1927" s="68"/>
      <c r="G1927" s="68"/>
      <c r="H1927" s="68"/>
      <c r="I1927" s="68"/>
      <c r="J1927" s="68"/>
      <c r="K1927" s="68"/>
      <c r="L1927" s="68"/>
      <c r="M1927" s="68"/>
      <c r="N1927" s="68"/>
      <c r="O1927" s="68"/>
      <c r="P1927" s="68"/>
      <c r="Q1927" s="68"/>
      <c r="R1927" s="68"/>
      <c r="S1927" s="70"/>
      <c r="T1927" s="70"/>
      <c r="U1927" s="67"/>
      <c r="V1927" s="67"/>
      <c r="W1927" s="67"/>
      <c r="X1927" s="67"/>
      <c r="Y1927" s="67"/>
    </row>
    <row r="1928">
      <c r="A1928" s="65"/>
      <c r="B1928" s="68"/>
      <c r="C1928" s="67"/>
      <c r="D1928" s="67"/>
      <c r="E1928" s="67"/>
      <c r="F1928" s="68"/>
      <c r="G1928" s="68"/>
      <c r="H1928" s="68"/>
      <c r="I1928" s="68"/>
      <c r="J1928" s="68"/>
      <c r="K1928" s="68"/>
      <c r="L1928" s="68"/>
      <c r="M1928" s="68"/>
      <c r="N1928" s="68"/>
      <c r="O1928" s="68"/>
      <c r="P1928" s="68"/>
      <c r="Q1928" s="68"/>
      <c r="R1928" s="68"/>
      <c r="S1928" s="70"/>
      <c r="T1928" s="70"/>
      <c r="U1928" s="67"/>
      <c r="V1928" s="67"/>
      <c r="W1928" s="67"/>
      <c r="X1928" s="67"/>
      <c r="Y1928" s="67"/>
    </row>
    <row r="1929">
      <c r="A1929" s="65"/>
      <c r="B1929" s="68"/>
      <c r="C1929" s="67"/>
      <c r="D1929" s="67"/>
      <c r="E1929" s="67"/>
      <c r="F1929" s="68"/>
      <c r="G1929" s="68"/>
      <c r="H1929" s="68"/>
      <c r="I1929" s="68"/>
      <c r="J1929" s="68"/>
      <c r="K1929" s="68"/>
      <c r="L1929" s="68"/>
      <c r="M1929" s="68"/>
      <c r="N1929" s="68"/>
      <c r="O1929" s="68"/>
      <c r="P1929" s="68"/>
      <c r="Q1929" s="68"/>
      <c r="R1929" s="68"/>
      <c r="S1929" s="70"/>
      <c r="T1929" s="70"/>
      <c r="U1929" s="67"/>
      <c r="V1929" s="67"/>
      <c r="W1929" s="67"/>
      <c r="X1929" s="67"/>
      <c r="Y1929" s="67"/>
    </row>
    <row r="1930">
      <c r="A1930" s="67"/>
      <c r="B1930" s="68"/>
      <c r="C1930" s="67"/>
      <c r="D1930" s="67"/>
      <c r="E1930" s="67"/>
      <c r="F1930" s="68"/>
      <c r="G1930" s="68"/>
      <c r="H1930" s="68"/>
      <c r="I1930" s="68"/>
      <c r="J1930" s="68"/>
      <c r="K1930" s="68"/>
      <c r="L1930" s="68"/>
      <c r="M1930" s="68"/>
      <c r="N1930" s="68"/>
      <c r="O1930" s="68"/>
      <c r="P1930" s="68"/>
      <c r="Q1930" s="68"/>
      <c r="R1930" s="68"/>
      <c r="S1930" s="70"/>
      <c r="T1930" s="70"/>
      <c r="U1930" s="67"/>
      <c r="V1930" s="67"/>
      <c r="W1930" s="67"/>
      <c r="X1930" s="67"/>
      <c r="Y1930" s="67"/>
    </row>
    <row r="1931">
      <c r="A1931" s="67"/>
      <c r="B1931" s="68"/>
      <c r="C1931" s="67"/>
      <c r="D1931" s="67"/>
      <c r="E1931" s="67"/>
      <c r="F1931" s="68"/>
      <c r="G1931" s="68"/>
      <c r="H1931" s="68"/>
      <c r="I1931" s="68"/>
      <c r="J1931" s="68"/>
      <c r="K1931" s="68"/>
      <c r="L1931" s="68"/>
      <c r="M1931" s="68"/>
      <c r="N1931" s="68"/>
      <c r="O1931" s="68"/>
      <c r="P1931" s="68"/>
      <c r="Q1931" s="68"/>
      <c r="R1931" s="68"/>
      <c r="S1931" s="70"/>
      <c r="T1931" s="70"/>
      <c r="U1931" s="67"/>
      <c r="V1931" s="67"/>
      <c r="W1931" s="67"/>
      <c r="X1931" s="67"/>
      <c r="Y1931" s="67"/>
    </row>
    <row r="1932">
      <c r="A1932" s="67"/>
      <c r="B1932" s="68"/>
      <c r="C1932" s="67"/>
      <c r="D1932" s="67"/>
      <c r="E1932" s="67"/>
      <c r="F1932" s="68"/>
      <c r="G1932" s="68"/>
      <c r="H1932" s="68"/>
      <c r="I1932" s="68"/>
      <c r="J1932" s="68"/>
      <c r="K1932" s="68"/>
      <c r="L1932" s="68"/>
      <c r="M1932" s="68"/>
      <c r="N1932" s="68"/>
      <c r="O1932" s="68"/>
      <c r="P1932" s="68"/>
      <c r="Q1932" s="68"/>
      <c r="R1932" s="68"/>
      <c r="S1932" s="70"/>
      <c r="T1932" s="70"/>
      <c r="U1932" s="67"/>
      <c r="V1932" s="67"/>
      <c r="W1932" s="67"/>
      <c r="X1932" s="67"/>
      <c r="Y1932" s="67"/>
    </row>
    <row r="1933">
      <c r="A1933" s="67"/>
      <c r="B1933" s="68"/>
      <c r="C1933" s="67"/>
      <c r="D1933" s="67"/>
      <c r="E1933" s="67"/>
      <c r="F1933" s="68"/>
      <c r="G1933" s="68"/>
      <c r="H1933" s="68"/>
      <c r="I1933" s="68"/>
      <c r="J1933" s="68"/>
      <c r="K1933" s="68"/>
      <c r="L1933" s="68"/>
      <c r="M1933" s="68"/>
      <c r="N1933" s="68"/>
      <c r="O1933" s="68"/>
      <c r="P1933" s="68"/>
      <c r="Q1933" s="68"/>
      <c r="R1933" s="68"/>
      <c r="S1933" s="70"/>
      <c r="T1933" s="70"/>
      <c r="U1933" s="67"/>
      <c r="V1933" s="67"/>
      <c r="W1933" s="67"/>
      <c r="X1933" s="67"/>
      <c r="Y1933" s="67"/>
    </row>
    <row r="1934">
      <c r="A1934" s="67"/>
      <c r="B1934" s="68"/>
      <c r="C1934" s="67"/>
      <c r="D1934" s="67"/>
      <c r="E1934" s="67"/>
      <c r="F1934" s="68"/>
      <c r="G1934" s="68"/>
      <c r="H1934" s="68"/>
      <c r="I1934" s="68"/>
      <c r="J1934" s="68"/>
      <c r="K1934" s="68"/>
      <c r="L1934" s="68"/>
      <c r="M1934" s="68"/>
      <c r="N1934" s="68"/>
      <c r="O1934" s="68"/>
      <c r="P1934" s="68"/>
      <c r="Q1934" s="68"/>
      <c r="R1934" s="68"/>
      <c r="S1934" s="70"/>
      <c r="T1934" s="70"/>
      <c r="U1934" s="67"/>
      <c r="V1934" s="67"/>
      <c r="W1934" s="67"/>
      <c r="X1934" s="67"/>
      <c r="Y1934" s="67"/>
    </row>
    <row r="1935">
      <c r="A1935" s="67"/>
      <c r="B1935" s="68"/>
      <c r="C1935" s="67"/>
      <c r="D1935" s="67"/>
      <c r="E1935" s="67"/>
      <c r="F1935" s="68"/>
      <c r="G1935" s="68"/>
      <c r="H1935" s="68"/>
      <c r="I1935" s="68"/>
      <c r="J1935" s="68"/>
      <c r="K1935" s="68"/>
      <c r="L1935" s="68"/>
      <c r="M1935" s="68"/>
      <c r="N1935" s="68"/>
      <c r="O1935" s="68"/>
      <c r="P1935" s="68"/>
      <c r="Q1935" s="68"/>
      <c r="R1935" s="68"/>
      <c r="S1935" s="70"/>
      <c r="T1935" s="70"/>
      <c r="U1935" s="67"/>
      <c r="V1935" s="67"/>
      <c r="W1935" s="67"/>
      <c r="X1935" s="67"/>
      <c r="Y1935" s="67"/>
    </row>
    <row r="1936">
      <c r="A1936" s="67"/>
      <c r="B1936" s="68"/>
      <c r="C1936" s="67"/>
      <c r="D1936" s="67"/>
      <c r="E1936" s="67"/>
      <c r="F1936" s="68"/>
      <c r="G1936" s="68"/>
      <c r="H1936" s="68"/>
      <c r="I1936" s="68"/>
      <c r="J1936" s="68"/>
      <c r="K1936" s="68"/>
      <c r="L1936" s="68"/>
      <c r="M1936" s="68"/>
      <c r="N1936" s="68"/>
      <c r="O1936" s="68"/>
      <c r="P1936" s="68"/>
      <c r="Q1936" s="68"/>
      <c r="R1936" s="68"/>
      <c r="S1936" s="70"/>
      <c r="T1936" s="70"/>
      <c r="U1936" s="67"/>
      <c r="V1936" s="67"/>
      <c r="W1936" s="67"/>
      <c r="X1936" s="67"/>
      <c r="Y1936" s="67"/>
    </row>
    <row r="1937">
      <c r="A1937" s="67"/>
      <c r="B1937" s="68"/>
      <c r="C1937" s="67"/>
      <c r="D1937" s="67"/>
      <c r="E1937" s="67"/>
      <c r="F1937" s="68"/>
      <c r="G1937" s="68"/>
      <c r="H1937" s="68"/>
      <c r="I1937" s="68"/>
      <c r="J1937" s="68"/>
      <c r="K1937" s="68"/>
      <c r="L1937" s="68"/>
      <c r="M1937" s="68"/>
      <c r="N1937" s="68"/>
      <c r="O1937" s="68"/>
      <c r="P1937" s="68"/>
      <c r="Q1937" s="68"/>
      <c r="R1937" s="68"/>
      <c r="S1937" s="70"/>
      <c r="T1937" s="70"/>
      <c r="U1937" s="67"/>
      <c r="V1937" s="67"/>
      <c r="W1937" s="67"/>
      <c r="X1937" s="67"/>
      <c r="Y1937" s="67"/>
    </row>
    <row r="1938">
      <c r="A1938" s="67"/>
      <c r="B1938" s="68"/>
      <c r="C1938" s="67"/>
      <c r="D1938" s="67"/>
      <c r="E1938" s="67"/>
      <c r="F1938" s="68"/>
      <c r="G1938" s="68"/>
      <c r="H1938" s="68"/>
      <c r="I1938" s="68"/>
      <c r="J1938" s="68"/>
      <c r="K1938" s="68"/>
      <c r="L1938" s="68"/>
      <c r="M1938" s="68"/>
      <c r="N1938" s="68"/>
      <c r="O1938" s="68"/>
      <c r="P1938" s="68"/>
      <c r="Q1938" s="68"/>
      <c r="R1938" s="68"/>
      <c r="S1938" s="70"/>
      <c r="T1938" s="70"/>
      <c r="U1938" s="67"/>
      <c r="V1938" s="67"/>
      <c r="W1938" s="67"/>
      <c r="X1938" s="67"/>
      <c r="Y1938" s="67"/>
    </row>
    <row r="1939">
      <c r="A1939" s="67"/>
      <c r="B1939" s="68"/>
      <c r="C1939" s="67"/>
      <c r="D1939" s="67"/>
      <c r="E1939" s="67"/>
      <c r="F1939" s="68"/>
      <c r="G1939" s="68"/>
      <c r="H1939" s="68"/>
      <c r="I1939" s="68"/>
      <c r="J1939" s="68"/>
      <c r="K1939" s="68"/>
      <c r="L1939" s="68"/>
      <c r="M1939" s="68"/>
      <c r="N1939" s="68"/>
      <c r="O1939" s="68"/>
      <c r="P1939" s="68"/>
      <c r="Q1939" s="68"/>
      <c r="R1939" s="68"/>
      <c r="S1939" s="70"/>
      <c r="T1939" s="70"/>
      <c r="U1939" s="67"/>
      <c r="V1939" s="67"/>
      <c r="W1939" s="67"/>
      <c r="X1939" s="67"/>
      <c r="Y1939" s="67"/>
    </row>
    <row r="1940">
      <c r="A1940" s="67"/>
      <c r="B1940" s="68"/>
      <c r="C1940" s="67"/>
      <c r="D1940" s="67"/>
      <c r="E1940" s="67"/>
      <c r="F1940" s="68"/>
      <c r="G1940" s="68"/>
      <c r="H1940" s="68"/>
      <c r="I1940" s="68"/>
      <c r="J1940" s="68"/>
      <c r="K1940" s="68"/>
      <c r="L1940" s="68"/>
      <c r="M1940" s="68"/>
      <c r="N1940" s="68"/>
      <c r="O1940" s="68"/>
      <c r="P1940" s="68"/>
      <c r="Q1940" s="68"/>
      <c r="R1940" s="68"/>
      <c r="S1940" s="70"/>
      <c r="T1940" s="70"/>
      <c r="U1940" s="67"/>
      <c r="V1940" s="67"/>
      <c r="W1940" s="67"/>
      <c r="X1940" s="67"/>
      <c r="Y1940" s="67"/>
    </row>
    <row r="1941">
      <c r="A1941" s="67"/>
      <c r="B1941" s="68"/>
      <c r="C1941" s="67"/>
      <c r="D1941" s="67"/>
      <c r="E1941" s="67"/>
      <c r="F1941" s="68"/>
      <c r="G1941" s="68"/>
      <c r="H1941" s="68"/>
      <c r="I1941" s="68"/>
      <c r="J1941" s="68"/>
      <c r="K1941" s="68"/>
      <c r="L1941" s="68"/>
      <c r="M1941" s="68"/>
      <c r="N1941" s="68"/>
      <c r="O1941" s="68"/>
      <c r="P1941" s="68"/>
      <c r="Q1941" s="68"/>
      <c r="R1941" s="68"/>
      <c r="S1941" s="70"/>
      <c r="T1941" s="70"/>
      <c r="U1941" s="67"/>
      <c r="V1941" s="67"/>
      <c r="W1941" s="67"/>
      <c r="X1941" s="67"/>
      <c r="Y1941" s="67"/>
    </row>
    <row r="1942">
      <c r="A1942" s="67"/>
      <c r="B1942" s="68"/>
      <c r="C1942" s="67"/>
      <c r="D1942" s="67"/>
      <c r="E1942" s="67"/>
      <c r="F1942" s="68"/>
      <c r="G1942" s="68"/>
      <c r="H1942" s="68"/>
      <c r="I1942" s="68"/>
      <c r="J1942" s="68"/>
      <c r="K1942" s="68"/>
      <c r="L1942" s="68"/>
      <c r="M1942" s="68"/>
      <c r="N1942" s="68"/>
      <c r="O1942" s="68"/>
      <c r="P1942" s="68"/>
      <c r="Q1942" s="68"/>
      <c r="R1942" s="68"/>
      <c r="S1942" s="70"/>
      <c r="T1942" s="70"/>
      <c r="U1942" s="67"/>
      <c r="V1942" s="67"/>
      <c r="W1942" s="67"/>
      <c r="X1942" s="67"/>
      <c r="Y1942" s="67"/>
    </row>
    <row r="1943">
      <c r="A1943" s="67"/>
      <c r="B1943" s="68"/>
      <c r="C1943" s="67"/>
      <c r="D1943" s="67"/>
      <c r="E1943" s="67"/>
      <c r="F1943" s="68"/>
      <c r="G1943" s="68"/>
      <c r="H1943" s="68"/>
      <c r="I1943" s="68"/>
      <c r="J1943" s="68"/>
      <c r="K1943" s="68"/>
      <c r="L1943" s="68"/>
      <c r="M1943" s="68"/>
      <c r="N1943" s="68"/>
      <c r="O1943" s="68"/>
      <c r="P1943" s="68"/>
      <c r="Q1943" s="68"/>
      <c r="R1943" s="68"/>
      <c r="S1943" s="70"/>
      <c r="T1943" s="70"/>
      <c r="U1943" s="67"/>
      <c r="V1943" s="67"/>
      <c r="W1943" s="67"/>
      <c r="X1943" s="67"/>
      <c r="Y1943" s="67"/>
    </row>
    <row r="1944">
      <c r="A1944" s="65"/>
      <c r="B1944" s="68"/>
      <c r="C1944" s="67"/>
      <c r="D1944" s="67"/>
      <c r="E1944" s="67"/>
      <c r="F1944" s="68"/>
      <c r="G1944" s="68"/>
      <c r="H1944" s="68"/>
      <c r="I1944" s="68"/>
      <c r="J1944" s="68"/>
      <c r="K1944" s="68"/>
      <c r="L1944" s="68"/>
      <c r="M1944" s="68"/>
      <c r="N1944" s="68"/>
      <c r="O1944" s="68"/>
      <c r="P1944" s="68"/>
      <c r="Q1944" s="68"/>
      <c r="R1944" s="68"/>
      <c r="S1944" s="70"/>
      <c r="T1944" s="70"/>
      <c r="U1944" s="67"/>
      <c r="V1944" s="67"/>
      <c r="W1944" s="67"/>
      <c r="X1944" s="67"/>
      <c r="Y1944" s="67"/>
    </row>
    <row r="1945">
      <c r="A1945" s="67"/>
      <c r="B1945" s="68"/>
      <c r="C1945" s="67"/>
      <c r="D1945" s="67"/>
      <c r="E1945" s="67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70"/>
      <c r="T1945" s="70"/>
      <c r="U1945" s="67"/>
      <c r="V1945" s="67"/>
      <c r="W1945" s="67"/>
      <c r="X1945" s="67"/>
      <c r="Y1945" s="67"/>
    </row>
    <row r="1946">
      <c r="A1946" s="67"/>
      <c r="B1946" s="68"/>
      <c r="C1946" s="67"/>
      <c r="D1946" s="67"/>
      <c r="E1946" s="67"/>
      <c r="F1946" s="68"/>
      <c r="G1946" s="68"/>
      <c r="H1946" s="68"/>
      <c r="I1946" s="68"/>
      <c r="J1946" s="68"/>
      <c r="K1946" s="68"/>
      <c r="L1946" s="68"/>
      <c r="M1946" s="68"/>
      <c r="N1946" s="68"/>
      <c r="O1946" s="68"/>
      <c r="P1946" s="68"/>
      <c r="Q1946" s="68"/>
      <c r="R1946" s="68"/>
      <c r="S1946" s="70"/>
      <c r="T1946" s="70"/>
      <c r="U1946" s="67"/>
      <c r="V1946" s="67"/>
      <c r="W1946" s="67"/>
      <c r="X1946" s="67"/>
      <c r="Y1946" s="67"/>
    </row>
    <row r="1947">
      <c r="A1947" s="67"/>
      <c r="B1947" s="68"/>
      <c r="C1947" s="67"/>
      <c r="D1947" s="67"/>
      <c r="E1947" s="67"/>
      <c r="F1947" s="68"/>
      <c r="G1947" s="68"/>
      <c r="H1947" s="68"/>
      <c r="I1947" s="68"/>
      <c r="J1947" s="68"/>
      <c r="K1947" s="68"/>
      <c r="L1947" s="68"/>
      <c r="M1947" s="68"/>
      <c r="N1947" s="68"/>
      <c r="O1947" s="68"/>
      <c r="P1947" s="68"/>
      <c r="Q1947" s="68"/>
      <c r="R1947" s="68"/>
      <c r="S1947" s="70"/>
      <c r="T1947" s="70"/>
      <c r="U1947" s="67"/>
      <c r="V1947" s="67"/>
      <c r="W1947" s="67"/>
      <c r="X1947" s="67"/>
      <c r="Y1947" s="67"/>
    </row>
    <row r="1948">
      <c r="A1948" s="67"/>
      <c r="B1948" s="68"/>
      <c r="C1948" s="67"/>
      <c r="D1948" s="67"/>
      <c r="E1948" s="67"/>
      <c r="F1948" s="68"/>
      <c r="G1948" s="68"/>
      <c r="H1948" s="68"/>
      <c r="I1948" s="68"/>
      <c r="J1948" s="68"/>
      <c r="K1948" s="68"/>
      <c r="L1948" s="68"/>
      <c r="M1948" s="68"/>
      <c r="N1948" s="68"/>
      <c r="O1948" s="68"/>
      <c r="P1948" s="68"/>
      <c r="Q1948" s="68"/>
      <c r="R1948" s="68"/>
      <c r="S1948" s="70"/>
      <c r="T1948" s="70"/>
      <c r="U1948" s="67"/>
      <c r="V1948" s="67"/>
      <c r="W1948" s="67"/>
      <c r="X1948" s="67"/>
      <c r="Y1948" s="67"/>
    </row>
    <row r="1949">
      <c r="A1949" s="67"/>
      <c r="B1949" s="68"/>
      <c r="C1949" s="67"/>
      <c r="D1949" s="67"/>
      <c r="E1949" s="67"/>
      <c r="F1949" s="68"/>
      <c r="G1949" s="68"/>
      <c r="H1949" s="68"/>
      <c r="I1949" s="68"/>
      <c r="J1949" s="68"/>
      <c r="K1949" s="68"/>
      <c r="L1949" s="68"/>
      <c r="M1949" s="68"/>
      <c r="N1949" s="68"/>
      <c r="O1949" s="68"/>
      <c r="P1949" s="68"/>
      <c r="Q1949" s="68"/>
      <c r="R1949" s="68"/>
      <c r="S1949" s="70"/>
      <c r="T1949" s="70"/>
      <c r="U1949" s="67"/>
      <c r="V1949" s="67"/>
      <c r="W1949" s="67"/>
      <c r="X1949" s="67"/>
      <c r="Y1949" s="67"/>
    </row>
    <row r="1950">
      <c r="A1950" s="67"/>
      <c r="B1950" s="68"/>
      <c r="C1950" s="67"/>
      <c r="D1950" s="67"/>
      <c r="E1950" s="67"/>
      <c r="F1950" s="68"/>
      <c r="G1950" s="68"/>
      <c r="H1950" s="68"/>
      <c r="I1950" s="68"/>
      <c r="J1950" s="68"/>
      <c r="K1950" s="68"/>
      <c r="L1950" s="68"/>
      <c r="M1950" s="68"/>
      <c r="N1950" s="68"/>
      <c r="O1950" s="68"/>
      <c r="P1950" s="68"/>
      <c r="Q1950" s="68"/>
      <c r="R1950" s="68"/>
      <c r="S1950" s="70"/>
      <c r="T1950" s="70"/>
      <c r="U1950" s="67"/>
      <c r="V1950" s="67"/>
      <c r="W1950" s="67"/>
      <c r="X1950" s="67"/>
      <c r="Y1950" s="67"/>
    </row>
    <row r="1951">
      <c r="A1951" s="67"/>
      <c r="B1951" s="68"/>
      <c r="C1951" s="67"/>
      <c r="D1951" s="67"/>
      <c r="E1951" s="67"/>
      <c r="F1951" s="68"/>
      <c r="G1951" s="68"/>
      <c r="H1951" s="68"/>
      <c r="I1951" s="68"/>
      <c r="J1951" s="68"/>
      <c r="K1951" s="68"/>
      <c r="L1951" s="68"/>
      <c r="M1951" s="68"/>
      <c r="N1951" s="68"/>
      <c r="O1951" s="68"/>
      <c r="P1951" s="68"/>
      <c r="Q1951" s="68"/>
      <c r="R1951" s="68"/>
      <c r="S1951" s="70"/>
      <c r="T1951" s="70"/>
      <c r="U1951" s="67"/>
      <c r="V1951" s="67"/>
      <c r="W1951" s="67"/>
      <c r="X1951" s="67"/>
      <c r="Y1951" s="67"/>
    </row>
    <row r="1952">
      <c r="A1952" s="67"/>
      <c r="B1952" s="68"/>
      <c r="C1952" s="67"/>
      <c r="D1952" s="67"/>
      <c r="E1952" s="67"/>
      <c r="F1952" s="68"/>
      <c r="G1952" s="68"/>
      <c r="H1952" s="68"/>
      <c r="I1952" s="68"/>
      <c r="J1952" s="68"/>
      <c r="K1952" s="68"/>
      <c r="L1952" s="68"/>
      <c r="M1952" s="68"/>
      <c r="N1952" s="68"/>
      <c r="O1952" s="68"/>
      <c r="P1952" s="68"/>
      <c r="Q1952" s="68"/>
      <c r="R1952" s="68"/>
      <c r="S1952" s="70"/>
      <c r="T1952" s="70"/>
      <c r="U1952" s="67"/>
      <c r="V1952" s="67"/>
      <c r="W1952" s="67"/>
      <c r="X1952" s="67"/>
      <c r="Y1952" s="67"/>
    </row>
    <row r="1953">
      <c r="A1953" s="67"/>
      <c r="B1953" s="68"/>
      <c r="C1953" s="67"/>
      <c r="D1953" s="67"/>
      <c r="E1953" s="67"/>
      <c r="F1953" s="68"/>
      <c r="G1953" s="68"/>
      <c r="H1953" s="68"/>
      <c r="I1953" s="68"/>
      <c r="J1953" s="68"/>
      <c r="K1953" s="68"/>
      <c r="L1953" s="68"/>
      <c r="M1953" s="68"/>
      <c r="N1953" s="68"/>
      <c r="O1953" s="68"/>
      <c r="P1953" s="68"/>
      <c r="Q1953" s="68"/>
      <c r="R1953" s="68"/>
      <c r="S1953" s="70"/>
      <c r="T1953" s="70"/>
      <c r="U1953" s="67"/>
      <c r="V1953" s="67"/>
      <c r="W1953" s="67"/>
      <c r="X1953" s="67"/>
      <c r="Y1953" s="67"/>
    </row>
    <row r="1954">
      <c r="A1954" s="67"/>
      <c r="B1954" s="68"/>
      <c r="C1954" s="67"/>
      <c r="D1954" s="67"/>
      <c r="E1954" s="67"/>
      <c r="F1954" s="68"/>
      <c r="G1954" s="68"/>
      <c r="H1954" s="68"/>
      <c r="I1954" s="68"/>
      <c r="J1954" s="68"/>
      <c r="K1954" s="68"/>
      <c r="L1954" s="68"/>
      <c r="M1954" s="68"/>
      <c r="N1954" s="68"/>
      <c r="O1954" s="68"/>
      <c r="P1954" s="68"/>
      <c r="Q1954" s="68"/>
      <c r="R1954" s="68"/>
      <c r="S1954" s="70"/>
      <c r="T1954" s="70"/>
      <c r="U1954" s="67"/>
      <c r="V1954" s="67"/>
      <c r="W1954" s="67"/>
      <c r="X1954" s="67"/>
      <c r="Y1954" s="67"/>
    </row>
    <row r="1955">
      <c r="A1955" s="67"/>
      <c r="B1955" s="68"/>
      <c r="C1955" s="67"/>
      <c r="D1955" s="67"/>
      <c r="E1955" s="67"/>
      <c r="F1955" s="68"/>
      <c r="G1955" s="68"/>
      <c r="H1955" s="68"/>
      <c r="I1955" s="68"/>
      <c r="J1955" s="68"/>
      <c r="K1955" s="68"/>
      <c r="L1955" s="68"/>
      <c r="M1955" s="68"/>
      <c r="N1955" s="68"/>
      <c r="O1955" s="68"/>
      <c r="P1955" s="68"/>
      <c r="Q1955" s="68"/>
      <c r="R1955" s="68"/>
      <c r="S1955" s="70"/>
      <c r="T1955" s="70"/>
      <c r="U1955" s="67"/>
      <c r="V1955" s="67"/>
      <c r="W1955" s="67"/>
      <c r="X1955" s="67"/>
      <c r="Y1955" s="67"/>
    </row>
    <row r="1956">
      <c r="A1956" s="67"/>
      <c r="B1956" s="68"/>
      <c r="C1956" s="67"/>
      <c r="D1956" s="67"/>
      <c r="E1956" s="67"/>
      <c r="F1956" s="68"/>
      <c r="G1956" s="68"/>
      <c r="H1956" s="68"/>
      <c r="I1956" s="68"/>
      <c r="J1956" s="68"/>
      <c r="K1956" s="68"/>
      <c r="L1956" s="68"/>
      <c r="M1956" s="68"/>
      <c r="N1956" s="68"/>
      <c r="O1956" s="68"/>
      <c r="P1956" s="68"/>
      <c r="Q1956" s="68"/>
      <c r="R1956" s="68"/>
      <c r="S1956" s="70"/>
      <c r="T1956" s="70"/>
      <c r="U1956" s="67"/>
      <c r="V1956" s="67"/>
      <c r="W1956" s="67"/>
      <c r="X1956" s="67"/>
      <c r="Y1956" s="67"/>
    </row>
    <row r="1957">
      <c r="A1957" s="65"/>
      <c r="B1957" s="68"/>
      <c r="C1957" s="67"/>
      <c r="D1957" s="67"/>
      <c r="E1957" s="67"/>
      <c r="F1957" s="68"/>
      <c r="G1957" s="68"/>
      <c r="H1957" s="68"/>
      <c r="I1957" s="68"/>
      <c r="J1957" s="68"/>
      <c r="K1957" s="68"/>
      <c r="L1957" s="68"/>
      <c r="M1957" s="68"/>
      <c r="N1957" s="68"/>
      <c r="O1957" s="68"/>
      <c r="P1957" s="68"/>
      <c r="Q1957" s="68"/>
      <c r="R1957" s="68"/>
      <c r="S1957" s="70"/>
      <c r="T1957" s="70"/>
      <c r="U1957" s="67"/>
      <c r="V1957" s="67"/>
      <c r="W1957" s="67"/>
      <c r="X1957" s="67"/>
      <c r="Y1957" s="67"/>
    </row>
    <row r="1958">
      <c r="A1958" s="67"/>
      <c r="B1958" s="68"/>
      <c r="C1958" s="67"/>
      <c r="D1958" s="67"/>
      <c r="E1958" s="67"/>
      <c r="F1958" s="68"/>
      <c r="G1958" s="68"/>
      <c r="H1958" s="68"/>
      <c r="I1958" s="68"/>
      <c r="J1958" s="68"/>
      <c r="K1958" s="68"/>
      <c r="L1958" s="68"/>
      <c r="M1958" s="68"/>
      <c r="N1958" s="68"/>
      <c r="O1958" s="68"/>
      <c r="P1958" s="68"/>
      <c r="Q1958" s="68"/>
      <c r="R1958" s="68"/>
      <c r="S1958" s="70"/>
      <c r="T1958" s="70"/>
      <c r="U1958" s="67"/>
      <c r="V1958" s="67"/>
      <c r="W1958" s="67"/>
      <c r="X1958" s="67"/>
      <c r="Y1958" s="67"/>
    </row>
    <row r="1959">
      <c r="A1959" s="67"/>
      <c r="B1959" s="68"/>
      <c r="C1959" s="67"/>
      <c r="D1959" s="67"/>
      <c r="E1959" s="67"/>
      <c r="F1959" s="68"/>
      <c r="G1959" s="68"/>
      <c r="H1959" s="68"/>
      <c r="I1959" s="68"/>
      <c r="J1959" s="68"/>
      <c r="K1959" s="68"/>
      <c r="L1959" s="68"/>
      <c r="M1959" s="68"/>
      <c r="N1959" s="68"/>
      <c r="O1959" s="68"/>
      <c r="P1959" s="68"/>
      <c r="Q1959" s="68"/>
      <c r="R1959" s="68"/>
      <c r="S1959" s="70"/>
      <c r="T1959" s="70"/>
      <c r="U1959" s="67"/>
      <c r="V1959" s="67"/>
      <c r="W1959" s="67"/>
      <c r="X1959" s="67"/>
      <c r="Y1959" s="67"/>
    </row>
    <row r="1960">
      <c r="A1960" s="67"/>
      <c r="B1960" s="68"/>
      <c r="C1960" s="67"/>
      <c r="D1960" s="67"/>
      <c r="E1960" s="67"/>
      <c r="F1960" s="68"/>
      <c r="G1960" s="68"/>
      <c r="H1960" s="68"/>
      <c r="I1960" s="68"/>
      <c r="J1960" s="68"/>
      <c r="K1960" s="68"/>
      <c r="L1960" s="68"/>
      <c r="M1960" s="68"/>
      <c r="N1960" s="68"/>
      <c r="O1960" s="68"/>
      <c r="P1960" s="68"/>
      <c r="Q1960" s="68"/>
      <c r="R1960" s="68"/>
      <c r="S1960" s="70"/>
      <c r="T1960" s="70"/>
      <c r="U1960" s="67"/>
      <c r="V1960" s="67"/>
      <c r="W1960" s="67"/>
      <c r="X1960" s="67"/>
      <c r="Y1960" s="67"/>
    </row>
    <row r="1961">
      <c r="A1961" s="65"/>
      <c r="B1961" s="68"/>
      <c r="C1961" s="67"/>
      <c r="D1961" s="67"/>
      <c r="E1961" s="67"/>
      <c r="F1961" s="68"/>
      <c r="G1961" s="68"/>
      <c r="H1961" s="68"/>
      <c r="I1961" s="68"/>
      <c r="J1961" s="68"/>
      <c r="K1961" s="68"/>
      <c r="L1961" s="68"/>
      <c r="M1961" s="68"/>
      <c r="N1961" s="68"/>
      <c r="O1961" s="68"/>
      <c r="P1961" s="68"/>
      <c r="Q1961" s="68"/>
      <c r="R1961" s="68"/>
      <c r="S1961" s="70"/>
      <c r="T1961" s="70"/>
      <c r="U1961" s="67"/>
      <c r="V1961" s="67"/>
      <c r="W1961" s="67"/>
      <c r="X1961" s="67"/>
      <c r="Y1961" s="67"/>
    </row>
    <row r="1962">
      <c r="A1962" s="67"/>
      <c r="B1962" s="68"/>
      <c r="C1962" s="67"/>
      <c r="D1962" s="67"/>
      <c r="E1962" s="67"/>
      <c r="F1962" s="68"/>
      <c r="G1962" s="68"/>
      <c r="H1962" s="68"/>
      <c r="I1962" s="68"/>
      <c r="J1962" s="68"/>
      <c r="K1962" s="68"/>
      <c r="L1962" s="68"/>
      <c r="M1962" s="68"/>
      <c r="N1962" s="68"/>
      <c r="O1962" s="68"/>
      <c r="P1962" s="68"/>
      <c r="Q1962" s="68"/>
      <c r="R1962" s="68"/>
      <c r="S1962" s="70"/>
      <c r="T1962" s="70"/>
      <c r="U1962" s="67"/>
      <c r="V1962" s="67"/>
      <c r="W1962" s="67"/>
      <c r="X1962" s="67"/>
      <c r="Y1962" s="67"/>
    </row>
    <row r="1963">
      <c r="A1963" s="65"/>
      <c r="B1963" s="68"/>
      <c r="C1963" s="67"/>
      <c r="D1963" s="67"/>
      <c r="E1963" s="67"/>
      <c r="F1963" s="68"/>
      <c r="G1963" s="68"/>
      <c r="H1963" s="68"/>
      <c r="I1963" s="68"/>
      <c r="J1963" s="68"/>
      <c r="K1963" s="68"/>
      <c r="L1963" s="68"/>
      <c r="M1963" s="68"/>
      <c r="N1963" s="68"/>
      <c r="O1963" s="68"/>
      <c r="P1963" s="68"/>
      <c r="Q1963" s="68"/>
      <c r="R1963" s="68"/>
      <c r="S1963" s="70"/>
      <c r="T1963" s="70"/>
      <c r="U1963" s="67"/>
      <c r="V1963" s="67"/>
      <c r="W1963" s="67"/>
      <c r="X1963" s="67"/>
      <c r="Y1963" s="67"/>
    </row>
    <row r="1964">
      <c r="A1964" s="67"/>
      <c r="B1964" s="68"/>
      <c r="C1964" s="67"/>
      <c r="D1964" s="67"/>
      <c r="E1964" s="67"/>
      <c r="F1964" s="68"/>
      <c r="G1964" s="68"/>
      <c r="H1964" s="68"/>
      <c r="I1964" s="68"/>
      <c r="J1964" s="68"/>
      <c r="K1964" s="68"/>
      <c r="L1964" s="68"/>
      <c r="M1964" s="68"/>
      <c r="N1964" s="68"/>
      <c r="O1964" s="68"/>
      <c r="P1964" s="68"/>
      <c r="Q1964" s="68"/>
      <c r="R1964" s="68"/>
      <c r="S1964" s="70"/>
      <c r="T1964" s="70"/>
      <c r="U1964" s="67"/>
      <c r="V1964" s="67"/>
      <c r="W1964" s="67"/>
      <c r="X1964" s="67"/>
      <c r="Y1964" s="67"/>
    </row>
    <row r="1965">
      <c r="A1965" s="67"/>
      <c r="B1965" s="68"/>
      <c r="C1965" s="67"/>
      <c r="D1965" s="67"/>
      <c r="E1965" s="67"/>
      <c r="F1965" s="68"/>
      <c r="G1965" s="68"/>
      <c r="H1965" s="68"/>
      <c r="I1965" s="68"/>
      <c r="J1965" s="68"/>
      <c r="K1965" s="68"/>
      <c r="L1965" s="68"/>
      <c r="M1965" s="68"/>
      <c r="N1965" s="68"/>
      <c r="O1965" s="68"/>
      <c r="P1965" s="68"/>
      <c r="Q1965" s="68"/>
      <c r="R1965" s="68"/>
      <c r="S1965" s="70"/>
      <c r="T1965" s="70"/>
      <c r="U1965" s="67"/>
      <c r="V1965" s="67"/>
      <c r="W1965" s="67"/>
      <c r="X1965" s="67"/>
      <c r="Y1965" s="67"/>
    </row>
    <row r="1966">
      <c r="S1966" s="73"/>
      <c r="T1966" s="73"/>
      <c r="U1966" s="74"/>
      <c r="V1966" s="74"/>
      <c r="W1966" s="74"/>
      <c r="X1966" s="75"/>
    </row>
    <row r="1967">
      <c r="S1967" s="73"/>
      <c r="T1967" s="73"/>
      <c r="U1967" s="74"/>
      <c r="V1967" s="74"/>
      <c r="W1967" s="74"/>
      <c r="X1967" s="75"/>
    </row>
    <row r="1968">
      <c r="S1968" s="73"/>
      <c r="T1968" s="73"/>
      <c r="U1968" s="74"/>
      <c r="V1968" s="74"/>
      <c r="W1968" s="74"/>
      <c r="X1968" s="75"/>
    </row>
    <row r="1969">
      <c r="S1969" s="73"/>
      <c r="T1969" s="73"/>
      <c r="U1969" s="74"/>
      <c r="V1969" s="74"/>
      <c r="W1969" s="74"/>
      <c r="X1969" s="75"/>
    </row>
    <row r="1970">
      <c r="S1970" s="73"/>
      <c r="T1970" s="73"/>
      <c r="U1970" s="74"/>
      <c r="V1970" s="74"/>
      <c r="W1970" s="74"/>
      <c r="X1970" s="75"/>
    </row>
    <row r="1971">
      <c r="S1971" s="73"/>
      <c r="T1971" s="73"/>
      <c r="U1971" s="74"/>
      <c r="V1971" s="74"/>
      <c r="W1971" s="74"/>
      <c r="X1971" s="75"/>
    </row>
    <row r="1972">
      <c r="S1972" s="73"/>
      <c r="T1972" s="73"/>
      <c r="U1972" s="74"/>
      <c r="V1972" s="74"/>
      <c r="W1972" s="74"/>
      <c r="X1972" s="75"/>
    </row>
    <row r="1973">
      <c r="S1973" s="73"/>
      <c r="T1973" s="73"/>
      <c r="U1973" s="74"/>
      <c r="V1973" s="74"/>
      <c r="W1973" s="74"/>
      <c r="X1973" s="75"/>
    </row>
    <row r="1974">
      <c r="S1974" s="73"/>
      <c r="T1974" s="73"/>
      <c r="U1974" s="74"/>
      <c r="V1974" s="74"/>
      <c r="W1974" s="74"/>
      <c r="X1974" s="75"/>
    </row>
    <row r="1975">
      <c r="S1975" s="73"/>
      <c r="T1975" s="73"/>
      <c r="U1975" s="74"/>
      <c r="V1975" s="74"/>
      <c r="W1975" s="74"/>
      <c r="X1975" s="75"/>
    </row>
    <row r="1976">
      <c r="S1976" s="73"/>
      <c r="T1976" s="73"/>
      <c r="U1976" s="74"/>
      <c r="V1976" s="74"/>
      <c r="W1976" s="74"/>
      <c r="X1976" s="75"/>
    </row>
    <row r="1977">
      <c r="S1977" s="73"/>
      <c r="T1977" s="73"/>
      <c r="U1977" s="74"/>
      <c r="V1977" s="74"/>
      <c r="W1977" s="74"/>
      <c r="X1977" s="75"/>
    </row>
    <row r="1978">
      <c r="S1978" s="73"/>
      <c r="T1978" s="73"/>
      <c r="U1978" s="74"/>
      <c r="V1978" s="74"/>
      <c r="W1978" s="74"/>
      <c r="X1978" s="75"/>
    </row>
    <row r="1979">
      <c r="S1979" s="73"/>
      <c r="T1979" s="73"/>
      <c r="U1979" s="74"/>
      <c r="V1979" s="74"/>
      <c r="W1979" s="74"/>
      <c r="X1979" s="75"/>
    </row>
    <row r="1980">
      <c r="S1980" s="73"/>
      <c r="T1980" s="73"/>
      <c r="U1980" s="74"/>
      <c r="V1980" s="74"/>
      <c r="W1980" s="74"/>
      <c r="X1980" s="75"/>
    </row>
    <row r="1981">
      <c r="S1981" s="73"/>
      <c r="T1981" s="76"/>
      <c r="U1981" s="74"/>
      <c r="V1981" s="74"/>
      <c r="W1981" s="74"/>
      <c r="X1981" s="75"/>
    </row>
    <row r="1982">
      <c r="S1982" s="73"/>
      <c r="T1982" s="73"/>
      <c r="U1982" s="74"/>
      <c r="V1982" s="74"/>
      <c r="W1982" s="74"/>
      <c r="X1982" s="75"/>
    </row>
    <row r="1983">
      <c r="S1983" s="73"/>
      <c r="T1983" s="73"/>
      <c r="U1983" s="74"/>
      <c r="V1983" s="74"/>
      <c r="W1983" s="74"/>
      <c r="X1983" s="75"/>
    </row>
    <row r="1984">
      <c r="S1984" s="73"/>
      <c r="T1984" s="73"/>
      <c r="U1984" s="74"/>
      <c r="V1984" s="74"/>
      <c r="W1984" s="74"/>
      <c r="X1984" s="75"/>
    </row>
    <row r="1985">
      <c r="S1985" s="73"/>
      <c r="T1985" s="73"/>
      <c r="U1985" s="74"/>
      <c r="V1985" s="74"/>
      <c r="W1985" s="74"/>
      <c r="X1985" s="75"/>
    </row>
    <row r="1986">
      <c r="S1986" s="73"/>
      <c r="T1986" s="73"/>
      <c r="U1986" s="74"/>
      <c r="V1986" s="74"/>
      <c r="W1986" s="74"/>
      <c r="X1986" s="75"/>
    </row>
    <row r="1987">
      <c r="S1987" s="73"/>
      <c r="T1987" s="76"/>
      <c r="U1987" s="74"/>
      <c r="V1987" s="74"/>
      <c r="W1987" s="74"/>
      <c r="X1987" s="77"/>
    </row>
    <row r="1988">
      <c r="S1988" s="73"/>
      <c r="T1988" s="73"/>
      <c r="U1988" s="74"/>
      <c r="V1988" s="74"/>
      <c r="W1988" s="74"/>
      <c r="X1988" s="75"/>
    </row>
    <row r="1989">
      <c r="S1989" s="73"/>
      <c r="T1989" s="73"/>
      <c r="U1989" s="74"/>
      <c r="V1989" s="74"/>
      <c r="W1989" s="74"/>
      <c r="X1989" s="75"/>
    </row>
    <row r="1990">
      <c r="S1990" s="73"/>
      <c r="T1990" s="73"/>
      <c r="U1990" s="74"/>
      <c r="V1990" s="74"/>
      <c r="W1990" s="74"/>
      <c r="X1990" s="75"/>
    </row>
    <row r="1991">
      <c r="S1991" s="73"/>
      <c r="T1991" s="73"/>
      <c r="U1991" s="74"/>
      <c r="V1991" s="74"/>
      <c r="W1991" s="74"/>
      <c r="X1991" s="75"/>
    </row>
    <row r="1992">
      <c r="S1992" s="73"/>
      <c r="T1992" s="73"/>
      <c r="U1992" s="74"/>
      <c r="V1992" s="74"/>
      <c r="W1992" s="74"/>
      <c r="X1992" s="75"/>
    </row>
    <row r="1993">
      <c r="S1993" s="73"/>
      <c r="T1993" s="73"/>
      <c r="U1993" s="74"/>
      <c r="V1993" s="74"/>
      <c r="W1993" s="74"/>
      <c r="X1993" s="75"/>
    </row>
    <row r="1994">
      <c r="S1994" s="73"/>
      <c r="T1994" s="76"/>
      <c r="U1994" s="74"/>
      <c r="V1994" s="74"/>
      <c r="W1994" s="74"/>
      <c r="X1994" s="77"/>
    </row>
    <row r="1995">
      <c r="S1995" s="73"/>
      <c r="T1995" s="73"/>
      <c r="U1995" s="74"/>
      <c r="V1995" s="74"/>
      <c r="W1995" s="74"/>
      <c r="X1995" s="75"/>
    </row>
    <row r="1996">
      <c r="S1996" s="73"/>
      <c r="T1996" s="73"/>
      <c r="U1996" s="74"/>
      <c r="V1996" s="74"/>
      <c r="W1996" s="74"/>
      <c r="X1996" s="75"/>
    </row>
    <row r="1997">
      <c r="S1997" s="73"/>
      <c r="T1997" s="73"/>
      <c r="U1997" s="74"/>
      <c r="V1997" s="74"/>
      <c r="W1997" s="74"/>
      <c r="X1997" s="75"/>
    </row>
    <row r="1998">
      <c r="S1998" s="73"/>
      <c r="T1998" s="73"/>
      <c r="U1998" s="74"/>
      <c r="V1998" s="74"/>
      <c r="W1998" s="74"/>
      <c r="X1998" s="75"/>
    </row>
    <row r="1999">
      <c r="S1999" s="73"/>
      <c r="T1999" s="73"/>
      <c r="U1999" s="74"/>
      <c r="V1999" s="74"/>
      <c r="W1999" s="74"/>
      <c r="X1999" s="75"/>
    </row>
    <row r="2000">
      <c r="S2000" s="73"/>
      <c r="T2000" s="73"/>
      <c r="U2000" s="74"/>
      <c r="V2000" s="74"/>
      <c r="W2000" s="74"/>
      <c r="X2000" s="75"/>
    </row>
    <row r="2001">
      <c r="S2001" s="73"/>
      <c r="T2001" s="73"/>
      <c r="U2001" s="74"/>
      <c r="V2001" s="74"/>
      <c r="W2001" s="74"/>
      <c r="X2001" s="75"/>
    </row>
    <row r="2002">
      <c r="S2002" s="73"/>
      <c r="T2002" s="73"/>
      <c r="U2002" s="74"/>
      <c r="V2002" s="74"/>
      <c r="W2002" s="74"/>
      <c r="X2002" s="75"/>
    </row>
    <row r="2003">
      <c r="S2003" s="73"/>
      <c r="T2003" s="73"/>
      <c r="U2003" s="74"/>
      <c r="V2003" s="74"/>
      <c r="W2003" s="74"/>
      <c r="X2003" s="75"/>
    </row>
    <row r="2004">
      <c r="S2004" s="73"/>
      <c r="T2004" s="73"/>
      <c r="U2004" s="74"/>
      <c r="V2004" s="74"/>
      <c r="W2004" s="74"/>
      <c r="X2004" s="75"/>
    </row>
    <row r="2005">
      <c r="S2005" s="73"/>
      <c r="T2005" s="76"/>
      <c r="U2005" s="74"/>
      <c r="V2005" s="74"/>
      <c r="W2005" s="74"/>
      <c r="X2005" s="77"/>
    </row>
    <row r="2006">
      <c r="S2006" s="73"/>
      <c r="T2006" s="73"/>
      <c r="U2006" s="74"/>
      <c r="V2006" s="74"/>
      <c r="W2006" s="74"/>
      <c r="X2006" s="75"/>
    </row>
    <row r="2007">
      <c r="S2007" s="73"/>
      <c r="T2007" s="73"/>
      <c r="U2007" s="74"/>
      <c r="V2007" s="74"/>
      <c r="W2007" s="74"/>
      <c r="X2007" s="75"/>
    </row>
    <row r="2008">
      <c r="S2008" s="73"/>
      <c r="T2008" s="73"/>
      <c r="U2008" s="74"/>
      <c r="V2008" s="74"/>
      <c r="W2008" s="74"/>
      <c r="X2008" s="75"/>
    </row>
    <row r="2009">
      <c r="S2009" s="73"/>
      <c r="T2009" s="76"/>
      <c r="U2009" s="74"/>
      <c r="V2009" s="74"/>
      <c r="W2009" s="74"/>
      <c r="X2009" s="75"/>
    </row>
    <row r="2010">
      <c r="S2010" s="73"/>
      <c r="T2010" s="73"/>
      <c r="U2010" s="74"/>
      <c r="V2010" s="74"/>
      <c r="W2010" s="74"/>
      <c r="X2010" s="75"/>
    </row>
    <row r="2011">
      <c r="S2011" s="73"/>
      <c r="T2011" s="76"/>
      <c r="U2011" s="74"/>
      <c r="V2011" s="74"/>
      <c r="W2011" s="74"/>
      <c r="X2011" s="77"/>
    </row>
    <row r="2012">
      <c r="S2012" s="73"/>
      <c r="T2012" s="73"/>
      <c r="U2012" s="74"/>
      <c r="V2012" s="74"/>
      <c r="W2012" s="74"/>
      <c r="X2012" s="75"/>
    </row>
    <row r="2013">
      <c r="S2013" s="73"/>
      <c r="T2013" s="73"/>
      <c r="U2013" s="74"/>
      <c r="V2013" s="74"/>
      <c r="W2013" s="74"/>
      <c r="X2013" s="75"/>
    </row>
    <row r="2014">
      <c r="S2014" s="73"/>
      <c r="T2014" s="73"/>
      <c r="U2014" s="74"/>
      <c r="V2014" s="74"/>
      <c r="W2014" s="74"/>
      <c r="X2014" s="75"/>
    </row>
    <row r="2015">
      <c r="S2015" s="73"/>
      <c r="T2015" s="73"/>
      <c r="U2015" s="74"/>
      <c r="V2015" s="74"/>
      <c r="W2015" s="74"/>
      <c r="X2015" s="75"/>
    </row>
    <row r="2016">
      <c r="S2016" s="73"/>
      <c r="T2016" s="73"/>
      <c r="U2016" s="74"/>
      <c r="V2016" s="74"/>
      <c r="W2016" s="74"/>
      <c r="X2016" s="75"/>
    </row>
    <row r="2017">
      <c r="S2017" s="73"/>
      <c r="T2017" s="73"/>
      <c r="U2017" s="74"/>
      <c r="V2017" s="74"/>
      <c r="W2017" s="74"/>
      <c r="X2017" s="75"/>
    </row>
    <row r="2018">
      <c r="S2018" s="73"/>
      <c r="T2018" s="73"/>
      <c r="U2018" s="74"/>
      <c r="V2018" s="74"/>
      <c r="W2018" s="74"/>
      <c r="X2018" s="75"/>
    </row>
    <row r="2019">
      <c r="S2019" s="73"/>
      <c r="T2019" s="73"/>
      <c r="U2019" s="74"/>
      <c r="V2019" s="74"/>
      <c r="W2019" s="74"/>
      <c r="X2019" s="75"/>
    </row>
    <row r="2020">
      <c r="S2020" s="73"/>
      <c r="T2020" s="73"/>
      <c r="U2020" s="74"/>
      <c r="V2020" s="74"/>
      <c r="W2020" s="74"/>
      <c r="X2020" s="75"/>
    </row>
    <row r="2021">
      <c r="S2021" s="73"/>
      <c r="T2021" s="73"/>
      <c r="U2021" s="74"/>
      <c r="V2021" s="74"/>
      <c r="W2021" s="74"/>
      <c r="X2021" s="75"/>
    </row>
    <row r="2022">
      <c r="S2022" s="73"/>
      <c r="T2022" s="73"/>
      <c r="U2022" s="74"/>
      <c r="V2022" s="74"/>
      <c r="W2022" s="74"/>
      <c r="X2022" s="75"/>
    </row>
    <row r="2023">
      <c r="S2023" s="73"/>
      <c r="T2023" s="73"/>
      <c r="U2023" s="74"/>
      <c r="V2023" s="74"/>
      <c r="W2023" s="74"/>
      <c r="X2023" s="75"/>
    </row>
    <row r="2024">
      <c r="S2024" s="73"/>
      <c r="T2024" s="76"/>
      <c r="U2024" s="74"/>
      <c r="V2024" s="74"/>
      <c r="W2024" s="74"/>
      <c r="X2024" s="75"/>
    </row>
    <row r="2025">
      <c r="S2025" s="73"/>
      <c r="T2025" s="73"/>
      <c r="U2025" s="74"/>
      <c r="V2025" s="74"/>
      <c r="W2025" s="74"/>
      <c r="X2025" s="75"/>
    </row>
    <row r="2026">
      <c r="S2026" s="73"/>
      <c r="T2026" s="76"/>
      <c r="U2026" s="74"/>
      <c r="V2026" s="74"/>
      <c r="W2026" s="74"/>
      <c r="X2026" s="75"/>
    </row>
    <row r="2027">
      <c r="S2027" s="73"/>
      <c r="T2027" s="73"/>
      <c r="U2027" s="74"/>
      <c r="V2027" s="74"/>
      <c r="W2027" s="74"/>
      <c r="X2027" s="75"/>
    </row>
    <row r="2028">
      <c r="S2028" s="73"/>
      <c r="T2028" s="76"/>
      <c r="U2028" s="74"/>
      <c r="V2028" s="74"/>
      <c r="W2028" s="74"/>
      <c r="X2028" s="77"/>
    </row>
    <row r="2029">
      <c r="S2029" s="73"/>
      <c r="T2029" s="73"/>
      <c r="U2029" s="74"/>
      <c r="V2029" s="74"/>
      <c r="W2029" s="74"/>
      <c r="X2029" s="75"/>
    </row>
    <row r="2030">
      <c r="S2030" s="73"/>
      <c r="T2030" s="73"/>
      <c r="U2030" s="74"/>
      <c r="V2030" s="74"/>
      <c r="W2030" s="74"/>
      <c r="X2030" s="75"/>
    </row>
    <row r="2031">
      <c r="S2031" s="73"/>
      <c r="T2031" s="73"/>
      <c r="U2031" s="74"/>
      <c r="V2031" s="74"/>
      <c r="W2031" s="74"/>
      <c r="X2031" s="75"/>
    </row>
    <row r="2032">
      <c r="S2032" s="73"/>
      <c r="T2032" s="73"/>
      <c r="U2032" s="74"/>
      <c r="V2032" s="74"/>
      <c r="W2032" s="74"/>
      <c r="X2032" s="75"/>
    </row>
    <row r="2033">
      <c r="S2033" s="73"/>
      <c r="T2033" s="73"/>
      <c r="U2033" s="74"/>
      <c r="V2033" s="74"/>
      <c r="W2033" s="74"/>
      <c r="X2033" s="75"/>
    </row>
    <row r="2034">
      <c r="S2034" s="73"/>
      <c r="T2034" s="73"/>
      <c r="U2034" s="74"/>
      <c r="V2034" s="74"/>
      <c r="W2034" s="74"/>
      <c r="X2034" s="75"/>
    </row>
    <row r="2035">
      <c r="S2035" s="73"/>
      <c r="T2035" s="73"/>
      <c r="U2035" s="74"/>
      <c r="V2035" s="74"/>
      <c r="W2035" s="74"/>
      <c r="X2035" s="75"/>
    </row>
    <row r="2036">
      <c r="S2036" s="73"/>
      <c r="T2036" s="73"/>
      <c r="U2036" s="74"/>
      <c r="V2036" s="74"/>
      <c r="W2036" s="74"/>
      <c r="X2036" s="75"/>
    </row>
    <row r="2037">
      <c r="S2037" s="73"/>
      <c r="T2037" s="73"/>
      <c r="U2037" s="74"/>
      <c r="V2037" s="74"/>
      <c r="W2037" s="74"/>
      <c r="X2037" s="75"/>
    </row>
    <row r="2038">
      <c r="S2038" s="73"/>
      <c r="T2038" s="73"/>
      <c r="U2038" s="74"/>
      <c r="V2038" s="74"/>
      <c r="W2038" s="74"/>
      <c r="X2038" s="75"/>
    </row>
    <row r="2039">
      <c r="S2039" s="73"/>
      <c r="T2039" s="73"/>
      <c r="U2039" s="74"/>
      <c r="V2039" s="74"/>
      <c r="W2039" s="74"/>
      <c r="X2039" s="75"/>
    </row>
    <row r="2040">
      <c r="S2040" s="73"/>
      <c r="T2040" s="73"/>
      <c r="U2040" s="74"/>
      <c r="V2040" s="74"/>
      <c r="W2040" s="74"/>
      <c r="X2040" s="75"/>
    </row>
    <row r="2041">
      <c r="S2041" s="73"/>
      <c r="T2041" s="73"/>
      <c r="U2041" s="74"/>
      <c r="V2041" s="74"/>
      <c r="W2041" s="74"/>
      <c r="X2041" s="75"/>
    </row>
    <row r="2042">
      <c r="S2042" s="73"/>
      <c r="T2042" s="73"/>
      <c r="U2042" s="74"/>
      <c r="V2042" s="74"/>
      <c r="W2042" s="74"/>
      <c r="X2042" s="75"/>
    </row>
    <row r="2043">
      <c r="S2043" s="73"/>
      <c r="T2043" s="76"/>
      <c r="U2043" s="74"/>
      <c r="V2043" s="74"/>
      <c r="W2043" s="74"/>
      <c r="X2043" s="75"/>
    </row>
    <row r="2044">
      <c r="S2044" s="73"/>
      <c r="T2044" s="73"/>
      <c r="U2044" s="74"/>
      <c r="V2044" s="74"/>
      <c r="W2044" s="74"/>
      <c r="X2044" s="75"/>
    </row>
    <row r="2045">
      <c r="S2045" s="73"/>
      <c r="T2045" s="73"/>
      <c r="U2045" s="74"/>
      <c r="V2045" s="74"/>
      <c r="W2045" s="74"/>
      <c r="X2045" s="75"/>
    </row>
    <row r="2046">
      <c r="S2046" s="73"/>
      <c r="T2046" s="76"/>
      <c r="U2046" s="74"/>
      <c r="V2046" s="74"/>
      <c r="W2046" s="74"/>
      <c r="X2046" s="75"/>
    </row>
    <row r="2047">
      <c r="S2047" s="73"/>
      <c r="T2047" s="73"/>
      <c r="U2047" s="74"/>
      <c r="V2047" s="74"/>
      <c r="W2047" s="74"/>
      <c r="X2047" s="75"/>
    </row>
    <row r="2048">
      <c r="S2048" s="73"/>
      <c r="T2048" s="73"/>
      <c r="U2048" s="74"/>
      <c r="V2048" s="74"/>
      <c r="W2048" s="74"/>
      <c r="X2048" s="75"/>
    </row>
    <row r="2049">
      <c r="S2049" s="73"/>
      <c r="T2049" s="73"/>
      <c r="U2049" s="74"/>
      <c r="V2049" s="74"/>
      <c r="W2049" s="74"/>
      <c r="X2049" s="75"/>
    </row>
    <row r="2050">
      <c r="S2050" s="73"/>
      <c r="T2050" s="73"/>
      <c r="U2050" s="74"/>
      <c r="V2050" s="74"/>
      <c r="W2050" s="74"/>
      <c r="X2050" s="75"/>
    </row>
    <row r="2051">
      <c r="S2051" s="73"/>
      <c r="T2051" s="73"/>
      <c r="U2051" s="74"/>
      <c r="V2051" s="74"/>
      <c r="W2051" s="74"/>
      <c r="X2051" s="75"/>
    </row>
    <row r="2052">
      <c r="S2052" s="73"/>
      <c r="T2052" s="73"/>
      <c r="U2052" s="74"/>
      <c r="V2052" s="74"/>
      <c r="W2052" s="74"/>
      <c r="X2052" s="75"/>
    </row>
    <row r="2053">
      <c r="S2053" s="73"/>
      <c r="T2053" s="73"/>
      <c r="U2053" s="74"/>
      <c r="V2053" s="74"/>
      <c r="W2053" s="74"/>
      <c r="X2053" s="75"/>
    </row>
    <row r="2054">
      <c r="S2054" s="73"/>
      <c r="T2054" s="73"/>
      <c r="U2054" s="74"/>
      <c r="V2054" s="74"/>
      <c r="W2054" s="74"/>
      <c r="X2054" s="75"/>
    </row>
    <row r="2055">
      <c r="S2055" s="73"/>
      <c r="T2055" s="73"/>
      <c r="U2055" s="74"/>
      <c r="V2055" s="74"/>
      <c r="W2055" s="74"/>
      <c r="X2055" s="75"/>
    </row>
    <row r="2056">
      <c r="S2056" s="73"/>
      <c r="T2056" s="73"/>
      <c r="U2056" s="74"/>
      <c r="V2056" s="74"/>
      <c r="W2056" s="74"/>
      <c r="X2056" s="75"/>
    </row>
    <row r="2057">
      <c r="S2057" s="73"/>
      <c r="T2057" s="73"/>
      <c r="U2057" s="74"/>
      <c r="V2057" s="74"/>
      <c r="W2057" s="74"/>
      <c r="X2057" s="75"/>
    </row>
    <row r="2058">
      <c r="S2058" s="73"/>
      <c r="T2058" s="73"/>
      <c r="U2058" s="74"/>
      <c r="V2058" s="74"/>
      <c r="W2058" s="74"/>
      <c r="X2058" s="75"/>
    </row>
    <row r="2059">
      <c r="S2059" s="73"/>
      <c r="T2059" s="73"/>
      <c r="U2059" s="74"/>
      <c r="V2059" s="74"/>
      <c r="W2059" s="74"/>
      <c r="X2059" s="75"/>
    </row>
    <row r="2060">
      <c r="S2060" s="73"/>
      <c r="T2060" s="73"/>
      <c r="U2060" s="74"/>
      <c r="V2060" s="74"/>
      <c r="W2060" s="74"/>
      <c r="X2060" s="75"/>
    </row>
    <row r="2061">
      <c r="S2061" s="73"/>
      <c r="T2061" s="73"/>
      <c r="U2061" s="74"/>
      <c r="V2061" s="74"/>
      <c r="W2061" s="74"/>
      <c r="X2061" s="75"/>
    </row>
    <row r="2062">
      <c r="S2062" s="73"/>
      <c r="T2062" s="76"/>
      <c r="U2062" s="74"/>
      <c r="V2062" s="74"/>
      <c r="W2062" s="74"/>
      <c r="X2062" s="75"/>
    </row>
    <row r="2063">
      <c r="S2063" s="73"/>
      <c r="T2063" s="73"/>
      <c r="U2063" s="74"/>
      <c r="V2063" s="74"/>
      <c r="W2063" s="74"/>
      <c r="X2063" s="75"/>
    </row>
    <row r="2064">
      <c r="S2064" s="73"/>
      <c r="T2064" s="73"/>
      <c r="U2064" s="74"/>
      <c r="V2064" s="74"/>
      <c r="W2064" s="74"/>
      <c r="X2064" s="75"/>
    </row>
    <row r="2065">
      <c r="S2065" s="73"/>
      <c r="T2065" s="73"/>
      <c r="U2065" s="74"/>
      <c r="V2065" s="74"/>
      <c r="W2065" s="74"/>
      <c r="X2065" s="75"/>
    </row>
    <row r="2066">
      <c r="S2066" s="73"/>
      <c r="T2066" s="73"/>
      <c r="U2066" s="74"/>
      <c r="V2066" s="74"/>
      <c r="W2066" s="74"/>
      <c r="X2066" s="75"/>
    </row>
    <row r="2067">
      <c r="S2067" s="73"/>
      <c r="T2067" s="73"/>
      <c r="U2067" s="74"/>
      <c r="V2067" s="74"/>
      <c r="W2067" s="74"/>
      <c r="X2067" s="75"/>
    </row>
    <row r="2068">
      <c r="S2068" s="73"/>
      <c r="T2068" s="73"/>
      <c r="U2068" s="74"/>
      <c r="V2068" s="74"/>
      <c r="W2068" s="74"/>
      <c r="X2068" s="75"/>
    </row>
    <row r="2069">
      <c r="S2069" s="73"/>
      <c r="T2069" s="73"/>
      <c r="U2069" s="74"/>
      <c r="V2069" s="74"/>
      <c r="W2069" s="74"/>
      <c r="X2069" s="75"/>
    </row>
    <row r="2070">
      <c r="S2070" s="73"/>
      <c r="T2070" s="73"/>
      <c r="U2070" s="74"/>
      <c r="V2070" s="74"/>
      <c r="W2070" s="74"/>
      <c r="X2070" s="75"/>
    </row>
    <row r="2071">
      <c r="S2071" s="73"/>
      <c r="T2071" s="76"/>
      <c r="U2071" s="74"/>
      <c r="V2071" s="74"/>
      <c r="W2071" s="74"/>
      <c r="X2071" s="77"/>
    </row>
    <row r="2072">
      <c r="S2072" s="73"/>
      <c r="T2072" s="73"/>
      <c r="U2072" s="74"/>
      <c r="V2072" s="74"/>
      <c r="W2072" s="74"/>
      <c r="X2072" s="75"/>
    </row>
    <row r="2073">
      <c r="S2073" s="73"/>
      <c r="T2073" s="76"/>
      <c r="U2073" s="74"/>
      <c r="V2073" s="74"/>
      <c r="W2073" s="74"/>
      <c r="X2073" s="75"/>
    </row>
    <row r="2074">
      <c r="S2074" s="73"/>
      <c r="T2074" s="73"/>
      <c r="U2074" s="74"/>
      <c r="V2074" s="74"/>
      <c r="W2074" s="74"/>
      <c r="X2074" s="75"/>
    </row>
    <row r="2075">
      <c r="S2075" s="73"/>
      <c r="T2075" s="76"/>
      <c r="U2075" s="74"/>
      <c r="V2075" s="74"/>
      <c r="W2075" s="74"/>
      <c r="X2075" s="75"/>
    </row>
    <row r="2076">
      <c r="S2076" s="73"/>
      <c r="T2076" s="76"/>
      <c r="U2076" s="74"/>
      <c r="V2076" s="74"/>
      <c r="W2076" s="74"/>
      <c r="X2076" s="75"/>
    </row>
    <row r="2077">
      <c r="S2077" s="73"/>
      <c r="T2077" s="76"/>
      <c r="U2077" s="74"/>
      <c r="V2077" s="74"/>
      <c r="W2077" s="74"/>
      <c r="X2077" s="75"/>
    </row>
    <row r="2078">
      <c r="S2078" s="73"/>
      <c r="T2078" s="76"/>
      <c r="U2078" s="74"/>
      <c r="V2078" s="74"/>
      <c r="W2078" s="74"/>
      <c r="X2078" s="75"/>
    </row>
    <row r="2079">
      <c r="S2079" s="73"/>
      <c r="T2079" s="76"/>
      <c r="U2079" s="74"/>
      <c r="V2079" s="74"/>
      <c r="W2079" s="74"/>
      <c r="X2079" s="75"/>
    </row>
    <row r="2080">
      <c r="S2080" s="73"/>
      <c r="T2080" s="76"/>
      <c r="U2080" s="74"/>
      <c r="V2080" s="74"/>
      <c r="W2080" s="74"/>
      <c r="X2080" s="75"/>
    </row>
    <row r="2081">
      <c r="S2081" s="73"/>
      <c r="T2081" s="76"/>
      <c r="U2081" s="74"/>
      <c r="V2081" s="74"/>
      <c r="W2081" s="74"/>
      <c r="X2081" s="75"/>
    </row>
    <row r="2082">
      <c r="S2082" s="73"/>
      <c r="T2082" s="76"/>
      <c r="U2082" s="74"/>
      <c r="V2082" s="74"/>
      <c r="W2082" s="74"/>
      <c r="X2082" s="75"/>
    </row>
    <row r="2083">
      <c r="S2083" s="73"/>
      <c r="T2083" s="76"/>
      <c r="U2083" s="74"/>
      <c r="V2083" s="74"/>
      <c r="W2083" s="74"/>
      <c r="X2083" s="77"/>
    </row>
    <row r="2084">
      <c r="S2084" s="73"/>
      <c r="T2084" s="76"/>
      <c r="U2084" s="74"/>
      <c r="V2084" s="74"/>
      <c r="W2084" s="74"/>
      <c r="X2084" s="75"/>
    </row>
    <row r="2085">
      <c r="S2085" s="73"/>
      <c r="T2085" s="76"/>
      <c r="U2085" s="74"/>
      <c r="V2085" s="74"/>
      <c r="W2085" s="74"/>
      <c r="X2085" s="75"/>
    </row>
    <row r="2086">
      <c r="S2086" s="73"/>
      <c r="T2086" s="76"/>
      <c r="U2086" s="74"/>
      <c r="V2086" s="74"/>
      <c r="W2086" s="74"/>
      <c r="X2086" s="75"/>
    </row>
    <row r="2087">
      <c r="S2087" s="73"/>
      <c r="T2087" s="76"/>
      <c r="U2087" s="74"/>
      <c r="V2087" s="74"/>
      <c r="W2087" s="74"/>
      <c r="X2087" s="75"/>
    </row>
    <row r="2088">
      <c r="S2088" s="73"/>
      <c r="T2088" s="76"/>
      <c r="U2088" s="74"/>
      <c r="V2088" s="74"/>
      <c r="W2088" s="74"/>
      <c r="X2088" s="75"/>
    </row>
    <row r="2089">
      <c r="S2089" s="73"/>
      <c r="T2089" s="76"/>
      <c r="U2089" s="74"/>
      <c r="V2089" s="74"/>
      <c r="W2089" s="74"/>
      <c r="X2089" s="75"/>
    </row>
    <row r="2090">
      <c r="S2090" s="73"/>
      <c r="T2090" s="76"/>
      <c r="U2090" s="74"/>
      <c r="V2090" s="74"/>
      <c r="W2090" s="74"/>
      <c r="X2090" s="75"/>
    </row>
    <row r="2091">
      <c r="S2091" s="73"/>
      <c r="T2091" s="76"/>
      <c r="U2091" s="74"/>
      <c r="V2091" s="74"/>
      <c r="W2091" s="74"/>
      <c r="X2091" s="75"/>
    </row>
    <row r="2092">
      <c r="S2092" s="73"/>
      <c r="T2092" s="76"/>
      <c r="U2092" s="74"/>
      <c r="V2092" s="74"/>
      <c r="W2092" s="74"/>
      <c r="X2092" s="75"/>
    </row>
    <row r="2093">
      <c r="S2093" s="73"/>
      <c r="T2093" s="76"/>
      <c r="U2093" s="74"/>
      <c r="V2093" s="74"/>
      <c r="W2093" s="74"/>
      <c r="X2093" s="75"/>
    </row>
    <row r="2094">
      <c r="S2094" s="73"/>
      <c r="T2094" s="76"/>
      <c r="U2094" s="74"/>
      <c r="V2094" s="74"/>
      <c r="W2094" s="74"/>
      <c r="X2094" s="75"/>
    </row>
    <row r="2095">
      <c r="S2095" s="73"/>
      <c r="T2095" s="76"/>
      <c r="U2095" s="74"/>
      <c r="V2095" s="74"/>
      <c r="W2095" s="74"/>
      <c r="X2095" s="75"/>
    </row>
    <row r="2096">
      <c r="S2096" s="73"/>
      <c r="T2096" s="76"/>
      <c r="U2096" s="74"/>
      <c r="V2096" s="74"/>
      <c r="W2096" s="74"/>
      <c r="X2096" s="75"/>
    </row>
    <row r="2097">
      <c r="S2097" s="73"/>
      <c r="T2097" s="76"/>
      <c r="U2097" s="74"/>
      <c r="V2097" s="74"/>
      <c r="W2097" s="74"/>
      <c r="X2097" s="75"/>
    </row>
    <row r="2098">
      <c r="S2098" s="73"/>
      <c r="T2098" s="76"/>
      <c r="U2098" s="74"/>
      <c r="V2098" s="74"/>
      <c r="W2098" s="74"/>
      <c r="X2098" s="75"/>
    </row>
    <row r="2099">
      <c r="S2099" s="73"/>
      <c r="T2099" s="76"/>
      <c r="U2099" s="74"/>
      <c r="V2099" s="74"/>
      <c r="W2099" s="74"/>
      <c r="X2099" s="75"/>
    </row>
    <row r="2100">
      <c r="S2100" s="73"/>
      <c r="T2100" s="76"/>
      <c r="U2100" s="74"/>
      <c r="V2100" s="74"/>
      <c r="W2100" s="74"/>
      <c r="X2100" s="75"/>
    </row>
    <row r="2101">
      <c r="S2101" s="73"/>
      <c r="T2101" s="76"/>
      <c r="U2101" s="74"/>
      <c r="V2101" s="74"/>
      <c r="W2101" s="74"/>
      <c r="X2101" s="75"/>
    </row>
    <row r="2102">
      <c r="S2102" s="73"/>
      <c r="T2102" s="76"/>
      <c r="U2102" s="74"/>
      <c r="V2102" s="74"/>
      <c r="W2102" s="74"/>
      <c r="X2102" s="75"/>
    </row>
    <row r="2103">
      <c r="S2103" s="73"/>
      <c r="T2103" s="76"/>
      <c r="U2103" s="74"/>
      <c r="V2103" s="74"/>
      <c r="W2103" s="74"/>
      <c r="X2103" s="75"/>
    </row>
    <row r="2104">
      <c r="S2104" s="73"/>
      <c r="T2104" s="76"/>
      <c r="U2104" s="74"/>
      <c r="V2104" s="74"/>
      <c r="W2104" s="74"/>
      <c r="X2104" s="75"/>
    </row>
    <row r="2105">
      <c r="S2105" s="73"/>
      <c r="T2105" s="76"/>
      <c r="U2105" s="74"/>
      <c r="V2105" s="74"/>
      <c r="W2105" s="74"/>
      <c r="X2105" s="75"/>
    </row>
    <row r="2106">
      <c r="S2106" s="73"/>
      <c r="T2106" s="76"/>
      <c r="U2106" s="74"/>
      <c r="V2106" s="74"/>
      <c r="W2106" s="74"/>
      <c r="X2106" s="75"/>
    </row>
    <row r="2107">
      <c r="S2107" s="73"/>
      <c r="T2107" s="76"/>
      <c r="U2107" s="74"/>
      <c r="V2107" s="74"/>
      <c r="W2107" s="74"/>
      <c r="X2107" s="75"/>
    </row>
    <row r="2108">
      <c r="S2108" s="73"/>
      <c r="T2108" s="76"/>
      <c r="U2108" s="74"/>
      <c r="V2108" s="74"/>
      <c r="W2108" s="74"/>
      <c r="X2108" s="75"/>
    </row>
    <row r="2109">
      <c r="S2109" s="73"/>
      <c r="T2109" s="76"/>
      <c r="U2109" s="74"/>
      <c r="V2109" s="74"/>
      <c r="W2109" s="74"/>
      <c r="X2109" s="75"/>
    </row>
    <row r="2110">
      <c r="S2110" s="73"/>
      <c r="T2110" s="76"/>
      <c r="U2110" s="74"/>
      <c r="V2110" s="74"/>
      <c r="W2110" s="74"/>
      <c r="X2110" s="75"/>
    </row>
    <row r="2111">
      <c r="S2111" s="73"/>
      <c r="T2111" s="76"/>
      <c r="U2111" s="74"/>
      <c r="V2111" s="74"/>
      <c r="W2111" s="74"/>
      <c r="X2111" s="75"/>
    </row>
    <row r="2112">
      <c r="S2112" s="73"/>
      <c r="T2112" s="76"/>
      <c r="U2112" s="74"/>
      <c r="V2112" s="74"/>
      <c r="W2112" s="74"/>
      <c r="X2112" s="75"/>
    </row>
    <row r="2113">
      <c r="S2113" s="73"/>
      <c r="T2113" s="76"/>
      <c r="U2113" s="74"/>
      <c r="V2113" s="74"/>
      <c r="W2113" s="74"/>
      <c r="X2113" s="75"/>
    </row>
    <row r="2114">
      <c r="S2114" s="73"/>
      <c r="T2114" s="76"/>
      <c r="U2114" s="74"/>
      <c r="V2114" s="74"/>
      <c r="W2114" s="74"/>
      <c r="X2114" s="75"/>
    </row>
    <row r="2115">
      <c r="S2115" s="73"/>
      <c r="T2115" s="76"/>
      <c r="U2115" s="74"/>
      <c r="V2115" s="74"/>
      <c r="W2115" s="74"/>
      <c r="X2115" s="75"/>
    </row>
    <row r="2116">
      <c r="S2116" s="73"/>
      <c r="T2116" s="76"/>
      <c r="U2116" s="74"/>
      <c r="V2116" s="74"/>
      <c r="W2116" s="74"/>
      <c r="X2116" s="75"/>
    </row>
    <row r="2117">
      <c r="S2117" s="73"/>
      <c r="T2117" s="76"/>
      <c r="U2117" s="74"/>
      <c r="V2117" s="74"/>
      <c r="W2117" s="74"/>
      <c r="X2117" s="75"/>
    </row>
    <row r="2118">
      <c r="S2118" s="73"/>
      <c r="T2118" s="76"/>
      <c r="U2118" s="74"/>
      <c r="V2118" s="74"/>
      <c r="W2118" s="74"/>
      <c r="X2118" s="75"/>
    </row>
    <row r="2119">
      <c r="S2119" s="73"/>
      <c r="T2119" s="76"/>
      <c r="U2119" s="74"/>
      <c r="V2119" s="74"/>
      <c r="W2119" s="74"/>
      <c r="X2119" s="75"/>
    </row>
    <row r="2120">
      <c r="S2120" s="73"/>
      <c r="T2120" s="76"/>
      <c r="U2120" s="74"/>
      <c r="V2120" s="74"/>
      <c r="W2120" s="74"/>
      <c r="X2120" s="75"/>
    </row>
    <row r="2121">
      <c r="S2121" s="73"/>
      <c r="T2121" s="76"/>
      <c r="U2121" s="74"/>
      <c r="V2121" s="74"/>
      <c r="W2121" s="74"/>
      <c r="X2121" s="75"/>
    </row>
    <row r="2122">
      <c r="S2122" s="73"/>
      <c r="T2122" s="76"/>
      <c r="U2122" s="74"/>
      <c r="V2122" s="74"/>
      <c r="W2122" s="74"/>
      <c r="X2122" s="75"/>
    </row>
    <row r="2123">
      <c r="S2123" s="73"/>
      <c r="T2123" s="76"/>
      <c r="U2123" s="74"/>
      <c r="V2123" s="74"/>
      <c r="W2123" s="74"/>
      <c r="X2123" s="75"/>
    </row>
    <row r="2124">
      <c r="S2124" s="73"/>
      <c r="T2124" s="76"/>
      <c r="U2124" s="74"/>
      <c r="V2124" s="74"/>
      <c r="W2124" s="74"/>
      <c r="X2124" s="75"/>
    </row>
    <row r="2125">
      <c r="S2125" s="73"/>
      <c r="T2125" s="76"/>
      <c r="U2125" s="74"/>
      <c r="V2125" s="74"/>
      <c r="W2125" s="74"/>
      <c r="X2125" s="75"/>
    </row>
    <row r="2126">
      <c r="S2126" s="73"/>
      <c r="T2126" s="76"/>
      <c r="U2126" s="74"/>
      <c r="V2126" s="74"/>
      <c r="W2126" s="74"/>
      <c r="X2126" s="75"/>
    </row>
    <row r="2127">
      <c r="S2127" s="73"/>
      <c r="T2127" s="76"/>
      <c r="U2127" s="74"/>
      <c r="V2127" s="74"/>
      <c r="W2127" s="74"/>
      <c r="X2127" s="75"/>
    </row>
    <row r="2128">
      <c r="S2128" s="73"/>
      <c r="T2128" s="76"/>
      <c r="U2128" s="74"/>
      <c r="V2128" s="74"/>
      <c r="W2128" s="74"/>
      <c r="X2128" s="75"/>
    </row>
    <row r="2129">
      <c r="S2129" s="73"/>
      <c r="T2129" s="76"/>
      <c r="U2129" s="74"/>
      <c r="V2129" s="74"/>
      <c r="W2129" s="74"/>
      <c r="X2129" s="75"/>
    </row>
    <row r="2130">
      <c r="S2130" s="73"/>
      <c r="T2130" s="76"/>
      <c r="U2130" s="74"/>
      <c r="V2130" s="74"/>
      <c r="W2130" s="74"/>
      <c r="X2130" s="75"/>
    </row>
    <row r="2131">
      <c r="S2131" s="76"/>
      <c r="T2131" s="76"/>
      <c r="U2131" s="74"/>
      <c r="V2131" s="74"/>
      <c r="W2131" s="77"/>
      <c r="X2131" s="75"/>
    </row>
    <row r="2132">
      <c r="S2132" s="73"/>
      <c r="T2132" s="76"/>
      <c r="U2132" s="74"/>
      <c r="V2132" s="74"/>
      <c r="W2132" s="74"/>
      <c r="X2132" s="75"/>
    </row>
    <row r="2133">
      <c r="S2133" s="73"/>
      <c r="T2133" s="76"/>
      <c r="U2133" s="74"/>
      <c r="V2133" s="74"/>
      <c r="W2133" s="74"/>
      <c r="X2133" s="75"/>
    </row>
    <row r="2134">
      <c r="S2134" s="73"/>
      <c r="T2134" s="76"/>
      <c r="U2134" s="74"/>
      <c r="V2134" s="74"/>
      <c r="W2134" s="74"/>
      <c r="X2134" s="75"/>
    </row>
    <row r="2135">
      <c r="S2135" s="73"/>
      <c r="T2135" s="76"/>
      <c r="U2135" s="74"/>
      <c r="V2135" s="74"/>
      <c r="W2135" s="74"/>
      <c r="X2135" s="75"/>
    </row>
    <row r="2136">
      <c r="S2136" s="73"/>
      <c r="T2136" s="76"/>
      <c r="U2136" s="74"/>
      <c r="V2136" s="74"/>
      <c r="W2136" s="74"/>
      <c r="X2136" s="75"/>
    </row>
    <row r="2137">
      <c r="S2137" s="73"/>
      <c r="T2137" s="76"/>
      <c r="U2137" s="74"/>
      <c r="V2137" s="74"/>
      <c r="W2137" s="74"/>
      <c r="X2137" s="75"/>
    </row>
    <row r="2138">
      <c r="S2138" s="73"/>
      <c r="T2138" s="76"/>
      <c r="U2138" s="74"/>
      <c r="V2138" s="74"/>
      <c r="W2138" s="74"/>
      <c r="X2138" s="75"/>
    </row>
    <row r="2139">
      <c r="S2139" s="73"/>
      <c r="T2139" s="76"/>
      <c r="U2139" s="74"/>
      <c r="V2139" s="74"/>
      <c r="W2139" s="74"/>
      <c r="X2139" s="75"/>
    </row>
    <row r="2140">
      <c r="S2140" s="73"/>
      <c r="T2140" s="76"/>
      <c r="U2140" s="74"/>
      <c r="V2140" s="74"/>
      <c r="W2140" s="74"/>
      <c r="X2140" s="75"/>
    </row>
    <row r="2141">
      <c r="S2141" s="73"/>
      <c r="T2141" s="76"/>
      <c r="U2141" s="74"/>
      <c r="V2141" s="74"/>
      <c r="W2141" s="74"/>
      <c r="X2141" s="75"/>
    </row>
    <row r="2142">
      <c r="S2142" s="73"/>
      <c r="T2142" s="76"/>
      <c r="U2142" s="74"/>
      <c r="V2142" s="74"/>
      <c r="W2142" s="74"/>
      <c r="X2142" s="75"/>
    </row>
    <row r="2143">
      <c r="S2143" s="73"/>
      <c r="T2143" s="76"/>
      <c r="U2143" s="74"/>
      <c r="V2143" s="74"/>
      <c r="W2143" s="74"/>
      <c r="X2143" s="75"/>
    </row>
    <row r="2144">
      <c r="S2144" s="73"/>
      <c r="T2144" s="76"/>
      <c r="U2144" s="74"/>
      <c r="V2144" s="74"/>
      <c r="W2144" s="74"/>
      <c r="X2144" s="75"/>
    </row>
    <row r="2145">
      <c r="S2145" s="73"/>
      <c r="T2145" s="76"/>
      <c r="U2145" s="74"/>
      <c r="V2145" s="74"/>
      <c r="W2145" s="74"/>
      <c r="X2145" s="75"/>
    </row>
    <row r="2146">
      <c r="S2146" s="73"/>
      <c r="T2146" s="76"/>
      <c r="U2146" s="74"/>
      <c r="V2146" s="74"/>
      <c r="W2146" s="74"/>
      <c r="X2146" s="75"/>
    </row>
    <row r="2147">
      <c r="S2147" s="73"/>
      <c r="T2147" s="76"/>
      <c r="U2147" s="74"/>
      <c r="V2147" s="74"/>
      <c r="W2147" s="74"/>
      <c r="X2147" s="75"/>
    </row>
    <row r="2148">
      <c r="S2148" s="73"/>
      <c r="T2148" s="76"/>
      <c r="U2148" s="74"/>
      <c r="V2148" s="74"/>
      <c r="W2148" s="74"/>
      <c r="X2148" s="75"/>
    </row>
    <row r="2149">
      <c r="S2149" s="76"/>
      <c r="T2149" s="76"/>
      <c r="U2149" s="74"/>
      <c r="V2149" s="77"/>
      <c r="W2149" s="74"/>
      <c r="X2149" s="75"/>
    </row>
    <row r="2150">
      <c r="S2150" s="76"/>
      <c r="T2150" s="76"/>
      <c r="U2150" s="74"/>
      <c r="V2150" s="77"/>
      <c r="W2150" s="74"/>
      <c r="X2150" s="77"/>
    </row>
    <row r="2151">
      <c r="S2151" s="76"/>
      <c r="T2151" s="76"/>
      <c r="U2151" s="74"/>
      <c r="V2151" s="77"/>
      <c r="W2151" s="77"/>
      <c r="X2151" s="77"/>
    </row>
    <row r="2152">
      <c r="S2152" s="76"/>
      <c r="T2152" s="76"/>
      <c r="U2152" s="74"/>
      <c r="V2152" s="77"/>
      <c r="W2152" s="74"/>
      <c r="X2152" s="75"/>
    </row>
    <row r="2153">
      <c r="S2153" s="76"/>
      <c r="T2153" s="76"/>
      <c r="U2153" s="74"/>
      <c r="V2153" s="77"/>
      <c r="W2153" s="74"/>
      <c r="X2153" s="77"/>
    </row>
    <row r="2154">
      <c r="S2154" s="76"/>
      <c r="T2154" s="76"/>
      <c r="U2154" s="74"/>
      <c r="V2154" s="77"/>
      <c r="W2154" s="74"/>
      <c r="X2154" s="77"/>
    </row>
    <row r="2155">
      <c r="S2155" s="76"/>
      <c r="T2155" s="76"/>
      <c r="U2155" s="74"/>
      <c r="V2155" s="77"/>
      <c r="W2155" s="74"/>
      <c r="X2155" s="75"/>
    </row>
    <row r="2156">
      <c r="S2156" s="76"/>
      <c r="T2156" s="76"/>
      <c r="U2156" s="74"/>
      <c r="V2156" s="77"/>
      <c r="W2156" s="77"/>
      <c r="X2156" s="77"/>
    </row>
    <row r="2157">
      <c r="S2157" s="76"/>
      <c r="T2157" s="76"/>
      <c r="U2157" s="74"/>
      <c r="V2157" s="77"/>
      <c r="W2157" s="74"/>
      <c r="X2157" s="77"/>
    </row>
    <row r="2158">
      <c r="S2158" s="76"/>
      <c r="T2158" s="76"/>
      <c r="U2158" s="74"/>
      <c r="V2158" s="77"/>
      <c r="W2158" s="77"/>
      <c r="X2158" s="77"/>
    </row>
    <row r="2159">
      <c r="S2159" s="76"/>
      <c r="T2159" s="76"/>
      <c r="U2159" s="74"/>
      <c r="V2159" s="77"/>
      <c r="W2159" s="77"/>
      <c r="X2159" s="75"/>
    </row>
    <row r="2160">
      <c r="S2160" s="76"/>
      <c r="T2160" s="76"/>
      <c r="U2160" s="74"/>
      <c r="V2160" s="77"/>
      <c r="W2160" s="74"/>
      <c r="X2160" s="75"/>
    </row>
    <row r="2161">
      <c r="S2161" s="76"/>
      <c r="T2161" s="76"/>
      <c r="U2161" s="74"/>
      <c r="V2161" s="77"/>
      <c r="W2161" s="74"/>
      <c r="X2161" s="75"/>
    </row>
    <row r="2162">
      <c r="S2162" s="76"/>
      <c r="T2162" s="76"/>
      <c r="U2162" s="74"/>
      <c r="V2162" s="77"/>
      <c r="W2162" s="77"/>
      <c r="X2162" s="75"/>
    </row>
    <row r="2163">
      <c r="S2163" s="76"/>
      <c r="T2163" s="76"/>
      <c r="U2163" s="74"/>
      <c r="V2163" s="77"/>
      <c r="W2163" s="74"/>
      <c r="X2163" s="77"/>
    </row>
    <row r="2164">
      <c r="S2164" s="76"/>
      <c r="T2164" s="76"/>
      <c r="U2164" s="74"/>
      <c r="V2164" s="77"/>
      <c r="W2164" s="74"/>
      <c r="X2164" s="77"/>
    </row>
    <row r="2165">
      <c r="S2165" s="76"/>
      <c r="T2165" s="76"/>
      <c r="U2165" s="74"/>
      <c r="V2165" s="77"/>
      <c r="W2165" s="77"/>
      <c r="X2165" s="77"/>
    </row>
    <row r="2166">
      <c r="S2166" s="76"/>
      <c r="T2166" s="76"/>
      <c r="U2166" s="74"/>
      <c r="V2166" s="77"/>
      <c r="W2166" s="74"/>
      <c r="X2166" s="75"/>
    </row>
    <row r="2167">
      <c r="S2167" s="76"/>
      <c r="T2167" s="76"/>
      <c r="U2167" s="74"/>
      <c r="V2167" s="77"/>
      <c r="W2167" s="74"/>
      <c r="X2167" s="77"/>
    </row>
    <row r="2168">
      <c r="S2168" s="76"/>
      <c r="T2168" s="76"/>
      <c r="U2168" s="74"/>
      <c r="V2168" s="77"/>
      <c r="W2168" s="74"/>
      <c r="X2168" s="77"/>
    </row>
    <row r="2169">
      <c r="S2169" s="76"/>
      <c r="T2169" s="76"/>
      <c r="U2169" s="74"/>
      <c r="V2169" s="77"/>
      <c r="W2169" s="74"/>
      <c r="X2169" s="77"/>
    </row>
    <row r="2170">
      <c r="S2170" s="76"/>
      <c r="T2170" s="76"/>
      <c r="U2170" s="74"/>
      <c r="V2170" s="77"/>
      <c r="W2170" s="74"/>
      <c r="X2170" s="77"/>
    </row>
    <row r="2171">
      <c r="S2171" s="76"/>
      <c r="T2171" s="76"/>
      <c r="U2171" s="74"/>
      <c r="V2171" s="77"/>
      <c r="W2171" s="74"/>
      <c r="X2171" s="77"/>
    </row>
    <row r="2172">
      <c r="S2172" s="76"/>
      <c r="T2172" s="76"/>
      <c r="U2172" s="74"/>
      <c r="V2172" s="77"/>
      <c r="W2172" s="77"/>
      <c r="X2172" s="75"/>
    </row>
    <row r="2173">
      <c r="S2173" s="76"/>
      <c r="T2173" s="76"/>
      <c r="U2173" s="74"/>
      <c r="V2173" s="77"/>
      <c r="W2173" s="77"/>
      <c r="X2173" s="77"/>
    </row>
    <row r="2174">
      <c r="S2174" s="76"/>
      <c r="T2174" s="76"/>
      <c r="U2174" s="74"/>
      <c r="V2174" s="77"/>
      <c r="W2174" s="74"/>
      <c r="X2174" s="77"/>
    </row>
    <row r="2175">
      <c r="S2175" s="76"/>
      <c r="T2175" s="76"/>
      <c r="U2175" s="74"/>
      <c r="V2175" s="77"/>
      <c r="W2175" s="77"/>
      <c r="X2175" s="75"/>
    </row>
    <row r="2176">
      <c r="S2176" s="76"/>
      <c r="T2176" s="76"/>
      <c r="U2176" s="74"/>
      <c r="V2176" s="77"/>
      <c r="W2176" s="74"/>
      <c r="X2176" s="77"/>
    </row>
    <row r="2177">
      <c r="S2177" s="76"/>
      <c r="T2177" s="76"/>
      <c r="U2177" s="74"/>
      <c r="V2177" s="77"/>
      <c r="W2177" s="74"/>
      <c r="X2177" s="77"/>
    </row>
    <row r="2178">
      <c r="S2178" s="76"/>
      <c r="T2178" s="76"/>
      <c r="U2178" s="74"/>
      <c r="V2178" s="77"/>
      <c r="W2178" s="74"/>
      <c r="X2178" s="77"/>
    </row>
    <row r="2179">
      <c r="S2179" s="76"/>
      <c r="T2179" s="76"/>
      <c r="U2179" s="74"/>
      <c r="V2179" s="77"/>
      <c r="W2179" s="74"/>
      <c r="X2179" s="77"/>
    </row>
    <row r="2180">
      <c r="S2180" s="73"/>
      <c r="T2180" s="76"/>
      <c r="U2180" s="74"/>
      <c r="V2180" s="74"/>
      <c r="W2180" s="74"/>
      <c r="X2180" s="75"/>
    </row>
    <row r="2181">
      <c r="S2181" s="73"/>
      <c r="T2181" s="76"/>
      <c r="U2181" s="74"/>
      <c r="V2181" s="74"/>
      <c r="W2181" s="74"/>
      <c r="X2181" s="75"/>
    </row>
    <row r="2182">
      <c r="S2182" s="76"/>
      <c r="T2182" s="76"/>
      <c r="U2182" s="74"/>
      <c r="V2182" s="74"/>
      <c r="W2182" s="74"/>
      <c r="X2182" s="75"/>
    </row>
    <row r="2183">
      <c r="S2183" s="73"/>
      <c r="T2183" s="76"/>
      <c r="U2183" s="74"/>
      <c r="V2183" s="74"/>
      <c r="W2183" s="74"/>
      <c r="X2183" s="75"/>
    </row>
    <row r="2184">
      <c r="S2184" s="73"/>
      <c r="T2184" s="76"/>
      <c r="U2184" s="74"/>
      <c r="V2184" s="74"/>
      <c r="W2184" s="74"/>
      <c r="X2184" s="75"/>
    </row>
    <row r="2185">
      <c r="S2185" s="73"/>
      <c r="T2185" s="76"/>
      <c r="U2185" s="74"/>
      <c r="V2185" s="74"/>
      <c r="W2185" s="74"/>
      <c r="X2185" s="75"/>
    </row>
    <row r="2186">
      <c r="S2186" s="73"/>
      <c r="T2186" s="76"/>
      <c r="U2186" s="74"/>
      <c r="V2186" s="74"/>
      <c r="W2186" s="74"/>
      <c r="X2186" s="75"/>
    </row>
    <row r="2187">
      <c r="S2187" s="73"/>
      <c r="T2187" s="76"/>
      <c r="U2187" s="74"/>
      <c r="V2187" s="74"/>
      <c r="W2187" s="74"/>
      <c r="X2187" s="75"/>
    </row>
    <row r="2188">
      <c r="S2188" s="73"/>
      <c r="T2188" s="76"/>
      <c r="U2188" s="74"/>
      <c r="V2188" s="74"/>
      <c r="W2188" s="74"/>
      <c r="X2188" s="75"/>
    </row>
    <row r="2189">
      <c r="S2189" s="73"/>
      <c r="T2189" s="76"/>
      <c r="U2189" s="74"/>
      <c r="V2189" s="74"/>
      <c r="W2189" s="74"/>
      <c r="X2189" s="75"/>
    </row>
    <row r="2190">
      <c r="S2190" s="73"/>
      <c r="T2190" s="76"/>
      <c r="U2190" s="74"/>
      <c r="V2190" s="74"/>
      <c r="W2190" s="74"/>
      <c r="X2190" s="77"/>
    </row>
    <row r="2191">
      <c r="S2191" s="73"/>
      <c r="T2191" s="76"/>
      <c r="U2191" s="74"/>
      <c r="V2191" s="74"/>
      <c r="W2191" s="74"/>
      <c r="X2191" s="75"/>
    </row>
    <row r="2192">
      <c r="S2192" s="73"/>
      <c r="T2192" s="76"/>
      <c r="U2192" s="74"/>
      <c r="V2192" s="74"/>
      <c r="W2192" s="74"/>
      <c r="X2192" s="75"/>
    </row>
    <row r="2193">
      <c r="S2193" s="73"/>
      <c r="T2193" s="76"/>
      <c r="U2193" s="74"/>
      <c r="V2193" s="74"/>
      <c r="W2193" s="74"/>
      <c r="X2193" s="75"/>
    </row>
    <row r="2194">
      <c r="S2194" s="76"/>
      <c r="T2194" s="76"/>
      <c r="U2194" s="74"/>
      <c r="V2194" s="74"/>
      <c r="W2194" s="74"/>
      <c r="X2194" s="75"/>
    </row>
    <row r="2195">
      <c r="S2195" s="76"/>
      <c r="T2195" s="76"/>
      <c r="U2195" s="74"/>
      <c r="V2195" s="74"/>
      <c r="W2195" s="74"/>
      <c r="X2195" s="75"/>
    </row>
    <row r="2196">
      <c r="S2196" s="73"/>
      <c r="T2196" s="76"/>
      <c r="U2196" s="74"/>
      <c r="V2196" s="74"/>
      <c r="W2196" s="74"/>
      <c r="X2196" s="75"/>
    </row>
    <row r="2197">
      <c r="S2197" s="73"/>
      <c r="T2197" s="76"/>
      <c r="U2197" s="74"/>
      <c r="V2197" s="74"/>
      <c r="W2197" s="74"/>
      <c r="X2197" s="75"/>
    </row>
    <row r="2198">
      <c r="S2198" s="73"/>
      <c r="T2198" s="76"/>
      <c r="U2198" s="74"/>
      <c r="V2198" s="74"/>
      <c r="W2198" s="74"/>
      <c r="X2198" s="75"/>
    </row>
    <row r="2199">
      <c r="S2199" s="73"/>
      <c r="T2199" s="76"/>
      <c r="U2199" s="74"/>
      <c r="V2199" s="74"/>
      <c r="W2199" s="74"/>
      <c r="X2199" s="75"/>
    </row>
    <row r="2200">
      <c r="S2200" s="73"/>
      <c r="T2200" s="76"/>
      <c r="U2200" s="74"/>
      <c r="V2200" s="74"/>
      <c r="W2200" s="74"/>
      <c r="X2200" s="75"/>
    </row>
    <row r="2201">
      <c r="S2201" s="73"/>
      <c r="T2201" s="76"/>
      <c r="U2201" s="74"/>
      <c r="V2201" s="74"/>
      <c r="W2201" s="74"/>
      <c r="X2201" s="75"/>
    </row>
    <row r="2202">
      <c r="S2202" s="73"/>
      <c r="T2202" s="76"/>
      <c r="U2202" s="74"/>
      <c r="V2202" s="74"/>
      <c r="W2202" s="74"/>
      <c r="X2202" s="75"/>
    </row>
    <row r="2203">
      <c r="S2203" s="73"/>
      <c r="T2203" s="76"/>
      <c r="U2203" s="74"/>
      <c r="V2203" s="74"/>
      <c r="W2203" s="74"/>
      <c r="X2203" s="75"/>
    </row>
    <row r="2204">
      <c r="S2204" s="73"/>
      <c r="T2204" s="76"/>
      <c r="U2204" s="74"/>
      <c r="V2204" s="74"/>
      <c r="W2204" s="74"/>
      <c r="X2204" s="75"/>
    </row>
    <row r="2205">
      <c r="S2205" s="73"/>
      <c r="T2205" s="76"/>
      <c r="U2205" s="74"/>
      <c r="V2205" s="74"/>
      <c r="W2205" s="74"/>
      <c r="X2205" s="75"/>
    </row>
    <row r="2206">
      <c r="S2206" s="73"/>
      <c r="T2206" s="76"/>
      <c r="U2206" s="74"/>
      <c r="V2206" s="74"/>
      <c r="W2206" s="74"/>
      <c r="X2206" s="75"/>
    </row>
    <row r="2207">
      <c r="S2207" s="73"/>
      <c r="T2207" s="76"/>
      <c r="U2207" s="74"/>
      <c r="V2207" s="74"/>
      <c r="W2207" s="74"/>
      <c r="X2207" s="75"/>
    </row>
    <row r="2208">
      <c r="S2208" s="73"/>
      <c r="T2208" s="76"/>
      <c r="U2208" s="74"/>
      <c r="V2208" s="74"/>
      <c r="W2208" s="74"/>
      <c r="X2208" s="75"/>
    </row>
    <row r="2209">
      <c r="S2209" s="73"/>
      <c r="T2209" s="76"/>
      <c r="U2209" s="74"/>
      <c r="V2209" s="74"/>
      <c r="W2209" s="74"/>
      <c r="X2209" s="75"/>
    </row>
    <row r="2210">
      <c r="S2210" s="73"/>
      <c r="T2210" s="76"/>
      <c r="U2210" s="74"/>
      <c r="V2210" s="74"/>
      <c r="W2210" s="74"/>
      <c r="X2210" s="75"/>
    </row>
    <row r="2211">
      <c r="S2211" s="73"/>
      <c r="T2211" s="76"/>
      <c r="U2211" s="74"/>
      <c r="V2211" s="74"/>
      <c r="W2211" s="74"/>
      <c r="X2211" s="75"/>
    </row>
    <row r="2212">
      <c r="S2212" s="73"/>
      <c r="T2212" s="76"/>
      <c r="U2212" s="74"/>
      <c r="V2212" s="74"/>
      <c r="W2212" s="74"/>
      <c r="X2212" s="75"/>
    </row>
    <row r="2213">
      <c r="S2213" s="73"/>
      <c r="T2213" s="76"/>
      <c r="U2213" s="74"/>
      <c r="V2213" s="74"/>
      <c r="W2213" s="74"/>
      <c r="X2213" s="75"/>
    </row>
    <row r="2214">
      <c r="S2214" s="73"/>
      <c r="T2214" s="76"/>
      <c r="U2214" s="74"/>
      <c r="V2214" s="74"/>
      <c r="W2214" s="74"/>
      <c r="X2214" s="75"/>
    </row>
    <row r="2215">
      <c r="S2215" s="73"/>
      <c r="T2215" s="76"/>
      <c r="U2215" s="74"/>
      <c r="V2215" s="74"/>
      <c r="W2215" s="74"/>
      <c r="X2215" s="75"/>
    </row>
    <row r="2216">
      <c r="S2216" s="73"/>
      <c r="T2216" s="76"/>
      <c r="U2216" s="74"/>
      <c r="V2216" s="74"/>
      <c r="W2216" s="74"/>
      <c r="X2216" s="75"/>
    </row>
    <row r="2217">
      <c r="S2217" s="73"/>
      <c r="T2217" s="76"/>
      <c r="U2217" s="74"/>
      <c r="V2217" s="74"/>
      <c r="W2217" s="74"/>
      <c r="X2217" s="75"/>
    </row>
    <row r="2218">
      <c r="S2218" s="73"/>
      <c r="T2218" s="76"/>
      <c r="U2218" s="74"/>
      <c r="V2218" s="74"/>
      <c r="W2218" s="74"/>
      <c r="X2218" s="75"/>
    </row>
    <row r="2219">
      <c r="S2219" s="73"/>
      <c r="T2219" s="76"/>
      <c r="U2219" s="74"/>
      <c r="V2219" s="74"/>
      <c r="W2219" s="74"/>
      <c r="X2219" s="75"/>
    </row>
    <row r="2220">
      <c r="S2220" s="73"/>
      <c r="T2220" s="76"/>
      <c r="U2220" s="74"/>
      <c r="V2220" s="74"/>
      <c r="W2220" s="74"/>
      <c r="X2220" s="75"/>
    </row>
    <row r="2221">
      <c r="S2221" s="76"/>
      <c r="T2221" s="76"/>
      <c r="U2221" s="74"/>
      <c r="V2221" s="74"/>
      <c r="W2221" s="74"/>
      <c r="X2221" s="75"/>
    </row>
    <row r="2222">
      <c r="S2222" s="73"/>
      <c r="T2222" s="76"/>
      <c r="U2222" s="74"/>
      <c r="V2222" s="74"/>
      <c r="W2222" s="74"/>
      <c r="X2222" s="75"/>
    </row>
    <row r="2223">
      <c r="S2223" s="73"/>
      <c r="T2223" s="76"/>
      <c r="U2223" s="74"/>
      <c r="V2223" s="74"/>
      <c r="W2223" s="74"/>
      <c r="X2223" s="75"/>
    </row>
    <row r="2224">
      <c r="S2224" s="73"/>
      <c r="T2224" s="76"/>
      <c r="U2224" s="74"/>
      <c r="V2224" s="74"/>
      <c r="W2224" s="74"/>
      <c r="X2224" s="75"/>
    </row>
    <row r="2225">
      <c r="S2225" s="73"/>
      <c r="T2225" s="76"/>
      <c r="U2225" s="74"/>
      <c r="V2225" s="74"/>
      <c r="W2225" s="74"/>
      <c r="X2225" s="75"/>
    </row>
    <row r="2226">
      <c r="S2226" s="73"/>
      <c r="T2226" s="76"/>
      <c r="U2226" s="74"/>
      <c r="V2226" s="74"/>
      <c r="W2226" s="74"/>
      <c r="X2226" s="75"/>
    </row>
    <row r="2227">
      <c r="S2227" s="73"/>
      <c r="T2227" s="76"/>
      <c r="U2227" s="74"/>
      <c r="V2227" s="74"/>
      <c r="W2227" s="74"/>
      <c r="X2227" s="75"/>
    </row>
    <row r="2228">
      <c r="S2228" s="73"/>
      <c r="T2228" s="76"/>
      <c r="U2228" s="74"/>
      <c r="V2228" s="74"/>
      <c r="W2228" s="74"/>
      <c r="X2228" s="75"/>
    </row>
    <row r="2229">
      <c r="S2229" s="73"/>
      <c r="T2229" s="76"/>
      <c r="U2229" s="74"/>
      <c r="V2229" s="74"/>
      <c r="W2229" s="74"/>
      <c r="X2229" s="75"/>
    </row>
    <row r="2230">
      <c r="S2230" s="73"/>
      <c r="T2230" s="76"/>
      <c r="U2230" s="74"/>
      <c r="V2230" s="74"/>
      <c r="W2230" s="74"/>
      <c r="X2230" s="75"/>
    </row>
    <row r="2231">
      <c r="S2231" s="73"/>
      <c r="T2231" s="76"/>
      <c r="U2231" s="74"/>
      <c r="V2231" s="74"/>
      <c r="W2231" s="74"/>
      <c r="X2231" s="75"/>
    </row>
    <row r="2232">
      <c r="S2232" s="73"/>
      <c r="T2232" s="76"/>
      <c r="U2232" s="74"/>
      <c r="V2232" s="74"/>
      <c r="W2232" s="74"/>
      <c r="X2232" s="75"/>
    </row>
    <row r="2233">
      <c r="S2233" s="73"/>
      <c r="T2233" s="76"/>
      <c r="U2233" s="74"/>
      <c r="V2233" s="74"/>
      <c r="W2233" s="74"/>
      <c r="X2233" s="75"/>
    </row>
    <row r="2234">
      <c r="S2234" s="73"/>
      <c r="T2234" s="76"/>
      <c r="U2234" s="74"/>
      <c r="V2234" s="74"/>
      <c r="W2234" s="74"/>
      <c r="X2234" s="75"/>
    </row>
    <row r="2235">
      <c r="S2235" s="73"/>
      <c r="T2235" s="76"/>
      <c r="U2235" s="74"/>
      <c r="V2235" s="74"/>
      <c r="W2235" s="74"/>
      <c r="X2235" s="75"/>
    </row>
    <row r="2236">
      <c r="S2236" s="73"/>
      <c r="T2236" s="76"/>
      <c r="U2236" s="74"/>
      <c r="V2236" s="74"/>
      <c r="W2236" s="74"/>
      <c r="X2236" s="75"/>
    </row>
    <row r="2237">
      <c r="S2237" s="73"/>
      <c r="T2237" s="76"/>
      <c r="U2237" s="74"/>
      <c r="V2237" s="74"/>
      <c r="W2237" s="74"/>
      <c r="X2237" s="75"/>
    </row>
    <row r="2238">
      <c r="S2238" s="73"/>
      <c r="T2238" s="76"/>
      <c r="U2238" s="74"/>
      <c r="V2238" s="74"/>
      <c r="W2238" s="74"/>
      <c r="X2238" s="75"/>
    </row>
    <row r="2239">
      <c r="S2239" s="73"/>
      <c r="T2239" s="76"/>
      <c r="U2239" s="74"/>
      <c r="V2239" s="74"/>
      <c r="W2239" s="74"/>
      <c r="X2239" s="75"/>
    </row>
    <row r="2240">
      <c r="S2240" s="73"/>
      <c r="T2240" s="76"/>
      <c r="U2240" s="74"/>
      <c r="V2240" s="74"/>
      <c r="W2240" s="74"/>
      <c r="X2240" s="75"/>
    </row>
    <row r="2241">
      <c r="S2241" s="73"/>
      <c r="T2241" s="76"/>
      <c r="U2241" s="74"/>
      <c r="V2241" s="74"/>
      <c r="W2241" s="74"/>
      <c r="X2241" s="75"/>
    </row>
    <row r="2242">
      <c r="S2242" s="73"/>
      <c r="T2242" s="76"/>
      <c r="U2242" s="74"/>
      <c r="V2242" s="74"/>
      <c r="W2242" s="74"/>
      <c r="X2242" s="75"/>
    </row>
    <row r="2243">
      <c r="S2243" s="73"/>
      <c r="T2243" s="76"/>
      <c r="U2243" s="74"/>
      <c r="V2243" s="74"/>
      <c r="W2243" s="74"/>
      <c r="X2243" s="75"/>
    </row>
    <row r="2244">
      <c r="S2244" s="73"/>
      <c r="T2244" s="76"/>
      <c r="U2244" s="74"/>
      <c r="V2244" s="74"/>
      <c r="W2244" s="74"/>
      <c r="X2244" s="75"/>
    </row>
    <row r="2245">
      <c r="S2245" s="73"/>
      <c r="T2245" s="76"/>
      <c r="U2245" s="74"/>
      <c r="V2245" s="74"/>
      <c r="W2245" s="74"/>
      <c r="X2245" s="75"/>
    </row>
    <row r="2246">
      <c r="S2246" s="73"/>
      <c r="T2246" s="76"/>
      <c r="U2246" s="74"/>
      <c r="V2246" s="74"/>
      <c r="W2246" s="74"/>
      <c r="X2246" s="75"/>
    </row>
    <row r="2247">
      <c r="S2247" s="76"/>
      <c r="T2247" s="76"/>
      <c r="U2247" s="74"/>
      <c r="V2247" s="74"/>
      <c r="W2247" s="74"/>
      <c r="X2247" s="75"/>
    </row>
    <row r="2248">
      <c r="S2248" s="73"/>
      <c r="T2248" s="76"/>
      <c r="U2248" s="74"/>
      <c r="V2248" s="74"/>
      <c r="W2248" s="74"/>
      <c r="X2248" s="75"/>
    </row>
    <row r="2249">
      <c r="S2249" s="76"/>
      <c r="T2249" s="76"/>
      <c r="U2249" s="74"/>
      <c r="V2249" s="74"/>
      <c r="W2249" s="74"/>
      <c r="X2249" s="75"/>
    </row>
    <row r="2250">
      <c r="S2250" s="73"/>
      <c r="T2250" s="76"/>
      <c r="U2250" s="74"/>
      <c r="V2250" s="74"/>
      <c r="W2250" s="74"/>
      <c r="X2250" s="75"/>
    </row>
    <row r="2251">
      <c r="S2251" s="73"/>
      <c r="T2251" s="76"/>
      <c r="U2251" s="74"/>
      <c r="V2251" s="74"/>
      <c r="W2251" s="74"/>
      <c r="X2251" s="77"/>
    </row>
    <row r="2252">
      <c r="S2252" s="73"/>
      <c r="T2252" s="76"/>
      <c r="U2252" s="74"/>
      <c r="V2252" s="74"/>
      <c r="W2252" s="74"/>
      <c r="X2252" s="75"/>
    </row>
    <row r="2253">
      <c r="S2253" s="73"/>
      <c r="T2253" s="76"/>
      <c r="U2253" s="74"/>
      <c r="V2253" s="74"/>
      <c r="W2253" s="74"/>
      <c r="X2253" s="75"/>
    </row>
    <row r="2254">
      <c r="S2254" s="73"/>
      <c r="T2254" s="76"/>
      <c r="U2254" s="74"/>
      <c r="V2254" s="74"/>
      <c r="W2254" s="74"/>
      <c r="X2254" s="75"/>
    </row>
    <row r="2255">
      <c r="S2255" s="73"/>
      <c r="T2255" s="76"/>
      <c r="U2255" s="74"/>
      <c r="V2255" s="74"/>
      <c r="W2255" s="74"/>
      <c r="X2255" s="75"/>
    </row>
    <row r="2256">
      <c r="S2256" s="73"/>
      <c r="T2256" s="76"/>
      <c r="U2256" s="74"/>
      <c r="V2256" s="74"/>
      <c r="W2256" s="74"/>
      <c r="X2256" s="75"/>
    </row>
    <row r="2257">
      <c r="S2257" s="73"/>
      <c r="T2257" s="76"/>
      <c r="U2257" s="74"/>
      <c r="V2257" s="74"/>
      <c r="W2257" s="74"/>
      <c r="X2257" s="75"/>
    </row>
    <row r="2258">
      <c r="S2258" s="73"/>
      <c r="T2258" s="76"/>
      <c r="U2258" s="74"/>
      <c r="V2258" s="74"/>
      <c r="W2258" s="74"/>
      <c r="X2258" s="75"/>
    </row>
    <row r="2259">
      <c r="S2259" s="73"/>
      <c r="T2259" s="76"/>
      <c r="U2259" s="74"/>
      <c r="V2259" s="74"/>
      <c r="W2259" s="74"/>
      <c r="X2259" s="75"/>
    </row>
    <row r="2260">
      <c r="S2260" s="73"/>
      <c r="T2260" s="76"/>
      <c r="U2260" s="74"/>
      <c r="V2260" s="74"/>
      <c r="W2260" s="74"/>
      <c r="X2260" s="75"/>
    </row>
    <row r="2261">
      <c r="S2261" s="73"/>
      <c r="T2261" s="76"/>
      <c r="U2261" s="74"/>
      <c r="V2261" s="74"/>
      <c r="W2261" s="74"/>
      <c r="X2261" s="75"/>
    </row>
    <row r="2262">
      <c r="S2262" s="73"/>
      <c r="T2262" s="76"/>
      <c r="U2262" s="74"/>
      <c r="V2262" s="74"/>
      <c r="W2262" s="74"/>
      <c r="X2262" s="75"/>
    </row>
    <row r="2263">
      <c r="S2263" s="73"/>
      <c r="T2263" s="76"/>
      <c r="U2263" s="74"/>
      <c r="V2263" s="74"/>
      <c r="W2263" s="74"/>
      <c r="X2263" s="75"/>
    </row>
    <row r="2264">
      <c r="S2264" s="73"/>
      <c r="T2264" s="76"/>
      <c r="U2264" s="74"/>
      <c r="V2264" s="74"/>
      <c r="W2264" s="74"/>
      <c r="X2264" s="75"/>
    </row>
    <row r="2265">
      <c r="S2265" s="73"/>
      <c r="T2265" s="76"/>
      <c r="U2265" s="74"/>
      <c r="V2265" s="74"/>
      <c r="W2265" s="74"/>
      <c r="X2265" s="75"/>
    </row>
    <row r="2266">
      <c r="S2266" s="73"/>
      <c r="T2266" s="76"/>
      <c r="U2266" s="74"/>
      <c r="V2266" s="74"/>
      <c r="W2266" s="74"/>
      <c r="X2266" s="75"/>
    </row>
    <row r="2267">
      <c r="S2267" s="73"/>
      <c r="T2267" s="76"/>
      <c r="U2267" s="74"/>
      <c r="V2267" s="74"/>
      <c r="W2267" s="74"/>
      <c r="X2267" s="75"/>
    </row>
    <row r="2268">
      <c r="S2268" s="73"/>
      <c r="T2268" s="76"/>
      <c r="U2268" s="74"/>
      <c r="V2268" s="74"/>
      <c r="W2268" s="74"/>
      <c r="X2268" s="75"/>
    </row>
    <row r="2269">
      <c r="S2269" s="73"/>
      <c r="T2269" s="76"/>
      <c r="U2269" s="74"/>
      <c r="V2269" s="74"/>
      <c r="W2269" s="74"/>
      <c r="X2269" s="75"/>
    </row>
    <row r="2270">
      <c r="S2270" s="73"/>
      <c r="T2270" s="76"/>
      <c r="U2270" s="74"/>
      <c r="V2270" s="74"/>
      <c r="W2270" s="74"/>
      <c r="X2270" s="75"/>
    </row>
    <row r="2271">
      <c r="S2271" s="73"/>
      <c r="T2271" s="76"/>
      <c r="U2271" s="74"/>
      <c r="V2271" s="74"/>
      <c r="W2271" s="74"/>
      <c r="X2271" s="75"/>
    </row>
    <row r="2272">
      <c r="S2272" s="76"/>
      <c r="T2272" s="76"/>
      <c r="U2272" s="74"/>
      <c r="V2272" s="74"/>
      <c r="W2272" s="74"/>
      <c r="X2272" s="75"/>
    </row>
    <row r="2273">
      <c r="S2273" s="73"/>
      <c r="T2273" s="76"/>
      <c r="U2273" s="74"/>
      <c r="V2273" s="74"/>
      <c r="W2273" s="74"/>
      <c r="X2273" s="75"/>
    </row>
    <row r="2274">
      <c r="S2274" s="73"/>
      <c r="T2274" s="76"/>
      <c r="U2274" s="74"/>
      <c r="V2274" s="74"/>
      <c r="W2274" s="74"/>
      <c r="X2274" s="75"/>
    </row>
    <row r="2275">
      <c r="S2275" s="73"/>
      <c r="T2275" s="76"/>
      <c r="U2275" s="74"/>
      <c r="V2275" s="74"/>
      <c r="W2275" s="74"/>
      <c r="X2275" s="75"/>
    </row>
    <row r="2276">
      <c r="S2276" s="73"/>
      <c r="T2276" s="76"/>
      <c r="U2276" s="74"/>
      <c r="V2276" s="74"/>
      <c r="W2276" s="74"/>
      <c r="X2276" s="75"/>
    </row>
    <row r="2277">
      <c r="S2277" s="73"/>
      <c r="T2277" s="76"/>
      <c r="U2277" s="74"/>
      <c r="V2277" s="74"/>
      <c r="W2277" s="74"/>
      <c r="X2277" s="75"/>
    </row>
    <row r="2278">
      <c r="S2278" s="73"/>
      <c r="T2278" s="76"/>
      <c r="U2278" s="74"/>
      <c r="V2278" s="74"/>
      <c r="W2278" s="74"/>
      <c r="X2278" s="75"/>
    </row>
    <row r="2279">
      <c r="S2279" s="73"/>
      <c r="T2279" s="76"/>
      <c r="U2279" s="74"/>
      <c r="V2279" s="74"/>
      <c r="W2279" s="74"/>
      <c r="X2279" s="75"/>
    </row>
    <row r="2280">
      <c r="S2280" s="73"/>
      <c r="T2280" s="76"/>
      <c r="U2280" s="74"/>
      <c r="V2280" s="74"/>
      <c r="W2280" s="74"/>
      <c r="X2280" s="75"/>
    </row>
    <row r="2281">
      <c r="S2281" s="73"/>
      <c r="T2281" s="76"/>
      <c r="U2281" s="74"/>
      <c r="V2281" s="74"/>
      <c r="W2281" s="74"/>
      <c r="X2281" s="75"/>
    </row>
    <row r="2282">
      <c r="S2282" s="73"/>
      <c r="T2282" s="76"/>
      <c r="U2282" s="74"/>
      <c r="V2282" s="74"/>
      <c r="W2282" s="74"/>
      <c r="X2282" s="75"/>
    </row>
    <row r="2283">
      <c r="S2283" s="73"/>
      <c r="T2283" s="76"/>
      <c r="U2283" s="74"/>
      <c r="V2283" s="74"/>
      <c r="W2283" s="74"/>
      <c r="X2283" s="75"/>
    </row>
    <row r="2284">
      <c r="S2284" s="73"/>
      <c r="T2284" s="76"/>
      <c r="U2284" s="74"/>
      <c r="V2284" s="74"/>
      <c r="W2284" s="74"/>
      <c r="X2284" s="75"/>
    </row>
    <row r="2285">
      <c r="S2285" s="73"/>
      <c r="T2285" s="76"/>
      <c r="U2285" s="74"/>
      <c r="V2285" s="74"/>
      <c r="W2285" s="74"/>
      <c r="X2285" s="75"/>
    </row>
    <row r="2286">
      <c r="S2286" s="73"/>
      <c r="T2286" s="76"/>
      <c r="U2286" s="74"/>
      <c r="V2286" s="74"/>
      <c r="W2286" s="74"/>
      <c r="X2286" s="75"/>
    </row>
    <row r="2287">
      <c r="S2287" s="73"/>
      <c r="T2287" s="76"/>
      <c r="U2287" s="74"/>
      <c r="V2287" s="74"/>
      <c r="W2287" s="74"/>
      <c r="X2287" s="75"/>
    </row>
    <row r="2288">
      <c r="S2288" s="73"/>
      <c r="T2288" s="76"/>
      <c r="U2288" s="74"/>
      <c r="V2288" s="74"/>
      <c r="W2288" s="74"/>
      <c r="X2288" s="75"/>
    </row>
    <row r="2289">
      <c r="S2289" s="73"/>
      <c r="T2289" s="76"/>
      <c r="U2289" s="74"/>
      <c r="V2289" s="74"/>
      <c r="W2289" s="74"/>
      <c r="X2289" s="75"/>
    </row>
    <row r="2290">
      <c r="S2290" s="73"/>
      <c r="T2290" s="76"/>
      <c r="U2290" s="74"/>
      <c r="V2290" s="74"/>
      <c r="W2290" s="74"/>
      <c r="X2290" s="75"/>
    </row>
    <row r="2291">
      <c r="S2291" s="73"/>
      <c r="T2291" s="76"/>
      <c r="U2291" s="74"/>
      <c r="V2291" s="74"/>
      <c r="W2291" s="74"/>
      <c r="X2291" s="75"/>
    </row>
    <row r="2292">
      <c r="S2292" s="73"/>
      <c r="T2292" s="76"/>
      <c r="U2292" s="74"/>
      <c r="V2292" s="74"/>
      <c r="W2292" s="74"/>
      <c r="X2292" s="75"/>
    </row>
    <row r="2293">
      <c r="S2293" s="73"/>
      <c r="T2293" s="73"/>
      <c r="U2293" s="74"/>
      <c r="V2293" s="74"/>
      <c r="W2293" s="74"/>
      <c r="X2293" s="75"/>
    </row>
    <row r="2294">
      <c r="S2294" s="73"/>
      <c r="T2294" s="73"/>
      <c r="U2294" s="74"/>
      <c r="V2294" s="74"/>
      <c r="W2294" s="74"/>
      <c r="X2294" s="75"/>
    </row>
    <row r="2295">
      <c r="S2295" s="73"/>
      <c r="T2295" s="73"/>
      <c r="U2295" s="74"/>
      <c r="V2295" s="74"/>
      <c r="W2295" s="74"/>
      <c r="X2295" s="75"/>
    </row>
    <row r="2296">
      <c r="S2296" s="73"/>
      <c r="T2296" s="73"/>
      <c r="U2296" s="74"/>
      <c r="V2296" s="74"/>
      <c r="W2296" s="74"/>
      <c r="X2296" s="75"/>
    </row>
    <row r="2297">
      <c r="S2297" s="76"/>
      <c r="T2297" s="73"/>
      <c r="U2297" s="74"/>
      <c r="V2297" s="74"/>
      <c r="W2297" s="74"/>
      <c r="X2297" s="75"/>
    </row>
    <row r="2298">
      <c r="S2298" s="73"/>
      <c r="T2298" s="73"/>
      <c r="U2298" s="74"/>
      <c r="V2298" s="74"/>
      <c r="W2298" s="74"/>
      <c r="X2298" s="75"/>
    </row>
    <row r="2299">
      <c r="S2299" s="73"/>
      <c r="T2299" s="73"/>
      <c r="U2299" s="74"/>
      <c r="V2299" s="74"/>
      <c r="W2299" s="74"/>
      <c r="X2299" s="75"/>
    </row>
    <row r="2300">
      <c r="S2300" s="73"/>
      <c r="T2300" s="73"/>
      <c r="U2300" s="74"/>
      <c r="V2300" s="74"/>
      <c r="W2300" s="74"/>
      <c r="X2300" s="75"/>
    </row>
    <row r="2301">
      <c r="S2301" s="73"/>
      <c r="T2301" s="73"/>
      <c r="U2301" s="74"/>
      <c r="V2301" s="74"/>
      <c r="W2301" s="74"/>
      <c r="X2301" s="75"/>
    </row>
    <row r="2302">
      <c r="S2302" s="73"/>
      <c r="T2302" s="73"/>
      <c r="U2302" s="74"/>
      <c r="V2302" s="74"/>
      <c r="W2302" s="74"/>
      <c r="X2302" s="75"/>
    </row>
    <row r="2303">
      <c r="S2303" s="73"/>
      <c r="T2303" s="73"/>
      <c r="U2303" s="74"/>
      <c r="V2303" s="74"/>
      <c r="W2303" s="74"/>
      <c r="X2303" s="75"/>
    </row>
    <row r="2304">
      <c r="S2304" s="73"/>
      <c r="T2304" s="73"/>
      <c r="U2304" s="74"/>
      <c r="V2304" s="74"/>
      <c r="W2304" s="74"/>
      <c r="X2304" s="75"/>
    </row>
    <row r="2305">
      <c r="S2305" s="73"/>
      <c r="T2305" s="73"/>
      <c r="U2305" s="74"/>
      <c r="V2305" s="74"/>
      <c r="W2305" s="74"/>
      <c r="X2305" s="75"/>
    </row>
    <row r="2306">
      <c r="S2306" s="73"/>
      <c r="T2306" s="73"/>
      <c r="U2306" s="74"/>
      <c r="V2306" s="74"/>
      <c r="W2306" s="74"/>
      <c r="X2306" s="75"/>
    </row>
    <row r="2307">
      <c r="S2307" s="73"/>
      <c r="T2307" s="73"/>
      <c r="U2307" s="74"/>
      <c r="V2307" s="74"/>
      <c r="W2307" s="74"/>
      <c r="X2307" s="75"/>
    </row>
    <row r="2308">
      <c r="S2308" s="73"/>
      <c r="T2308" s="73"/>
      <c r="U2308" s="74"/>
      <c r="V2308" s="74"/>
      <c r="W2308" s="74"/>
      <c r="X2308" s="75"/>
    </row>
    <row r="2309">
      <c r="S2309" s="73"/>
      <c r="T2309" s="73"/>
      <c r="U2309" s="74"/>
      <c r="V2309" s="74"/>
      <c r="W2309" s="74"/>
      <c r="X2309" s="75"/>
    </row>
    <row r="2310">
      <c r="S2310" s="73"/>
      <c r="T2310" s="73"/>
      <c r="U2310" s="74"/>
      <c r="V2310" s="74"/>
      <c r="W2310" s="74"/>
      <c r="X2310" s="75"/>
    </row>
    <row r="2311">
      <c r="S2311" s="73"/>
      <c r="T2311" s="76"/>
      <c r="U2311" s="74"/>
      <c r="V2311" s="74"/>
      <c r="W2311" s="74"/>
      <c r="X2311" s="75"/>
    </row>
    <row r="2312">
      <c r="S2312" s="73"/>
      <c r="T2312" s="73"/>
      <c r="U2312" s="74"/>
      <c r="V2312" s="74"/>
      <c r="W2312" s="74"/>
      <c r="X2312" s="75"/>
    </row>
    <row r="2313">
      <c r="S2313" s="73"/>
      <c r="T2313" s="73"/>
      <c r="U2313" s="74"/>
      <c r="V2313" s="74"/>
      <c r="W2313" s="74"/>
      <c r="X2313" s="75"/>
    </row>
    <row r="2314">
      <c r="S2314" s="73"/>
      <c r="T2314" s="73"/>
      <c r="U2314" s="74"/>
      <c r="V2314" s="74"/>
      <c r="W2314" s="74"/>
      <c r="X2314" s="75"/>
    </row>
    <row r="2315">
      <c r="S2315" s="73"/>
      <c r="T2315" s="73"/>
      <c r="U2315" s="74"/>
      <c r="V2315" s="74"/>
      <c r="W2315" s="74"/>
      <c r="X2315" s="75"/>
    </row>
    <row r="2316">
      <c r="S2316" s="73"/>
      <c r="T2316" s="73"/>
      <c r="U2316" s="74"/>
      <c r="V2316" s="74"/>
      <c r="W2316" s="74"/>
      <c r="X2316" s="75"/>
    </row>
    <row r="2317">
      <c r="S2317" s="73"/>
      <c r="T2317" s="73"/>
      <c r="U2317" s="74"/>
      <c r="V2317" s="74"/>
      <c r="W2317" s="74"/>
      <c r="X2317" s="75"/>
    </row>
    <row r="2318">
      <c r="S2318" s="73"/>
      <c r="T2318" s="76"/>
      <c r="U2318" s="74"/>
      <c r="V2318" s="74"/>
      <c r="W2318" s="74"/>
      <c r="X2318" s="75"/>
    </row>
    <row r="2319">
      <c r="S2319" s="73"/>
      <c r="T2319" s="73"/>
      <c r="U2319" s="74"/>
      <c r="V2319" s="74"/>
      <c r="W2319" s="74"/>
      <c r="X2319" s="75"/>
    </row>
    <row r="2320">
      <c r="S2320" s="73"/>
      <c r="T2320" s="73"/>
      <c r="U2320" s="74"/>
      <c r="V2320" s="74"/>
      <c r="W2320" s="74"/>
      <c r="X2320" s="75"/>
    </row>
    <row r="2321">
      <c r="S2321" s="73"/>
      <c r="T2321" s="73"/>
      <c r="U2321" s="74"/>
      <c r="V2321" s="74"/>
      <c r="W2321" s="74"/>
      <c r="X2321" s="75"/>
    </row>
    <row r="2322">
      <c r="S2322" s="76"/>
      <c r="T2322" s="73"/>
      <c r="U2322" s="74"/>
      <c r="V2322" s="74"/>
      <c r="W2322" s="74"/>
      <c r="X2322" s="75"/>
    </row>
    <row r="2323">
      <c r="S2323" s="73"/>
      <c r="T2323" s="73"/>
      <c r="U2323" s="74"/>
      <c r="V2323" s="74"/>
      <c r="W2323" s="74"/>
      <c r="X2323" s="75"/>
    </row>
    <row r="2324">
      <c r="S2324" s="76"/>
      <c r="T2324" s="73"/>
      <c r="U2324" s="74"/>
      <c r="V2324" s="74"/>
      <c r="W2324" s="74"/>
      <c r="X2324" s="75"/>
    </row>
    <row r="2325">
      <c r="S2325" s="73"/>
      <c r="T2325" s="73"/>
      <c r="U2325" s="74"/>
      <c r="V2325" s="74"/>
      <c r="W2325" s="74"/>
      <c r="X2325" s="75"/>
    </row>
    <row r="2326">
      <c r="S2326" s="73"/>
      <c r="T2326" s="73"/>
      <c r="U2326" s="74"/>
      <c r="V2326" s="74"/>
      <c r="W2326" s="74"/>
      <c r="X2326" s="75"/>
    </row>
    <row r="2327">
      <c r="S2327" s="73"/>
      <c r="T2327" s="73"/>
      <c r="U2327" s="74"/>
      <c r="V2327" s="74"/>
      <c r="W2327" s="74"/>
      <c r="X2327" s="75"/>
    </row>
    <row r="2328">
      <c r="S2328" s="73"/>
      <c r="T2328" s="73"/>
      <c r="U2328" s="74"/>
      <c r="V2328" s="74"/>
      <c r="W2328" s="74"/>
      <c r="X2328" s="75"/>
    </row>
    <row r="2329">
      <c r="S2329" s="73"/>
      <c r="T2329" s="73"/>
      <c r="U2329" s="74"/>
      <c r="V2329" s="74"/>
      <c r="W2329" s="74"/>
      <c r="X2329" s="75"/>
    </row>
    <row r="2330">
      <c r="S2330" s="73"/>
      <c r="T2330" s="73"/>
      <c r="U2330" s="74"/>
      <c r="V2330" s="74"/>
      <c r="W2330" s="74"/>
      <c r="X2330" s="75"/>
    </row>
    <row r="2331">
      <c r="S2331" s="73"/>
      <c r="T2331" s="73"/>
      <c r="U2331" s="74"/>
      <c r="V2331" s="74"/>
      <c r="W2331" s="74"/>
      <c r="X2331" s="75"/>
    </row>
    <row r="2332">
      <c r="S2332" s="73"/>
      <c r="T2332" s="73"/>
      <c r="U2332" s="74"/>
      <c r="V2332" s="74"/>
      <c r="W2332" s="74"/>
      <c r="X2332" s="75"/>
    </row>
    <row r="2333">
      <c r="S2333" s="73"/>
      <c r="T2333" s="73"/>
      <c r="U2333" s="74"/>
      <c r="V2333" s="74"/>
      <c r="W2333" s="74"/>
      <c r="X2333" s="75"/>
    </row>
    <row r="2334">
      <c r="S2334" s="76"/>
      <c r="T2334" s="73"/>
      <c r="U2334" s="74"/>
      <c r="V2334" s="74"/>
      <c r="W2334" s="74"/>
      <c r="X2334" s="75"/>
    </row>
    <row r="2335">
      <c r="S2335" s="76"/>
      <c r="T2335" s="73"/>
      <c r="U2335" s="74"/>
      <c r="V2335" s="74"/>
      <c r="W2335" s="74"/>
      <c r="X2335" s="75"/>
    </row>
    <row r="2336">
      <c r="S2336" s="73"/>
      <c r="T2336" s="73"/>
      <c r="U2336" s="74"/>
      <c r="V2336" s="74"/>
      <c r="W2336" s="74"/>
      <c r="X2336" s="75"/>
    </row>
    <row r="2337">
      <c r="S2337" s="73"/>
      <c r="T2337" s="73"/>
      <c r="U2337" s="74"/>
      <c r="V2337" s="74"/>
      <c r="W2337" s="74"/>
      <c r="X2337" s="75"/>
    </row>
    <row r="2338">
      <c r="S2338" s="73"/>
      <c r="T2338" s="76"/>
      <c r="U2338" s="74"/>
      <c r="V2338" s="74"/>
      <c r="W2338" s="74"/>
      <c r="X2338" s="75"/>
    </row>
    <row r="2339">
      <c r="S2339" s="73"/>
      <c r="T2339" s="73"/>
      <c r="U2339" s="74"/>
      <c r="V2339" s="74"/>
      <c r="W2339" s="74"/>
      <c r="X2339" s="75"/>
    </row>
    <row r="2340">
      <c r="S2340" s="73"/>
      <c r="T2340" s="73"/>
      <c r="U2340" s="74"/>
      <c r="V2340" s="74"/>
      <c r="W2340" s="74"/>
      <c r="X2340" s="75"/>
    </row>
    <row r="2341">
      <c r="S2341" s="73"/>
      <c r="T2341" s="73"/>
      <c r="U2341" s="74"/>
      <c r="V2341" s="74"/>
      <c r="W2341" s="74"/>
      <c r="X2341" s="75"/>
    </row>
    <row r="2342">
      <c r="S2342" s="73"/>
      <c r="T2342" s="73"/>
      <c r="U2342" s="74"/>
      <c r="V2342" s="74"/>
      <c r="W2342" s="74"/>
      <c r="X2342" s="75"/>
    </row>
    <row r="2343">
      <c r="S2343" s="73"/>
      <c r="T2343" s="73"/>
      <c r="U2343" s="74"/>
      <c r="V2343" s="74"/>
      <c r="W2343" s="74"/>
      <c r="X2343" s="75"/>
    </row>
    <row r="2344">
      <c r="S2344" s="73"/>
      <c r="T2344" s="73"/>
      <c r="U2344" s="74"/>
      <c r="V2344" s="74"/>
      <c r="W2344" s="74"/>
      <c r="X2344" s="75"/>
    </row>
    <row r="2345">
      <c r="S2345" s="73"/>
      <c r="T2345" s="73"/>
      <c r="U2345" s="74"/>
      <c r="V2345" s="74"/>
      <c r="W2345" s="74"/>
      <c r="X2345" s="75"/>
    </row>
    <row r="2346">
      <c r="S2346" s="73"/>
      <c r="T2346" s="76"/>
      <c r="U2346" s="74"/>
      <c r="V2346" s="74"/>
      <c r="W2346" s="74"/>
      <c r="X2346" s="75"/>
    </row>
    <row r="2347">
      <c r="S2347" s="73"/>
      <c r="T2347" s="73"/>
      <c r="U2347" s="74"/>
      <c r="V2347" s="74"/>
      <c r="W2347" s="74"/>
      <c r="X2347" s="75"/>
    </row>
    <row r="2348">
      <c r="S2348" s="73"/>
      <c r="T2348" s="73"/>
      <c r="U2348" s="74"/>
      <c r="V2348" s="74"/>
      <c r="W2348" s="74"/>
      <c r="X2348" s="75"/>
    </row>
    <row r="2349">
      <c r="S2349" s="73"/>
      <c r="T2349" s="73"/>
      <c r="U2349" s="74"/>
      <c r="V2349" s="74"/>
      <c r="W2349" s="74"/>
      <c r="X2349" s="75"/>
    </row>
    <row r="2350">
      <c r="S2350" s="73"/>
      <c r="T2350" s="73"/>
      <c r="U2350" s="74"/>
      <c r="V2350" s="74"/>
      <c r="W2350" s="74"/>
      <c r="X2350" s="75"/>
    </row>
    <row r="2351">
      <c r="S2351" s="73"/>
      <c r="T2351" s="73"/>
      <c r="U2351" s="74"/>
      <c r="V2351" s="74"/>
      <c r="W2351" s="74"/>
      <c r="X2351" s="75"/>
    </row>
    <row r="2352">
      <c r="S2352" s="73"/>
      <c r="T2352" s="73"/>
      <c r="U2352" s="74"/>
      <c r="V2352" s="74"/>
      <c r="W2352" s="74"/>
      <c r="X2352" s="75"/>
    </row>
    <row r="2353">
      <c r="S2353" s="73"/>
      <c r="T2353" s="73"/>
      <c r="U2353" s="74"/>
      <c r="V2353" s="74"/>
      <c r="W2353" s="74"/>
      <c r="X2353" s="75"/>
    </row>
    <row r="2354">
      <c r="S2354" s="73"/>
      <c r="T2354" s="73"/>
      <c r="U2354" s="74"/>
      <c r="V2354" s="74"/>
      <c r="W2354" s="74"/>
      <c r="X2354" s="75"/>
    </row>
    <row r="2355">
      <c r="S2355" s="73"/>
      <c r="T2355" s="73"/>
      <c r="U2355" s="74"/>
      <c r="V2355" s="74"/>
      <c r="W2355" s="74"/>
      <c r="X2355" s="75"/>
    </row>
    <row r="2356">
      <c r="S2356" s="73"/>
      <c r="T2356" s="73"/>
      <c r="U2356" s="74"/>
      <c r="V2356" s="74"/>
      <c r="W2356" s="74"/>
      <c r="X2356" s="75"/>
    </row>
    <row r="2357">
      <c r="S2357" s="73"/>
      <c r="T2357" s="73"/>
      <c r="U2357" s="74"/>
      <c r="V2357" s="74"/>
      <c r="W2357" s="74"/>
      <c r="X2357" s="75"/>
    </row>
    <row r="2358">
      <c r="S2358" s="73"/>
      <c r="T2358" s="73"/>
      <c r="U2358" s="74"/>
      <c r="V2358" s="74"/>
      <c r="W2358" s="74"/>
      <c r="X2358" s="75"/>
    </row>
    <row r="2359">
      <c r="S2359" s="73"/>
      <c r="T2359" s="73"/>
      <c r="U2359" s="74"/>
      <c r="V2359" s="74"/>
      <c r="W2359" s="74"/>
      <c r="X2359" s="75"/>
    </row>
    <row r="2360">
      <c r="S2360" s="73"/>
      <c r="T2360" s="73"/>
      <c r="U2360" s="74"/>
      <c r="V2360" s="74"/>
      <c r="W2360" s="74"/>
      <c r="X2360" s="75"/>
    </row>
    <row r="2361">
      <c r="S2361" s="73"/>
      <c r="T2361" s="73"/>
      <c r="U2361" s="74"/>
      <c r="V2361" s="74"/>
      <c r="W2361" s="74"/>
      <c r="X2361" s="75"/>
    </row>
    <row r="2362">
      <c r="S2362" s="76"/>
      <c r="T2362" s="73"/>
      <c r="U2362" s="74"/>
      <c r="V2362" s="74"/>
      <c r="W2362" s="74"/>
      <c r="X2362" s="75"/>
    </row>
    <row r="2363">
      <c r="S2363" s="73"/>
      <c r="T2363" s="73"/>
      <c r="U2363" s="74"/>
      <c r="V2363" s="74"/>
      <c r="W2363" s="74"/>
      <c r="X2363" s="75"/>
    </row>
    <row r="2364">
      <c r="S2364" s="73"/>
      <c r="T2364" s="73"/>
      <c r="U2364" s="74"/>
      <c r="V2364" s="74"/>
      <c r="W2364" s="74"/>
      <c r="X2364" s="75"/>
    </row>
    <row r="2365">
      <c r="S2365" s="73"/>
      <c r="T2365" s="73"/>
      <c r="U2365" s="74"/>
      <c r="V2365" s="74"/>
      <c r="W2365" s="74"/>
      <c r="X2365" s="75"/>
    </row>
    <row r="2366">
      <c r="S2366" s="73"/>
      <c r="T2366" s="73"/>
      <c r="U2366" s="74"/>
      <c r="V2366" s="74"/>
      <c r="W2366" s="74"/>
      <c r="X2366" s="75"/>
    </row>
    <row r="2367">
      <c r="S2367" s="73"/>
      <c r="T2367" s="73"/>
      <c r="U2367" s="74"/>
      <c r="V2367" s="74"/>
      <c r="W2367" s="74"/>
      <c r="X2367" s="75"/>
    </row>
    <row r="2368">
      <c r="S2368" s="76"/>
      <c r="T2368" s="73"/>
      <c r="U2368" s="74"/>
      <c r="V2368" s="74"/>
      <c r="W2368" s="74"/>
      <c r="X2368" s="75"/>
    </row>
    <row r="2369">
      <c r="S2369" s="73"/>
      <c r="T2369" s="73"/>
      <c r="U2369" s="74"/>
      <c r="V2369" s="74"/>
      <c r="W2369" s="74"/>
      <c r="X2369" s="75"/>
    </row>
    <row r="2370">
      <c r="S2370" s="73"/>
      <c r="T2370" s="73"/>
      <c r="U2370" s="74"/>
      <c r="V2370" s="74"/>
      <c r="W2370" s="74"/>
      <c r="X2370" s="75"/>
    </row>
    <row r="2371">
      <c r="S2371" s="73"/>
      <c r="T2371" s="73"/>
      <c r="U2371" s="74"/>
      <c r="V2371" s="74"/>
      <c r="W2371" s="74"/>
      <c r="X2371" s="75"/>
    </row>
    <row r="2372">
      <c r="S2372" s="73"/>
      <c r="T2372" s="73"/>
      <c r="U2372" s="74"/>
      <c r="V2372" s="74"/>
      <c r="W2372" s="74"/>
      <c r="X2372" s="75"/>
    </row>
    <row r="2373">
      <c r="S2373" s="73"/>
      <c r="T2373" s="73"/>
      <c r="U2373" s="74"/>
      <c r="V2373" s="74"/>
      <c r="W2373" s="74"/>
      <c r="X2373" s="75"/>
    </row>
    <row r="2374">
      <c r="S2374" s="73"/>
      <c r="T2374" s="73"/>
      <c r="U2374" s="74"/>
      <c r="V2374" s="74"/>
      <c r="W2374" s="74"/>
      <c r="X2374" s="75"/>
    </row>
    <row r="2375">
      <c r="S2375" s="73"/>
      <c r="T2375" s="73"/>
      <c r="U2375" s="74"/>
      <c r="V2375" s="74"/>
      <c r="W2375" s="74"/>
      <c r="X2375" s="75"/>
    </row>
    <row r="2376">
      <c r="S2376" s="73"/>
      <c r="T2376" s="73"/>
      <c r="U2376" s="74"/>
      <c r="V2376" s="74"/>
      <c r="W2376" s="74"/>
      <c r="X2376" s="75"/>
    </row>
    <row r="2377">
      <c r="S2377" s="73"/>
      <c r="T2377" s="73"/>
      <c r="U2377" s="74"/>
      <c r="V2377" s="74"/>
      <c r="W2377" s="74"/>
      <c r="X2377" s="75"/>
    </row>
    <row r="2378">
      <c r="S2378" s="73"/>
      <c r="T2378" s="73"/>
      <c r="U2378" s="74"/>
      <c r="V2378" s="74"/>
      <c r="W2378" s="74"/>
      <c r="X2378" s="75"/>
    </row>
    <row r="2379">
      <c r="S2379" s="73"/>
      <c r="T2379" s="76"/>
      <c r="U2379" s="74"/>
      <c r="V2379" s="74"/>
      <c r="W2379" s="74"/>
      <c r="X2379" s="77"/>
    </row>
    <row r="2380">
      <c r="S2380" s="73"/>
      <c r="T2380" s="73"/>
      <c r="U2380" s="74"/>
      <c r="V2380" s="74"/>
      <c r="W2380" s="74"/>
      <c r="X2380" s="75"/>
    </row>
    <row r="2381">
      <c r="S2381" s="73"/>
      <c r="T2381" s="73"/>
      <c r="U2381" s="74"/>
      <c r="V2381" s="74"/>
      <c r="W2381" s="74"/>
      <c r="X2381" s="75"/>
    </row>
    <row r="2382">
      <c r="S2382" s="73"/>
      <c r="T2382" s="73"/>
      <c r="U2382" s="74"/>
      <c r="V2382" s="74"/>
      <c r="W2382" s="74"/>
      <c r="X2382" s="75"/>
    </row>
    <row r="2383">
      <c r="S2383" s="73"/>
      <c r="T2383" s="73"/>
      <c r="U2383" s="74"/>
      <c r="V2383" s="74"/>
      <c r="W2383" s="74"/>
      <c r="X2383" s="75"/>
    </row>
    <row r="2384">
      <c r="S2384" s="73"/>
      <c r="T2384" s="73"/>
      <c r="U2384" s="74"/>
      <c r="V2384" s="74"/>
      <c r="W2384" s="74"/>
      <c r="X2384" s="75"/>
    </row>
    <row r="2385">
      <c r="S2385" s="73"/>
      <c r="T2385" s="73"/>
      <c r="U2385" s="74"/>
      <c r="V2385" s="74"/>
      <c r="W2385" s="74"/>
      <c r="X2385" s="75"/>
    </row>
    <row r="2386">
      <c r="S2386" s="73"/>
      <c r="T2386" s="76"/>
      <c r="U2386" s="74"/>
      <c r="V2386" s="74"/>
      <c r="W2386" s="74"/>
      <c r="X2386" s="75"/>
    </row>
    <row r="2387">
      <c r="S2387" s="73"/>
      <c r="T2387" s="73"/>
      <c r="U2387" s="74"/>
      <c r="V2387" s="74"/>
      <c r="W2387" s="74"/>
      <c r="X2387" s="75"/>
    </row>
    <row r="2388">
      <c r="S2388" s="73"/>
      <c r="T2388" s="73"/>
      <c r="U2388" s="74"/>
      <c r="V2388" s="74"/>
      <c r="W2388" s="74"/>
      <c r="X2388" s="75"/>
    </row>
    <row r="2389">
      <c r="S2389" s="73"/>
      <c r="T2389" s="73"/>
      <c r="U2389" s="74"/>
      <c r="V2389" s="74"/>
      <c r="W2389" s="74"/>
      <c r="X2389" s="75"/>
    </row>
    <row r="2390">
      <c r="S2390" s="73"/>
      <c r="T2390" s="73"/>
      <c r="U2390" s="74"/>
      <c r="V2390" s="74"/>
      <c r="W2390" s="74"/>
      <c r="X2390" s="75"/>
    </row>
    <row r="2391">
      <c r="S2391" s="73"/>
      <c r="T2391" s="73"/>
      <c r="U2391" s="74"/>
      <c r="V2391" s="74"/>
      <c r="W2391" s="74"/>
      <c r="X2391" s="75"/>
    </row>
    <row r="2392">
      <c r="S2392" s="73"/>
      <c r="T2392" s="73"/>
      <c r="U2392" s="74"/>
      <c r="V2392" s="74"/>
      <c r="W2392" s="74"/>
      <c r="X2392" s="75"/>
    </row>
    <row r="2393">
      <c r="S2393" s="73"/>
      <c r="T2393" s="76"/>
      <c r="U2393" s="74"/>
      <c r="V2393" s="74"/>
      <c r="W2393" s="74"/>
      <c r="X2393" s="77"/>
    </row>
    <row r="2394">
      <c r="S2394" s="73"/>
      <c r="T2394" s="73"/>
      <c r="U2394" s="74"/>
      <c r="V2394" s="74"/>
      <c r="W2394" s="74"/>
      <c r="X2394" s="75"/>
    </row>
    <row r="2395">
      <c r="S2395" s="73"/>
      <c r="T2395" s="73"/>
      <c r="U2395" s="74"/>
      <c r="V2395" s="74"/>
      <c r="W2395" s="74"/>
      <c r="X2395" s="75"/>
    </row>
    <row r="2396">
      <c r="S2396" s="73"/>
      <c r="T2396" s="73"/>
      <c r="U2396" s="74"/>
      <c r="V2396" s="74"/>
      <c r="W2396" s="74"/>
      <c r="X2396" s="75"/>
    </row>
    <row r="2397">
      <c r="S2397" s="73"/>
      <c r="T2397" s="76"/>
      <c r="U2397" s="74"/>
      <c r="V2397" s="74"/>
      <c r="W2397" s="74"/>
      <c r="X2397" s="75"/>
    </row>
    <row r="2398">
      <c r="S2398" s="73"/>
      <c r="T2398" s="73"/>
      <c r="U2398" s="74"/>
      <c r="V2398" s="74"/>
      <c r="W2398" s="74"/>
      <c r="X2398" s="75"/>
    </row>
    <row r="2399">
      <c r="S2399" s="73"/>
      <c r="T2399" s="73"/>
      <c r="U2399" s="74"/>
      <c r="V2399" s="74"/>
      <c r="W2399" s="74"/>
      <c r="X2399" s="75"/>
    </row>
    <row r="2400">
      <c r="S2400" s="73"/>
      <c r="T2400" s="73"/>
      <c r="U2400" s="74"/>
      <c r="V2400" s="74"/>
      <c r="W2400" s="74"/>
      <c r="X2400" s="75"/>
    </row>
    <row r="2401">
      <c r="S2401" s="73"/>
      <c r="T2401" s="73"/>
      <c r="U2401" s="74"/>
      <c r="V2401" s="74"/>
      <c r="W2401" s="74"/>
      <c r="X2401" s="75"/>
    </row>
    <row r="2402">
      <c r="S2402" s="73"/>
      <c r="T2402" s="73"/>
      <c r="U2402" s="74"/>
      <c r="V2402" s="74"/>
      <c r="W2402" s="74"/>
      <c r="X2402" s="75"/>
    </row>
    <row r="2403">
      <c r="S2403" s="73"/>
      <c r="T2403" s="73"/>
      <c r="U2403" s="74"/>
      <c r="V2403" s="74"/>
      <c r="W2403" s="74"/>
      <c r="X2403" s="75"/>
    </row>
    <row r="2404">
      <c r="S2404" s="73"/>
      <c r="T2404" s="73"/>
      <c r="U2404" s="74"/>
      <c r="V2404" s="74"/>
      <c r="W2404" s="74"/>
      <c r="X2404" s="75"/>
    </row>
    <row r="2405">
      <c r="S2405" s="73"/>
      <c r="T2405" s="73"/>
      <c r="U2405" s="74"/>
      <c r="V2405" s="74"/>
      <c r="W2405" s="74"/>
      <c r="X2405" s="75"/>
    </row>
    <row r="2406">
      <c r="S2406" s="73"/>
      <c r="T2406" s="73"/>
      <c r="U2406" s="74"/>
      <c r="V2406" s="74"/>
      <c r="W2406" s="74"/>
      <c r="X2406" s="75"/>
    </row>
    <row r="2407">
      <c r="S2407" s="73"/>
      <c r="T2407" s="73"/>
      <c r="U2407" s="74"/>
      <c r="V2407" s="74"/>
      <c r="W2407" s="74"/>
      <c r="X2407" s="75"/>
    </row>
    <row r="2408">
      <c r="S2408" s="73"/>
      <c r="T2408" s="73"/>
      <c r="U2408" s="74"/>
      <c r="V2408" s="74"/>
      <c r="W2408" s="74"/>
      <c r="X2408" s="75"/>
    </row>
    <row r="2409">
      <c r="S2409" s="73"/>
      <c r="T2409" s="73"/>
      <c r="U2409" s="74"/>
      <c r="V2409" s="74"/>
      <c r="W2409" s="74"/>
      <c r="X2409" s="75"/>
    </row>
    <row r="2410">
      <c r="S2410" s="73"/>
      <c r="T2410" s="73"/>
      <c r="U2410" s="74"/>
      <c r="V2410" s="74"/>
      <c r="W2410" s="74"/>
      <c r="X2410" s="75"/>
    </row>
    <row r="2411">
      <c r="S2411" s="73"/>
      <c r="T2411" s="73"/>
      <c r="U2411" s="74"/>
      <c r="V2411" s="74"/>
      <c r="W2411" s="74"/>
      <c r="X2411" s="75"/>
    </row>
    <row r="2412">
      <c r="S2412" s="73"/>
      <c r="T2412" s="73"/>
      <c r="U2412" s="74"/>
      <c r="V2412" s="74"/>
      <c r="W2412" s="74"/>
      <c r="X2412" s="75"/>
    </row>
    <row r="2413">
      <c r="S2413" s="73"/>
      <c r="T2413" s="73"/>
      <c r="U2413" s="74"/>
      <c r="V2413" s="74"/>
      <c r="W2413" s="74"/>
      <c r="X2413" s="75"/>
    </row>
    <row r="2414">
      <c r="S2414" s="73"/>
      <c r="T2414" s="73"/>
      <c r="U2414" s="74"/>
      <c r="V2414" s="74"/>
      <c r="W2414" s="74"/>
      <c r="X2414" s="75"/>
    </row>
    <row r="2415">
      <c r="S2415" s="73"/>
      <c r="T2415" s="73"/>
      <c r="U2415" s="74"/>
      <c r="V2415" s="74"/>
      <c r="W2415" s="74"/>
      <c r="X2415" s="75"/>
    </row>
    <row r="2416">
      <c r="S2416" s="73"/>
      <c r="T2416" s="73"/>
      <c r="U2416" s="74"/>
      <c r="V2416" s="74"/>
      <c r="W2416" s="74"/>
      <c r="X2416" s="75"/>
    </row>
    <row r="2417">
      <c r="S2417" s="73"/>
      <c r="T2417" s="73"/>
      <c r="U2417" s="74"/>
      <c r="V2417" s="74"/>
      <c r="W2417" s="74"/>
      <c r="X2417" s="75"/>
    </row>
    <row r="2418">
      <c r="S2418" s="73"/>
      <c r="T2418" s="73"/>
      <c r="U2418" s="74"/>
      <c r="V2418" s="74"/>
      <c r="W2418" s="74"/>
      <c r="X2418" s="75"/>
    </row>
    <row r="2419">
      <c r="S2419" s="73"/>
      <c r="T2419" s="73"/>
      <c r="U2419" s="74"/>
      <c r="V2419" s="74"/>
      <c r="W2419" s="74"/>
      <c r="X2419" s="75"/>
    </row>
    <row r="2420">
      <c r="S2420" s="73"/>
      <c r="T2420" s="73"/>
      <c r="U2420" s="74"/>
      <c r="V2420" s="74"/>
      <c r="W2420" s="74"/>
      <c r="X2420" s="75"/>
    </row>
    <row r="2421">
      <c r="S2421" s="73"/>
      <c r="T2421" s="73"/>
      <c r="U2421" s="74"/>
      <c r="V2421" s="74"/>
      <c r="W2421" s="74"/>
      <c r="X2421" s="75"/>
    </row>
    <row r="2422">
      <c r="S2422" s="73"/>
      <c r="T2422" s="73"/>
      <c r="U2422" s="74"/>
      <c r="V2422" s="74"/>
      <c r="W2422" s="74"/>
      <c r="X2422" s="75"/>
    </row>
    <row r="2423">
      <c r="S2423" s="73"/>
      <c r="T2423" s="73"/>
      <c r="U2423" s="74"/>
      <c r="V2423" s="74"/>
      <c r="W2423" s="74"/>
      <c r="X2423" s="75"/>
    </row>
    <row r="2424">
      <c r="S2424" s="73"/>
      <c r="T2424" s="73"/>
      <c r="U2424" s="74"/>
      <c r="V2424" s="74"/>
      <c r="W2424" s="74"/>
      <c r="X2424" s="75"/>
    </row>
    <row r="2425">
      <c r="S2425" s="73"/>
      <c r="T2425" s="73"/>
      <c r="U2425" s="74"/>
      <c r="V2425" s="74"/>
      <c r="W2425" s="74"/>
      <c r="X2425" s="75"/>
    </row>
    <row r="2426">
      <c r="S2426" s="73"/>
      <c r="T2426" s="73"/>
      <c r="U2426" s="74"/>
      <c r="V2426" s="74"/>
      <c r="W2426" s="74"/>
      <c r="X2426" s="75"/>
    </row>
    <row r="2427">
      <c r="S2427" s="73"/>
      <c r="T2427" s="73"/>
      <c r="U2427" s="74"/>
      <c r="V2427" s="74"/>
      <c r="W2427" s="74"/>
      <c r="X2427" s="75"/>
    </row>
    <row r="2428">
      <c r="S2428" s="73"/>
      <c r="T2428" s="76"/>
      <c r="U2428" s="74"/>
      <c r="V2428" s="74"/>
      <c r="W2428" s="74"/>
      <c r="X2428" s="75"/>
    </row>
    <row r="2429">
      <c r="S2429" s="73"/>
      <c r="T2429" s="73"/>
      <c r="U2429" s="74"/>
      <c r="V2429" s="74"/>
      <c r="W2429" s="74"/>
      <c r="X2429" s="75"/>
    </row>
    <row r="2430">
      <c r="S2430" s="73"/>
      <c r="T2430" s="73"/>
      <c r="U2430" s="74"/>
      <c r="V2430" s="74"/>
      <c r="W2430" s="74"/>
      <c r="X2430" s="75"/>
    </row>
    <row r="2431">
      <c r="S2431" s="76"/>
      <c r="T2431" s="73"/>
      <c r="U2431" s="74"/>
      <c r="V2431" s="74"/>
      <c r="W2431" s="74"/>
      <c r="X2431" s="75"/>
    </row>
    <row r="2432">
      <c r="S2432" s="73"/>
      <c r="T2432" s="73"/>
      <c r="U2432" s="74"/>
      <c r="V2432" s="74"/>
      <c r="W2432" s="74"/>
      <c r="X2432" s="75"/>
    </row>
    <row r="2433">
      <c r="S2433" s="73"/>
      <c r="T2433" s="73"/>
      <c r="U2433" s="74"/>
      <c r="V2433" s="74"/>
      <c r="W2433" s="74"/>
      <c r="X2433" s="75"/>
    </row>
    <row r="2434">
      <c r="S2434" s="73"/>
      <c r="T2434" s="73"/>
      <c r="U2434" s="74"/>
      <c r="V2434" s="74"/>
      <c r="W2434" s="74"/>
      <c r="X2434" s="75"/>
    </row>
    <row r="2435">
      <c r="S2435" s="73"/>
      <c r="T2435" s="73"/>
      <c r="U2435" s="74"/>
      <c r="V2435" s="74"/>
      <c r="W2435" s="74"/>
      <c r="X2435" s="75"/>
    </row>
    <row r="2436">
      <c r="S2436" s="73"/>
      <c r="T2436" s="73"/>
      <c r="U2436" s="74"/>
      <c r="V2436" s="74"/>
      <c r="W2436" s="74"/>
      <c r="X2436" s="75"/>
    </row>
    <row r="2437">
      <c r="S2437" s="73"/>
      <c r="T2437" s="73"/>
      <c r="U2437" s="74"/>
      <c r="V2437" s="74"/>
      <c r="W2437" s="74"/>
      <c r="X2437" s="75"/>
    </row>
    <row r="2438">
      <c r="S2438" s="73"/>
      <c r="T2438" s="73"/>
      <c r="U2438" s="74"/>
      <c r="V2438" s="74"/>
      <c r="W2438" s="74"/>
      <c r="X2438" s="75"/>
    </row>
    <row r="2439">
      <c r="S2439" s="73"/>
      <c r="T2439" s="73"/>
      <c r="U2439" s="74"/>
      <c r="V2439" s="74"/>
      <c r="W2439" s="74"/>
      <c r="X2439" s="75"/>
    </row>
    <row r="2440">
      <c r="S2440" s="76"/>
      <c r="T2440" s="73"/>
      <c r="U2440" s="74"/>
      <c r="V2440" s="74"/>
      <c r="W2440" s="74"/>
      <c r="X2440" s="75"/>
    </row>
    <row r="2441">
      <c r="S2441" s="73"/>
      <c r="T2441" s="73"/>
      <c r="U2441" s="74"/>
      <c r="V2441" s="74"/>
      <c r="W2441" s="74"/>
      <c r="X2441" s="75"/>
    </row>
    <row r="2442">
      <c r="S2442" s="73"/>
      <c r="T2442" s="73"/>
      <c r="U2442" s="74"/>
      <c r="V2442" s="74"/>
      <c r="W2442" s="74"/>
      <c r="X2442" s="75"/>
    </row>
    <row r="2443">
      <c r="S2443" s="73"/>
      <c r="T2443" s="73"/>
      <c r="U2443" s="74"/>
      <c r="V2443" s="74"/>
      <c r="W2443" s="74"/>
      <c r="X2443" s="75"/>
    </row>
    <row r="2444">
      <c r="S2444" s="73"/>
      <c r="T2444" s="76"/>
      <c r="U2444" s="74"/>
      <c r="V2444" s="74"/>
      <c r="W2444" s="74"/>
      <c r="X2444" s="75"/>
    </row>
    <row r="2445">
      <c r="S2445" s="73"/>
      <c r="T2445" s="73"/>
      <c r="U2445" s="74"/>
      <c r="V2445" s="74"/>
      <c r="W2445" s="74"/>
      <c r="X2445" s="75"/>
    </row>
    <row r="2446">
      <c r="S2446" s="76"/>
      <c r="T2446" s="73"/>
      <c r="U2446" s="74"/>
      <c r="V2446" s="74"/>
      <c r="W2446" s="74"/>
      <c r="X2446" s="75"/>
    </row>
    <row r="2447">
      <c r="S2447" s="73"/>
      <c r="T2447" s="73"/>
      <c r="U2447" s="74"/>
      <c r="V2447" s="74"/>
      <c r="W2447" s="74"/>
      <c r="X2447" s="75"/>
    </row>
    <row r="2448">
      <c r="S2448" s="73"/>
      <c r="T2448" s="76"/>
      <c r="U2448" s="74"/>
      <c r="V2448" s="74"/>
      <c r="W2448" s="74"/>
      <c r="X2448" s="75"/>
    </row>
    <row r="2449">
      <c r="S2449" s="73"/>
      <c r="T2449" s="73"/>
      <c r="U2449" s="74"/>
      <c r="V2449" s="74"/>
      <c r="W2449" s="74"/>
      <c r="X2449" s="75"/>
    </row>
    <row r="2450">
      <c r="S2450" s="73"/>
      <c r="T2450" s="73"/>
      <c r="U2450" s="74"/>
      <c r="V2450" s="74"/>
      <c r="W2450" s="74"/>
      <c r="X2450" s="75"/>
    </row>
    <row r="2451">
      <c r="S2451" s="73"/>
      <c r="T2451" s="73"/>
      <c r="U2451" s="74"/>
      <c r="V2451" s="74"/>
      <c r="W2451" s="74"/>
      <c r="X2451" s="75"/>
    </row>
    <row r="2452">
      <c r="S2452" s="73"/>
      <c r="T2452" s="73"/>
      <c r="U2452" s="74"/>
      <c r="V2452" s="74"/>
      <c r="W2452" s="74"/>
      <c r="X2452" s="75"/>
    </row>
    <row r="2453">
      <c r="S2453" s="73"/>
      <c r="T2453" s="73"/>
      <c r="U2453" s="74"/>
      <c r="V2453" s="74"/>
      <c r="W2453" s="74"/>
      <c r="X2453" s="75"/>
    </row>
    <row r="2454">
      <c r="S2454" s="73"/>
      <c r="T2454" s="73"/>
      <c r="U2454" s="74"/>
      <c r="V2454" s="74"/>
      <c r="W2454" s="74"/>
      <c r="X2454" s="75"/>
    </row>
    <row r="2455">
      <c r="S2455" s="73"/>
      <c r="T2455" s="73"/>
      <c r="U2455" s="74"/>
      <c r="V2455" s="74"/>
      <c r="W2455" s="74"/>
      <c r="X2455" s="75"/>
    </row>
    <row r="2456">
      <c r="S2456" s="73"/>
      <c r="T2456" s="73"/>
      <c r="U2456" s="74"/>
      <c r="V2456" s="74"/>
      <c r="W2456" s="74"/>
      <c r="X2456" s="75"/>
    </row>
    <row r="2457">
      <c r="S2457" s="73"/>
      <c r="T2457" s="73"/>
      <c r="U2457" s="74"/>
      <c r="V2457" s="74"/>
      <c r="W2457" s="74"/>
      <c r="X2457" s="75"/>
    </row>
    <row r="2458">
      <c r="S2458" s="73"/>
      <c r="T2458" s="73"/>
      <c r="U2458" s="74"/>
      <c r="V2458" s="74"/>
      <c r="W2458" s="74"/>
      <c r="X2458" s="75"/>
    </row>
    <row r="2459">
      <c r="S2459" s="73"/>
      <c r="T2459" s="73"/>
      <c r="U2459" s="74"/>
      <c r="V2459" s="74"/>
      <c r="W2459" s="74"/>
      <c r="X2459" s="75"/>
    </row>
    <row r="2460">
      <c r="S2460" s="73"/>
      <c r="T2460" s="73"/>
      <c r="U2460" s="74"/>
      <c r="V2460" s="74"/>
      <c r="W2460" s="74"/>
      <c r="X2460" s="75"/>
    </row>
    <row r="2461">
      <c r="S2461" s="73"/>
      <c r="T2461" s="73"/>
      <c r="U2461" s="74"/>
      <c r="V2461" s="74"/>
      <c r="W2461" s="74"/>
      <c r="X2461" s="75"/>
    </row>
    <row r="2462">
      <c r="S2462" s="73"/>
      <c r="T2462" s="73"/>
      <c r="U2462" s="74"/>
      <c r="V2462" s="74"/>
      <c r="W2462" s="74"/>
      <c r="X2462" s="75"/>
    </row>
    <row r="2463">
      <c r="S2463" s="73"/>
      <c r="T2463" s="76"/>
      <c r="U2463" s="74"/>
      <c r="V2463" s="74"/>
      <c r="W2463" s="74"/>
      <c r="X2463" s="77"/>
    </row>
    <row r="2464">
      <c r="S2464" s="73"/>
      <c r="T2464" s="76"/>
      <c r="U2464" s="74"/>
      <c r="V2464" s="74"/>
      <c r="W2464" s="74"/>
      <c r="X2464" s="75"/>
    </row>
    <row r="2465">
      <c r="S2465" s="73"/>
      <c r="T2465" s="73"/>
      <c r="U2465" s="74"/>
      <c r="V2465" s="74"/>
      <c r="W2465" s="74"/>
      <c r="X2465" s="75"/>
    </row>
    <row r="2466">
      <c r="S2466" s="73"/>
      <c r="T2466" s="76"/>
      <c r="U2466" s="74"/>
      <c r="V2466" s="74"/>
      <c r="W2466" s="74"/>
      <c r="X2466" s="75"/>
    </row>
    <row r="2467">
      <c r="S2467" s="73"/>
      <c r="T2467" s="73"/>
      <c r="U2467" s="74"/>
      <c r="V2467" s="74"/>
      <c r="W2467" s="74"/>
      <c r="X2467" s="75"/>
    </row>
    <row r="2468">
      <c r="S2468" s="73"/>
      <c r="T2468" s="73"/>
      <c r="U2468" s="74"/>
      <c r="V2468" s="74"/>
      <c r="W2468" s="74"/>
      <c r="X2468" s="75"/>
    </row>
    <row r="2469">
      <c r="S2469" s="73"/>
      <c r="T2469" s="73"/>
      <c r="U2469" s="74"/>
      <c r="V2469" s="74"/>
      <c r="W2469" s="74"/>
      <c r="X2469" s="75"/>
    </row>
    <row r="2470">
      <c r="S2470" s="73"/>
      <c r="T2470" s="73"/>
      <c r="U2470" s="74"/>
      <c r="V2470" s="74"/>
      <c r="W2470" s="74"/>
      <c r="X2470" s="75"/>
    </row>
    <row r="2471">
      <c r="S2471" s="73"/>
      <c r="T2471" s="73"/>
      <c r="U2471" s="74"/>
      <c r="V2471" s="74"/>
      <c r="W2471" s="74"/>
      <c r="X2471" s="75"/>
    </row>
    <row r="2472">
      <c r="S2472" s="73"/>
      <c r="T2472" s="73"/>
      <c r="U2472" s="74"/>
      <c r="V2472" s="74"/>
      <c r="W2472" s="74"/>
      <c r="X2472" s="75"/>
    </row>
    <row r="2473">
      <c r="S2473" s="73"/>
      <c r="T2473" s="73"/>
      <c r="U2473" s="74"/>
      <c r="V2473" s="74"/>
      <c r="W2473" s="74"/>
      <c r="X2473" s="75"/>
    </row>
    <row r="2474">
      <c r="S2474" s="73"/>
      <c r="T2474" s="73"/>
      <c r="U2474" s="74"/>
      <c r="V2474" s="74"/>
      <c r="W2474" s="74"/>
      <c r="X2474" s="75"/>
    </row>
    <row r="2475">
      <c r="S2475" s="73"/>
      <c r="T2475" s="73"/>
      <c r="U2475" s="74"/>
      <c r="V2475" s="74"/>
      <c r="W2475" s="74"/>
      <c r="X2475" s="75"/>
    </row>
    <row r="2476">
      <c r="S2476" s="73"/>
      <c r="T2476" s="73"/>
      <c r="U2476" s="74"/>
      <c r="V2476" s="74"/>
      <c r="W2476" s="74"/>
      <c r="X2476" s="75"/>
    </row>
    <row r="2477">
      <c r="S2477" s="73"/>
      <c r="T2477" s="73"/>
      <c r="U2477" s="74"/>
      <c r="V2477" s="74"/>
      <c r="W2477" s="74"/>
      <c r="X2477" s="75"/>
    </row>
    <row r="2478">
      <c r="S2478" s="73"/>
      <c r="T2478" s="73"/>
      <c r="U2478" s="74"/>
      <c r="V2478" s="74"/>
      <c r="W2478" s="74"/>
      <c r="X2478" s="75"/>
    </row>
    <row r="2479">
      <c r="S2479" s="73"/>
      <c r="T2479" s="73"/>
      <c r="U2479" s="74"/>
      <c r="V2479" s="74"/>
      <c r="W2479" s="74"/>
      <c r="X2479" s="75"/>
    </row>
    <row r="2480">
      <c r="S2480" s="73"/>
      <c r="T2480" s="73"/>
      <c r="U2480" s="74"/>
      <c r="V2480" s="74"/>
      <c r="W2480" s="74"/>
      <c r="X2480" s="75"/>
    </row>
    <row r="2481">
      <c r="S2481" s="73"/>
      <c r="T2481" s="73"/>
      <c r="U2481" s="74"/>
      <c r="V2481" s="74"/>
      <c r="W2481" s="74"/>
      <c r="X2481" s="75"/>
    </row>
    <row r="2482">
      <c r="S2482" s="73"/>
      <c r="T2482" s="73"/>
      <c r="U2482" s="74"/>
      <c r="V2482" s="74"/>
      <c r="W2482" s="74"/>
      <c r="X2482" s="75"/>
    </row>
    <row r="2483">
      <c r="S2483" s="73"/>
      <c r="T2483" s="73"/>
      <c r="U2483" s="74"/>
      <c r="V2483" s="74"/>
      <c r="W2483" s="74"/>
      <c r="X2483" s="75"/>
    </row>
    <row r="2484">
      <c r="S2484" s="73"/>
      <c r="T2484" s="73"/>
      <c r="U2484" s="74"/>
      <c r="V2484" s="74"/>
      <c r="W2484" s="74"/>
      <c r="X2484" s="75"/>
    </row>
    <row r="2485">
      <c r="S2485" s="73"/>
      <c r="T2485" s="73"/>
      <c r="U2485" s="74"/>
      <c r="V2485" s="74"/>
      <c r="W2485" s="74"/>
      <c r="X2485" s="75"/>
    </row>
    <row r="2486">
      <c r="S2486" s="73"/>
      <c r="T2486" s="73"/>
      <c r="U2486" s="74"/>
      <c r="V2486" s="74"/>
      <c r="W2486" s="74"/>
      <c r="X2486" s="75"/>
    </row>
    <row r="2487">
      <c r="S2487" s="73"/>
      <c r="T2487" s="73"/>
      <c r="U2487" s="74"/>
      <c r="V2487" s="74"/>
      <c r="W2487" s="74"/>
      <c r="X2487" s="75"/>
    </row>
    <row r="2488">
      <c r="S2488" s="73"/>
      <c r="T2488" s="73"/>
      <c r="U2488" s="74"/>
      <c r="V2488" s="74"/>
      <c r="W2488" s="74"/>
      <c r="X2488" s="75"/>
    </row>
    <row r="2489">
      <c r="S2489" s="73"/>
      <c r="T2489" s="73"/>
      <c r="U2489" s="74"/>
      <c r="V2489" s="74"/>
      <c r="W2489" s="74"/>
      <c r="X2489" s="75"/>
    </row>
    <row r="2490">
      <c r="S2490" s="73"/>
      <c r="T2490" s="73"/>
      <c r="U2490" s="74"/>
      <c r="V2490" s="74"/>
      <c r="W2490" s="74"/>
      <c r="X2490" s="75"/>
    </row>
    <row r="2491">
      <c r="S2491" s="73"/>
      <c r="T2491" s="76"/>
      <c r="U2491" s="74"/>
      <c r="V2491" s="74"/>
      <c r="W2491" s="74"/>
      <c r="X2491" s="75"/>
    </row>
    <row r="2492">
      <c r="S2492" s="73"/>
      <c r="T2492" s="73"/>
      <c r="U2492" s="74"/>
      <c r="V2492" s="74"/>
      <c r="W2492" s="74"/>
      <c r="X2492" s="75"/>
    </row>
    <row r="2493">
      <c r="S2493" s="73"/>
      <c r="T2493" s="73"/>
      <c r="U2493" s="74"/>
      <c r="V2493" s="74"/>
      <c r="W2493" s="74"/>
      <c r="X2493" s="75"/>
    </row>
    <row r="2494">
      <c r="S2494" s="73"/>
      <c r="T2494" s="73"/>
      <c r="U2494" s="74"/>
      <c r="V2494" s="74"/>
      <c r="W2494" s="74"/>
      <c r="X2494" s="75"/>
    </row>
    <row r="2495">
      <c r="S2495" s="73"/>
      <c r="T2495" s="73"/>
      <c r="U2495" s="74"/>
      <c r="V2495" s="74"/>
      <c r="W2495" s="74"/>
      <c r="X2495" s="75"/>
    </row>
    <row r="2496">
      <c r="S2496" s="76"/>
      <c r="T2496" s="73"/>
      <c r="U2496" s="74"/>
      <c r="V2496" s="74"/>
      <c r="W2496" s="74"/>
      <c r="X2496" s="75"/>
    </row>
    <row r="2497">
      <c r="S2497" s="73"/>
      <c r="T2497" s="73"/>
      <c r="U2497" s="74"/>
      <c r="V2497" s="74"/>
      <c r="W2497" s="74"/>
      <c r="X2497" s="75"/>
    </row>
    <row r="2498">
      <c r="S2498" s="73"/>
      <c r="T2498" s="73"/>
      <c r="U2498" s="74"/>
      <c r="V2498" s="74"/>
      <c r="W2498" s="74"/>
      <c r="X2498" s="75"/>
    </row>
    <row r="2499">
      <c r="S2499" s="73"/>
      <c r="T2499" s="73"/>
      <c r="U2499" s="74"/>
      <c r="V2499" s="74"/>
      <c r="W2499" s="74"/>
      <c r="X2499" s="75"/>
    </row>
    <row r="2500">
      <c r="S2500" s="73"/>
      <c r="T2500" s="73"/>
      <c r="U2500" s="74"/>
      <c r="V2500" s="74"/>
      <c r="W2500" s="74"/>
      <c r="X2500" s="75"/>
    </row>
    <row r="2501">
      <c r="S2501" s="73"/>
      <c r="T2501" s="73"/>
      <c r="U2501" s="74"/>
      <c r="V2501" s="74"/>
      <c r="W2501" s="74"/>
      <c r="X2501" s="75"/>
    </row>
    <row r="2502">
      <c r="S2502" s="73"/>
      <c r="T2502" s="73"/>
      <c r="U2502" s="74"/>
      <c r="V2502" s="74"/>
      <c r="W2502" s="74"/>
      <c r="X2502" s="75"/>
    </row>
    <row r="2503">
      <c r="S2503" s="73"/>
      <c r="T2503" s="73"/>
      <c r="U2503" s="74"/>
      <c r="V2503" s="74"/>
      <c r="W2503" s="74"/>
      <c r="X2503" s="75"/>
    </row>
    <row r="2504">
      <c r="S2504" s="73"/>
      <c r="T2504" s="73"/>
      <c r="U2504" s="74"/>
      <c r="V2504" s="74"/>
      <c r="W2504" s="74"/>
      <c r="X2504" s="75"/>
    </row>
    <row r="2505">
      <c r="S2505" s="73"/>
      <c r="T2505" s="73"/>
      <c r="U2505" s="74"/>
      <c r="V2505" s="74"/>
      <c r="W2505" s="74"/>
      <c r="X2505" s="75"/>
    </row>
    <row r="2506">
      <c r="S2506" s="73"/>
      <c r="T2506" s="73"/>
      <c r="U2506" s="74"/>
      <c r="V2506" s="74"/>
      <c r="W2506" s="74"/>
      <c r="X2506" s="75"/>
    </row>
    <row r="2507">
      <c r="S2507" s="73"/>
      <c r="T2507" s="76"/>
      <c r="U2507" s="74"/>
      <c r="V2507" s="74"/>
      <c r="W2507" s="74"/>
      <c r="X2507" s="77"/>
    </row>
    <row r="2508">
      <c r="S2508" s="73"/>
      <c r="T2508" s="73"/>
      <c r="U2508" s="74"/>
      <c r="V2508" s="74"/>
      <c r="W2508" s="74"/>
      <c r="X2508" s="75"/>
    </row>
    <row r="2509">
      <c r="S2509" s="73"/>
      <c r="T2509" s="73"/>
      <c r="U2509" s="74"/>
      <c r="V2509" s="74"/>
      <c r="W2509" s="74"/>
      <c r="X2509" s="75"/>
    </row>
    <row r="2510">
      <c r="S2510" s="73"/>
      <c r="T2510" s="73"/>
      <c r="U2510" s="74"/>
      <c r="V2510" s="74"/>
      <c r="W2510" s="74"/>
      <c r="X2510" s="75"/>
    </row>
    <row r="2511">
      <c r="S2511" s="73"/>
      <c r="T2511" s="73"/>
      <c r="U2511" s="74"/>
      <c r="V2511" s="74"/>
      <c r="W2511" s="74"/>
      <c r="X2511" s="75"/>
    </row>
    <row r="2512">
      <c r="S2512" s="73"/>
      <c r="T2512" s="73"/>
      <c r="U2512" s="74"/>
      <c r="V2512" s="74"/>
      <c r="W2512" s="74"/>
      <c r="X2512" s="75"/>
    </row>
    <row r="2513">
      <c r="S2513" s="73"/>
      <c r="T2513" s="73"/>
      <c r="U2513" s="74"/>
      <c r="V2513" s="74"/>
      <c r="W2513" s="74"/>
      <c r="X2513" s="75"/>
    </row>
    <row r="2514">
      <c r="S2514" s="73"/>
      <c r="T2514" s="73"/>
      <c r="U2514" s="74"/>
      <c r="V2514" s="74"/>
      <c r="W2514" s="74"/>
      <c r="X2514" s="75"/>
    </row>
    <row r="2515">
      <c r="S2515" s="73"/>
      <c r="T2515" s="73"/>
      <c r="U2515" s="74"/>
      <c r="V2515" s="74"/>
      <c r="W2515" s="74"/>
      <c r="X2515" s="75"/>
    </row>
    <row r="2516">
      <c r="S2516" s="73"/>
      <c r="T2516" s="73"/>
      <c r="U2516" s="74"/>
      <c r="V2516" s="74"/>
      <c r="W2516" s="74"/>
      <c r="X2516" s="75"/>
    </row>
    <row r="2517">
      <c r="S2517" s="73"/>
      <c r="T2517" s="73"/>
      <c r="U2517" s="74"/>
      <c r="V2517" s="74"/>
      <c r="W2517" s="74"/>
      <c r="X2517" s="75"/>
    </row>
    <row r="2518">
      <c r="S2518" s="73"/>
      <c r="T2518" s="73"/>
      <c r="U2518" s="74"/>
      <c r="V2518" s="74"/>
      <c r="W2518" s="74"/>
      <c r="X2518" s="75"/>
    </row>
    <row r="2519">
      <c r="S2519" s="73"/>
      <c r="T2519" s="73"/>
      <c r="U2519" s="74"/>
      <c r="V2519" s="74"/>
      <c r="W2519" s="74"/>
      <c r="X2519" s="75"/>
    </row>
    <row r="2520">
      <c r="S2520" s="73"/>
      <c r="T2520" s="73"/>
      <c r="U2520" s="74"/>
      <c r="V2520" s="74"/>
      <c r="W2520" s="74"/>
      <c r="X2520" s="75"/>
    </row>
    <row r="2521">
      <c r="S2521" s="73"/>
      <c r="T2521" s="76"/>
      <c r="U2521" s="74"/>
      <c r="V2521" s="74"/>
      <c r="W2521" s="74"/>
      <c r="X2521" s="75"/>
    </row>
    <row r="2522">
      <c r="S2522" s="73"/>
      <c r="T2522" s="73"/>
      <c r="U2522" s="74"/>
      <c r="V2522" s="74"/>
      <c r="W2522" s="74"/>
      <c r="X2522" s="75"/>
    </row>
    <row r="2523">
      <c r="S2523" s="73"/>
      <c r="T2523" s="73"/>
      <c r="U2523" s="74"/>
      <c r="V2523" s="74"/>
      <c r="W2523" s="74"/>
      <c r="X2523" s="75"/>
    </row>
    <row r="2524">
      <c r="S2524" s="73"/>
      <c r="T2524" s="73"/>
      <c r="U2524" s="74"/>
      <c r="V2524" s="74"/>
      <c r="W2524" s="74"/>
      <c r="X2524" s="75"/>
    </row>
    <row r="2525">
      <c r="S2525" s="73"/>
      <c r="T2525" s="73"/>
      <c r="U2525" s="74"/>
      <c r="V2525" s="74"/>
      <c r="W2525" s="74"/>
      <c r="X2525" s="75"/>
    </row>
    <row r="2526">
      <c r="S2526" s="73"/>
      <c r="T2526" s="73"/>
      <c r="U2526" s="74"/>
      <c r="V2526" s="74"/>
      <c r="W2526" s="74"/>
      <c r="X2526" s="75"/>
    </row>
    <row r="2527">
      <c r="S2527" s="73"/>
      <c r="T2527" s="73"/>
      <c r="U2527" s="74"/>
      <c r="V2527" s="74"/>
      <c r="W2527" s="74"/>
      <c r="X2527" s="75"/>
    </row>
    <row r="2528">
      <c r="S2528" s="73"/>
      <c r="T2528" s="73"/>
      <c r="U2528" s="74"/>
      <c r="V2528" s="74"/>
      <c r="W2528" s="74"/>
      <c r="X2528" s="75"/>
    </row>
    <row r="2529">
      <c r="S2529" s="73"/>
      <c r="T2529" s="73"/>
      <c r="U2529" s="74"/>
      <c r="V2529" s="74"/>
      <c r="W2529" s="74"/>
      <c r="X2529" s="75"/>
    </row>
    <row r="2530">
      <c r="S2530" s="73"/>
      <c r="T2530" s="73"/>
      <c r="U2530" s="74"/>
      <c r="V2530" s="74"/>
      <c r="W2530" s="74"/>
      <c r="X2530" s="75"/>
    </row>
    <row r="2531">
      <c r="S2531" s="73"/>
      <c r="T2531" s="73"/>
      <c r="U2531" s="74"/>
      <c r="V2531" s="74"/>
      <c r="W2531" s="74"/>
      <c r="X2531" s="75"/>
    </row>
    <row r="2532">
      <c r="S2532" s="73"/>
      <c r="T2532" s="73"/>
      <c r="U2532" s="74"/>
      <c r="V2532" s="74"/>
      <c r="W2532" s="74"/>
      <c r="X2532" s="75"/>
    </row>
    <row r="2533">
      <c r="S2533" s="73"/>
      <c r="T2533" s="73"/>
      <c r="U2533" s="74"/>
      <c r="V2533" s="74"/>
      <c r="W2533" s="74"/>
      <c r="X2533" s="75"/>
    </row>
    <row r="2534">
      <c r="S2534" s="73"/>
      <c r="T2534" s="73"/>
      <c r="U2534" s="74"/>
      <c r="V2534" s="74"/>
      <c r="W2534" s="74"/>
      <c r="X2534" s="75"/>
    </row>
    <row r="2535">
      <c r="S2535" s="73"/>
      <c r="T2535" s="73"/>
      <c r="U2535" s="74"/>
      <c r="V2535" s="74"/>
      <c r="W2535" s="74"/>
      <c r="X2535" s="75"/>
    </row>
    <row r="2536">
      <c r="S2536" s="73"/>
      <c r="T2536" s="73"/>
      <c r="U2536" s="74"/>
      <c r="V2536" s="74"/>
      <c r="W2536" s="74"/>
      <c r="X2536" s="75"/>
    </row>
    <row r="2537">
      <c r="S2537" s="73"/>
      <c r="T2537" s="73"/>
      <c r="U2537" s="74"/>
      <c r="V2537" s="74"/>
      <c r="W2537" s="74"/>
      <c r="X2537" s="75"/>
    </row>
    <row r="2538">
      <c r="S2538" s="73"/>
      <c r="T2538" s="73"/>
      <c r="U2538" s="74"/>
      <c r="V2538" s="74"/>
      <c r="W2538" s="74"/>
      <c r="X2538" s="75"/>
    </row>
    <row r="2539">
      <c r="S2539" s="73"/>
      <c r="T2539" s="73"/>
      <c r="U2539" s="74"/>
      <c r="V2539" s="74"/>
      <c r="W2539" s="74"/>
      <c r="X2539" s="75"/>
    </row>
    <row r="2540">
      <c r="S2540" s="73"/>
      <c r="T2540" s="73"/>
      <c r="U2540" s="74"/>
      <c r="V2540" s="74"/>
      <c r="W2540" s="74"/>
      <c r="X2540" s="75"/>
    </row>
    <row r="2541">
      <c r="S2541" s="73"/>
      <c r="T2541" s="73"/>
      <c r="U2541" s="74"/>
      <c r="V2541" s="74"/>
      <c r="W2541" s="74"/>
      <c r="X2541" s="75"/>
    </row>
    <row r="2542">
      <c r="S2542" s="73"/>
      <c r="T2542" s="73"/>
      <c r="U2542" s="74"/>
      <c r="V2542" s="74"/>
      <c r="W2542" s="74"/>
      <c r="X2542" s="75"/>
    </row>
    <row r="2543">
      <c r="S2543" s="73"/>
      <c r="T2543" s="73"/>
      <c r="U2543" s="74"/>
      <c r="V2543" s="74"/>
      <c r="W2543" s="74"/>
      <c r="X2543" s="75"/>
    </row>
    <row r="2544">
      <c r="S2544" s="73"/>
      <c r="T2544" s="73"/>
      <c r="U2544" s="74"/>
      <c r="V2544" s="74"/>
      <c r="W2544" s="74"/>
      <c r="X2544" s="75"/>
    </row>
    <row r="2545">
      <c r="S2545" s="73"/>
      <c r="T2545" s="73"/>
      <c r="U2545" s="74"/>
      <c r="V2545" s="74"/>
      <c r="W2545" s="74"/>
      <c r="X2545" s="75"/>
    </row>
    <row r="2546">
      <c r="S2546" s="73"/>
      <c r="T2546" s="73"/>
      <c r="U2546" s="74"/>
      <c r="V2546" s="74"/>
      <c r="W2546" s="74"/>
      <c r="X2546" s="75"/>
    </row>
    <row r="2547">
      <c r="S2547" s="73"/>
      <c r="T2547" s="73"/>
      <c r="U2547" s="74"/>
      <c r="V2547" s="74"/>
      <c r="W2547" s="74"/>
      <c r="X2547" s="75"/>
    </row>
    <row r="2548">
      <c r="S2548" s="73"/>
      <c r="T2548" s="73"/>
      <c r="U2548" s="74"/>
      <c r="V2548" s="74"/>
      <c r="W2548" s="74"/>
      <c r="X2548" s="75"/>
    </row>
    <row r="2549">
      <c r="S2549" s="73"/>
      <c r="T2549" s="73"/>
      <c r="U2549" s="74"/>
      <c r="V2549" s="74"/>
      <c r="W2549" s="74"/>
      <c r="X2549" s="75"/>
    </row>
    <row r="2550">
      <c r="S2550" s="73"/>
      <c r="T2550" s="73"/>
      <c r="U2550" s="74"/>
      <c r="V2550" s="74"/>
      <c r="W2550" s="74"/>
      <c r="X2550" s="75"/>
    </row>
    <row r="2551">
      <c r="S2551" s="73"/>
      <c r="T2551" s="73"/>
      <c r="U2551" s="74"/>
      <c r="V2551" s="74"/>
      <c r="W2551" s="74"/>
      <c r="X2551" s="75"/>
    </row>
    <row r="2552">
      <c r="S2552" s="73"/>
      <c r="T2552" s="73"/>
      <c r="U2552" s="74"/>
      <c r="V2552" s="74"/>
      <c r="W2552" s="74"/>
      <c r="X2552" s="75"/>
    </row>
    <row r="2553">
      <c r="S2553" s="73"/>
      <c r="T2553" s="73"/>
      <c r="U2553" s="74"/>
      <c r="V2553" s="74"/>
      <c r="W2553" s="74"/>
      <c r="X2553" s="75"/>
    </row>
    <row r="2554">
      <c r="S2554" s="73"/>
      <c r="T2554" s="76"/>
      <c r="U2554" s="74"/>
      <c r="V2554" s="74"/>
      <c r="W2554" s="74"/>
      <c r="X2554" s="77"/>
    </row>
    <row r="2555">
      <c r="S2555" s="73"/>
      <c r="T2555" s="73"/>
      <c r="U2555" s="74"/>
      <c r="V2555" s="74"/>
      <c r="W2555" s="74"/>
      <c r="X2555" s="75"/>
    </row>
    <row r="2556">
      <c r="S2556" s="73"/>
      <c r="T2556" s="73"/>
      <c r="U2556" s="74"/>
      <c r="V2556" s="74"/>
      <c r="W2556" s="74"/>
      <c r="X2556" s="75"/>
    </row>
    <row r="2557">
      <c r="S2557" s="73"/>
      <c r="T2557" s="73"/>
      <c r="U2557" s="74"/>
      <c r="V2557" s="74"/>
      <c r="W2557" s="74"/>
      <c r="X2557" s="75"/>
    </row>
    <row r="2558">
      <c r="S2558" s="73"/>
      <c r="T2558" s="73"/>
      <c r="U2558" s="74"/>
      <c r="V2558" s="74"/>
      <c r="W2558" s="74"/>
      <c r="X2558" s="75"/>
    </row>
    <row r="2559">
      <c r="S2559" s="73"/>
      <c r="T2559" s="73"/>
      <c r="U2559" s="74"/>
      <c r="V2559" s="74"/>
      <c r="W2559" s="74"/>
      <c r="X2559" s="75"/>
    </row>
    <row r="2560">
      <c r="S2560" s="73"/>
      <c r="T2560" s="73"/>
      <c r="U2560" s="74"/>
      <c r="V2560" s="74"/>
      <c r="W2560" s="74"/>
      <c r="X2560" s="75"/>
    </row>
    <row r="2561">
      <c r="S2561" s="73"/>
      <c r="T2561" s="73"/>
      <c r="U2561" s="74"/>
      <c r="V2561" s="74"/>
      <c r="W2561" s="74"/>
      <c r="X2561" s="75"/>
    </row>
    <row r="2562">
      <c r="S2562" s="73"/>
      <c r="T2562" s="73"/>
      <c r="U2562" s="74"/>
      <c r="V2562" s="74"/>
      <c r="W2562" s="74"/>
      <c r="X2562" s="75"/>
    </row>
    <row r="2563">
      <c r="S2563" s="73"/>
      <c r="T2563" s="73"/>
      <c r="U2563" s="74"/>
      <c r="V2563" s="74"/>
      <c r="W2563" s="74"/>
      <c r="X2563" s="75"/>
    </row>
    <row r="2564">
      <c r="S2564" s="73"/>
      <c r="T2564" s="73"/>
      <c r="U2564" s="74"/>
      <c r="V2564" s="74"/>
      <c r="W2564" s="74"/>
      <c r="X2564" s="75"/>
    </row>
    <row r="2565">
      <c r="S2565" s="73"/>
      <c r="T2565" s="73"/>
      <c r="U2565" s="74"/>
      <c r="V2565" s="74"/>
      <c r="W2565" s="74"/>
      <c r="X2565" s="75"/>
    </row>
    <row r="2566">
      <c r="S2566" s="73"/>
      <c r="T2566" s="73"/>
      <c r="U2566" s="74"/>
      <c r="V2566" s="74"/>
      <c r="W2566" s="74"/>
      <c r="X2566" s="75"/>
    </row>
    <row r="2567">
      <c r="S2567" s="73"/>
      <c r="T2567" s="73"/>
      <c r="U2567" s="74"/>
      <c r="V2567" s="74"/>
      <c r="W2567" s="74"/>
      <c r="X2567" s="75"/>
    </row>
    <row r="2568">
      <c r="S2568" s="76"/>
      <c r="T2568" s="73"/>
      <c r="U2568" s="74"/>
      <c r="V2568" s="74"/>
      <c r="W2568" s="74"/>
      <c r="X2568" s="75"/>
    </row>
    <row r="2569">
      <c r="S2569" s="73"/>
      <c r="T2569" s="73"/>
      <c r="U2569" s="74"/>
      <c r="V2569" s="74"/>
      <c r="W2569" s="74"/>
      <c r="X2569" s="75"/>
    </row>
    <row r="2570">
      <c r="S2570" s="73"/>
      <c r="T2570" s="73"/>
      <c r="U2570" s="74"/>
      <c r="V2570" s="74"/>
      <c r="W2570" s="74"/>
      <c r="X2570" s="75"/>
    </row>
    <row r="2571">
      <c r="S2571" s="73"/>
      <c r="T2571" s="73"/>
      <c r="U2571" s="74"/>
      <c r="V2571" s="74"/>
      <c r="W2571" s="74"/>
      <c r="X2571" s="75"/>
    </row>
    <row r="2572">
      <c r="S2572" s="73"/>
      <c r="T2572" s="73"/>
      <c r="U2572" s="74"/>
      <c r="V2572" s="74"/>
      <c r="W2572" s="74"/>
      <c r="X2572" s="75"/>
    </row>
    <row r="2573">
      <c r="S2573" s="73"/>
      <c r="T2573" s="73"/>
      <c r="U2573" s="74"/>
      <c r="V2573" s="74"/>
      <c r="W2573" s="74"/>
      <c r="X2573" s="75"/>
    </row>
    <row r="2574">
      <c r="S2574" s="73"/>
      <c r="T2574" s="73"/>
      <c r="U2574" s="74"/>
      <c r="V2574" s="74"/>
      <c r="W2574" s="74"/>
      <c r="X2574" s="75"/>
    </row>
    <row r="2575">
      <c r="S2575" s="73"/>
      <c r="T2575" s="73"/>
      <c r="U2575" s="74"/>
      <c r="V2575" s="74"/>
      <c r="W2575" s="74"/>
      <c r="X2575" s="75"/>
    </row>
    <row r="2576">
      <c r="S2576" s="73"/>
      <c r="T2576" s="73"/>
      <c r="U2576" s="74"/>
      <c r="V2576" s="74"/>
      <c r="W2576" s="74"/>
      <c r="X2576" s="75"/>
    </row>
    <row r="2577">
      <c r="S2577" s="73"/>
      <c r="T2577" s="73"/>
      <c r="U2577" s="74"/>
      <c r="V2577" s="74"/>
      <c r="W2577" s="74"/>
      <c r="X2577" s="75"/>
    </row>
    <row r="2578">
      <c r="S2578" s="73"/>
      <c r="T2578" s="73"/>
      <c r="U2578" s="74"/>
      <c r="V2578" s="74"/>
      <c r="W2578" s="74"/>
      <c r="X2578" s="75"/>
    </row>
    <row r="2579">
      <c r="S2579" s="73"/>
      <c r="T2579" s="73"/>
      <c r="U2579" s="74"/>
      <c r="V2579" s="74"/>
      <c r="W2579" s="74"/>
      <c r="X2579" s="75"/>
    </row>
    <row r="2580">
      <c r="S2580" s="73"/>
      <c r="T2580" s="73"/>
      <c r="U2580" s="74"/>
      <c r="V2580" s="74"/>
      <c r="W2580" s="74"/>
      <c r="X2580" s="75"/>
    </row>
    <row r="2581">
      <c r="S2581" s="73"/>
      <c r="T2581" s="76"/>
      <c r="U2581" s="74"/>
      <c r="V2581" s="74"/>
      <c r="W2581" s="74"/>
      <c r="X2581" s="75"/>
    </row>
    <row r="2582">
      <c r="S2582" s="73"/>
      <c r="T2582" s="73"/>
      <c r="U2582" s="74"/>
      <c r="V2582" s="74"/>
      <c r="W2582" s="74"/>
      <c r="X2582" s="75"/>
    </row>
    <row r="2583">
      <c r="S2583" s="73"/>
      <c r="T2583" s="73"/>
      <c r="U2583" s="74"/>
      <c r="V2583" s="74"/>
      <c r="W2583" s="74"/>
      <c r="X2583" s="75"/>
    </row>
    <row r="2584">
      <c r="S2584" s="73"/>
      <c r="T2584" s="73"/>
      <c r="U2584" s="74"/>
      <c r="V2584" s="74"/>
      <c r="W2584" s="74"/>
      <c r="X2584" s="75"/>
    </row>
    <row r="2585">
      <c r="S2585" s="73"/>
      <c r="T2585" s="73"/>
      <c r="U2585" s="74"/>
      <c r="V2585" s="74"/>
      <c r="W2585" s="74"/>
      <c r="X2585" s="75"/>
    </row>
    <row r="2586">
      <c r="S2586" s="73"/>
      <c r="T2586" s="73"/>
      <c r="U2586" s="74"/>
      <c r="V2586" s="74"/>
      <c r="W2586" s="74"/>
      <c r="X2586" s="75"/>
    </row>
    <row r="2587">
      <c r="S2587" s="73"/>
      <c r="T2587" s="73"/>
      <c r="U2587" s="74"/>
      <c r="V2587" s="74"/>
      <c r="W2587" s="74"/>
      <c r="X2587" s="75"/>
    </row>
    <row r="2588">
      <c r="S2588" s="73"/>
      <c r="T2588" s="73"/>
      <c r="U2588" s="74"/>
      <c r="V2588" s="74"/>
      <c r="W2588" s="74"/>
      <c r="X2588" s="75"/>
    </row>
    <row r="2589">
      <c r="S2589" s="73"/>
      <c r="T2589" s="76"/>
      <c r="U2589" s="74"/>
      <c r="V2589" s="74"/>
      <c r="W2589" s="74"/>
      <c r="X2589" s="77"/>
    </row>
    <row r="2590">
      <c r="S2590" s="73"/>
      <c r="T2590" s="73"/>
      <c r="U2590" s="74"/>
      <c r="V2590" s="74"/>
      <c r="W2590" s="74"/>
      <c r="X2590" s="75"/>
    </row>
    <row r="2591">
      <c r="S2591" s="73"/>
      <c r="T2591" s="73"/>
      <c r="U2591" s="74"/>
      <c r="V2591" s="74"/>
      <c r="W2591" s="74"/>
      <c r="X2591" s="75"/>
    </row>
    <row r="2592">
      <c r="S2592" s="76"/>
      <c r="T2592" s="76"/>
      <c r="U2592" s="74"/>
      <c r="V2592" s="74"/>
      <c r="W2592" s="77"/>
      <c r="X2592" s="77"/>
    </row>
    <row r="2593">
      <c r="S2593" s="73"/>
      <c r="T2593" s="73"/>
      <c r="U2593" s="74"/>
      <c r="V2593" s="74"/>
      <c r="W2593" s="74"/>
      <c r="X2593" s="75"/>
    </row>
    <row r="2594">
      <c r="S2594" s="73"/>
      <c r="T2594" s="73"/>
      <c r="U2594" s="74"/>
      <c r="V2594" s="74"/>
      <c r="W2594" s="74"/>
      <c r="X2594" s="75"/>
    </row>
    <row r="2595">
      <c r="S2595" s="73"/>
      <c r="T2595" s="73"/>
      <c r="U2595" s="74"/>
      <c r="V2595" s="74"/>
      <c r="W2595" s="74"/>
      <c r="X2595" s="75"/>
    </row>
    <row r="2596">
      <c r="S2596" s="73"/>
      <c r="T2596" s="76"/>
      <c r="U2596" s="74"/>
      <c r="V2596" s="74"/>
      <c r="W2596" s="74"/>
      <c r="X2596" s="77"/>
    </row>
    <row r="2597">
      <c r="S2597" s="73"/>
      <c r="T2597" s="73"/>
      <c r="U2597" s="74"/>
      <c r="V2597" s="74"/>
      <c r="W2597" s="74"/>
      <c r="X2597" s="75"/>
    </row>
    <row r="2598">
      <c r="S2598" s="73"/>
      <c r="T2598" s="73"/>
      <c r="U2598" s="74"/>
      <c r="V2598" s="74"/>
      <c r="W2598" s="74"/>
      <c r="X2598" s="75"/>
    </row>
    <row r="2599">
      <c r="S2599" s="73"/>
      <c r="T2599" s="73"/>
      <c r="U2599" s="74"/>
      <c r="V2599" s="74"/>
      <c r="W2599" s="74"/>
      <c r="X2599" s="75"/>
    </row>
    <row r="2600">
      <c r="S2600" s="73"/>
      <c r="T2600" s="73"/>
      <c r="U2600" s="74"/>
      <c r="V2600" s="74"/>
      <c r="W2600" s="74"/>
      <c r="X2600" s="75"/>
    </row>
    <row r="2601">
      <c r="S2601" s="73"/>
      <c r="T2601" s="73"/>
      <c r="U2601" s="74"/>
      <c r="V2601" s="74"/>
      <c r="W2601" s="74"/>
      <c r="X2601" s="75"/>
    </row>
    <row r="2602">
      <c r="S2602" s="73"/>
      <c r="T2602" s="73"/>
      <c r="U2602" s="74"/>
      <c r="V2602" s="74"/>
      <c r="W2602" s="74"/>
      <c r="X2602" s="75"/>
    </row>
    <row r="2603">
      <c r="S2603" s="73"/>
      <c r="T2603" s="73"/>
      <c r="U2603" s="74"/>
      <c r="V2603" s="74"/>
      <c r="W2603" s="74"/>
      <c r="X2603" s="75"/>
    </row>
    <row r="2604">
      <c r="S2604" s="73"/>
      <c r="T2604" s="73"/>
      <c r="U2604" s="74"/>
      <c r="V2604" s="74"/>
      <c r="W2604" s="74"/>
      <c r="X2604" s="75"/>
    </row>
    <row r="2605">
      <c r="S2605" s="73"/>
      <c r="T2605" s="73"/>
      <c r="U2605" s="74"/>
      <c r="V2605" s="74"/>
      <c r="W2605" s="74"/>
      <c r="X2605" s="75"/>
    </row>
    <row r="2606">
      <c r="S2606" s="73"/>
      <c r="T2606" s="73"/>
      <c r="U2606" s="74"/>
      <c r="V2606" s="74"/>
      <c r="W2606" s="74"/>
      <c r="X2606" s="75"/>
    </row>
    <row r="2607">
      <c r="S2607" s="73"/>
      <c r="T2607" s="76"/>
      <c r="U2607" s="74"/>
      <c r="V2607" s="74"/>
      <c r="W2607" s="74"/>
      <c r="X2607" s="75"/>
    </row>
    <row r="2608">
      <c r="S2608" s="73"/>
      <c r="T2608" s="73"/>
      <c r="U2608" s="74"/>
      <c r="V2608" s="74"/>
      <c r="W2608" s="74"/>
      <c r="X2608" s="75"/>
    </row>
    <row r="2609">
      <c r="S2609" s="73"/>
      <c r="T2609" s="73"/>
      <c r="U2609" s="74"/>
      <c r="V2609" s="74"/>
      <c r="W2609" s="74"/>
      <c r="X2609" s="75"/>
    </row>
    <row r="2610">
      <c r="S2610" s="73"/>
      <c r="T2610" s="73"/>
      <c r="U2610" s="74"/>
      <c r="V2610" s="74"/>
      <c r="W2610" s="74"/>
      <c r="X2610" s="75"/>
    </row>
    <row r="2611">
      <c r="S2611" s="73"/>
      <c r="T2611" s="73"/>
      <c r="U2611" s="74"/>
      <c r="V2611" s="74"/>
      <c r="W2611" s="74"/>
      <c r="X2611" s="75"/>
    </row>
    <row r="2612">
      <c r="S2612" s="73"/>
      <c r="T2612" s="73"/>
      <c r="U2612" s="74"/>
      <c r="V2612" s="74"/>
      <c r="W2612" s="74"/>
      <c r="X2612" s="75"/>
    </row>
    <row r="2613">
      <c r="S2613" s="76"/>
      <c r="T2613" s="73"/>
      <c r="U2613" s="74"/>
      <c r="V2613" s="74"/>
      <c r="W2613" s="74"/>
      <c r="X2613" s="75"/>
    </row>
    <row r="2614">
      <c r="S2614" s="73"/>
      <c r="T2614" s="73"/>
      <c r="U2614" s="74"/>
      <c r="V2614" s="74"/>
      <c r="W2614" s="74"/>
      <c r="X2614" s="75"/>
    </row>
    <row r="2615">
      <c r="S2615" s="73"/>
      <c r="T2615" s="76"/>
      <c r="U2615" s="74"/>
      <c r="V2615" s="74"/>
      <c r="W2615" s="74"/>
      <c r="X2615" s="75"/>
    </row>
    <row r="2616">
      <c r="S2616" s="73"/>
      <c r="T2616" s="73"/>
      <c r="U2616" s="74"/>
      <c r="V2616" s="74"/>
      <c r="W2616" s="74"/>
      <c r="X2616" s="75"/>
    </row>
    <row r="2617">
      <c r="S2617" s="73"/>
      <c r="T2617" s="73"/>
      <c r="U2617" s="74"/>
      <c r="V2617" s="74"/>
      <c r="W2617" s="74"/>
      <c r="X2617" s="75"/>
    </row>
    <row r="2618">
      <c r="S2618" s="73"/>
      <c r="T2618" s="73"/>
      <c r="U2618" s="74"/>
      <c r="V2618" s="74"/>
      <c r="W2618" s="74"/>
      <c r="X2618" s="75"/>
    </row>
    <row r="2619">
      <c r="S2619" s="73"/>
      <c r="T2619" s="76"/>
      <c r="U2619" s="74"/>
      <c r="V2619" s="74"/>
      <c r="W2619" s="74"/>
      <c r="X2619" s="75"/>
    </row>
    <row r="2620">
      <c r="S2620" s="73"/>
      <c r="T2620" s="76"/>
      <c r="U2620" s="74"/>
      <c r="V2620" s="74"/>
      <c r="W2620" s="74"/>
      <c r="X2620" s="75"/>
    </row>
    <row r="2621">
      <c r="S2621" s="73"/>
      <c r="T2621" s="76"/>
      <c r="U2621" s="74"/>
      <c r="V2621" s="74"/>
      <c r="W2621" s="74"/>
      <c r="X2621" s="75"/>
    </row>
    <row r="2622">
      <c r="S2622" s="73"/>
      <c r="T2622" s="73"/>
      <c r="U2622" s="74"/>
      <c r="V2622" s="74"/>
      <c r="W2622" s="74"/>
      <c r="X2622" s="75"/>
    </row>
    <row r="2623">
      <c r="S2623" s="73"/>
      <c r="T2623" s="76"/>
      <c r="U2623" s="74"/>
      <c r="V2623" s="74"/>
      <c r="W2623" s="74"/>
      <c r="X2623" s="77"/>
    </row>
    <row r="2624">
      <c r="S2624" s="73"/>
      <c r="T2624" s="73"/>
      <c r="U2624" s="74"/>
      <c r="V2624" s="74"/>
      <c r="W2624" s="74"/>
      <c r="X2624" s="75"/>
    </row>
    <row r="2625">
      <c r="S2625" s="73"/>
      <c r="T2625" s="73"/>
      <c r="U2625" s="74"/>
      <c r="V2625" s="74"/>
      <c r="W2625" s="74"/>
      <c r="X2625" s="75"/>
    </row>
    <row r="2626">
      <c r="S2626" s="73"/>
      <c r="T2626" s="73"/>
      <c r="U2626" s="74"/>
      <c r="V2626" s="74"/>
      <c r="W2626" s="74"/>
      <c r="X2626" s="75"/>
    </row>
    <row r="2627">
      <c r="S2627" s="73"/>
      <c r="T2627" s="73"/>
      <c r="U2627" s="74"/>
      <c r="V2627" s="74"/>
      <c r="W2627" s="74"/>
      <c r="X2627" s="75"/>
    </row>
    <row r="2628">
      <c r="S2628" s="73"/>
      <c r="T2628" s="73"/>
      <c r="U2628" s="74"/>
      <c r="V2628" s="74"/>
      <c r="W2628" s="74"/>
      <c r="X2628" s="75"/>
    </row>
    <row r="2629">
      <c r="S2629" s="73"/>
      <c r="T2629" s="73"/>
      <c r="U2629" s="74"/>
      <c r="V2629" s="74"/>
      <c r="W2629" s="74"/>
      <c r="X2629" s="75"/>
    </row>
    <row r="2630">
      <c r="S2630" s="73"/>
      <c r="T2630" s="73"/>
      <c r="U2630" s="74"/>
      <c r="V2630" s="74"/>
      <c r="W2630" s="74"/>
      <c r="X2630" s="75"/>
    </row>
    <row r="2631">
      <c r="S2631" s="73"/>
      <c r="T2631" s="73"/>
      <c r="U2631" s="74"/>
      <c r="V2631" s="74"/>
      <c r="W2631" s="74"/>
      <c r="X2631" s="75"/>
    </row>
    <row r="2632">
      <c r="S2632" s="73"/>
      <c r="T2632" s="73"/>
      <c r="U2632" s="74"/>
      <c r="V2632" s="74"/>
      <c r="W2632" s="74"/>
      <c r="X2632" s="75"/>
    </row>
    <row r="2633">
      <c r="S2633" s="73"/>
      <c r="T2633" s="73"/>
      <c r="U2633" s="74"/>
      <c r="V2633" s="74"/>
      <c r="W2633" s="74"/>
      <c r="X2633" s="75"/>
    </row>
    <row r="2634">
      <c r="S2634" s="73"/>
      <c r="T2634" s="73"/>
      <c r="U2634" s="74"/>
      <c r="V2634" s="74"/>
      <c r="W2634" s="74"/>
      <c r="X2634" s="75"/>
    </row>
    <row r="2635">
      <c r="S2635" s="73"/>
      <c r="T2635" s="76"/>
      <c r="U2635" s="74"/>
      <c r="V2635" s="74"/>
      <c r="W2635" s="74"/>
      <c r="X2635" s="75"/>
    </row>
    <row r="2636">
      <c r="S2636" s="73"/>
      <c r="T2636" s="73"/>
      <c r="U2636" s="74"/>
      <c r="V2636" s="74"/>
      <c r="W2636" s="74"/>
      <c r="X2636" s="75"/>
    </row>
    <row r="2637">
      <c r="S2637" s="73"/>
      <c r="T2637" s="73"/>
      <c r="U2637" s="74"/>
      <c r="V2637" s="74"/>
      <c r="W2637" s="74"/>
      <c r="X2637" s="75"/>
    </row>
    <row r="2638">
      <c r="S2638" s="73"/>
      <c r="T2638" s="73"/>
      <c r="U2638" s="74"/>
      <c r="V2638" s="74"/>
      <c r="W2638" s="74"/>
      <c r="X2638" s="75"/>
    </row>
    <row r="2639">
      <c r="S2639" s="73"/>
      <c r="T2639" s="73"/>
      <c r="U2639" s="74"/>
      <c r="V2639" s="74"/>
      <c r="W2639" s="74"/>
      <c r="X2639" s="75"/>
    </row>
    <row r="2640">
      <c r="S2640" s="73"/>
      <c r="T2640" s="73"/>
      <c r="U2640" s="74"/>
      <c r="V2640" s="74"/>
      <c r="W2640" s="74"/>
      <c r="X2640" s="75"/>
    </row>
    <row r="2641">
      <c r="S2641" s="73"/>
      <c r="T2641" s="73"/>
      <c r="U2641" s="74"/>
      <c r="V2641" s="74"/>
      <c r="W2641" s="74"/>
      <c r="X2641" s="75"/>
    </row>
    <row r="2642">
      <c r="S2642" s="73"/>
      <c r="T2642" s="73"/>
      <c r="U2642" s="74"/>
      <c r="V2642" s="74"/>
      <c r="W2642" s="74"/>
      <c r="X2642" s="75"/>
    </row>
    <row r="2643">
      <c r="S2643" s="73"/>
      <c r="T2643" s="73"/>
      <c r="U2643" s="74"/>
      <c r="V2643" s="74"/>
      <c r="W2643" s="74"/>
      <c r="X2643" s="75"/>
    </row>
    <row r="2644">
      <c r="S2644" s="73"/>
      <c r="T2644" s="73"/>
      <c r="U2644" s="74"/>
      <c r="V2644" s="74"/>
      <c r="W2644" s="74"/>
      <c r="X2644" s="75"/>
    </row>
    <row r="2645">
      <c r="S2645" s="73"/>
      <c r="T2645" s="73"/>
      <c r="U2645" s="74"/>
      <c r="V2645" s="74"/>
      <c r="W2645" s="74"/>
      <c r="X2645" s="75"/>
    </row>
    <row r="2646">
      <c r="S2646" s="73"/>
      <c r="T2646" s="73"/>
      <c r="U2646" s="74"/>
      <c r="V2646" s="74"/>
      <c r="W2646" s="74"/>
      <c r="X2646" s="75"/>
    </row>
    <row r="2647">
      <c r="S2647" s="73"/>
      <c r="T2647" s="73"/>
      <c r="U2647" s="74"/>
      <c r="V2647" s="74"/>
      <c r="W2647" s="74"/>
      <c r="X2647" s="75"/>
    </row>
    <row r="2648">
      <c r="S2648" s="73"/>
      <c r="T2648" s="73"/>
      <c r="U2648" s="74"/>
      <c r="V2648" s="74"/>
      <c r="W2648" s="74"/>
      <c r="X2648" s="75"/>
    </row>
    <row r="2649">
      <c r="S2649" s="73"/>
      <c r="T2649" s="73"/>
      <c r="U2649" s="74"/>
      <c r="V2649" s="74"/>
      <c r="W2649" s="74"/>
      <c r="X2649" s="75"/>
    </row>
    <row r="2650">
      <c r="S2650" s="73"/>
      <c r="T2650" s="73"/>
      <c r="U2650" s="74"/>
      <c r="V2650" s="74"/>
      <c r="W2650" s="74"/>
      <c r="X2650" s="75"/>
    </row>
    <row r="2651">
      <c r="S2651" s="73"/>
      <c r="T2651" s="73"/>
      <c r="U2651" s="74"/>
      <c r="V2651" s="74"/>
      <c r="W2651" s="74"/>
      <c r="X2651" s="75"/>
    </row>
    <row r="2652">
      <c r="S2652" s="73"/>
      <c r="T2652" s="73"/>
      <c r="U2652" s="74"/>
      <c r="V2652" s="74"/>
      <c r="W2652" s="74"/>
      <c r="X2652" s="75"/>
    </row>
    <row r="2653">
      <c r="S2653" s="73"/>
      <c r="T2653" s="73"/>
      <c r="U2653" s="74"/>
      <c r="V2653" s="74"/>
      <c r="W2653" s="74"/>
      <c r="X2653" s="75"/>
    </row>
    <row r="2654">
      <c r="S2654" s="73"/>
      <c r="T2654" s="73"/>
      <c r="U2654" s="74"/>
      <c r="V2654" s="74"/>
      <c r="W2654" s="74"/>
      <c r="X2654" s="75"/>
    </row>
    <row r="2655">
      <c r="S2655" s="76"/>
      <c r="T2655" s="73"/>
      <c r="U2655" s="74"/>
      <c r="V2655" s="74"/>
      <c r="W2655" s="74"/>
      <c r="X2655" s="75"/>
    </row>
    <row r="2656">
      <c r="S2656" s="73"/>
      <c r="T2656" s="73"/>
      <c r="U2656" s="74"/>
      <c r="V2656" s="74"/>
      <c r="W2656" s="74"/>
      <c r="X2656" s="75"/>
    </row>
    <row r="2657">
      <c r="S2657" s="73"/>
      <c r="T2657" s="73"/>
      <c r="U2657" s="74"/>
      <c r="V2657" s="74"/>
      <c r="W2657" s="74"/>
      <c r="X2657" s="75"/>
    </row>
    <row r="2658">
      <c r="S2658" s="73"/>
      <c r="T2658" s="73"/>
      <c r="U2658" s="74"/>
      <c r="V2658" s="74"/>
      <c r="W2658" s="74"/>
      <c r="X2658" s="75"/>
    </row>
    <row r="2659">
      <c r="S2659" s="73"/>
      <c r="T2659" s="76"/>
      <c r="U2659" s="74"/>
      <c r="V2659" s="74"/>
      <c r="W2659" s="74"/>
      <c r="X2659" s="75"/>
    </row>
    <row r="2660">
      <c r="S2660" s="73"/>
      <c r="T2660" s="73"/>
      <c r="U2660" s="74"/>
      <c r="V2660" s="74"/>
      <c r="W2660" s="74"/>
      <c r="X2660" s="75"/>
    </row>
    <row r="2661">
      <c r="S2661" s="73"/>
      <c r="T2661" s="73"/>
      <c r="U2661" s="74"/>
      <c r="V2661" s="74"/>
      <c r="W2661" s="74"/>
      <c r="X2661" s="75"/>
    </row>
    <row r="2662">
      <c r="S2662" s="73"/>
      <c r="T2662" s="73"/>
      <c r="U2662" s="74"/>
      <c r="V2662" s="74"/>
      <c r="W2662" s="74"/>
      <c r="X2662" s="75"/>
    </row>
    <row r="2663">
      <c r="S2663" s="73"/>
      <c r="T2663" s="73"/>
      <c r="U2663" s="74"/>
      <c r="V2663" s="74"/>
      <c r="W2663" s="74"/>
      <c r="X2663" s="75"/>
    </row>
    <row r="2664">
      <c r="S2664" s="73"/>
      <c r="T2664" s="73"/>
      <c r="U2664" s="74"/>
      <c r="V2664" s="74"/>
      <c r="W2664" s="74"/>
      <c r="X2664" s="75"/>
    </row>
    <row r="2665">
      <c r="S2665" s="73"/>
      <c r="T2665" s="73"/>
      <c r="U2665" s="74"/>
      <c r="V2665" s="74"/>
      <c r="W2665" s="74"/>
      <c r="X2665" s="75"/>
    </row>
    <row r="2666">
      <c r="S2666" s="73"/>
      <c r="T2666" s="73"/>
      <c r="U2666" s="74"/>
      <c r="V2666" s="74"/>
      <c r="W2666" s="74"/>
      <c r="X2666" s="75"/>
    </row>
    <row r="2667">
      <c r="S2667" s="73"/>
      <c r="T2667" s="73"/>
      <c r="U2667" s="74"/>
      <c r="V2667" s="74"/>
      <c r="W2667" s="74"/>
      <c r="X2667" s="75"/>
    </row>
    <row r="2668">
      <c r="S2668" s="73"/>
      <c r="T2668" s="73"/>
      <c r="U2668" s="74"/>
      <c r="V2668" s="74"/>
      <c r="W2668" s="74"/>
      <c r="X2668" s="75"/>
    </row>
    <row r="2669">
      <c r="S2669" s="73"/>
      <c r="T2669" s="73"/>
      <c r="U2669" s="74"/>
      <c r="V2669" s="74"/>
      <c r="W2669" s="74"/>
      <c r="X2669" s="75"/>
    </row>
    <row r="2670">
      <c r="S2670" s="73"/>
      <c r="T2670" s="73"/>
      <c r="U2670" s="74"/>
      <c r="V2670" s="74"/>
      <c r="W2670" s="74"/>
      <c r="X2670" s="75"/>
    </row>
    <row r="2671">
      <c r="S2671" s="73"/>
      <c r="T2671" s="73"/>
      <c r="U2671" s="74"/>
      <c r="V2671" s="74"/>
      <c r="W2671" s="74"/>
      <c r="X2671" s="75"/>
    </row>
    <row r="2672">
      <c r="S2672" s="73"/>
      <c r="T2672" s="73"/>
      <c r="U2672" s="74"/>
      <c r="V2672" s="74"/>
      <c r="W2672" s="74"/>
      <c r="X2672" s="75"/>
    </row>
    <row r="2673">
      <c r="S2673" s="73"/>
      <c r="T2673" s="73"/>
      <c r="U2673" s="74"/>
      <c r="V2673" s="74"/>
      <c r="W2673" s="74"/>
      <c r="X2673" s="75"/>
    </row>
    <row r="2674">
      <c r="S2674" s="73"/>
      <c r="T2674" s="73"/>
      <c r="U2674" s="74"/>
      <c r="V2674" s="74"/>
      <c r="W2674" s="74"/>
      <c r="X2674" s="75"/>
    </row>
    <row r="2675">
      <c r="S2675" s="73"/>
      <c r="T2675" s="73"/>
      <c r="U2675" s="74"/>
      <c r="V2675" s="74"/>
      <c r="W2675" s="74"/>
      <c r="X2675" s="75"/>
    </row>
    <row r="2676">
      <c r="S2676" s="73"/>
      <c r="T2676" s="73"/>
      <c r="U2676" s="74"/>
      <c r="V2676" s="74"/>
      <c r="W2676" s="74"/>
      <c r="X2676" s="75"/>
    </row>
    <row r="2677">
      <c r="S2677" s="73"/>
      <c r="T2677" s="73"/>
      <c r="U2677" s="74"/>
      <c r="V2677" s="74"/>
      <c r="W2677" s="74"/>
      <c r="X2677" s="75"/>
    </row>
    <row r="2678">
      <c r="S2678" s="73"/>
      <c r="T2678" s="73"/>
      <c r="U2678" s="74"/>
      <c r="V2678" s="74"/>
      <c r="W2678" s="74"/>
      <c r="X2678" s="75"/>
    </row>
    <row r="2679">
      <c r="S2679" s="73"/>
      <c r="T2679" s="73"/>
      <c r="U2679" s="74"/>
      <c r="V2679" s="74"/>
      <c r="W2679" s="74"/>
      <c r="X2679" s="75"/>
    </row>
    <row r="2680">
      <c r="S2680" s="73"/>
      <c r="T2680" s="73"/>
      <c r="U2680" s="74"/>
      <c r="V2680" s="74"/>
      <c r="W2680" s="74"/>
      <c r="X2680" s="75"/>
    </row>
    <row r="2681">
      <c r="S2681" s="73"/>
      <c r="T2681" s="73"/>
      <c r="U2681" s="74"/>
      <c r="V2681" s="74"/>
      <c r="W2681" s="74"/>
      <c r="X2681" s="75"/>
    </row>
    <row r="2682">
      <c r="S2682" s="73"/>
      <c r="T2682" s="73"/>
      <c r="U2682" s="74"/>
      <c r="V2682" s="74"/>
      <c r="W2682" s="74"/>
      <c r="X2682" s="75"/>
    </row>
    <row r="2683">
      <c r="S2683" s="73"/>
      <c r="T2683" s="73"/>
      <c r="U2683" s="74"/>
      <c r="V2683" s="74"/>
      <c r="W2683" s="74"/>
      <c r="X2683" s="75"/>
    </row>
    <row r="2684">
      <c r="S2684" s="73"/>
      <c r="T2684" s="73"/>
      <c r="U2684" s="74"/>
      <c r="V2684" s="74"/>
      <c r="W2684" s="74"/>
      <c r="X2684" s="75"/>
    </row>
    <row r="2685">
      <c r="S2685" s="73"/>
      <c r="T2685" s="73"/>
      <c r="U2685" s="74"/>
      <c r="V2685" s="74"/>
      <c r="W2685" s="74"/>
      <c r="X2685" s="75"/>
    </row>
    <row r="2686">
      <c r="S2686" s="73"/>
      <c r="T2686" s="73"/>
      <c r="U2686" s="74"/>
      <c r="V2686" s="74"/>
      <c r="W2686" s="74"/>
      <c r="X2686" s="77"/>
    </row>
    <row r="2687">
      <c r="S2687" s="73"/>
      <c r="T2687" s="73"/>
      <c r="U2687" s="74"/>
      <c r="V2687" s="74"/>
      <c r="W2687" s="74"/>
      <c r="X2687" s="75"/>
    </row>
    <row r="2688">
      <c r="S2688" s="73"/>
      <c r="T2688" s="73"/>
      <c r="U2688" s="74"/>
      <c r="V2688" s="74"/>
      <c r="W2688" s="74"/>
      <c r="X2688" s="75"/>
    </row>
    <row r="2689">
      <c r="S2689" s="76"/>
      <c r="T2689" s="73"/>
      <c r="U2689" s="74"/>
      <c r="V2689" s="74"/>
      <c r="W2689" s="74"/>
      <c r="X2689" s="75"/>
    </row>
    <row r="2690">
      <c r="S2690" s="73"/>
      <c r="T2690" s="73"/>
      <c r="U2690" s="74"/>
      <c r="V2690" s="74"/>
      <c r="W2690" s="74"/>
      <c r="X2690" s="75"/>
    </row>
    <row r="2691">
      <c r="S2691" s="73"/>
      <c r="T2691" s="73"/>
      <c r="U2691" s="74"/>
      <c r="V2691" s="74"/>
      <c r="W2691" s="74"/>
      <c r="X2691" s="75"/>
    </row>
    <row r="2692">
      <c r="S2692" s="73"/>
      <c r="T2692" s="73"/>
      <c r="U2692" s="74"/>
      <c r="V2692" s="74"/>
      <c r="W2692" s="74"/>
      <c r="X2692" s="75"/>
    </row>
    <row r="2693">
      <c r="S2693" s="73"/>
      <c r="T2693" s="73"/>
      <c r="U2693" s="74"/>
      <c r="V2693" s="74"/>
      <c r="W2693" s="74"/>
      <c r="X2693" s="75"/>
    </row>
    <row r="2694">
      <c r="S2694" s="73"/>
      <c r="T2694" s="76"/>
      <c r="U2694" s="74"/>
      <c r="V2694" s="74"/>
      <c r="W2694" s="74"/>
      <c r="X2694" s="75"/>
    </row>
    <row r="2695">
      <c r="S2695" s="73"/>
      <c r="T2695" s="73"/>
      <c r="U2695" s="74"/>
      <c r="V2695" s="74"/>
      <c r="W2695" s="74"/>
      <c r="X2695" s="75"/>
    </row>
    <row r="2696">
      <c r="S2696" s="73"/>
      <c r="T2696" s="73"/>
      <c r="U2696" s="74"/>
      <c r="V2696" s="74"/>
      <c r="W2696" s="74"/>
      <c r="X2696" s="75"/>
    </row>
    <row r="2697">
      <c r="S2697" s="73"/>
      <c r="T2697" s="73"/>
      <c r="U2697" s="74"/>
      <c r="V2697" s="74"/>
      <c r="W2697" s="74"/>
      <c r="X2697" s="75"/>
    </row>
    <row r="2698">
      <c r="S2698" s="73"/>
      <c r="T2698" s="73"/>
      <c r="U2698" s="74"/>
      <c r="V2698" s="74"/>
      <c r="W2698" s="74"/>
      <c r="X2698" s="75"/>
    </row>
    <row r="2699">
      <c r="S2699" s="73"/>
      <c r="T2699" s="73"/>
      <c r="U2699" s="74"/>
      <c r="V2699" s="74"/>
      <c r="W2699" s="74"/>
      <c r="X2699" s="75"/>
    </row>
    <row r="2700">
      <c r="S2700" s="76"/>
      <c r="T2700" s="73"/>
      <c r="U2700" s="74"/>
      <c r="V2700" s="74"/>
      <c r="W2700" s="74"/>
      <c r="X2700" s="75"/>
    </row>
    <row r="2701">
      <c r="S2701" s="73"/>
      <c r="T2701" s="73"/>
      <c r="U2701" s="74"/>
      <c r="V2701" s="74"/>
      <c r="W2701" s="74"/>
      <c r="X2701" s="75"/>
    </row>
    <row r="2702">
      <c r="S2702" s="73"/>
      <c r="T2702" s="73"/>
      <c r="U2702" s="74"/>
      <c r="V2702" s="74"/>
      <c r="W2702" s="74"/>
      <c r="X2702" s="75"/>
    </row>
    <row r="2703">
      <c r="S2703" s="73"/>
      <c r="T2703" s="73"/>
      <c r="U2703" s="74"/>
      <c r="V2703" s="74"/>
      <c r="W2703" s="74"/>
      <c r="X2703" s="75"/>
    </row>
    <row r="2704">
      <c r="S2704" s="73"/>
      <c r="T2704" s="73"/>
      <c r="U2704" s="74"/>
      <c r="V2704" s="74"/>
      <c r="W2704" s="74"/>
      <c r="X2704" s="75"/>
    </row>
    <row r="2705">
      <c r="S2705" s="73"/>
      <c r="T2705" s="73"/>
      <c r="U2705" s="74"/>
      <c r="V2705" s="74"/>
      <c r="W2705" s="74"/>
      <c r="X2705" s="75"/>
    </row>
    <row r="2706">
      <c r="S2706" s="73"/>
      <c r="T2706" s="73"/>
      <c r="U2706" s="74"/>
      <c r="V2706" s="74"/>
      <c r="W2706" s="74"/>
      <c r="X2706" s="75"/>
    </row>
    <row r="2707">
      <c r="S2707" s="73"/>
      <c r="T2707" s="73"/>
      <c r="U2707" s="74"/>
      <c r="V2707" s="74"/>
      <c r="W2707" s="74"/>
      <c r="X2707" s="75"/>
    </row>
    <row r="2708">
      <c r="S2708" s="73"/>
      <c r="T2708" s="73"/>
      <c r="U2708" s="74"/>
      <c r="V2708" s="74"/>
      <c r="W2708" s="74"/>
      <c r="X2708" s="75"/>
    </row>
    <row r="2709">
      <c r="S2709" s="73"/>
      <c r="T2709" s="73"/>
      <c r="U2709" s="74"/>
      <c r="V2709" s="74"/>
      <c r="W2709" s="74"/>
      <c r="X2709" s="75"/>
    </row>
    <row r="2710">
      <c r="S2710" s="73"/>
      <c r="T2710" s="73"/>
      <c r="U2710" s="74"/>
      <c r="V2710" s="74"/>
      <c r="W2710" s="74"/>
      <c r="X2710" s="75"/>
    </row>
    <row r="2711">
      <c r="S2711" s="73"/>
      <c r="T2711" s="73"/>
      <c r="U2711" s="74"/>
      <c r="V2711" s="74"/>
      <c r="W2711" s="74"/>
      <c r="X2711" s="75"/>
    </row>
    <row r="2712">
      <c r="S2712" s="73"/>
      <c r="T2712" s="73"/>
      <c r="U2712" s="74"/>
      <c r="V2712" s="74"/>
      <c r="W2712" s="74"/>
      <c r="X2712" s="75"/>
    </row>
    <row r="2713">
      <c r="S2713" s="73"/>
      <c r="T2713" s="76"/>
      <c r="U2713" s="74"/>
      <c r="V2713" s="74"/>
      <c r="W2713" s="74"/>
      <c r="X2713" s="75"/>
    </row>
    <row r="2714">
      <c r="S2714" s="73"/>
      <c r="T2714" s="73"/>
      <c r="U2714" s="74"/>
      <c r="V2714" s="74"/>
      <c r="W2714" s="74"/>
      <c r="X2714" s="75"/>
    </row>
    <row r="2715">
      <c r="S2715" s="73"/>
      <c r="T2715" s="73"/>
      <c r="U2715" s="74"/>
      <c r="V2715" s="74"/>
      <c r="W2715" s="74"/>
      <c r="X2715" s="75"/>
    </row>
    <row r="2716">
      <c r="S2716" s="73"/>
      <c r="T2716" s="73"/>
      <c r="U2716" s="74"/>
      <c r="V2716" s="74"/>
      <c r="W2716" s="74"/>
      <c r="X2716" s="75"/>
    </row>
    <row r="2717">
      <c r="S2717" s="73"/>
      <c r="T2717" s="73"/>
      <c r="U2717" s="74"/>
      <c r="V2717" s="74"/>
      <c r="W2717" s="74"/>
      <c r="X2717" s="75"/>
    </row>
    <row r="2718">
      <c r="S2718" s="73"/>
      <c r="T2718" s="73"/>
      <c r="U2718" s="74"/>
      <c r="V2718" s="74"/>
      <c r="W2718" s="74"/>
      <c r="X2718" s="75"/>
    </row>
    <row r="2719">
      <c r="S2719" s="73"/>
      <c r="T2719" s="73"/>
      <c r="U2719" s="74"/>
      <c r="V2719" s="74"/>
      <c r="W2719" s="74"/>
      <c r="X2719" s="75"/>
    </row>
    <row r="2720">
      <c r="S2720" s="73"/>
      <c r="T2720" s="73"/>
      <c r="U2720" s="74"/>
      <c r="V2720" s="74"/>
      <c r="W2720" s="74"/>
      <c r="X2720" s="75"/>
    </row>
    <row r="2721">
      <c r="S2721" s="73"/>
      <c r="T2721" s="73"/>
      <c r="U2721" s="74"/>
      <c r="V2721" s="74"/>
      <c r="W2721" s="74"/>
      <c r="X2721" s="75"/>
    </row>
    <row r="2722">
      <c r="S2722" s="73"/>
      <c r="T2722" s="73"/>
      <c r="U2722" s="74"/>
      <c r="V2722" s="74"/>
      <c r="W2722" s="74"/>
      <c r="X2722" s="75"/>
    </row>
    <row r="2723">
      <c r="S2723" s="73"/>
      <c r="T2723" s="73"/>
      <c r="U2723" s="74"/>
      <c r="V2723" s="74"/>
      <c r="W2723" s="74"/>
      <c r="X2723" s="75"/>
    </row>
    <row r="2724">
      <c r="S2724" s="73"/>
      <c r="T2724" s="73"/>
      <c r="U2724" s="74"/>
      <c r="V2724" s="74"/>
      <c r="W2724" s="74"/>
      <c r="X2724" s="75"/>
    </row>
    <row r="2725">
      <c r="S2725" s="73"/>
      <c r="T2725" s="73"/>
      <c r="U2725" s="74"/>
      <c r="V2725" s="74"/>
      <c r="W2725" s="74"/>
      <c r="X2725" s="75"/>
    </row>
    <row r="2726">
      <c r="S2726" s="73"/>
      <c r="T2726" s="73"/>
      <c r="U2726" s="74"/>
      <c r="V2726" s="74"/>
      <c r="W2726" s="74"/>
      <c r="X2726" s="75"/>
    </row>
    <row r="2727">
      <c r="S2727" s="73"/>
      <c r="T2727" s="73"/>
      <c r="U2727" s="74"/>
      <c r="V2727" s="74"/>
      <c r="W2727" s="74"/>
      <c r="X2727" s="75"/>
    </row>
    <row r="2728">
      <c r="S2728" s="73"/>
      <c r="T2728" s="73"/>
      <c r="U2728" s="74"/>
      <c r="V2728" s="74"/>
      <c r="W2728" s="74"/>
      <c r="X2728" s="75"/>
    </row>
    <row r="2729">
      <c r="S2729" s="73"/>
      <c r="T2729" s="73"/>
      <c r="U2729" s="74"/>
      <c r="V2729" s="74"/>
      <c r="W2729" s="74"/>
      <c r="X2729" s="75"/>
    </row>
    <row r="2730">
      <c r="S2730" s="73"/>
      <c r="T2730" s="73"/>
      <c r="U2730" s="74"/>
      <c r="V2730" s="74"/>
      <c r="W2730" s="74"/>
      <c r="X2730" s="75"/>
    </row>
    <row r="2731">
      <c r="S2731" s="73"/>
      <c r="T2731" s="73"/>
      <c r="U2731" s="74"/>
      <c r="V2731" s="74"/>
      <c r="W2731" s="74"/>
      <c r="X2731" s="75"/>
    </row>
    <row r="2732">
      <c r="S2732" s="73"/>
      <c r="T2732" s="73"/>
      <c r="U2732" s="74"/>
      <c r="V2732" s="74"/>
      <c r="W2732" s="74"/>
      <c r="X2732" s="75"/>
    </row>
    <row r="2733">
      <c r="S2733" s="73"/>
      <c r="T2733" s="73"/>
      <c r="U2733" s="74"/>
      <c r="V2733" s="74"/>
      <c r="W2733" s="74"/>
      <c r="X2733" s="75"/>
    </row>
    <row r="2734">
      <c r="S2734" s="73"/>
      <c r="T2734" s="73"/>
      <c r="U2734" s="74"/>
      <c r="V2734" s="74"/>
      <c r="W2734" s="74"/>
      <c r="X2734" s="75"/>
    </row>
    <row r="2735">
      <c r="S2735" s="73"/>
      <c r="T2735" s="73"/>
      <c r="U2735" s="74"/>
      <c r="V2735" s="74"/>
      <c r="W2735" s="74"/>
      <c r="X2735" s="75"/>
    </row>
    <row r="2736">
      <c r="S2736" s="73"/>
      <c r="T2736" s="73"/>
      <c r="U2736" s="74"/>
      <c r="V2736" s="74"/>
      <c r="W2736" s="74"/>
      <c r="X2736" s="75"/>
    </row>
    <row r="2737">
      <c r="S2737" s="73"/>
      <c r="T2737" s="73"/>
      <c r="U2737" s="74"/>
      <c r="V2737" s="74"/>
      <c r="W2737" s="74"/>
      <c r="X2737" s="75"/>
    </row>
    <row r="2738">
      <c r="S2738" s="73"/>
      <c r="T2738" s="73"/>
      <c r="U2738" s="74"/>
      <c r="V2738" s="74"/>
      <c r="W2738" s="74"/>
      <c r="X2738" s="75"/>
    </row>
    <row r="2739">
      <c r="S2739" s="73"/>
      <c r="T2739" s="73"/>
      <c r="U2739" s="74"/>
      <c r="V2739" s="74"/>
      <c r="W2739" s="74"/>
      <c r="X2739" s="75"/>
    </row>
    <row r="2740">
      <c r="S2740" s="73"/>
      <c r="T2740" s="73"/>
      <c r="U2740" s="74"/>
      <c r="V2740" s="74"/>
      <c r="W2740" s="74"/>
      <c r="X2740" s="75"/>
    </row>
    <row r="2741">
      <c r="S2741" s="73"/>
      <c r="T2741" s="73"/>
      <c r="U2741" s="74"/>
      <c r="V2741" s="74"/>
      <c r="W2741" s="74"/>
      <c r="X2741" s="75"/>
    </row>
    <row r="2742">
      <c r="S2742" s="76"/>
      <c r="T2742" s="73"/>
      <c r="U2742" s="74"/>
      <c r="V2742" s="74"/>
      <c r="W2742" s="74"/>
      <c r="X2742" s="75"/>
    </row>
    <row r="2743">
      <c r="S2743" s="73"/>
      <c r="T2743" s="73"/>
      <c r="U2743" s="74"/>
      <c r="V2743" s="74"/>
      <c r="W2743" s="74"/>
      <c r="X2743" s="75"/>
    </row>
    <row r="2744">
      <c r="S2744" s="73"/>
      <c r="T2744" s="73"/>
      <c r="U2744" s="74"/>
      <c r="V2744" s="74"/>
      <c r="W2744" s="74"/>
      <c r="X2744" s="75"/>
    </row>
    <row r="2745">
      <c r="S2745" s="73"/>
      <c r="T2745" s="73"/>
      <c r="U2745" s="74"/>
      <c r="V2745" s="74"/>
      <c r="W2745" s="74"/>
      <c r="X2745" s="75"/>
    </row>
    <row r="2746">
      <c r="S2746" s="73"/>
      <c r="T2746" s="73"/>
      <c r="U2746" s="74"/>
      <c r="V2746" s="74"/>
      <c r="W2746" s="74"/>
      <c r="X2746" s="75"/>
    </row>
    <row r="2747">
      <c r="S2747" s="73"/>
      <c r="T2747" s="73"/>
      <c r="U2747" s="74"/>
      <c r="V2747" s="74"/>
      <c r="W2747" s="74"/>
      <c r="X2747" s="75"/>
    </row>
    <row r="2748">
      <c r="S2748" s="73"/>
      <c r="T2748" s="73"/>
      <c r="U2748" s="74"/>
      <c r="V2748" s="74"/>
      <c r="W2748" s="74"/>
      <c r="X2748" s="75"/>
    </row>
    <row r="2749">
      <c r="S2749" s="73"/>
      <c r="T2749" s="73"/>
      <c r="U2749" s="74"/>
      <c r="V2749" s="74"/>
      <c r="W2749" s="74"/>
      <c r="X2749" s="75"/>
    </row>
    <row r="2750">
      <c r="S2750" s="73"/>
      <c r="T2750" s="73"/>
      <c r="U2750" s="74"/>
      <c r="V2750" s="74"/>
      <c r="W2750" s="74"/>
      <c r="X2750" s="75"/>
    </row>
    <row r="2751">
      <c r="S2751" s="73"/>
      <c r="T2751" s="73"/>
      <c r="U2751" s="74"/>
      <c r="V2751" s="74"/>
      <c r="W2751" s="74"/>
      <c r="X2751" s="75"/>
    </row>
    <row r="2752">
      <c r="S2752" s="76"/>
      <c r="T2752" s="73"/>
      <c r="U2752" s="74"/>
      <c r="V2752" s="74"/>
      <c r="W2752" s="74"/>
      <c r="X2752" s="75"/>
    </row>
    <row r="2753">
      <c r="S2753" s="73"/>
      <c r="T2753" s="73"/>
      <c r="U2753" s="74"/>
      <c r="V2753" s="74"/>
      <c r="W2753" s="74"/>
      <c r="X2753" s="75"/>
    </row>
    <row r="2754">
      <c r="S2754" s="73"/>
      <c r="T2754" s="73"/>
      <c r="U2754" s="74"/>
      <c r="V2754" s="74"/>
      <c r="W2754" s="74"/>
      <c r="X2754" s="75"/>
    </row>
    <row r="2755">
      <c r="S2755" s="73"/>
      <c r="T2755" s="73"/>
      <c r="U2755" s="74"/>
      <c r="V2755" s="74"/>
      <c r="W2755" s="74"/>
      <c r="X2755" s="75"/>
    </row>
    <row r="2756">
      <c r="S2756" s="73"/>
      <c r="T2756" s="76"/>
      <c r="U2756" s="74"/>
      <c r="V2756" s="74"/>
      <c r="W2756" s="74"/>
      <c r="X2756" s="75"/>
    </row>
    <row r="2757">
      <c r="S2757" s="73"/>
      <c r="T2757" s="73"/>
      <c r="U2757" s="74"/>
      <c r="V2757" s="74"/>
      <c r="W2757" s="74"/>
      <c r="X2757" s="75"/>
    </row>
    <row r="2758">
      <c r="S2758" s="73"/>
      <c r="T2758" s="73"/>
      <c r="U2758" s="74"/>
      <c r="V2758" s="74"/>
      <c r="W2758" s="74"/>
      <c r="X2758" s="75"/>
    </row>
    <row r="2759">
      <c r="S2759" s="73"/>
      <c r="T2759" s="73"/>
      <c r="U2759" s="74"/>
      <c r="V2759" s="74"/>
      <c r="W2759" s="74"/>
      <c r="X2759" s="75"/>
    </row>
    <row r="2760">
      <c r="S2760" s="73"/>
      <c r="T2760" s="73"/>
      <c r="U2760" s="74"/>
      <c r="V2760" s="74"/>
      <c r="W2760" s="74"/>
      <c r="X2760" s="75"/>
    </row>
    <row r="2761">
      <c r="S2761" s="76"/>
      <c r="T2761" s="73"/>
      <c r="U2761" s="74"/>
      <c r="V2761" s="74"/>
      <c r="W2761" s="74"/>
      <c r="X2761" s="75"/>
    </row>
    <row r="2762">
      <c r="S2762" s="73"/>
      <c r="T2762" s="73"/>
      <c r="U2762" s="74"/>
      <c r="V2762" s="74"/>
      <c r="W2762" s="74"/>
      <c r="X2762" s="75"/>
    </row>
    <row r="2763">
      <c r="S2763" s="73"/>
      <c r="T2763" s="73"/>
      <c r="U2763" s="74"/>
      <c r="V2763" s="74"/>
      <c r="W2763" s="74"/>
      <c r="X2763" s="75"/>
    </row>
    <row r="2764">
      <c r="S2764" s="73"/>
      <c r="T2764" s="73"/>
      <c r="U2764" s="74"/>
      <c r="V2764" s="74"/>
      <c r="W2764" s="74"/>
      <c r="X2764" s="75"/>
    </row>
    <row r="2765">
      <c r="S2765" s="73"/>
      <c r="T2765" s="73"/>
      <c r="U2765" s="74"/>
      <c r="V2765" s="74"/>
      <c r="W2765" s="74"/>
      <c r="X2765" s="75"/>
    </row>
    <row r="2766">
      <c r="S2766" s="76"/>
      <c r="T2766" s="73"/>
      <c r="U2766" s="74"/>
      <c r="V2766" s="74"/>
      <c r="W2766" s="74"/>
      <c r="X2766" s="75"/>
    </row>
    <row r="2767">
      <c r="S2767" s="73"/>
      <c r="T2767" s="73"/>
      <c r="U2767" s="74"/>
      <c r="V2767" s="74"/>
      <c r="W2767" s="74"/>
      <c r="X2767" s="75"/>
    </row>
    <row r="2768">
      <c r="S2768" s="73"/>
      <c r="T2768" s="73"/>
      <c r="U2768" s="74"/>
      <c r="V2768" s="74"/>
      <c r="W2768" s="74"/>
      <c r="X2768" s="75"/>
    </row>
    <row r="2769">
      <c r="S2769" s="73"/>
      <c r="T2769" s="73"/>
      <c r="U2769" s="74"/>
      <c r="V2769" s="74"/>
      <c r="W2769" s="74"/>
      <c r="X2769" s="75"/>
    </row>
    <row r="2770">
      <c r="S2770" s="73"/>
      <c r="T2770" s="73"/>
      <c r="U2770" s="74"/>
      <c r="V2770" s="74"/>
      <c r="W2770" s="74"/>
      <c r="X2770" s="75"/>
    </row>
    <row r="2771">
      <c r="S2771" s="73"/>
      <c r="T2771" s="73"/>
      <c r="U2771" s="74"/>
      <c r="V2771" s="74"/>
      <c r="W2771" s="74"/>
      <c r="X2771" s="75"/>
    </row>
    <row r="2772">
      <c r="S2772" s="73"/>
      <c r="T2772" s="73"/>
      <c r="U2772" s="74"/>
      <c r="V2772" s="74"/>
      <c r="W2772" s="74"/>
      <c r="X2772" s="75"/>
    </row>
    <row r="2773">
      <c r="S2773" s="73"/>
      <c r="T2773" s="73"/>
      <c r="U2773" s="74"/>
      <c r="V2773" s="74"/>
      <c r="W2773" s="74"/>
      <c r="X2773" s="75"/>
    </row>
    <row r="2774">
      <c r="S2774" s="73"/>
      <c r="T2774" s="73"/>
      <c r="U2774" s="74"/>
      <c r="V2774" s="74"/>
      <c r="W2774" s="74"/>
      <c r="X2774" s="75"/>
    </row>
    <row r="2775">
      <c r="S2775" s="73"/>
      <c r="T2775" s="76"/>
      <c r="U2775" s="74"/>
      <c r="V2775" s="74"/>
      <c r="W2775" s="74"/>
      <c r="X2775" s="75"/>
    </row>
    <row r="2776">
      <c r="S2776" s="76"/>
      <c r="T2776" s="73"/>
      <c r="U2776" s="74"/>
      <c r="V2776" s="74"/>
      <c r="W2776" s="74"/>
      <c r="X2776" s="75"/>
    </row>
    <row r="2777">
      <c r="S2777" s="73"/>
      <c r="T2777" s="73"/>
      <c r="U2777" s="74"/>
      <c r="V2777" s="74"/>
      <c r="W2777" s="74"/>
      <c r="X2777" s="75"/>
    </row>
    <row r="2778">
      <c r="S2778" s="73"/>
      <c r="T2778" s="73"/>
      <c r="U2778" s="74"/>
      <c r="V2778" s="74"/>
      <c r="W2778" s="74"/>
      <c r="X2778" s="75"/>
    </row>
    <row r="2779">
      <c r="S2779" s="73"/>
      <c r="T2779" s="73"/>
      <c r="U2779" s="74"/>
      <c r="V2779" s="74"/>
      <c r="W2779" s="74"/>
      <c r="X2779" s="75"/>
    </row>
    <row r="2780">
      <c r="S2780" s="73"/>
      <c r="T2780" s="73"/>
      <c r="U2780" s="74"/>
      <c r="V2780" s="74"/>
      <c r="W2780" s="74"/>
      <c r="X2780" s="75"/>
    </row>
    <row r="2781">
      <c r="S2781" s="73"/>
      <c r="T2781" s="73"/>
      <c r="U2781" s="74"/>
      <c r="V2781" s="74"/>
      <c r="W2781" s="74"/>
      <c r="X2781" s="75"/>
    </row>
    <row r="2782">
      <c r="S2782" s="73"/>
      <c r="T2782" s="73"/>
      <c r="U2782" s="74"/>
      <c r="V2782" s="74"/>
      <c r="W2782" s="74"/>
      <c r="X2782" s="75"/>
    </row>
    <row r="2783">
      <c r="S2783" s="73"/>
      <c r="T2783" s="73"/>
      <c r="U2783" s="74"/>
      <c r="V2783" s="74"/>
      <c r="W2783" s="74"/>
      <c r="X2783" s="75"/>
    </row>
    <row r="2784">
      <c r="S2784" s="73"/>
      <c r="T2784" s="73"/>
      <c r="U2784" s="74"/>
      <c r="V2784" s="74"/>
      <c r="W2784" s="74"/>
      <c r="X2784" s="75"/>
    </row>
    <row r="2785">
      <c r="S2785" s="73"/>
      <c r="T2785" s="73"/>
      <c r="U2785" s="74"/>
      <c r="V2785" s="74"/>
      <c r="W2785" s="74"/>
      <c r="X2785" s="75"/>
    </row>
    <row r="2786">
      <c r="S2786" s="76"/>
      <c r="T2786" s="73"/>
      <c r="U2786" s="74"/>
      <c r="V2786" s="74"/>
      <c r="W2786" s="74"/>
      <c r="X2786" s="75"/>
    </row>
    <row r="2787">
      <c r="S2787" s="73"/>
      <c r="T2787" s="73"/>
      <c r="U2787" s="74"/>
      <c r="V2787" s="74"/>
      <c r="W2787" s="74"/>
      <c r="X2787" s="75"/>
    </row>
    <row r="2788">
      <c r="S2788" s="73"/>
      <c r="T2788" s="73"/>
      <c r="U2788" s="74"/>
      <c r="V2788" s="74"/>
      <c r="W2788" s="74"/>
      <c r="X2788" s="75"/>
    </row>
    <row r="2789">
      <c r="S2789" s="73"/>
      <c r="T2789" s="73"/>
      <c r="U2789" s="74"/>
      <c r="V2789" s="74"/>
      <c r="W2789" s="74"/>
      <c r="X2789" s="75"/>
    </row>
    <row r="2790">
      <c r="S2790" s="73"/>
      <c r="T2790" s="73"/>
      <c r="U2790" s="74"/>
      <c r="V2790" s="74"/>
      <c r="W2790" s="74"/>
      <c r="X2790" s="75"/>
    </row>
    <row r="2791">
      <c r="S2791" s="73"/>
      <c r="T2791" s="73"/>
      <c r="U2791" s="74"/>
      <c r="V2791" s="74"/>
      <c r="W2791" s="74"/>
      <c r="X2791" s="75"/>
    </row>
    <row r="2792">
      <c r="S2792" s="73"/>
      <c r="T2792" s="73"/>
      <c r="U2792" s="74"/>
      <c r="V2792" s="74"/>
      <c r="W2792" s="74"/>
      <c r="X2792" s="75"/>
    </row>
    <row r="2793">
      <c r="S2793" s="73"/>
      <c r="T2793" s="73"/>
      <c r="U2793" s="74"/>
      <c r="V2793" s="74"/>
      <c r="W2793" s="74"/>
      <c r="X2793" s="75"/>
    </row>
    <row r="2794">
      <c r="S2794" s="73"/>
      <c r="T2794" s="73"/>
      <c r="U2794" s="74"/>
      <c r="V2794" s="74"/>
      <c r="W2794" s="74"/>
      <c r="X2794" s="75"/>
    </row>
    <row r="2795">
      <c r="S2795" s="73"/>
      <c r="T2795" s="73"/>
      <c r="U2795" s="74"/>
      <c r="V2795" s="74"/>
      <c r="W2795" s="74"/>
      <c r="X2795" s="75"/>
    </row>
    <row r="2796">
      <c r="S2796" s="73"/>
      <c r="T2796" s="73"/>
      <c r="U2796" s="74"/>
      <c r="V2796" s="74"/>
      <c r="W2796" s="74"/>
      <c r="X2796" s="75"/>
    </row>
    <row r="2797">
      <c r="S2797" s="73"/>
      <c r="T2797" s="73"/>
      <c r="U2797" s="74"/>
      <c r="V2797" s="74"/>
      <c r="W2797" s="74"/>
      <c r="X2797" s="75"/>
    </row>
    <row r="2798">
      <c r="S2798" s="73"/>
      <c r="T2798" s="73"/>
      <c r="U2798" s="74"/>
      <c r="V2798" s="74"/>
      <c r="W2798" s="74"/>
      <c r="X2798" s="75"/>
    </row>
    <row r="2799">
      <c r="S2799" s="73"/>
      <c r="T2799" s="73"/>
      <c r="U2799" s="74"/>
      <c r="V2799" s="74"/>
      <c r="W2799" s="74"/>
      <c r="X2799" s="75"/>
    </row>
    <row r="2800">
      <c r="S2800" s="73"/>
      <c r="T2800" s="73"/>
      <c r="U2800" s="74"/>
      <c r="V2800" s="74"/>
      <c r="W2800" s="74"/>
      <c r="X2800" s="75"/>
    </row>
    <row r="2801">
      <c r="S2801" s="73"/>
      <c r="T2801" s="73"/>
      <c r="U2801" s="74"/>
      <c r="V2801" s="74"/>
      <c r="W2801" s="74"/>
      <c r="X2801" s="75"/>
    </row>
    <row r="2802">
      <c r="S2802" s="73"/>
      <c r="T2802" s="73"/>
      <c r="U2802" s="74"/>
      <c r="V2802" s="74"/>
      <c r="W2802" s="74"/>
      <c r="X2802" s="75"/>
    </row>
    <row r="2803">
      <c r="S2803" s="73"/>
      <c r="T2803" s="73"/>
      <c r="U2803" s="74"/>
      <c r="V2803" s="74"/>
      <c r="W2803" s="74"/>
      <c r="X2803" s="75"/>
    </row>
    <row r="2804">
      <c r="S2804" s="73"/>
      <c r="T2804" s="73"/>
      <c r="U2804" s="74"/>
      <c r="V2804" s="74"/>
      <c r="W2804" s="74"/>
      <c r="X2804" s="75"/>
    </row>
    <row r="2805">
      <c r="S2805" s="73"/>
      <c r="T2805" s="73"/>
      <c r="U2805" s="74"/>
      <c r="V2805" s="74"/>
      <c r="W2805" s="74"/>
      <c r="X2805" s="75"/>
    </row>
    <row r="2806">
      <c r="S2806" s="73"/>
      <c r="T2806" s="73"/>
      <c r="U2806" s="74"/>
      <c r="V2806" s="74"/>
      <c r="W2806" s="74"/>
      <c r="X2806" s="75"/>
    </row>
    <row r="2807">
      <c r="S2807" s="73"/>
      <c r="T2807" s="73"/>
      <c r="U2807" s="74"/>
      <c r="V2807" s="74"/>
      <c r="W2807" s="74"/>
      <c r="X2807" s="75"/>
    </row>
    <row r="2808">
      <c r="S2808" s="73"/>
      <c r="T2808" s="73"/>
      <c r="U2808" s="74"/>
      <c r="V2808" s="74"/>
      <c r="W2808" s="74"/>
      <c r="X2808" s="75"/>
    </row>
    <row r="2809">
      <c r="S2809" s="73"/>
      <c r="T2809" s="73"/>
      <c r="U2809" s="74"/>
      <c r="V2809" s="74"/>
      <c r="W2809" s="74"/>
      <c r="X2809" s="75"/>
    </row>
    <row r="2810">
      <c r="S2810" s="73"/>
      <c r="T2810" s="73"/>
      <c r="U2810" s="74"/>
      <c r="V2810" s="74"/>
      <c r="W2810" s="74"/>
      <c r="X2810" s="75"/>
    </row>
    <row r="2811">
      <c r="S2811" s="73"/>
      <c r="T2811" s="73"/>
      <c r="U2811" s="74"/>
      <c r="V2811" s="74"/>
      <c r="W2811" s="74"/>
      <c r="X2811" s="75"/>
    </row>
    <row r="2812">
      <c r="S2812" s="73"/>
      <c r="T2812" s="73"/>
      <c r="U2812" s="74"/>
      <c r="V2812" s="74"/>
      <c r="W2812" s="74"/>
      <c r="X2812" s="75"/>
    </row>
    <row r="2813">
      <c r="S2813" s="76"/>
      <c r="T2813" s="73"/>
      <c r="U2813" s="74"/>
      <c r="V2813" s="74"/>
      <c r="W2813" s="74"/>
      <c r="X2813" s="75"/>
    </row>
    <row r="2814">
      <c r="S2814" s="73"/>
      <c r="T2814" s="73"/>
      <c r="U2814" s="74"/>
      <c r="V2814" s="74"/>
      <c r="W2814" s="74"/>
      <c r="X2814" s="75"/>
    </row>
    <row r="2815">
      <c r="S2815" s="73"/>
      <c r="T2815" s="73"/>
      <c r="U2815" s="74"/>
      <c r="V2815" s="74"/>
      <c r="W2815" s="74"/>
      <c r="X2815" s="75"/>
    </row>
    <row r="2816">
      <c r="S2816" s="73"/>
      <c r="T2816" s="73"/>
      <c r="U2816" s="74"/>
      <c r="V2816" s="74"/>
      <c r="W2816" s="74"/>
      <c r="X2816" s="75"/>
    </row>
    <row r="2817">
      <c r="S2817" s="73"/>
      <c r="T2817" s="73"/>
      <c r="U2817" s="74"/>
      <c r="V2817" s="74"/>
      <c r="W2817" s="74"/>
      <c r="X2817" s="75"/>
    </row>
    <row r="2818">
      <c r="S2818" s="73"/>
      <c r="T2818" s="73"/>
      <c r="U2818" s="74"/>
      <c r="V2818" s="74"/>
      <c r="W2818" s="74"/>
      <c r="X2818" s="75"/>
    </row>
    <row r="2819">
      <c r="S2819" s="73"/>
      <c r="T2819" s="73"/>
      <c r="U2819" s="74"/>
      <c r="V2819" s="74"/>
      <c r="W2819" s="74"/>
      <c r="X2819" s="75"/>
    </row>
    <row r="2820">
      <c r="S2820" s="73"/>
      <c r="T2820" s="73"/>
      <c r="U2820" s="74"/>
      <c r="V2820" s="74"/>
      <c r="W2820" s="74"/>
      <c r="X2820" s="75"/>
    </row>
    <row r="2821">
      <c r="S2821" s="73"/>
      <c r="T2821" s="73"/>
      <c r="U2821" s="74"/>
      <c r="V2821" s="74"/>
      <c r="W2821" s="74"/>
      <c r="X2821" s="75"/>
    </row>
    <row r="2822">
      <c r="S2822" s="73"/>
      <c r="T2822" s="73"/>
      <c r="U2822" s="74"/>
      <c r="V2822" s="74"/>
      <c r="W2822" s="74"/>
      <c r="X2822" s="75"/>
    </row>
    <row r="2823">
      <c r="S2823" s="73"/>
      <c r="T2823" s="73"/>
      <c r="U2823" s="74"/>
      <c r="V2823" s="74"/>
      <c r="W2823" s="74"/>
      <c r="X2823" s="75"/>
    </row>
    <row r="2824">
      <c r="S2824" s="73"/>
      <c r="T2824" s="76"/>
      <c r="U2824" s="74"/>
      <c r="V2824" s="74"/>
      <c r="W2824" s="74"/>
      <c r="X2824" s="75"/>
    </row>
    <row r="2825">
      <c r="S2825" s="73"/>
      <c r="T2825" s="73"/>
      <c r="U2825" s="74"/>
      <c r="V2825" s="74"/>
      <c r="W2825" s="74"/>
      <c r="X2825" s="75"/>
    </row>
    <row r="2826">
      <c r="S2826" s="73"/>
      <c r="T2826" s="73"/>
      <c r="U2826" s="74"/>
      <c r="V2826" s="74"/>
      <c r="W2826" s="74"/>
      <c r="X2826" s="75"/>
    </row>
    <row r="2827">
      <c r="S2827" s="73"/>
      <c r="T2827" s="73"/>
      <c r="U2827" s="74"/>
      <c r="V2827" s="74"/>
      <c r="W2827" s="74"/>
      <c r="X2827" s="75"/>
    </row>
    <row r="2828">
      <c r="S2828" s="73"/>
      <c r="T2828" s="76"/>
      <c r="U2828" s="74"/>
      <c r="V2828" s="74"/>
      <c r="W2828" s="74"/>
      <c r="X2828" s="75"/>
    </row>
    <row r="2829">
      <c r="S2829" s="73"/>
      <c r="T2829" s="73"/>
      <c r="U2829" s="74"/>
      <c r="V2829" s="74"/>
      <c r="W2829" s="74"/>
      <c r="X2829" s="75"/>
    </row>
    <row r="2830">
      <c r="S2830" s="73"/>
      <c r="T2830" s="73"/>
      <c r="U2830" s="74"/>
      <c r="V2830" s="74"/>
      <c r="W2830" s="74"/>
      <c r="X2830" s="75"/>
    </row>
    <row r="2831">
      <c r="S2831" s="73"/>
      <c r="T2831" s="73"/>
      <c r="U2831" s="74"/>
      <c r="V2831" s="74"/>
      <c r="W2831" s="74"/>
      <c r="X2831" s="75"/>
    </row>
    <row r="2832">
      <c r="S2832" s="73"/>
      <c r="T2832" s="73"/>
      <c r="U2832" s="74"/>
      <c r="V2832" s="74"/>
      <c r="W2832" s="74"/>
      <c r="X2832" s="75"/>
    </row>
    <row r="2833">
      <c r="S2833" s="73"/>
      <c r="T2833" s="73"/>
      <c r="U2833" s="74"/>
      <c r="V2833" s="74"/>
      <c r="W2833" s="74"/>
      <c r="X2833" s="75"/>
    </row>
    <row r="2834">
      <c r="S2834" s="73"/>
      <c r="T2834" s="73"/>
      <c r="U2834" s="74"/>
      <c r="V2834" s="74"/>
      <c r="W2834" s="74"/>
      <c r="X2834" s="75"/>
    </row>
    <row r="2835">
      <c r="S2835" s="73"/>
      <c r="T2835" s="73"/>
      <c r="U2835" s="74"/>
      <c r="V2835" s="74"/>
      <c r="W2835" s="74"/>
      <c r="X2835" s="75"/>
    </row>
    <row r="2836">
      <c r="S2836" s="73"/>
      <c r="T2836" s="73"/>
      <c r="U2836" s="74"/>
      <c r="V2836" s="74"/>
      <c r="W2836" s="74"/>
      <c r="X2836" s="75"/>
    </row>
    <row r="2837">
      <c r="S2837" s="73"/>
      <c r="T2837" s="73"/>
      <c r="U2837" s="74"/>
      <c r="V2837" s="74"/>
      <c r="W2837" s="74"/>
      <c r="X2837" s="75"/>
    </row>
    <row r="2838">
      <c r="S2838" s="73"/>
      <c r="T2838" s="73"/>
      <c r="U2838" s="74"/>
      <c r="V2838" s="74"/>
      <c r="W2838" s="74"/>
      <c r="X2838" s="75"/>
    </row>
    <row r="2839">
      <c r="S2839" s="73"/>
      <c r="T2839" s="73"/>
      <c r="U2839" s="74"/>
      <c r="V2839" s="74"/>
      <c r="W2839" s="74"/>
      <c r="X2839" s="75"/>
    </row>
    <row r="2840">
      <c r="S2840" s="73"/>
      <c r="T2840" s="73"/>
      <c r="U2840" s="74"/>
      <c r="V2840" s="74"/>
      <c r="W2840" s="74"/>
      <c r="X2840" s="75"/>
    </row>
    <row r="2841">
      <c r="S2841" s="76"/>
      <c r="T2841" s="73"/>
      <c r="U2841" s="74"/>
      <c r="V2841" s="74"/>
      <c r="W2841" s="74"/>
      <c r="X2841" s="75"/>
    </row>
    <row r="2842">
      <c r="S2842" s="73"/>
      <c r="T2842" s="73"/>
      <c r="U2842" s="74"/>
      <c r="V2842" s="74"/>
      <c r="W2842" s="74"/>
      <c r="X2842" s="75"/>
    </row>
    <row r="2843">
      <c r="S2843" s="73"/>
      <c r="T2843" s="73"/>
      <c r="U2843" s="74"/>
      <c r="V2843" s="74"/>
      <c r="W2843" s="74"/>
      <c r="X2843" s="75"/>
    </row>
    <row r="2844">
      <c r="S2844" s="73"/>
      <c r="T2844" s="73"/>
      <c r="U2844" s="74"/>
      <c r="V2844" s="74"/>
      <c r="W2844" s="74"/>
      <c r="X2844" s="75"/>
    </row>
    <row r="2845">
      <c r="S2845" s="73"/>
      <c r="T2845" s="73"/>
      <c r="U2845" s="74"/>
      <c r="V2845" s="74"/>
      <c r="W2845" s="74"/>
      <c r="X2845" s="75"/>
    </row>
    <row r="2846">
      <c r="S2846" s="73"/>
      <c r="T2846" s="73"/>
      <c r="U2846" s="74"/>
      <c r="V2846" s="74"/>
      <c r="W2846" s="74"/>
      <c r="X2846" s="75"/>
    </row>
    <row r="2847">
      <c r="S2847" s="73"/>
      <c r="T2847" s="73"/>
      <c r="U2847" s="74"/>
      <c r="V2847" s="74"/>
      <c r="W2847" s="74"/>
      <c r="X2847" s="75"/>
    </row>
    <row r="2848">
      <c r="S2848" s="73"/>
      <c r="T2848" s="76"/>
      <c r="U2848" s="74"/>
      <c r="V2848" s="74"/>
      <c r="W2848" s="74"/>
      <c r="X2848" s="75"/>
    </row>
    <row r="2849">
      <c r="S2849" s="73"/>
      <c r="T2849" s="76"/>
      <c r="U2849" s="74"/>
      <c r="V2849" s="74"/>
      <c r="W2849" s="74"/>
      <c r="X2849" s="75"/>
    </row>
    <row r="2850">
      <c r="S2850" s="73"/>
      <c r="T2850" s="76"/>
      <c r="U2850" s="74"/>
      <c r="V2850" s="74"/>
      <c r="W2850" s="74"/>
      <c r="X2850" s="75"/>
    </row>
    <row r="2851">
      <c r="S2851" s="73"/>
      <c r="T2851" s="73"/>
      <c r="U2851" s="74"/>
      <c r="V2851" s="74"/>
      <c r="W2851" s="74"/>
      <c r="X2851" s="75"/>
    </row>
    <row r="2852">
      <c r="S2852" s="73"/>
      <c r="T2852" s="73"/>
      <c r="U2852" s="74"/>
      <c r="V2852" s="74"/>
      <c r="W2852" s="74"/>
      <c r="X2852" s="75"/>
    </row>
    <row r="2853">
      <c r="S2853" s="73"/>
      <c r="T2853" s="73"/>
      <c r="U2853" s="74"/>
      <c r="V2853" s="74"/>
      <c r="W2853" s="74"/>
      <c r="X2853" s="75"/>
    </row>
    <row r="2854">
      <c r="S2854" s="73"/>
      <c r="T2854" s="73"/>
      <c r="U2854" s="74"/>
      <c r="V2854" s="74"/>
      <c r="W2854" s="74"/>
      <c r="X2854" s="75"/>
    </row>
    <row r="2855">
      <c r="S2855" s="73"/>
      <c r="T2855" s="73"/>
      <c r="U2855" s="74"/>
      <c r="V2855" s="74"/>
      <c r="W2855" s="74"/>
      <c r="X2855" s="75"/>
    </row>
    <row r="2856">
      <c r="S2856" s="73"/>
      <c r="T2856" s="73"/>
      <c r="U2856" s="74"/>
      <c r="V2856" s="74"/>
      <c r="W2856" s="74"/>
      <c r="X2856" s="75"/>
    </row>
    <row r="2857">
      <c r="S2857" s="73"/>
      <c r="T2857" s="73"/>
      <c r="U2857" s="74"/>
      <c r="V2857" s="74"/>
      <c r="W2857" s="74"/>
      <c r="X2857" s="75"/>
    </row>
    <row r="2858">
      <c r="S2858" s="73"/>
      <c r="T2858" s="73"/>
      <c r="U2858" s="74"/>
      <c r="V2858" s="74"/>
      <c r="W2858" s="74"/>
      <c r="X2858" s="75"/>
    </row>
    <row r="2859">
      <c r="S2859" s="73"/>
      <c r="T2859" s="73"/>
      <c r="U2859" s="74"/>
      <c r="V2859" s="74"/>
      <c r="W2859" s="74"/>
      <c r="X2859" s="75"/>
    </row>
    <row r="2860">
      <c r="S2860" s="73"/>
      <c r="T2860" s="73"/>
      <c r="U2860" s="74"/>
      <c r="V2860" s="74"/>
      <c r="W2860" s="74"/>
      <c r="X2860" s="75"/>
    </row>
    <row r="2861">
      <c r="S2861" s="73"/>
      <c r="T2861" s="73"/>
      <c r="U2861" s="74"/>
      <c r="V2861" s="74"/>
      <c r="W2861" s="74"/>
      <c r="X2861" s="75"/>
    </row>
    <row r="2862">
      <c r="S2862" s="73"/>
      <c r="T2862" s="73"/>
      <c r="U2862" s="74"/>
      <c r="V2862" s="74"/>
      <c r="W2862" s="74"/>
      <c r="X2862" s="75"/>
    </row>
    <row r="2863">
      <c r="S2863" s="73"/>
      <c r="T2863" s="73"/>
      <c r="U2863" s="74"/>
      <c r="V2863" s="74"/>
      <c r="W2863" s="74"/>
      <c r="X2863" s="75"/>
    </row>
    <row r="2864">
      <c r="S2864" s="73"/>
      <c r="T2864" s="73"/>
      <c r="U2864" s="74"/>
      <c r="V2864" s="74"/>
      <c r="W2864" s="74"/>
      <c r="X2864" s="75"/>
    </row>
    <row r="2865">
      <c r="S2865" s="73"/>
      <c r="T2865" s="73"/>
      <c r="U2865" s="74"/>
      <c r="V2865" s="74"/>
      <c r="W2865" s="74"/>
      <c r="X2865" s="75"/>
    </row>
    <row r="2866">
      <c r="S2866" s="73"/>
      <c r="T2866" s="73"/>
      <c r="U2866" s="74"/>
      <c r="V2866" s="74"/>
      <c r="W2866" s="74"/>
      <c r="X2866" s="75"/>
    </row>
    <row r="2867">
      <c r="S2867" s="73"/>
      <c r="T2867" s="73"/>
      <c r="U2867" s="74"/>
      <c r="V2867" s="74"/>
      <c r="W2867" s="74"/>
      <c r="X2867" s="75"/>
    </row>
    <row r="2868">
      <c r="S2868" s="73"/>
      <c r="T2868" s="73"/>
      <c r="U2868" s="74"/>
      <c r="V2868" s="74"/>
      <c r="W2868" s="74"/>
      <c r="X2868" s="75"/>
    </row>
    <row r="2869">
      <c r="S2869" s="73"/>
      <c r="T2869" s="73"/>
      <c r="U2869" s="74"/>
      <c r="V2869" s="74"/>
      <c r="W2869" s="74"/>
      <c r="X2869" s="75"/>
    </row>
    <row r="2870">
      <c r="S2870" s="73"/>
      <c r="T2870" s="73"/>
      <c r="U2870" s="74"/>
      <c r="V2870" s="74"/>
      <c r="W2870" s="74"/>
      <c r="X2870" s="75"/>
    </row>
    <row r="2871">
      <c r="S2871" s="73"/>
      <c r="T2871" s="73"/>
      <c r="U2871" s="74"/>
      <c r="V2871" s="74"/>
      <c r="W2871" s="74"/>
      <c r="X2871" s="75"/>
    </row>
    <row r="2872">
      <c r="S2872" s="73"/>
      <c r="T2872" s="73"/>
      <c r="U2872" s="74"/>
      <c r="V2872" s="74"/>
      <c r="W2872" s="74"/>
      <c r="X2872" s="75"/>
    </row>
    <row r="2873">
      <c r="S2873" s="73"/>
      <c r="T2873" s="73"/>
      <c r="U2873" s="74"/>
      <c r="V2873" s="74"/>
      <c r="W2873" s="74"/>
      <c r="X2873" s="75"/>
    </row>
    <row r="2874">
      <c r="S2874" s="73"/>
      <c r="T2874" s="73"/>
      <c r="U2874" s="74"/>
      <c r="V2874" s="74"/>
      <c r="W2874" s="74"/>
      <c r="X2874" s="75"/>
    </row>
    <row r="2875">
      <c r="S2875" s="73"/>
      <c r="T2875" s="73"/>
      <c r="U2875" s="74"/>
      <c r="V2875" s="74"/>
      <c r="W2875" s="74"/>
      <c r="X2875" s="75"/>
    </row>
    <row r="2876">
      <c r="S2876" s="73"/>
      <c r="T2876" s="73"/>
      <c r="U2876" s="74"/>
      <c r="V2876" s="74"/>
      <c r="W2876" s="74"/>
      <c r="X2876" s="75"/>
    </row>
    <row r="2877">
      <c r="S2877" s="76"/>
      <c r="T2877" s="73"/>
      <c r="U2877" s="74"/>
      <c r="V2877" s="74"/>
      <c r="W2877" s="74"/>
      <c r="X2877" s="75"/>
    </row>
    <row r="2878">
      <c r="S2878" s="73"/>
      <c r="T2878" s="73"/>
      <c r="U2878" s="74"/>
      <c r="V2878" s="74"/>
      <c r="W2878" s="74"/>
      <c r="X2878" s="75"/>
    </row>
    <row r="2879">
      <c r="S2879" s="73"/>
      <c r="T2879" s="73"/>
      <c r="U2879" s="74"/>
      <c r="V2879" s="74"/>
      <c r="W2879" s="74"/>
      <c r="X2879" s="75"/>
    </row>
    <row r="2880">
      <c r="S2880" s="73"/>
      <c r="T2880" s="73"/>
      <c r="U2880" s="74"/>
      <c r="V2880" s="74"/>
      <c r="W2880" s="74"/>
      <c r="X2880" s="75"/>
    </row>
    <row r="2881">
      <c r="S2881" s="73"/>
      <c r="T2881" s="73"/>
      <c r="U2881" s="74"/>
      <c r="V2881" s="74"/>
      <c r="W2881" s="74"/>
      <c r="X2881" s="75"/>
    </row>
    <row r="2882">
      <c r="S2882" s="73"/>
      <c r="T2882" s="73"/>
      <c r="U2882" s="74"/>
      <c r="V2882" s="74"/>
      <c r="W2882" s="74"/>
      <c r="X2882" s="75"/>
    </row>
    <row r="2883">
      <c r="S2883" s="73"/>
      <c r="T2883" s="73"/>
      <c r="U2883" s="74"/>
      <c r="V2883" s="74"/>
      <c r="W2883" s="74"/>
      <c r="X2883" s="75"/>
    </row>
    <row r="2884">
      <c r="S2884" s="73"/>
      <c r="T2884" s="73"/>
      <c r="U2884" s="74"/>
      <c r="V2884" s="74"/>
      <c r="W2884" s="74"/>
      <c r="X2884" s="75"/>
    </row>
    <row r="2885">
      <c r="S2885" s="73"/>
      <c r="T2885" s="73"/>
      <c r="U2885" s="74"/>
      <c r="V2885" s="74"/>
      <c r="W2885" s="74"/>
      <c r="X2885" s="75"/>
    </row>
    <row r="2886">
      <c r="S2886" s="73"/>
      <c r="T2886" s="73"/>
      <c r="U2886" s="74"/>
      <c r="V2886" s="74"/>
      <c r="W2886" s="74"/>
      <c r="X2886" s="75"/>
    </row>
    <row r="2887">
      <c r="S2887" s="73"/>
      <c r="T2887" s="73"/>
      <c r="U2887" s="74"/>
      <c r="V2887" s="74"/>
      <c r="W2887" s="74"/>
      <c r="X2887" s="75"/>
    </row>
    <row r="2888">
      <c r="S2888" s="73"/>
      <c r="T2888" s="73"/>
      <c r="U2888" s="74"/>
      <c r="V2888" s="74"/>
      <c r="W2888" s="74"/>
      <c r="X2888" s="75"/>
    </row>
    <row r="2889">
      <c r="S2889" s="73"/>
      <c r="T2889" s="73"/>
      <c r="U2889" s="74"/>
      <c r="V2889" s="74"/>
      <c r="W2889" s="74"/>
      <c r="X2889" s="75"/>
    </row>
    <row r="2890">
      <c r="S2890" s="73"/>
      <c r="T2890" s="73"/>
      <c r="U2890" s="74"/>
      <c r="V2890" s="74"/>
      <c r="W2890" s="74"/>
      <c r="X2890" s="75"/>
    </row>
    <row r="2891">
      <c r="S2891" s="73"/>
      <c r="T2891" s="73"/>
      <c r="U2891" s="74"/>
      <c r="V2891" s="74"/>
      <c r="W2891" s="74"/>
      <c r="X2891" s="75"/>
    </row>
    <row r="2892">
      <c r="S2892" s="73"/>
      <c r="T2892" s="73"/>
      <c r="U2892" s="74"/>
      <c r="V2892" s="74"/>
      <c r="W2892" s="74"/>
      <c r="X2892" s="75"/>
    </row>
    <row r="2893">
      <c r="S2893" s="73"/>
      <c r="T2893" s="73"/>
      <c r="U2893" s="74"/>
      <c r="V2893" s="74"/>
      <c r="W2893" s="74"/>
      <c r="X2893" s="75"/>
    </row>
    <row r="2894">
      <c r="S2894" s="73"/>
      <c r="T2894" s="73"/>
      <c r="U2894" s="74"/>
      <c r="V2894" s="74"/>
      <c r="W2894" s="74"/>
      <c r="X2894" s="75"/>
    </row>
    <row r="2895">
      <c r="S2895" s="73"/>
      <c r="T2895" s="73"/>
      <c r="U2895" s="74"/>
      <c r="V2895" s="74"/>
      <c r="W2895" s="74"/>
      <c r="X2895" s="75"/>
    </row>
    <row r="2896">
      <c r="S2896" s="73"/>
      <c r="T2896" s="73"/>
      <c r="U2896" s="74"/>
      <c r="V2896" s="74"/>
      <c r="W2896" s="74"/>
      <c r="X2896" s="75"/>
    </row>
    <row r="2897">
      <c r="S2897" s="73"/>
      <c r="T2897" s="73"/>
      <c r="U2897" s="74"/>
      <c r="V2897" s="74"/>
      <c r="W2897" s="74"/>
      <c r="X2897" s="75"/>
    </row>
    <row r="2898">
      <c r="S2898" s="73"/>
      <c r="T2898" s="73"/>
      <c r="U2898" s="74"/>
      <c r="V2898" s="74"/>
      <c r="W2898" s="74"/>
      <c r="X2898" s="75"/>
    </row>
    <row r="2899">
      <c r="S2899" s="73"/>
      <c r="T2899" s="73"/>
      <c r="U2899" s="74"/>
      <c r="V2899" s="74"/>
      <c r="W2899" s="74"/>
      <c r="X2899" s="75"/>
    </row>
    <row r="2900">
      <c r="S2900" s="73"/>
      <c r="T2900" s="73"/>
      <c r="U2900" s="74"/>
      <c r="V2900" s="74"/>
      <c r="W2900" s="74"/>
      <c r="X2900" s="75"/>
    </row>
    <row r="2901">
      <c r="S2901" s="73"/>
      <c r="T2901" s="73"/>
      <c r="U2901" s="74"/>
      <c r="V2901" s="74"/>
      <c r="W2901" s="74"/>
      <c r="X2901" s="75"/>
    </row>
    <row r="2902">
      <c r="S2902" s="73"/>
      <c r="T2902" s="73"/>
      <c r="U2902" s="74"/>
      <c r="V2902" s="74"/>
      <c r="W2902" s="74"/>
      <c r="X2902" s="75"/>
    </row>
    <row r="2903">
      <c r="S2903" s="73"/>
      <c r="T2903" s="73"/>
      <c r="U2903" s="74"/>
      <c r="V2903" s="74"/>
      <c r="W2903" s="74"/>
      <c r="X2903" s="75"/>
    </row>
    <row r="2904">
      <c r="S2904" s="73"/>
      <c r="T2904" s="73"/>
      <c r="U2904" s="74"/>
      <c r="V2904" s="74"/>
      <c r="W2904" s="74"/>
      <c r="X2904" s="75"/>
    </row>
    <row r="2905">
      <c r="S2905" s="73"/>
      <c r="T2905" s="73"/>
      <c r="U2905" s="74"/>
      <c r="V2905" s="74"/>
      <c r="W2905" s="74"/>
      <c r="X2905" s="75"/>
    </row>
    <row r="2906">
      <c r="S2906" s="73"/>
      <c r="T2906" s="73"/>
      <c r="U2906" s="74"/>
      <c r="V2906" s="74"/>
      <c r="W2906" s="74"/>
      <c r="X2906" s="75"/>
    </row>
    <row r="2907">
      <c r="S2907" s="73"/>
      <c r="T2907" s="73"/>
      <c r="U2907" s="74"/>
      <c r="V2907" s="74"/>
      <c r="W2907" s="74"/>
      <c r="X2907" s="75"/>
    </row>
    <row r="2908">
      <c r="S2908" s="73"/>
      <c r="T2908" s="73"/>
      <c r="U2908" s="74"/>
      <c r="V2908" s="74"/>
      <c r="W2908" s="74"/>
      <c r="X2908" s="75"/>
    </row>
    <row r="2909">
      <c r="S2909" s="73"/>
      <c r="T2909" s="73"/>
      <c r="U2909" s="74"/>
      <c r="V2909" s="74"/>
      <c r="W2909" s="74"/>
      <c r="X2909" s="75"/>
    </row>
    <row r="2910">
      <c r="S2910" s="73"/>
      <c r="T2910" s="76"/>
      <c r="U2910" s="74"/>
      <c r="V2910" s="74"/>
      <c r="W2910" s="74"/>
      <c r="X2910" s="75"/>
    </row>
    <row r="2911">
      <c r="S2911" s="73"/>
      <c r="T2911" s="73"/>
      <c r="U2911" s="74"/>
      <c r="V2911" s="74"/>
      <c r="W2911" s="74"/>
      <c r="X2911" s="75"/>
    </row>
    <row r="2912">
      <c r="S2912" s="73"/>
      <c r="T2912" s="73"/>
      <c r="U2912" s="74"/>
      <c r="V2912" s="74"/>
      <c r="W2912" s="74"/>
      <c r="X2912" s="75"/>
    </row>
    <row r="2913">
      <c r="S2913" s="73"/>
      <c r="T2913" s="73"/>
      <c r="U2913" s="74"/>
      <c r="V2913" s="74"/>
      <c r="W2913" s="74"/>
      <c r="X2913" s="75"/>
    </row>
    <row r="2914">
      <c r="S2914" s="73"/>
      <c r="T2914" s="73"/>
      <c r="U2914" s="74"/>
      <c r="V2914" s="74"/>
      <c r="W2914" s="74"/>
      <c r="X2914" s="75"/>
    </row>
    <row r="2915">
      <c r="S2915" s="73"/>
      <c r="T2915" s="73"/>
      <c r="U2915" s="74"/>
      <c r="V2915" s="74"/>
      <c r="W2915" s="74"/>
      <c r="X2915" s="75"/>
    </row>
    <row r="2916">
      <c r="S2916" s="73"/>
      <c r="T2916" s="73"/>
      <c r="U2916" s="74"/>
      <c r="V2916" s="74"/>
      <c r="W2916" s="74"/>
      <c r="X2916" s="75"/>
    </row>
    <row r="2917">
      <c r="S2917" s="73"/>
      <c r="T2917" s="73"/>
      <c r="U2917" s="74"/>
      <c r="V2917" s="74"/>
      <c r="W2917" s="74"/>
      <c r="X2917" s="75"/>
    </row>
    <row r="2918">
      <c r="S2918" s="73"/>
      <c r="T2918" s="73"/>
      <c r="U2918" s="74"/>
      <c r="V2918" s="74"/>
      <c r="W2918" s="74"/>
      <c r="X2918" s="75"/>
    </row>
    <row r="2919">
      <c r="S2919" s="73"/>
      <c r="T2919" s="73"/>
      <c r="U2919" s="74"/>
      <c r="V2919" s="74"/>
      <c r="W2919" s="74"/>
      <c r="X2919" s="75"/>
    </row>
    <row r="2920">
      <c r="S2920" s="73"/>
      <c r="T2920" s="73"/>
      <c r="U2920" s="74"/>
      <c r="V2920" s="74"/>
      <c r="W2920" s="74"/>
      <c r="X2920" s="75"/>
    </row>
    <row r="2921">
      <c r="S2921" s="73"/>
      <c r="T2921" s="73"/>
      <c r="U2921" s="74"/>
      <c r="V2921" s="74"/>
      <c r="W2921" s="74"/>
      <c r="X2921" s="75"/>
    </row>
    <row r="2922">
      <c r="S2922" s="73"/>
      <c r="T2922" s="73"/>
      <c r="U2922" s="74"/>
      <c r="V2922" s="74"/>
      <c r="W2922" s="74"/>
      <c r="X2922" s="75"/>
    </row>
    <row r="2923">
      <c r="S2923" s="73"/>
      <c r="T2923" s="76"/>
      <c r="U2923" s="74"/>
      <c r="V2923" s="74"/>
      <c r="W2923" s="74"/>
      <c r="X2923" s="75"/>
    </row>
    <row r="2924">
      <c r="S2924" s="73"/>
      <c r="T2924" s="73"/>
      <c r="U2924" s="74"/>
      <c r="V2924" s="74"/>
      <c r="W2924" s="74"/>
      <c r="X2924" s="75"/>
    </row>
    <row r="2925">
      <c r="S2925" s="73"/>
      <c r="T2925" s="73"/>
      <c r="U2925" s="74"/>
      <c r="V2925" s="74"/>
      <c r="W2925" s="74"/>
      <c r="X2925" s="75"/>
    </row>
    <row r="2926">
      <c r="S2926" s="73"/>
      <c r="T2926" s="73"/>
      <c r="U2926" s="74"/>
      <c r="V2926" s="74"/>
      <c r="W2926" s="74"/>
      <c r="X2926" s="75"/>
    </row>
    <row r="2927">
      <c r="S2927" s="73"/>
      <c r="T2927" s="73"/>
      <c r="U2927" s="74"/>
      <c r="V2927" s="74"/>
      <c r="W2927" s="74"/>
      <c r="X2927" s="75"/>
    </row>
    <row r="2928">
      <c r="S2928" s="73"/>
      <c r="T2928" s="73"/>
      <c r="U2928" s="74"/>
      <c r="V2928" s="74"/>
      <c r="W2928" s="74"/>
      <c r="X2928" s="75"/>
    </row>
    <row r="2929">
      <c r="S2929" s="73"/>
      <c r="T2929" s="73"/>
      <c r="U2929" s="74"/>
      <c r="V2929" s="74"/>
      <c r="W2929" s="74"/>
      <c r="X2929" s="75"/>
    </row>
    <row r="2930">
      <c r="S2930" s="73"/>
      <c r="T2930" s="73"/>
      <c r="U2930" s="74"/>
      <c r="V2930" s="74"/>
      <c r="W2930" s="74"/>
      <c r="X2930" s="75"/>
    </row>
    <row r="2931">
      <c r="S2931" s="73"/>
      <c r="T2931" s="73"/>
      <c r="U2931" s="74"/>
      <c r="V2931" s="74"/>
      <c r="W2931" s="74"/>
      <c r="X2931" s="75"/>
    </row>
    <row r="2932">
      <c r="S2932" s="73"/>
      <c r="T2932" s="73"/>
      <c r="U2932" s="74"/>
      <c r="V2932" s="74"/>
      <c r="W2932" s="74"/>
      <c r="X2932" s="75"/>
    </row>
    <row r="2933">
      <c r="S2933" s="73"/>
      <c r="T2933" s="73"/>
      <c r="U2933" s="74"/>
      <c r="V2933" s="74"/>
      <c r="W2933" s="74"/>
      <c r="X2933" s="75"/>
    </row>
    <row r="2934">
      <c r="S2934" s="73"/>
      <c r="T2934" s="73"/>
      <c r="U2934" s="74"/>
      <c r="V2934" s="74"/>
      <c r="W2934" s="74"/>
      <c r="X2934" s="75"/>
    </row>
    <row r="2935">
      <c r="S2935" s="73"/>
      <c r="T2935" s="73"/>
      <c r="U2935" s="74"/>
      <c r="V2935" s="74"/>
      <c r="W2935" s="74"/>
      <c r="X2935" s="75"/>
    </row>
    <row r="2936">
      <c r="S2936" s="73"/>
      <c r="T2936" s="73"/>
      <c r="U2936" s="74"/>
      <c r="V2936" s="74"/>
      <c r="W2936" s="74"/>
      <c r="X2936" s="75"/>
    </row>
    <row r="2937">
      <c r="S2937" s="73"/>
      <c r="T2937" s="73"/>
      <c r="U2937" s="74"/>
      <c r="V2937" s="74"/>
      <c r="W2937" s="74"/>
      <c r="X2937" s="75"/>
    </row>
    <row r="2938">
      <c r="S2938" s="73"/>
      <c r="T2938" s="73"/>
      <c r="U2938" s="74"/>
      <c r="V2938" s="74"/>
      <c r="W2938" s="74"/>
      <c r="X2938" s="75"/>
    </row>
    <row r="2939">
      <c r="S2939" s="73"/>
      <c r="T2939" s="73"/>
      <c r="U2939" s="74"/>
      <c r="V2939" s="74"/>
      <c r="W2939" s="74"/>
      <c r="X2939" s="75"/>
    </row>
    <row r="2940">
      <c r="S2940" s="73"/>
      <c r="T2940" s="73"/>
      <c r="U2940" s="74"/>
      <c r="V2940" s="74"/>
      <c r="W2940" s="74"/>
      <c r="X2940" s="75"/>
    </row>
    <row r="2941">
      <c r="S2941" s="73"/>
      <c r="T2941" s="73"/>
      <c r="U2941" s="74"/>
      <c r="V2941" s="74"/>
      <c r="W2941" s="74"/>
      <c r="X2941" s="75"/>
    </row>
    <row r="2942">
      <c r="S2942" s="73"/>
      <c r="T2942" s="73"/>
      <c r="U2942" s="74"/>
      <c r="V2942" s="74"/>
      <c r="W2942" s="74"/>
      <c r="X2942" s="75"/>
    </row>
    <row r="2943">
      <c r="S2943" s="73"/>
      <c r="T2943" s="73"/>
      <c r="U2943" s="74"/>
      <c r="V2943" s="74"/>
      <c r="W2943" s="74"/>
      <c r="X2943" s="75"/>
    </row>
    <row r="2944">
      <c r="S2944" s="73"/>
      <c r="T2944" s="73"/>
      <c r="U2944" s="74"/>
      <c r="V2944" s="74"/>
      <c r="W2944" s="74"/>
      <c r="X2944" s="75"/>
    </row>
    <row r="2945">
      <c r="S2945" s="73"/>
      <c r="T2945" s="73"/>
      <c r="U2945" s="74"/>
      <c r="V2945" s="74"/>
      <c r="W2945" s="74"/>
      <c r="X2945" s="75"/>
    </row>
    <row r="2946">
      <c r="S2946" s="76"/>
      <c r="T2946" s="73"/>
      <c r="U2946" s="74"/>
      <c r="V2946" s="74"/>
      <c r="W2946" s="74"/>
      <c r="X2946" s="75"/>
    </row>
    <row r="2947">
      <c r="S2947" s="73"/>
      <c r="T2947" s="73"/>
      <c r="U2947" s="74"/>
      <c r="V2947" s="74"/>
      <c r="W2947" s="74"/>
      <c r="X2947" s="75"/>
    </row>
    <row r="2948">
      <c r="S2948" s="73"/>
      <c r="T2948" s="73"/>
      <c r="U2948" s="74"/>
      <c r="V2948" s="74"/>
      <c r="W2948" s="74"/>
      <c r="X2948" s="75"/>
    </row>
    <row r="2949">
      <c r="S2949" s="73"/>
      <c r="T2949" s="73"/>
      <c r="U2949" s="74"/>
      <c r="V2949" s="74"/>
      <c r="W2949" s="74"/>
      <c r="X2949" s="75"/>
    </row>
    <row r="2950">
      <c r="S2950" s="73"/>
      <c r="T2950" s="73"/>
      <c r="U2950" s="74"/>
      <c r="V2950" s="74"/>
      <c r="W2950" s="74"/>
      <c r="X2950" s="75"/>
    </row>
    <row r="2951">
      <c r="S2951" s="73"/>
      <c r="T2951" s="73"/>
      <c r="U2951" s="74"/>
      <c r="V2951" s="74"/>
      <c r="W2951" s="74"/>
      <c r="X2951" s="75"/>
    </row>
    <row r="2952">
      <c r="S2952" s="73"/>
      <c r="T2952" s="73"/>
      <c r="U2952" s="74"/>
      <c r="V2952" s="74"/>
      <c r="W2952" s="74"/>
      <c r="X2952" s="75"/>
    </row>
    <row r="2953">
      <c r="S2953" s="73"/>
      <c r="T2953" s="73"/>
      <c r="U2953" s="74"/>
      <c r="V2953" s="74"/>
      <c r="W2953" s="74"/>
      <c r="X2953" s="75"/>
    </row>
    <row r="2954">
      <c r="S2954" s="73"/>
      <c r="T2954" s="73"/>
      <c r="U2954" s="74"/>
      <c r="V2954" s="74"/>
      <c r="W2954" s="74"/>
      <c r="X2954" s="75"/>
    </row>
    <row r="2955">
      <c r="S2955" s="73"/>
      <c r="T2955" s="73"/>
      <c r="U2955" s="74"/>
      <c r="V2955" s="74"/>
      <c r="W2955" s="74"/>
      <c r="X2955" s="75"/>
    </row>
    <row r="2956">
      <c r="S2956" s="73"/>
      <c r="T2956" s="73"/>
      <c r="U2956" s="74"/>
      <c r="V2956" s="74"/>
      <c r="W2956" s="74"/>
      <c r="X2956" s="75"/>
    </row>
    <row r="2957">
      <c r="S2957" s="73"/>
      <c r="T2957" s="76"/>
      <c r="U2957" s="74"/>
      <c r="V2957" s="74"/>
      <c r="W2957" s="74"/>
      <c r="X2957" s="77"/>
    </row>
    <row r="2958">
      <c r="S2958" s="73"/>
      <c r="T2958" s="73"/>
      <c r="U2958" s="74"/>
      <c r="V2958" s="74"/>
      <c r="W2958" s="74"/>
      <c r="X2958" s="75"/>
    </row>
    <row r="2959">
      <c r="S2959" s="73"/>
      <c r="T2959" s="73"/>
      <c r="U2959" s="74"/>
      <c r="V2959" s="74"/>
      <c r="W2959" s="74"/>
      <c r="X2959" s="75"/>
    </row>
    <row r="2960">
      <c r="S2960" s="76"/>
      <c r="T2960" s="73"/>
      <c r="U2960" s="74"/>
      <c r="V2960" s="74"/>
      <c r="W2960" s="74"/>
      <c r="X2960" s="75"/>
    </row>
    <row r="2961">
      <c r="S2961" s="73"/>
      <c r="T2961" s="73"/>
      <c r="U2961" s="74"/>
      <c r="V2961" s="74"/>
      <c r="W2961" s="74"/>
      <c r="X2961" s="75"/>
    </row>
    <row r="2962">
      <c r="S2962" s="73"/>
      <c r="T2962" s="73"/>
      <c r="U2962" s="74"/>
      <c r="V2962" s="74"/>
      <c r="W2962" s="74"/>
      <c r="X2962" s="75"/>
    </row>
    <row r="2963">
      <c r="S2963" s="73"/>
      <c r="T2963" s="73"/>
      <c r="U2963" s="74"/>
      <c r="V2963" s="74"/>
      <c r="W2963" s="74"/>
      <c r="X2963" s="75"/>
    </row>
    <row r="2964">
      <c r="S2964" s="73"/>
      <c r="T2964" s="73"/>
      <c r="U2964" s="74"/>
      <c r="V2964" s="74"/>
      <c r="W2964" s="74"/>
      <c r="X2964" s="75"/>
    </row>
    <row r="2965">
      <c r="S2965" s="73"/>
      <c r="T2965" s="73"/>
      <c r="U2965" s="74"/>
      <c r="V2965" s="74"/>
      <c r="W2965" s="74"/>
      <c r="X2965" s="75"/>
    </row>
    <row r="2966">
      <c r="S2966" s="73"/>
      <c r="T2966" s="73"/>
      <c r="U2966" s="74"/>
      <c r="V2966" s="74"/>
      <c r="W2966" s="74"/>
      <c r="X2966" s="75"/>
    </row>
    <row r="2967">
      <c r="S2967" s="73"/>
      <c r="T2967" s="73"/>
      <c r="U2967" s="74"/>
      <c r="V2967" s="74"/>
      <c r="W2967" s="74"/>
      <c r="X2967" s="75"/>
    </row>
    <row r="2968">
      <c r="S2968" s="73"/>
      <c r="T2968" s="73"/>
      <c r="U2968" s="74"/>
      <c r="V2968" s="74"/>
      <c r="W2968" s="74"/>
      <c r="X2968" s="75"/>
    </row>
    <row r="2969">
      <c r="S2969" s="73"/>
      <c r="T2969" s="73"/>
      <c r="U2969" s="74"/>
      <c r="V2969" s="74"/>
      <c r="W2969" s="74"/>
      <c r="X2969" s="75"/>
    </row>
    <row r="2970">
      <c r="S2970" s="73"/>
      <c r="T2970" s="73"/>
      <c r="U2970" s="74"/>
      <c r="V2970" s="74"/>
      <c r="W2970" s="74"/>
      <c r="X2970" s="75"/>
    </row>
    <row r="2971">
      <c r="S2971" s="73"/>
      <c r="T2971" s="73"/>
      <c r="U2971" s="74"/>
      <c r="V2971" s="74"/>
      <c r="W2971" s="74"/>
      <c r="X2971" s="75"/>
    </row>
    <row r="2972">
      <c r="S2972" s="73"/>
      <c r="T2972" s="73"/>
      <c r="U2972" s="74"/>
      <c r="V2972" s="74"/>
      <c r="W2972" s="74"/>
      <c r="X2972" s="75"/>
    </row>
    <row r="2973">
      <c r="S2973" s="73"/>
      <c r="T2973" s="73"/>
      <c r="U2973" s="74"/>
      <c r="V2973" s="74"/>
      <c r="W2973" s="74"/>
      <c r="X2973" s="75"/>
    </row>
    <row r="2974">
      <c r="S2974" s="73"/>
      <c r="T2974" s="73"/>
      <c r="U2974" s="74"/>
      <c r="V2974" s="74"/>
      <c r="W2974" s="74"/>
      <c r="X2974" s="75"/>
    </row>
    <row r="2975">
      <c r="S2975" s="73"/>
      <c r="T2975" s="73"/>
      <c r="U2975" s="74"/>
      <c r="V2975" s="74"/>
      <c r="W2975" s="74"/>
      <c r="X2975" s="75"/>
    </row>
    <row r="2976">
      <c r="S2976" s="73"/>
      <c r="T2976" s="73"/>
      <c r="U2976" s="74"/>
      <c r="V2976" s="74"/>
      <c r="W2976" s="74"/>
      <c r="X2976" s="75"/>
    </row>
    <row r="2977">
      <c r="S2977" s="73"/>
      <c r="T2977" s="73"/>
      <c r="U2977" s="74"/>
      <c r="V2977" s="74"/>
      <c r="W2977" s="74"/>
      <c r="X2977" s="75"/>
    </row>
    <row r="2978">
      <c r="S2978" s="73"/>
      <c r="T2978" s="73"/>
      <c r="U2978" s="74"/>
      <c r="V2978" s="74"/>
      <c r="W2978" s="74"/>
      <c r="X2978" s="75"/>
    </row>
    <row r="2979">
      <c r="S2979" s="73"/>
      <c r="T2979" s="73"/>
      <c r="U2979" s="74"/>
      <c r="V2979" s="74"/>
      <c r="W2979" s="74"/>
      <c r="X2979" s="75"/>
    </row>
    <row r="2980">
      <c r="S2980" s="73"/>
      <c r="T2980" s="73"/>
      <c r="U2980" s="74"/>
      <c r="V2980" s="74"/>
      <c r="W2980" s="74"/>
      <c r="X2980" s="75"/>
    </row>
    <row r="2981">
      <c r="S2981" s="73"/>
      <c r="T2981" s="73"/>
      <c r="U2981" s="74"/>
      <c r="V2981" s="74"/>
      <c r="W2981" s="74"/>
      <c r="X2981" s="75"/>
    </row>
    <row r="2982">
      <c r="S2982" s="76"/>
      <c r="T2982" s="73"/>
      <c r="U2982" s="74"/>
      <c r="V2982" s="74"/>
      <c r="W2982" s="74"/>
      <c r="X2982" s="75"/>
    </row>
    <row r="2983">
      <c r="S2983" s="73"/>
      <c r="T2983" s="73"/>
      <c r="U2983" s="74"/>
      <c r="V2983" s="74"/>
      <c r="W2983" s="74"/>
      <c r="X2983" s="75"/>
    </row>
    <row r="2984">
      <c r="S2984" s="73"/>
      <c r="T2984" s="73"/>
      <c r="U2984" s="74"/>
      <c r="V2984" s="74"/>
      <c r="W2984" s="74"/>
      <c r="X2984" s="75"/>
    </row>
    <row r="2985">
      <c r="S2985" s="73"/>
      <c r="T2985" s="73"/>
      <c r="U2985" s="74"/>
      <c r="V2985" s="74"/>
      <c r="W2985" s="74"/>
      <c r="X2985" s="75"/>
    </row>
    <row r="2986">
      <c r="S2986" s="73"/>
      <c r="T2986" s="73"/>
      <c r="U2986" s="74"/>
      <c r="V2986" s="74"/>
      <c r="W2986" s="74"/>
      <c r="X2986" s="75"/>
    </row>
    <row r="2987">
      <c r="S2987" s="73"/>
      <c r="T2987" s="73"/>
      <c r="U2987" s="74"/>
      <c r="V2987" s="74"/>
      <c r="W2987" s="74"/>
      <c r="X2987" s="75"/>
    </row>
    <row r="2988">
      <c r="S2988" s="73"/>
      <c r="T2988" s="73"/>
      <c r="U2988" s="74"/>
      <c r="V2988" s="74"/>
      <c r="W2988" s="74"/>
      <c r="X2988" s="75"/>
    </row>
    <row r="2989">
      <c r="S2989" s="73"/>
      <c r="T2989" s="73"/>
      <c r="U2989" s="74"/>
      <c r="V2989" s="74"/>
      <c r="W2989" s="74"/>
      <c r="X2989" s="75"/>
    </row>
    <row r="2990">
      <c r="S2990" s="73"/>
      <c r="T2990" s="73"/>
      <c r="U2990" s="74"/>
      <c r="V2990" s="74"/>
      <c r="W2990" s="74"/>
      <c r="X2990" s="75"/>
    </row>
    <row r="2991">
      <c r="S2991" s="73"/>
      <c r="T2991" s="73"/>
      <c r="U2991" s="74"/>
      <c r="V2991" s="74"/>
      <c r="W2991" s="74"/>
      <c r="X2991" s="75"/>
    </row>
    <row r="2992">
      <c r="S2992" s="73"/>
      <c r="T2992" s="76"/>
      <c r="U2992" s="74"/>
      <c r="V2992" s="74"/>
      <c r="W2992" s="74"/>
      <c r="X2992" s="75"/>
    </row>
    <row r="2993">
      <c r="S2993" s="73"/>
      <c r="T2993" s="73"/>
      <c r="U2993" s="74"/>
      <c r="V2993" s="74"/>
      <c r="W2993" s="74"/>
      <c r="X2993" s="75"/>
    </row>
    <row r="2994">
      <c r="S2994" s="73"/>
      <c r="T2994" s="73"/>
      <c r="U2994" s="74"/>
      <c r="V2994" s="74"/>
      <c r="W2994" s="74"/>
      <c r="X2994" s="75"/>
    </row>
    <row r="2995">
      <c r="S2995" s="73"/>
      <c r="T2995" s="73"/>
      <c r="U2995" s="74"/>
      <c r="V2995" s="74"/>
      <c r="W2995" s="74"/>
      <c r="X2995" s="75"/>
    </row>
    <row r="2996">
      <c r="S2996" s="73"/>
      <c r="T2996" s="73"/>
      <c r="U2996" s="74"/>
      <c r="V2996" s="74"/>
      <c r="W2996" s="74"/>
      <c r="X2996" s="75"/>
    </row>
    <row r="2997">
      <c r="S2997" s="73"/>
      <c r="T2997" s="73"/>
      <c r="U2997" s="74"/>
      <c r="V2997" s="74"/>
      <c r="W2997" s="74"/>
      <c r="X2997" s="75"/>
    </row>
    <row r="2998">
      <c r="S2998" s="73"/>
      <c r="T2998" s="73"/>
      <c r="U2998" s="74"/>
      <c r="V2998" s="74"/>
      <c r="W2998" s="74"/>
      <c r="X2998" s="75"/>
    </row>
    <row r="2999">
      <c r="S2999" s="73"/>
      <c r="T2999" s="73"/>
      <c r="U2999" s="74"/>
      <c r="V2999" s="74"/>
      <c r="W2999" s="74"/>
      <c r="X2999" s="75"/>
    </row>
    <row r="3000">
      <c r="S3000" s="73"/>
      <c r="T3000" s="73"/>
      <c r="U3000" s="74"/>
      <c r="V3000" s="74"/>
      <c r="W3000" s="74"/>
      <c r="X3000" s="75"/>
    </row>
    <row r="3001">
      <c r="S3001" s="73"/>
      <c r="T3001" s="73"/>
      <c r="U3001" s="74"/>
      <c r="V3001" s="74"/>
      <c r="W3001" s="74"/>
      <c r="X3001" s="75"/>
    </row>
    <row r="3002">
      <c r="S3002" s="73"/>
      <c r="T3002" s="73"/>
      <c r="U3002" s="74"/>
      <c r="V3002" s="74"/>
      <c r="W3002" s="74"/>
      <c r="X3002" s="75"/>
    </row>
    <row r="3003">
      <c r="S3003" s="73"/>
      <c r="T3003" s="76"/>
      <c r="U3003" s="74"/>
      <c r="V3003" s="74"/>
      <c r="W3003" s="74"/>
      <c r="X3003" s="75"/>
    </row>
    <row r="3004">
      <c r="S3004" s="73"/>
      <c r="T3004" s="73"/>
      <c r="U3004" s="74"/>
      <c r="V3004" s="74"/>
      <c r="W3004" s="74"/>
      <c r="X3004" s="75"/>
    </row>
    <row r="3005">
      <c r="S3005" s="73"/>
      <c r="T3005" s="73"/>
      <c r="U3005" s="74"/>
      <c r="V3005" s="74"/>
      <c r="W3005" s="74"/>
      <c r="X3005" s="75"/>
    </row>
    <row r="3006">
      <c r="S3006" s="73"/>
      <c r="T3006" s="73"/>
      <c r="U3006" s="74"/>
      <c r="V3006" s="74"/>
      <c r="W3006" s="74"/>
      <c r="X3006" s="75"/>
    </row>
    <row r="3007">
      <c r="S3007" s="73"/>
      <c r="T3007" s="73"/>
      <c r="U3007" s="74"/>
      <c r="V3007" s="74"/>
      <c r="W3007" s="74"/>
      <c r="X3007" s="75"/>
    </row>
    <row r="3008">
      <c r="S3008" s="73"/>
      <c r="T3008" s="73"/>
      <c r="U3008" s="74"/>
      <c r="V3008" s="74"/>
      <c r="W3008" s="74"/>
      <c r="X3008" s="75"/>
    </row>
    <row r="3009">
      <c r="S3009" s="73"/>
      <c r="T3009" s="73"/>
      <c r="U3009" s="74"/>
      <c r="V3009" s="74"/>
      <c r="W3009" s="74"/>
      <c r="X3009" s="75"/>
    </row>
    <row r="3010">
      <c r="S3010" s="76"/>
      <c r="T3010" s="73"/>
      <c r="U3010" s="74"/>
      <c r="V3010" s="74"/>
      <c r="W3010" s="74"/>
      <c r="X3010" s="75"/>
    </row>
    <row r="3011">
      <c r="S3011" s="73"/>
      <c r="T3011" s="73"/>
      <c r="U3011" s="74"/>
      <c r="V3011" s="74"/>
      <c r="W3011" s="74"/>
      <c r="X3011" s="75"/>
    </row>
    <row r="3012">
      <c r="S3012" s="73"/>
      <c r="T3012" s="73"/>
      <c r="U3012" s="74"/>
      <c r="V3012" s="74"/>
      <c r="W3012" s="74"/>
      <c r="X3012" s="75"/>
    </row>
    <row r="3013">
      <c r="S3013" s="73"/>
      <c r="T3013" s="73"/>
      <c r="U3013" s="74"/>
      <c r="V3013" s="74"/>
      <c r="W3013" s="74"/>
      <c r="X3013" s="75"/>
    </row>
    <row r="3014">
      <c r="S3014" s="73"/>
      <c r="T3014" s="73"/>
      <c r="U3014" s="74"/>
      <c r="V3014" s="74"/>
      <c r="W3014" s="74"/>
      <c r="X3014" s="75"/>
    </row>
    <row r="3015">
      <c r="S3015" s="76"/>
      <c r="T3015" s="73"/>
      <c r="U3015" s="74"/>
      <c r="V3015" s="74"/>
      <c r="W3015" s="74"/>
      <c r="X3015" s="75"/>
    </row>
    <row r="3016">
      <c r="S3016" s="73"/>
      <c r="T3016" s="76"/>
      <c r="U3016" s="74"/>
      <c r="V3016" s="74"/>
      <c r="W3016" s="74"/>
      <c r="X3016" s="75"/>
    </row>
    <row r="3017">
      <c r="S3017" s="73"/>
      <c r="T3017" s="73"/>
      <c r="U3017" s="74"/>
      <c r="V3017" s="74"/>
      <c r="W3017" s="74"/>
      <c r="X3017" s="75"/>
    </row>
    <row r="3018">
      <c r="S3018" s="73"/>
      <c r="T3018" s="73"/>
      <c r="U3018" s="74"/>
      <c r="V3018" s="74"/>
      <c r="W3018" s="74"/>
      <c r="X3018" s="75"/>
    </row>
    <row r="3019">
      <c r="S3019" s="73"/>
      <c r="T3019" s="73"/>
      <c r="U3019" s="74"/>
      <c r="V3019" s="74"/>
      <c r="W3019" s="74"/>
      <c r="X3019" s="75"/>
    </row>
    <row r="3020">
      <c r="S3020" s="73"/>
      <c r="T3020" s="73"/>
      <c r="U3020" s="74"/>
      <c r="V3020" s="74"/>
      <c r="W3020" s="74"/>
      <c r="X3020" s="75"/>
    </row>
    <row r="3021">
      <c r="S3021" s="73"/>
      <c r="T3021" s="73"/>
      <c r="U3021" s="74"/>
      <c r="V3021" s="74"/>
      <c r="W3021" s="74"/>
      <c r="X3021" s="75"/>
    </row>
    <row r="3022">
      <c r="S3022" s="73"/>
      <c r="T3022" s="73"/>
      <c r="U3022" s="74"/>
      <c r="V3022" s="74"/>
      <c r="W3022" s="74"/>
      <c r="X3022" s="75"/>
    </row>
    <row r="3023">
      <c r="S3023" s="73"/>
      <c r="T3023" s="73"/>
      <c r="U3023" s="74"/>
      <c r="V3023" s="74"/>
      <c r="W3023" s="74"/>
      <c r="X3023" s="75"/>
    </row>
    <row r="3024">
      <c r="S3024" s="73"/>
      <c r="T3024" s="73"/>
      <c r="U3024" s="74"/>
      <c r="V3024" s="74"/>
      <c r="W3024" s="74"/>
      <c r="X3024" s="75"/>
    </row>
    <row r="3025">
      <c r="S3025" s="73"/>
      <c r="T3025" s="73"/>
      <c r="U3025" s="74"/>
      <c r="V3025" s="74"/>
      <c r="W3025" s="74"/>
      <c r="X3025" s="75"/>
    </row>
    <row r="3026">
      <c r="S3026" s="73"/>
      <c r="T3026" s="73"/>
      <c r="U3026" s="74"/>
      <c r="V3026" s="74"/>
      <c r="W3026" s="74"/>
      <c r="X3026" s="75"/>
    </row>
    <row r="3027">
      <c r="S3027" s="73"/>
      <c r="T3027" s="73"/>
      <c r="U3027" s="74"/>
      <c r="V3027" s="74"/>
      <c r="W3027" s="74"/>
      <c r="X3027" s="75"/>
    </row>
    <row r="3028">
      <c r="S3028" s="73"/>
      <c r="T3028" s="73"/>
      <c r="U3028" s="74"/>
      <c r="V3028" s="74"/>
      <c r="W3028" s="74"/>
      <c r="X3028" s="75"/>
    </row>
    <row r="3029">
      <c r="S3029" s="73"/>
      <c r="T3029" s="73"/>
      <c r="U3029" s="74"/>
      <c r="V3029" s="74"/>
      <c r="W3029" s="74"/>
      <c r="X3029" s="75"/>
    </row>
    <row r="3030">
      <c r="S3030" s="73"/>
      <c r="T3030" s="73"/>
      <c r="U3030" s="74"/>
      <c r="V3030" s="74"/>
      <c r="W3030" s="74"/>
      <c r="X3030" s="75"/>
    </row>
    <row r="3031">
      <c r="S3031" s="73"/>
      <c r="T3031" s="73"/>
      <c r="U3031" s="74"/>
      <c r="V3031" s="74"/>
      <c r="W3031" s="74"/>
      <c r="X3031" s="75"/>
    </row>
    <row r="3032">
      <c r="S3032" s="73"/>
      <c r="T3032" s="73"/>
      <c r="U3032" s="74"/>
      <c r="V3032" s="74"/>
      <c r="W3032" s="74"/>
      <c r="X3032" s="75"/>
    </row>
    <row r="3033">
      <c r="S3033" s="73"/>
      <c r="T3033" s="73"/>
      <c r="U3033" s="74"/>
      <c r="V3033" s="74"/>
      <c r="W3033" s="74"/>
      <c r="X3033" s="75"/>
    </row>
    <row r="3034">
      <c r="S3034" s="73"/>
      <c r="T3034" s="73"/>
      <c r="U3034" s="74"/>
      <c r="V3034" s="74"/>
      <c r="W3034" s="74"/>
      <c r="X3034" s="75"/>
    </row>
    <row r="3035">
      <c r="S3035" s="73"/>
      <c r="T3035" s="73"/>
      <c r="U3035" s="74"/>
      <c r="V3035" s="74"/>
      <c r="W3035" s="74"/>
      <c r="X3035" s="75"/>
    </row>
    <row r="3036">
      <c r="S3036" s="73"/>
      <c r="T3036" s="73"/>
      <c r="U3036" s="74"/>
      <c r="V3036" s="74"/>
      <c r="W3036" s="74"/>
      <c r="X3036" s="75"/>
    </row>
    <row r="3037">
      <c r="S3037" s="73"/>
      <c r="T3037" s="73"/>
      <c r="U3037" s="74"/>
      <c r="V3037" s="74"/>
      <c r="W3037" s="74"/>
      <c r="X3037" s="75"/>
    </row>
    <row r="3038">
      <c r="S3038" s="73"/>
      <c r="T3038" s="73"/>
      <c r="U3038" s="74"/>
      <c r="V3038" s="74"/>
      <c r="W3038" s="74"/>
      <c r="X3038" s="75"/>
    </row>
    <row r="3039">
      <c r="S3039" s="73"/>
      <c r="T3039" s="73"/>
      <c r="U3039" s="74"/>
      <c r="V3039" s="74"/>
      <c r="W3039" s="74"/>
      <c r="X3039" s="75"/>
    </row>
    <row r="3040">
      <c r="S3040" s="73"/>
      <c r="T3040" s="73"/>
      <c r="U3040" s="74"/>
      <c r="V3040" s="74"/>
      <c r="W3040" s="74"/>
      <c r="X3040" s="75"/>
    </row>
    <row r="3041">
      <c r="S3041" s="73"/>
      <c r="T3041" s="73"/>
      <c r="U3041" s="74"/>
      <c r="V3041" s="74"/>
      <c r="W3041" s="74"/>
      <c r="X3041" s="75"/>
    </row>
    <row r="3042">
      <c r="S3042" s="73"/>
      <c r="T3042" s="73"/>
      <c r="U3042" s="74"/>
      <c r="V3042" s="74"/>
      <c r="W3042" s="74"/>
      <c r="X3042" s="75"/>
    </row>
    <row r="3043">
      <c r="S3043" s="73"/>
      <c r="T3043" s="73"/>
      <c r="U3043" s="74"/>
      <c r="V3043" s="74"/>
      <c r="W3043" s="74"/>
      <c r="X3043" s="75"/>
    </row>
    <row r="3044">
      <c r="S3044" s="73"/>
      <c r="T3044" s="76"/>
      <c r="U3044" s="74"/>
      <c r="V3044" s="74"/>
      <c r="W3044" s="74"/>
      <c r="X3044" s="75"/>
    </row>
    <row r="3045">
      <c r="S3045" s="76"/>
      <c r="T3045" s="73"/>
      <c r="U3045" s="74"/>
      <c r="V3045" s="74"/>
      <c r="W3045" s="74"/>
      <c r="X3045" s="75"/>
    </row>
    <row r="3046">
      <c r="S3046" s="73"/>
      <c r="T3046" s="73"/>
      <c r="U3046" s="74"/>
      <c r="V3046" s="74"/>
      <c r="W3046" s="74"/>
      <c r="X3046" s="75"/>
    </row>
    <row r="3047">
      <c r="S3047" s="73"/>
      <c r="T3047" s="73"/>
      <c r="U3047" s="74"/>
      <c r="V3047" s="74"/>
      <c r="W3047" s="74"/>
      <c r="X3047" s="75"/>
    </row>
    <row r="3048">
      <c r="S3048" s="73"/>
      <c r="T3048" s="73"/>
      <c r="U3048" s="74"/>
      <c r="V3048" s="74"/>
      <c r="W3048" s="74"/>
      <c r="X3048" s="75"/>
    </row>
    <row r="3049">
      <c r="S3049" s="76"/>
      <c r="T3049" s="73"/>
      <c r="U3049" s="74"/>
      <c r="V3049" s="74"/>
      <c r="W3049" s="74"/>
      <c r="X3049" s="75"/>
    </row>
    <row r="3050">
      <c r="S3050" s="73"/>
      <c r="T3050" s="73"/>
      <c r="U3050" s="74"/>
      <c r="V3050" s="74"/>
      <c r="W3050" s="74"/>
      <c r="X3050" s="75"/>
    </row>
    <row r="3051">
      <c r="S3051" s="73"/>
      <c r="T3051" s="73"/>
      <c r="U3051" s="74"/>
      <c r="V3051" s="74"/>
      <c r="W3051" s="74"/>
      <c r="X3051" s="75"/>
    </row>
    <row r="3052">
      <c r="S3052" s="76"/>
      <c r="T3052" s="73"/>
      <c r="U3052" s="74"/>
      <c r="V3052" s="74"/>
      <c r="W3052" s="74"/>
      <c r="X3052" s="75"/>
    </row>
    <row r="3053">
      <c r="S3053" s="73"/>
      <c r="T3053" s="73"/>
      <c r="U3053" s="74"/>
      <c r="V3053" s="74"/>
      <c r="W3053" s="74"/>
      <c r="X3053" s="75"/>
    </row>
    <row r="3054">
      <c r="S3054" s="73"/>
      <c r="T3054" s="73"/>
      <c r="U3054" s="74"/>
      <c r="V3054" s="74"/>
      <c r="W3054" s="74"/>
      <c r="X3054" s="75"/>
    </row>
    <row r="3055">
      <c r="S3055" s="73"/>
      <c r="T3055" s="73"/>
      <c r="U3055" s="74"/>
      <c r="V3055" s="74"/>
      <c r="W3055" s="74"/>
      <c r="X3055" s="75"/>
    </row>
    <row r="3056">
      <c r="S3056" s="73"/>
      <c r="T3056" s="73"/>
      <c r="U3056" s="74"/>
      <c r="V3056" s="74"/>
      <c r="W3056" s="74"/>
      <c r="X3056" s="75"/>
    </row>
    <row r="3057">
      <c r="S3057" s="73"/>
      <c r="T3057" s="73"/>
      <c r="U3057" s="74"/>
      <c r="V3057" s="74"/>
      <c r="W3057" s="74"/>
      <c r="X3057" s="75"/>
    </row>
    <row r="3058">
      <c r="S3058" s="73"/>
      <c r="T3058" s="73"/>
      <c r="U3058" s="74"/>
      <c r="V3058" s="74"/>
      <c r="W3058" s="74"/>
      <c r="X3058" s="75"/>
    </row>
    <row r="3059">
      <c r="S3059" s="73"/>
      <c r="T3059" s="73"/>
      <c r="U3059" s="74"/>
      <c r="V3059" s="74"/>
      <c r="W3059" s="74"/>
      <c r="X3059" s="75"/>
    </row>
    <row r="3060">
      <c r="S3060" s="73"/>
      <c r="T3060" s="73"/>
      <c r="U3060" s="74"/>
      <c r="V3060" s="74"/>
      <c r="W3060" s="74"/>
      <c r="X3060" s="75"/>
    </row>
    <row r="3061">
      <c r="S3061" s="73"/>
      <c r="T3061" s="73"/>
      <c r="U3061" s="74"/>
      <c r="V3061" s="74"/>
      <c r="W3061" s="74"/>
      <c r="X3061" s="75"/>
    </row>
    <row r="3062">
      <c r="S3062" s="73"/>
      <c r="T3062" s="73"/>
      <c r="U3062" s="74"/>
      <c r="V3062" s="74"/>
      <c r="W3062" s="74"/>
      <c r="X3062" s="75"/>
    </row>
    <row r="3063">
      <c r="S3063" s="73"/>
      <c r="T3063" s="73"/>
      <c r="U3063" s="74"/>
      <c r="V3063" s="74"/>
      <c r="W3063" s="74"/>
      <c r="X3063" s="75"/>
    </row>
    <row r="3064">
      <c r="S3064" s="76"/>
      <c r="T3064" s="73"/>
      <c r="U3064" s="74"/>
      <c r="V3064" s="74"/>
      <c r="W3064" s="74"/>
      <c r="X3064" s="75"/>
    </row>
    <row r="3065">
      <c r="S3065" s="73"/>
      <c r="T3065" s="73"/>
      <c r="U3065" s="74"/>
      <c r="V3065" s="74"/>
      <c r="W3065" s="74"/>
      <c r="X3065" s="75"/>
    </row>
    <row r="3066">
      <c r="S3066" s="73"/>
      <c r="T3066" s="73"/>
      <c r="U3066" s="74"/>
      <c r="V3066" s="74"/>
      <c r="W3066" s="74"/>
      <c r="X3066" s="75"/>
    </row>
    <row r="3067">
      <c r="S3067" s="73"/>
      <c r="T3067" s="73"/>
      <c r="U3067" s="74"/>
      <c r="V3067" s="74"/>
      <c r="W3067" s="74"/>
      <c r="X3067" s="75"/>
    </row>
    <row r="3068">
      <c r="S3068" s="73"/>
      <c r="T3068" s="73"/>
      <c r="U3068" s="74"/>
      <c r="V3068" s="74"/>
      <c r="W3068" s="74"/>
      <c r="X3068" s="75"/>
    </row>
    <row r="3069">
      <c r="S3069" s="73"/>
      <c r="T3069" s="73"/>
      <c r="U3069" s="74"/>
      <c r="V3069" s="74"/>
      <c r="W3069" s="74"/>
      <c r="X3069" s="75"/>
    </row>
    <row r="3070">
      <c r="S3070" s="73"/>
      <c r="T3070" s="73"/>
      <c r="U3070" s="74"/>
      <c r="V3070" s="74"/>
      <c r="W3070" s="74"/>
      <c r="X3070" s="75"/>
    </row>
    <row r="3071">
      <c r="S3071" s="73"/>
      <c r="T3071" s="73"/>
      <c r="U3071" s="74"/>
      <c r="V3071" s="74"/>
      <c r="W3071" s="74"/>
      <c r="X3071" s="75"/>
    </row>
    <row r="3072">
      <c r="S3072" s="73"/>
      <c r="T3072" s="73"/>
      <c r="U3072" s="74"/>
      <c r="V3072" s="74"/>
      <c r="W3072" s="74"/>
      <c r="X3072" s="75"/>
    </row>
    <row r="3073">
      <c r="S3073" s="73"/>
      <c r="T3073" s="73"/>
      <c r="U3073" s="74"/>
      <c r="V3073" s="74"/>
      <c r="W3073" s="74"/>
      <c r="X3073" s="75"/>
    </row>
    <row r="3074">
      <c r="S3074" s="73"/>
      <c r="T3074" s="73"/>
      <c r="U3074" s="74"/>
      <c r="V3074" s="74"/>
      <c r="W3074" s="74"/>
      <c r="X3074" s="75"/>
    </row>
    <row r="3075">
      <c r="S3075" s="73"/>
      <c r="T3075" s="73"/>
      <c r="U3075" s="74"/>
      <c r="V3075" s="74"/>
      <c r="W3075" s="74"/>
      <c r="X3075" s="75"/>
    </row>
    <row r="3076">
      <c r="S3076" s="73"/>
      <c r="T3076" s="73"/>
      <c r="U3076" s="74"/>
      <c r="V3076" s="74"/>
      <c r="W3076" s="74"/>
      <c r="X3076" s="75"/>
    </row>
    <row r="3077">
      <c r="S3077" s="73"/>
      <c r="T3077" s="73"/>
      <c r="U3077" s="74"/>
      <c r="V3077" s="74"/>
      <c r="W3077" s="74"/>
      <c r="X3077" s="75"/>
    </row>
    <row r="3078">
      <c r="S3078" s="73"/>
      <c r="T3078" s="73"/>
      <c r="U3078" s="74"/>
      <c r="V3078" s="74"/>
      <c r="W3078" s="74"/>
      <c r="X3078" s="75"/>
    </row>
    <row r="3079">
      <c r="S3079" s="73"/>
      <c r="T3079" s="73"/>
      <c r="U3079" s="74"/>
      <c r="V3079" s="74"/>
      <c r="W3079" s="74"/>
      <c r="X3079" s="75"/>
    </row>
    <row r="3080">
      <c r="S3080" s="73"/>
      <c r="T3080" s="73"/>
      <c r="U3080" s="74"/>
      <c r="V3080" s="74"/>
      <c r="W3080" s="74"/>
      <c r="X3080" s="75"/>
    </row>
    <row r="3081">
      <c r="S3081" s="73"/>
      <c r="T3081" s="73"/>
      <c r="U3081" s="74"/>
      <c r="V3081" s="74"/>
      <c r="W3081" s="74"/>
      <c r="X3081" s="75"/>
    </row>
    <row r="3082">
      <c r="S3082" s="73"/>
      <c r="T3082" s="73"/>
      <c r="U3082" s="74"/>
      <c r="V3082" s="74"/>
      <c r="W3082" s="74"/>
      <c r="X3082" s="75"/>
    </row>
    <row r="3083">
      <c r="S3083" s="73"/>
      <c r="T3083" s="73"/>
      <c r="U3083" s="74"/>
      <c r="V3083" s="74"/>
      <c r="W3083" s="74"/>
      <c r="X3083" s="75"/>
    </row>
    <row r="3084">
      <c r="S3084" s="73"/>
      <c r="T3084" s="73"/>
      <c r="U3084" s="74"/>
      <c r="V3084" s="74"/>
      <c r="W3084" s="74"/>
      <c r="X3084" s="75"/>
    </row>
    <row r="3085">
      <c r="S3085" s="73"/>
      <c r="T3085" s="73"/>
      <c r="U3085" s="74"/>
      <c r="V3085" s="74"/>
      <c r="W3085" s="74"/>
      <c r="X3085" s="75"/>
    </row>
    <row r="3086">
      <c r="S3086" s="73"/>
      <c r="T3086" s="73"/>
      <c r="U3086" s="74"/>
      <c r="V3086" s="74"/>
      <c r="W3086" s="74"/>
      <c r="X3086" s="75"/>
    </row>
    <row r="3087">
      <c r="S3087" s="73"/>
      <c r="T3087" s="73"/>
      <c r="U3087" s="74"/>
      <c r="V3087" s="74"/>
      <c r="W3087" s="74"/>
      <c r="X3087" s="75"/>
    </row>
    <row r="3088">
      <c r="S3088" s="73"/>
      <c r="T3088" s="73"/>
      <c r="U3088" s="74"/>
      <c r="V3088" s="74"/>
      <c r="W3088" s="74"/>
      <c r="X3088" s="75"/>
    </row>
    <row r="3089">
      <c r="S3089" s="73"/>
      <c r="T3089" s="73"/>
      <c r="U3089" s="74"/>
      <c r="V3089" s="74"/>
      <c r="W3089" s="74"/>
      <c r="X3089" s="75"/>
    </row>
    <row r="3090">
      <c r="S3090" s="73"/>
      <c r="T3090" s="73"/>
      <c r="U3090" s="74"/>
      <c r="V3090" s="74"/>
      <c r="W3090" s="74"/>
      <c r="X3090" s="75"/>
    </row>
    <row r="3091">
      <c r="S3091" s="73"/>
      <c r="T3091" s="73"/>
      <c r="U3091" s="74"/>
      <c r="V3091" s="74"/>
      <c r="W3091" s="74"/>
      <c r="X3091" s="75"/>
    </row>
    <row r="3092">
      <c r="S3092" s="73"/>
      <c r="T3092" s="73"/>
      <c r="U3092" s="74"/>
      <c r="V3092" s="74"/>
      <c r="W3092" s="74"/>
      <c r="X3092" s="75"/>
    </row>
    <row r="3093">
      <c r="S3093" s="73"/>
      <c r="T3093" s="73"/>
      <c r="U3093" s="74"/>
      <c r="V3093" s="74"/>
      <c r="W3093" s="74"/>
      <c r="X3093" s="75"/>
    </row>
    <row r="3094">
      <c r="S3094" s="73"/>
      <c r="T3094" s="73"/>
      <c r="U3094" s="74"/>
      <c r="V3094" s="74"/>
      <c r="W3094" s="74"/>
      <c r="X3094" s="75"/>
    </row>
    <row r="3095">
      <c r="S3095" s="73"/>
      <c r="T3095" s="73"/>
      <c r="U3095" s="74"/>
      <c r="V3095" s="74"/>
      <c r="W3095" s="74"/>
      <c r="X3095" s="75"/>
    </row>
    <row r="3096">
      <c r="S3096" s="73"/>
      <c r="T3096" s="73"/>
      <c r="U3096" s="74"/>
      <c r="V3096" s="74"/>
      <c r="W3096" s="74"/>
      <c r="X3096" s="75"/>
    </row>
    <row r="3097">
      <c r="S3097" s="76"/>
      <c r="T3097" s="73"/>
      <c r="U3097" s="74"/>
      <c r="V3097" s="74"/>
      <c r="W3097" s="74"/>
      <c r="X3097" s="75"/>
    </row>
    <row r="3098">
      <c r="S3098" s="73"/>
      <c r="T3098" s="73"/>
      <c r="U3098" s="74"/>
      <c r="V3098" s="74"/>
      <c r="W3098" s="74"/>
      <c r="X3098" s="75"/>
    </row>
    <row r="3099">
      <c r="S3099" s="73"/>
      <c r="T3099" s="73"/>
      <c r="U3099" s="74"/>
      <c r="V3099" s="74"/>
      <c r="W3099" s="74"/>
      <c r="X3099" s="75"/>
    </row>
    <row r="3100">
      <c r="S3100" s="73"/>
      <c r="T3100" s="73"/>
      <c r="U3100" s="74"/>
      <c r="V3100" s="74"/>
      <c r="W3100" s="74"/>
      <c r="X3100" s="75"/>
    </row>
    <row r="3101">
      <c r="S3101" s="73"/>
      <c r="T3101" s="73"/>
      <c r="U3101" s="74"/>
      <c r="V3101" s="74"/>
      <c r="W3101" s="74"/>
      <c r="X3101" s="75"/>
    </row>
    <row r="3102">
      <c r="S3102" s="73"/>
      <c r="T3102" s="73"/>
      <c r="U3102" s="74"/>
      <c r="V3102" s="74"/>
      <c r="W3102" s="74"/>
      <c r="X3102" s="75"/>
    </row>
    <row r="3103">
      <c r="S3103" s="73"/>
      <c r="T3103" s="73"/>
      <c r="U3103" s="74"/>
      <c r="V3103" s="74"/>
      <c r="W3103" s="74"/>
      <c r="X3103" s="75"/>
    </row>
    <row r="3104">
      <c r="S3104" s="73"/>
      <c r="T3104" s="73"/>
      <c r="U3104" s="74"/>
      <c r="V3104" s="74"/>
      <c r="W3104" s="74"/>
      <c r="X3104" s="75"/>
    </row>
    <row r="3105">
      <c r="S3105" s="73"/>
      <c r="T3105" s="73"/>
      <c r="U3105" s="74"/>
      <c r="V3105" s="74"/>
      <c r="W3105" s="74"/>
      <c r="X3105" s="75"/>
    </row>
    <row r="3106">
      <c r="S3106" s="73"/>
      <c r="T3106" s="73"/>
      <c r="U3106" s="74"/>
      <c r="V3106" s="74"/>
      <c r="W3106" s="74"/>
      <c r="X3106" s="75"/>
    </row>
    <row r="3107">
      <c r="S3107" s="73"/>
      <c r="T3107" s="73"/>
      <c r="U3107" s="74"/>
      <c r="V3107" s="74"/>
      <c r="W3107" s="74"/>
      <c r="X3107" s="75"/>
    </row>
    <row r="3108">
      <c r="S3108" s="73"/>
      <c r="T3108" s="73"/>
      <c r="U3108" s="74"/>
      <c r="V3108" s="74"/>
      <c r="W3108" s="74"/>
      <c r="X3108" s="75"/>
    </row>
    <row r="3109">
      <c r="S3109" s="76"/>
      <c r="T3109" s="73"/>
      <c r="U3109" s="74"/>
      <c r="V3109" s="74"/>
      <c r="W3109" s="74"/>
      <c r="X3109" s="75"/>
    </row>
    <row r="3110">
      <c r="S3110" s="73"/>
      <c r="T3110" s="73"/>
      <c r="U3110" s="74"/>
      <c r="V3110" s="74"/>
      <c r="W3110" s="74"/>
      <c r="X3110" s="75"/>
    </row>
    <row r="3111">
      <c r="S3111" s="73"/>
      <c r="T3111" s="73"/>
      <c r="U3111" s="74"/>
      <c r="V3111" s="74"/>
      <c r="W3111" s="74"/>
      <c r="X3111" s="75"/>
    </row>
    <row r="3112">
      <c r="S3112" s="73"/>
      <c r="T3112" s="76"/>
      <c r="U3112" s="74"/>
      <c r="V3112" s="74"/>
      <c r="W3112" s="74"/>
      <c r="X3112" s="75"/>
    </row>
    <row r="3113">
      <c r="S3113" s="73"/>
      <c r="T3113" s="73"/>
      <c r="U3113" s="74"/>
      <c r="V3113" s="74"/>
      <c r="W3113" s="74"/>
      <c r="X3113" s="75"/>
    </row>
    <row r="3114">
      <c r="S3114" s="73"/>
      <c r="T3114" s="73"/>
      <c r="U3114" s="74"/>
      <c r="V3114" s="74"/>
      <c r="W3114" s="74"/>
      <c r="X3114" s="75"/>
    </row>
    <row r="3115">
      <c r="S3115" s="73"/>
      <c r="T3115" s="73"/>
      <c r="U3115" s="74"/>
      <c r="V3115" s="74"/>
      <c r="W3115" s="74"/>
      <c r="X3115" s="75"/>
    </row>
    <row r="3116">
      <c r="S3116" s="73"/>
      <c r="T3116" s="73"/>
      <c r="U3116" s="74"/>
      <c r="V3116" s="74"/>
      <c r="W3116" s="74"/>
      <c r="X3116" s="75"/>
    </row>
    <row r="3117">
      <c r="S3117" s="73"/>
      <c r="T3117" s="73"/>
      <c r="U3117" s="74"/>
      <c r="V3117" s="74"/>
      <c r="W3117" s="74"/>
      <c r="X3117" s="75"/>
    </row>
    <row r="3118">
      <c r="S3118" s="73"/>
      <c r="T3118" s="73"/>
      <c r="U3118" s="74"/>
      <c r="V3118" s="74"/>
      <c r="W3118" s="74"/>
      <c r="X3118" s="75"/>
    </row>
    <row r="3119">
      <c r="S3119" s="73"/>
      <c r="T3119" s="73"/>
      <c r="U3119" s="74"/>
      <c r="V3119" s="74"/>
      <c r="W3119" s="74"/>
      <c r="X3119" s="75"/>
    </row>
    <row r="3120">
      <c r="S3120" s="73"/>
      <c r="T3120" s="73"/>
      <c r="U3120" s="74"/>
      <c r="V3120" s="74"/>
      <c r="W3120" s="74"/>
      <c r="X3120" s="75"/>
    </row>
    <row r="3121">
      <c r="S3121" s="73"/>
      <c r="T3121" s="73"/>
      <c r="U3121" s="74"/>
      <c r="V3121" s="74"/>
      <c r="W3121" s="74"/>
      <c r="X3121" s="75"/>
    </row>
    <row r="3122">
      <c r="S3122" s="73"/>
      <c r="T3122" s="73"/>
      <c r="U3122" s="74"/>
      <c r="V3122" s="74"/>
      <c r="W3122" s="74"/>
      <c r="X3122" s="75"/>
    </row>
    <row r="3123">
      <c r="S3123" s="73"/>
      <c r="T3123" s="73"/>
      <c r="U3123" s="74"/>
      <c r="V3123" s="74"/>
      <c r="W3123" s="74"/>
      <c r="X3123" s="75"/>
    </row>
    <row r="3124">
      <c r="S3124" s="73"/>
      <c r="T3124" s="73"/>
      <c r="U3124" s="74"/>
      <c r="V3124" s="74"/>
      <c r="W3124" s="74"/>
      <c r="X3124" s="75"/>
    </row>
    <row r="3125">
      <c r="S3125" s="73"/>
      <c r="T3125" s="73"/>
      <c r="U3125" s="74"/>
      <c r="V3125" s="74"/>
      <c r="W3125" s="74"/>
      <c r="X3125" s="75"/>
    </row>
    <row r="3126">
      <c r="S3126" s="73"/>
      <c r="T3126" s="76"/>
      <c r="U3126" s="74"/>
      <c r="V3126" s="74"/>
      <c r="W3126" s="74"/>
      <c r="X3126" s="77"/>
    </row>
    <row r="3127">
      <c r="S3127" s="73"/>
      <c r="T3127" s="73"/>
      <c r="U3127" s="74"/>
      <c r="V3127" s="74"/>
      <c r="W3127" s="74"/>
      <c r="X3127" s="75"/>
    </row>
    <row r="3128">
      <c r="S3128" s="73"/>
      <c r="T3128" s="73"/>
      <c r="U3128" s="74"/>
      <c r="V3128" s="74"/>
      <c r="W3128" s="74"/>
      <c r="X3128" s="75"/>
    </row>
    <row r="3129">
      <c r="S3129" s="73"/>
      <c r="T3129" s="73"/>
      <c r="U3129" s="74"/>
      <c r="V3129" s="74"/>
      <c r="W3129" s="74"/>
      <c r="X3129" s="75"/>
    </row>
    <row r="3130">
      <c r="S3130" s="73"/>
      <c r="T3130" s="73"/>
      <c r="U3130" s="74"/>
      <c r="V3130" s="74"/>
      <c r="W3130" s="74"/>
      <c r="X3130" s="75"/>
    </row>
    <row r="3131">
      <c r="S3131" s="73"/>
      <c r="T3131" s="73"/>
      <c r="U3131" s="74"/>
      <c r="V3131" s="74"/>
      <c r="W3131" s="74"/>
      <c r="X3131" s="75"/>
    </row>
    <row r="3132">
      <c r="S3132" s="73"/>
      <c r="T3132" s="73"/>
      <c r="U3132" s="74"/>
      <c r="V3132" s="74"/>
      <c r="W3132" s="74"/>
      <c r="X3132" s="75"/>
    </row>
    <row r="3133">
      <c r="S3133" s="73"/>
      <c r="T3133" s="73"/>
      <c r="U3133" s="74"/>
      <c r="V3133" s="74"/>
      <c r="W3133" s="74"/>
      <c r="X3133" s="75"/>
    </row>
    <row r="3134">
      <c r="S3134" s="73"/>
      <c r="T3134" s="76"/>
      <c r="U3134" s="74"/>
      <c r="V3134" s="74"/>
      <c r="W3134" s="74"/>
      <c r="X3134" s="75"/>
    </row>
    <row r="3135">
      <c r="S3135" s="73"/>
      <c r="T3135" s="73"/>
      <c r="U3135" s="74"/>
      <c r="V3135" s="74"/>
      <c r="W3135" s="74"/>
      <c r="X3135" s="75"/>
    </row>
    <row r="3136">
      <c r="S3136" s="73"/>
      <c r="T3136" s="73"/>
      <c r="U3136" s="74"/>
      <c r="V3136" s="74"/>
      <c r="W3136" s="74"/>
      <c r="X3136" s="75"/>
    </row>
    <row r="3137">
      <c r="S3137" s="73"/>
      <c r="T3137" s="73"/>
      <c r="U3137" s="74"/>
      <c r="V3137" s="74"/>
      <c r="W3137" s="74"/>
      <c r="X3137" s="75"/>
    </row>
    <row r="3138">
      <c r="S3138" s="73"/>
      <c r="T3138" s="73"/>
      <c r="U3138" s="74"/>
      <c r="V3138" s="74"/>
      <c r="W3138" s="74"/>
      <c r="X3138" s="75"/>
    </row>
    <row r="3139">
      <c r="S3139" s="73"/>
      <c r="T3139" s="73"/>
      <c r="U3139" s="74"/>
      <c r="V3139" s="74"/>
      <c r="W3139" s="74"/>
      <c r="X3139" s="75"/>
    </row>
    <row r="3140">
      <c r="S3140" s="73"/>
      <c r="T3140" s="73"/>
      <c r="U3140" s="74"/>
      <c r="V3140" s="74"/>
      <c r="W3140" s="74"/>
      <c r="X3140" s="75"/>
    </row>
    <row r="3141">
      <c r="S3141" s="73"/>
      <c r="T3141" s="73"/>
      <c r="U3141" s="74"/>
      <c r="V3141" s="74"/>
      <c r="W3141" s="74"/>
      <c r="X3141" s="75"/>
    </row>
    <row r="3142">
      <c r="S3142" s="73"/>
      <c r="T3142" s="73"/>
      <c r="U3142" s="74"/>
      <c r="V3142" s="74"/>
      <c r="W3142" s="74"/>
      <c r="X3142" s="75"/>
    </row>
    <row r="3143">
      <c r="S3143" s="73"/>
      <c r="T3143" s="73"/>
      <c r="U3143" s="74"/>
      <c r="V3143" s="74"/>
      <c r="W3143" s="74"/>
      <c r="X3143" s="75"/>
    </row>
    <row r="3144">
      <c r="S3144" s="73"/>
      <c r="T3144" s="73"/>
      <c r="U3144" s="74"/>
      <c r="V3144" s="74"/>
      <c r="W3144" s="74"/>
      <c r="X3144" s="75"/>
    </row>
    <row r="3145">
      <c r="S3145" s="73"/>
      <c r="T3145" s="73"/>
      <c r="U3145" s="74"/>
      <c r="V3145" s="74"/>
      <c r="W3145" s="74"/>
      <c r="X3145" s="75"/>
    </row>
    <row r="3146">
      <c r="S3146" s="73"/>
      <c r="T3146" s="73"/>
      <c r="U3146" s="74"/>
      <c r="V3146" s="74"/>
      <c r="W3146" s="74"/>
      <c r="X3146" s="75"/>
    </row>
    <row r="3147">
      <c r="S3147" s="73"/>
      <c r="T3147" s="73"/>
      <c r="U3147" s="74"/>
      <c r="V3147" s="74"/>
      <c r="W3147" s="74"/>
      <c r="X3147" s="75"/>
    </row>
    <row r="3148">
      <c r="S3148" s="73"/>
      <c r="T3148" s="76"/>
      <c r="U3148" s="74"/>
      <c r="V3148" s="74"/>
      <c r="W3148" s="74"/>
      <c r="X3148" s="77"/>
    </row>
    <row r="3149">
      <c r="S3149" s="73"/>
      <c r="T3149" s="73"/>
      <c r="U3149" s="74"/>
      <c r="V3149" s="74"/>
      <c r="W3149" s="74"/>
      <c r="X3149" s="75"/>
    </row>
    <row r="3150">
      <c r="S3150" s="73"/>
      <c r="T3150" s="73"/>
      <c r="U3150" s="74"/>
      <c r="V3150" s="74"/>
      <c r="W3150" s="74"/>
      <c r="X3150" s="75"/>
    </row>
    <row r="3151">
      <c r="S3151" s="73"/>
      <c r="T3151" s="73"/>
      <c r="U3151" s="74"/>
      <c r="V3151" s="74"/>
      <c r="W3151" s="74"/>
      <c r="X3151" s="75"/>
    </row>
    <row r="3152">
      <c r="S3152" s="73"/>
      <c r="T3152" s="73"/>
      <c r="U3152" s="74"/>
      <c r="V3152" s="74"/>
      <c r="W3152" s="74"/>
      <c r="X3152" s="75"/>
    </row>
    <row r="3153">
      <c r="S3153" s="76"/>
      <c r="T3153" s="73"/>
      <c r="U3153" s="74"/>
      <c r="V3153" s="74"/>
      <c r="W3153" s="74"/>
      <c r="X3153" s="75"/>
    </row>
    <row r="3154">
      <c r="S3154" s="73"/>
      <c r="T3154" s="76"/>
      <c r="U3154" s="74"/>
      <c r="V3154" s="74"/>
      <c r="W3154" s="74"/>
      <c r="X3154" s="75"/>
    </row>
    <row r="3155">
      <c r="S3155" s="73"/>
      <c r="T3155" s="73"/>
      <c r="U3155" s="74"/>
      <c r="V3155" s="74"/>
      <c r="W3155" s="74"/>
      <c r="X3155" s="75"/>
    </row>
    <row r="3156">
      <c r="S3156" s="73"/>
      <c r="T3156" s="73"/>
      <c r="U3156" s="74"/>
      <c r="V3156" s="74"/>
      <c r="W3156" s="74"/>
      <c r="X3156" s="75"/>
    </row>
    <row r="3157">
      <c r="S3157" s="73"/>
      <c r="T3157" s="73"/>
      <c r="U3157" s="74"/>
      <c r="V3157" s="74"/>
      <c r="W3157" s="74"/>
      <c r="X3157" s="75"/>
    </row>
    <row r="3158">
      <c r="S3158" s="73"/>
      <c r="T3158" s="73"/>
      <c r="U3158" s="74"/>
      <c r="V3158" s="74"/>
      <c r="W3158" s="74"/>
      <c r="X3158" s="75"/>
    </row>
    <row r="3159">
      <c r="S3159" s="73"/>
      <c r="T3159" s="73"/>
      <c r="U3159" s="74"/>
      <c r="V3159" s="74"/>
      <c r="W3159" s="74"/>
      <c r="X3159" s="75"/>
    </row>
    <row r="3160">
      <c r="S3160" s="73"/>
      <c r="T3160" s="73"/>
      <c r="U3160" s="74"/>
      <c r="V3160" s="74"/>
      <c r="W3160" s="74"/>
      <c r="X3160" s="75"/>
    </row>
    <row r="3161">
      <c r="S3161" s="73"/>
      <c r="T3161" s="73"/>
      <c r="U3161" s="74"/>
      <c r="V3161" s="74"/>
      <c r="W3161" s="74"/>
      <c r="X3161" s="75"/>
    </row>
    <row r="3162">
      <c r="S3162" s="73"/>
      <c r="T3162" s="73"/>
      <c r="U3162" s="74"/>
      <c r="V3162" s="74"/>
      <c r="W3162" s="74"/>
      <c r="X3162" s="75"/>
    </row>
    <row r="3163">
      <c r="S3163" s="73"/>
      <c r="T3163" s="73"/>
      <c r="U3163" s="74"/>
      <c r="V3163" s="74"/>
      <c r="W3163" s="74"/>
      <c r="X3163" s="75"/>
    </row>
    <row r="3164">
      <c r="S3164" s="73"/>
      <c r="T3164" s="73"/>
      <c r="U3164" s="74"/>
      <c r="V3164" s="74"/>
      <c r="W3164" s="74"/>
      <c r="X3164" s="75"/>
    </row>
    <row r="3165">
      <c r="S3165" s="73"/>
      <c r="T3165" s="73"/>
      <c r="U3165" s="74"/>
      <c r="V3165" s="74"/>
      <c r="W3165" s="74"/>
      <c r="X3165" s="75"/>
    </row>
    <row r="3166">
      <c r="S3166" s="73"/>
      <c r="T3166" s="73"/>
      <c r="U3166" s="74"/>
      <c r="V3166" s="74"/>
      <c r="W3166" s="74"/>
      <c r="X3166" s="75"/>
    </row>
    <row r="3167">
      <c r="S3167" s="73"/>
      <c r="T3167" s="73"/>
      <c r="U3167" s="74"/>
      <c r="V3167" s="74"/>
      <c r="W3167" s="74"/>
      <c r="X3167" s="75"/>
    </row>
    <row r="3168">
      <c r="S3168" s="73"/>
      <c r="T3168" s="73"/>
      <c r="U3168" s="74"/>
      <c r="V3168" s="74"/>
      <c r="W3168" s="74"/>
      <c r="X3168" s="75"/>
    </row>
    <row r="3169">
      <c r="S3169" s="73"/>
      <c r="T3169" s="73"/>
      <c r="U3169" s="74"/>
      <c r="V3169" s="74"/>
      <c r="W3169" s="74"/>
      <c r="X3169" s="75"/>
    </row>
    <row r="3170">
      <c r="S3170" s="73"/>
      <c r="T3170" s="73"/>
      <c r="U3170" s="74"/>
      <c r="V3170" s="74"/>
      <c r="W3170" s="74"/>
      <c r="X3170" s="75"/>
    </row>
    <row r="3171">
      <c r="S3171" s="76"/>
      <c r="T3171" s="73"/>
      <c r="U3171" s="74"/>
      <c r="V3171" s="74"/>
      <c r="W3171" s="74"/>
      <c r="X3171" s="75"/>
    </row>
    <row r="3172">
      <c r="S3172" s="73"/>
      <c r="T3172" s="73"/>
      <c r="U3172" s="74"/>
      <c r="V3172" s="74"/>
      <c r="W3172" s="74"/>
      <c r="X3172" s="75"/>
    </row>
    <row r="3173">
      <c r="S3173" s="73"/>
      <c r="T3173" s="73"/>
      <c r="U3173" s="74"/>
      <c r="V3173" s="74"/>
      <c r="W3173" s="74"/>
      <c r="X3173" s="75"/>
    </row>
    <row r="3174">
      <c r="S3174" s="73"/>
      <c r="T3174" s="73"/>
      <c r="U3174" s="74"/>
      <c r="V3174" s="74"/>
      <c r="W3174" s="74"/>
      <c r="X3174" s="75"/>
    </row>
    <row r="3175">
      <c r="S3175" s="73"/>
      <c r="T3175" s="76"/>
      <c r="U3175" s="74"/>
      <c r="V3175" s="74"/>
      <c r="W3175" s="74"/>
      <c r="X3175" s="75"/>
    </row>
    <row r="3176">
      <c r="S3176" s="73"/>
      <c r="T3176" s="73"/>
      <c r="U3176" s="74"/>
      <c r="V3176" s="74"/>
      <c r="W3176" s="74"/>
      <c r="X3176" s="75"/>
    </row>
    <row r="3177">
      <c r="S3177" s="73"/>
      <c r="T3177" s="73"/>
      <c r="U3177" s="74"/>
      <c r="V3177" s="74"/>
      <c r="W3177" s="74"/>
      <c r="X3177" s="75"/>
    </row>
    <row r="3178">
      <c r="S3178" s="73"/>
      <c r="T3178" s="73"/>
      <c r="U3178" s="74"/>
      <c r="V3178" s="74"/>
      <c r="W3178" s="74"/>
      <c r="X3178" s="75"/>
    </row>
    <row r="3179">
      <c r="S3179" s="73"/>
      <c r="T3179" s="73"/>
      <c r="U3179" s="74"/>
      <c r="V3179" s="74"/>
      <c r="W3179" s="74"/>
      <c r="X3179" s="75"/>
    </row>
    <row r="3180">
      <c r="S3180" s="73"/>
      <c r="T3180" s="73"/>
      <c r="U3180" s="74"/>
      <c r="V3180" s="74"/>
      <c r="W3180" s="74"/>
      <c r="X3180" s="75"/>
    </row>
    <row r="3181">
      <c r="S3181" s="73"/>
      <c r="T3181" s="73"/>
      <c r="U3181" s="74"/>
      <c r="V3181" s="74"/>
      <c r="W3181" s="74"/>
      <c r="X3181" s="75"/>
    </row>
    <row r="3182">
      <c r="S3182" s="73"/>
      <c r="T3182" s="73"/>
      <c r="U3182" s="74"/>
      <c r="V3182" s="74"/>
      <c r="W3182" s="74"/>
      <c r="X3182" s="75"/>
    </row>
    <row r="3183">
      <c r="S3183" s="73"/>
      <c r="T3183" s="73"/>
      <c r="U3183" s="74"/>
      <c r="V3183" s="74"/>
      <c r="W3183" s="74"/>
      <c r="X3183" s="75"/>
    </row>
    <row r="3184">
      <c r="S3184" s="73"/>
      <c r="T3184" s="73"/>
      <c r="U3184" s="74"/>
      <c r="V3184" s="74"/>
      <c r="W3184" s="74"/>
      <c r="X3184" s="75"/>
    </row>
    <row r="3185">
      <c r="S3185" s="73"/>
      <c r="T3185" s="73"/>
      <c r="U3185" s="74"/>
      <c r="V3185" s="74"/>
      <c r="W3185" s="74"/>
      <c r="X3185" s="75"/>
    </row>
    <row r="3186">
      <c r="S3186" s="73"/>
      <c r="T3186" s="73"/>
      <c r="U3186" s="74"/>
      <c r="V3186" s="74"/>
      <c r="W3186" s="74"/>
      <c r="X3186" s="75"/>
    </row>
    <row r="3187">
      <c r="S3187" s="73"/>
      <c r="T3187" s="73"/>
      <c r="U3187" s="74"/>
      <c r="V3187" s="74"/>
      <c r="W3187" s="74"/>
      <c r="X3187" s="75"/>
    </row>
    <row r="3188">
      <c r="S3188" s="73"/>
      <c r="T3188" s="73"/>
      <c r="U3188" s="74"/>
      <c r="V3188" s="74"/>
      <c r="W3188" s="74"/>
      <c r="X3188" s="75"/>
    </row>
    <row r="3189">
      <c r="S3189" s="73"/>
      <c r="T3189" s="73"/>
      <c r="U3189" s="74"/>
      <c r="V3189" s="74"/>
      <c r="W3189" s="74"/>
      <c r="X3189" s="75"/>
    </row>
    <row r="3190">
      <c r="S3190" s="73"/>
      <c r="T3190" s="73"/>
      <c r="U3190" s="74"/>
      <c r="V3190" s="74"/>
      <c r="W3190" s="74"/>
      <c r="X3190" s="75"/>
    </row>
    <row r="3191">
      <c r="S3191" s="76"/>
      <c r="T3191" s="73"/>
      <c r="U3191" s="74"/>
      <c r="V3191" s="74"/>
      <c r="W3191" s="74"/>
      <c r="X3191" s="75"/>
    </row>
    <row r="3192">
      <c r="S3192" s="73"/>
      <c r="T3192" s="73"/>
      <c r="U3192" s="74"/>
      <c r="V3192" s="74"/>
      <c r="W3192" s="74"/>
      <c r="X3192" s="75"/>
    </row>
    <row r="3193">
      <c r="S3193" s="73"/>
      <c r="T3193" s="73"/>
      <c r="U3193" s="74"/>
      <c r="V3193" s="74"/>
      <c r="W3193" s="74"/>
      <c r="X3193" s="75"/>
    </row>
    <row r="3194">
      <c r="S3194" s="73"/>
      <c r="T3194" s="73"/>
      <c r="U3194" s="74"/>
      <c r="V3194" s="74"/>
      <c r="W3194" s="74"/>
      <c r="X3194" s="75"/>
    </row>
    <row r="3195">
      <c r="S3195" s="73"/>
      <c r="T3195" s="73"/>
      <c r="U3195" s="74"/>
      <c r="V3195" s="74"/>
      <c r="W3195" s="74"/>
      <c r="X3195" s="75"/>
    </row>
    <row r="3196">
      <c r="S3196" s="73"/>
      <c r="T3196" s="73"/>
      <c r="U3196" s="74"/>
      <c r="V3196" s="74"/>
      <c r="W3196" s="74"/>
      <c r="X3196" s="75"/>
    </row>
    <row r="3197">
      <c r="S3197" s="73"/>
      <c r="T3197" s="73"/>
      <c r="U3197" s="74"/>
      <c r="V3197" s="74"/>
      <c r="W3197" s="74"/>
      <c r="X3197" s="75"/>
    </row>
    <row r="3198">
      <c r="S3198" s="73"/>
      <c r="T3198" s="73"/>
      <c r="U3198" s="74"/>
      <c r="V3198" s="74"/>
      <c r="W3198" s="74"/>
      <c r="X3198" s="75"/>
    </row>
    <row r="3199">
      <c r="S3199" s="73"/>
      <c r="T3199" s="76"/>
      <c r="U3199" s="74"/>
      <c r="V3199" s="74"/>
      <c r="W3199" s="74"/>
      <c r="X3199" s="75"/>
    </row>
    <row r="3200">
      <c r="S3200" s="73"/>
      <c r="T3200" s="73"/>
      <c r="U3200" s="74"/>
      <c r="V3200" s="74"/>
      <c r="W3200" s="74"/>
      <c r="X3200" s="75"/>
    </row>
    <row r="3201">
      <c r="S3201" s="73"/>
      <c r="T3201" s="73"/>
      <c r="U3201" s="74"/>
      <c r="V3201" s="74"/>
      <c r="W3201" s="74"/>
      <c r="X3201" s="75"/>
    </row>
    <row r="3202">
      <c r="S3202" s="73"/>
      <c r="T3202" s="73"/>
      <c r="U3202" s="74"/>
      <c r="V3202" s="74"/>
      <c r="W3202" s="74"/>
      <c r="X3202" s="75"/>
    </row>
    <row r="3203">
      <c r="S3203" s="73"/>
      <c r="T3203" s="73"/>
      <c r="U3203" s="74"/>
      <c r="V3203" s="74"/>
      <c r="W3203" s="74"/>
      <c r="X3203" s="75"/>
    </row>
    <row r="3204">
      <c r="S3204" s="73"/>
      <c r="T3204" s="73"/>
      <c r="U3204" s="74"/>
      <c r="V3204" s="74"/>
      <c r="W3204" s="74"/>
      <c r="X3204" s="75"/>
    </row>
    <row r="3205">
      <c r="S3205" s="73"/>
      <c r="T3205" s="73"/>
      <c r="U3205" s="74"/>
      <c r="V3205" s="74"/>
      <c r="W3205" s="74"/>
      <c r="X3205" s="75"/>
    </row>
    <row r="3206">
      <c r="S3206" s="76"/>
      <c r="T3206" s="73"/>
      <c r="U3206" s="74"/>
      <c r="V3206" s="74"/>
      <c r="W3206" s="74"/>
      <c r="X3206" s="75"/>
    </row>
    <row r="3207">
      <c r="S3207" s="73"/>
      <c r="T3207" s="73"/>
      <c r="U3207" s="74"/>
      <c r="V3207" s="74"/>
      <c r="W3207" s="74"/>
      <c r="X3207" s="75"/>
    </row>
    <row r="3208">
      <c r="S3208" s="73"/>
      <c r="T3208" s="73"/>
      <c r="U3208" s="74"/>
      <c r="V3208" s="74"/>
      <c r="W3208" s="74"/>
      <c r="X3208" s="75"/>
    </row>
    <row r="3209">
      <c r="S3209" s="73"/>
      <c r="T3209" s="73"/>
      <c r="U3209" s="74"/>
      <c r="V3209" s="74"/>
      <c r="W3209" s="74"/>
      <c r="X3209" s="75"/>
    </row>
    <row r="3210">
      <c r="S3210" s="73"/>
      <c r="T3210" s="73"/>
      <c r="U3210" s="74"/>
      <c r="V3210" s="74"/>
      <c r="W3210" s="74"/>
      <c r="X3210" s="75"/>
    </row>
    <row r="3211">
      <c r="S3211" s="73"/>
      <c r="T3211" s="73"/>
      <c r="U3211" s="74"/>
      <c r="V3211" s="74"/>
      <c r="W3211" s="74"/>
      <c r="X3211" s="75"/>
    </row>
    <row r="3212">
      <c r="S3212" s="73"/>
      <c r="T3212" s="73"/>
      <c r="U3212" s="74"/>
      <c r="V3212" s="74"/>
      <c r="W3212" s="74"/>
      <c r="X3212" s="75"/>
    </row>
    <row r="3213">
      <c r="S3213" s="73"/>
      <c r="T3213" s="73"/>
      <c r="U3213" s="74"/>
      <c r="V3213" s="74"/>
      <c r="W3213" s="74"/>
      <c r="X3213" s="75"/>
    </row>
    <row r="3214">
      <c r="S3214" s="73"/>
      <c r="T3214" s="73"/>
      <c r="U3214" s="74"/>
      <c r="V3214" s="74"/>
      <c r="W3214" s="74"/>
      <c r="X3214" s="75"/>
    </row>
    <row r="3215">
      <c r="S3215" s="73"/>
      <c r="T3215" s="73"/>
      <c r="U3215" s="74"/>
      <c r="V3215" s="74"/>
      <c r="W3215" s="74"/>
      <c r="X3215" s="75"/>
    </row>
    <row r="3216">
      <c r="S3216" s="73"/>
      <c r="T3216" s="73"/>
      <c r="U3216" s="74"/>
      <c r="V3216" s="74"/>
      <c r="W3216" s="74"/>
      <c r="X3216" s="75"/>
    </row>
    <row r="3217">
      <c r="S3217" s="73"/>
      <c r="T3217" s="73"/>
      <c r="U3217" s="74"/>
      <c r="V3217" s="74"/>
      <c r="W3217" s="74"/>
      <c r="X3217" s="75"/>
    </row>
    <row r="3218">
      <c r="S3218" s="73"/>
      <c r="T3218" s="73"/>
      <c r="U3218" s="74"/>
      <c r="V3218" s="74"/>
      <c r="W3218" s="74"/>
      <c r="X3218" s="75"/>
    </row>
    <row r="3219">
      <c r="S3219" s="73"/>
      <c r="T3219" s="73"/>
      <c r="U3219" s="74"/>
      <c r="V3219" s="74"/>
      <c r="W3219" s="74"/>
      <c r="X3219" s="75"/>
    </row>
    <row r="3220">
      <c r="S3220" s="73"/>
      <c r="T3220" s="73"/>
      <c r="U3220" s="74"/>
      <c r="V3220" s="74"/>
      <c r="W3220" s="74"/>
      <c r="X3220" s="75"/>
    </row>
    <row r="3221">
      <c r="S3221" s="73"/>
      <c r="T3221" s="73"/>
      <c r="U3221" s="74"/>
      <c r="V3221" s="74"/>
      <c r="W3221" s="74"/>
      <c r="X3221" s="75"/>
    </row>
    <row r="3222">
      <c r="S3222" s="73"/>
      <c r="T3222" s="73"/>
      <c r="U3222" s="74"/>
      <c r="V3222" s="74"/>
      <c r="W3222" s="74"/>
      <c r="X3222" s="75"/>
    </row>
    <row r="3223">
      <c r="S3223" s="73"/>
      <c r="T3223" s="73"/>
      <c r="U3223" s="74"/>
      <c r="V3223" s="74"/>
      <c r="W3223" s="74"/>
      <c r="X3223" s="75"/>
    </row>
    <row r="3224">
      <c r="S3224" s="73"/>
      <c r="T3224" s="73"/>
      <c r="U3224" s="74"/>
      <c r="V3224" s="74"/>
      <c r="W3224" s="74"/>
      <c r="X3224" s="75"/>
    </row>
    <row r="3225">
      <c r="S3225" s="73"/>
      <c r="T3225" s="73"/>
      <c r="U3225" s="74"/>
      <c r="V3225" s="74"/>
      <c r="W3225" s="74"/>
      <c r="X3225" s="75"/>
    </row>
    <row r="3226">
      <c r="S3226" s="73"/>
      <c r="T3226" s="73"/>
      <c r="U3226" s="74"/>
      <c r="V3226" s="74"/>
      <c r="W3226" s="74"/>
      <c r="X3226" s="75"/>
    </row>
    <row r="3227">
      <c r="S3227" s="73"/>
      <c r="T3227" s="73"/>
      <c r="U3227" s="74"/>
      <c r="V3227" s="74"/>
      <c r="W3227" s="74"/>
      <c r="X3227" s="75"/>
    </row>
    <row r="3228">
      <c r="S3228" s="73"/>
      <c r="T3228" s="73"/>
      <c r="U3228" s="74"/>
      <c r="V3228" s="74"/>
      <c r="W3228" s="74"/>
      <c r="X3228" s="75"/>
    </row>
    <row r="3229">
      <c r="S3229" s="73"/>
      <c r="T3229" s="73"/>
      <c r="U3229" s="74"/>
      <c r="V3229" s="74"/>
      <c r="W3229" s="74"/>
      <c r="X3229" s="75"/>
    </row>
    <row r="3230">
      <c r="S3230" s="73"/>
      <c r="T3230" s="73"/>
      <c r="U3230" s="74"/>
      <c r="V3230" s="74"/>
      <c r="W3230" s="74"/>
      <c r="X3230" s="75"/>
    </row>
    <row r="3231">
      <c r="S3231" s="73"/>
      <c r="T3231" s="73"/>
      <c r="U3231" s="74"/>
      <c r="V3231" s="74"/>
      <c r="W3231" s="74"/>
      <c r="X3231" s="75"/>
    </row>
    <row r="3232">
      <c r="S3232" s="73"/>
      <c r="T3232" s="76"/>
      <c r="U3232" s="74"/>
      <c r="V3232" s="74"/>
      <c r="W3232" s="74"/>
      <c r="X3232" s="75"/>
    </row>
    <row r="3233">
      <c r="S3233" s="73"/>
      <c r="T3233" s="76"/>
      <c r="U3233" s="74"/>
      <c r="V3233" s="74"/>
      <c r="W3233" s="74"/>
      <c r="X3233" s="75"/>
    </row>
    <row r="3234">
      <c r="S3234" s="73"/>
      <c r="T3234" s="73"/>
      <c r="U3234" s="74"/>
      <c r="V3234" s="74"/>
      <c r="W3234" s="74"/>
      <c r="X3234" s="75"/>
    </row>
    <row r="3235">
      <c r="S3235" s="73"/>
      <c r="T3235" s="73"/>
      <c r="U3235" s="74"/>
      <c r="V3235" s="74"/>
      <c r="W3235" s="74"/>
      <c r="X3235" s="75"/>
    </row>
    <row r="3236">
      <c r="S3236" s="73"/>
      <c r="T3236" s="73"/>
      <c r="U3236" s="74"/>
      <c r="V3236" s="74"/>
      <c r="W3236" s="74"/>
      <c r="X3236" s="75"/>
    </row>
    <row r="3237">
      <c r="S3237" s="73"/>
      <c r="T3237" s="73"/>
      <c r="U3237" s="74"/>
      <c r="V3237" s="74"/>
      <c r="W3237" s="74"/>
      <c r="X3237" s="75"/>
    </row>
    <row r="3238">
      <c r="S3238" s="73"/>
      <c r="T3238" s="73"/>
      <c r="U3238" s="74"/>
      <c r="V3238" s="74"/>
      <c r="W3238" s="74"/>
      <c r="X3238" s="75"/>
    </row>
    <row r="3239">
      <c r="S3239" s="73"/>
      <c r="T3239" s="73"/>
      <c r="U3239" s="74"/>
      <c r="V3239" s="74"/>
      <c r="W3239" s="74"/>
      <c r="X3239" s="75"/>
    </row>
    <row r="3240">
      <c r="S3240" s="73"/>
      <c r="T3240" s="73"/>
      <c r="U3240" s="74"/>
      <c r="V3240" s="74"/>
      <c r="W3240" s="74"/>
      <c r="X3240" s="75"/>
    </row>
    <row r="3241">
      <c r="S3241" s="73"/>
      <c r="T3241" s="73"/>
      <c r="U3241" s="74"/>
      <c r="V3241" s="74"/>
      <c r="W3241" s="74"/>
      <c r="X3241" s="75"/>
    </row>
    <row r="3242">
      <c r="S3242" s="73"/>
      <c r="T3242" s="73"/>
      <c r="U3242" s="74"/>
      <c r="V3242" s="74"/>
      <c r="W3242" s="74"/>
      <c r="X3242" s="75"/>
    </row>
    <row r="3243">
      <c r="S3243" s="73"/>
      <c r="T3243" s="73"/>
      <c r="U3243" s="74"/>
      <c r="V3243" s="74"/>
      <c r="W3243" s="74"/>
      <c r="X3243" s="75"/>
    </row>
    <row r="3244">
      <c r="S3244" s="73"/>
      <c r="T3244" s="73"/>
      <c r="U3244" s="74"/>
      <c r="V3244" s="74"/>
      <c r="W3244" s="74"/>
      <c r="X3244" s="75"/>
    </row>
    <row r="3245">
      <c r="S3245" s="73"/>
      <c r="T3245" s="73"/>
      <c r="U3245" s="74"/>
      <c r="V3245" s="74"/>
      <c r="W3245" s="74"/>
      <c r="X3245" s="75"/>
    </row>
    <row r="3246">
      <c r="S3246" s="73"/>
      <c r="T3246" s="73"/>
      <c r="U3246" s="74"/>
      <c r="V3246" s="74"/>
      <c r="W3246" s="74"/>
      <c r="X3246" s="75"/>
    </row>
    <row r="3247">
      <c r="S3247" s="73"/>
      <c r="T3247" s="73"/>
      <c r="U3247" s="74"/>
      <c r="V3247" s="74"/>
      <c r="W3247" s="74"/>
      <c r="X3247" s="75"/>
    </row>
    <row r="3248">
      <c r="S3248" s="73"/>
      <c r="T3248" s="73"/>
      <c r="U3248" s="74"/>
      <c r="V3248" s="74"/>
      <c r="W3248" s="74"/>
      <c r="X3248" s="75"/>
    </row>
    <row r="3249">
      <c r="S3249" s="73"/>
      <c r="T3249" s="73"/>
      <c r="U3249" s="74"/>
      <c r="V3249" s="74"/>
      <c r="W3249" s="74"/>
      <c r="X3249" s="75"/>
    </row>
    <row r="3250">
      <c r="S3250" s="73"/>
      <c r="T3250" s="73"/>
      <c r="U3250" s="74"/>
      <c r="V3250" s="74"/>
      <c r="W3250" s="74"/>
      <c r="X3250" s="75"/>
    </row>
    <row r="3251">
      <c r="S3251" s="73"/>
      <c r="T3251" s="73"/>
      <c r="U3251" s="74"/>
      <c r="V3251" s="74"/>
      <c r="W3251" s="74"/>
      <c r="X3251" s="75"/>
    </row>
    <row r="3252">
      <c r="S3252" s="73"/>
      <c r="T3252" s="73"/>
      <c r="U3252" s="74"/>
      <c r="V3252" s="74"/>
      <c r="W3252" s="74"/>
      <c r="X3252" s="75"/>
    </row>
    <row r="3253">
      <c r="S3253" s="73"/>
      <c r="T3253" s="73"/>
      <c r="U3253" s="74"/>
      <c r="V3253" s="74"/>
      <c r="W3253" s="74"/>
      <c r="X3253" s="75"/>
    </row>
    <row r="3254">
      <c r="S3254" s="73"/>
      <c r="T3254" s="73"/>
      <c r="U3254" s="74"/>
      <c r="V3254" s="74"/>
      <c r="W3254" s="74"/>
      <c r="X3254" s="75"/>
    </row>
    <row r="3255">
      <c r="S3255" s="73"/>
      <c r="T3255" s="73"/>
      <c r="U3255" s="74"/>
      <c r="V3255" s="74"/>
      <c r="W3255" s="74"/>
      <c r="X3255" s="75"/>
    </row>
    <row r="3256">
      <c r="S3256" s="73"/>
      <c r="T3256" s="73"/>
      <c r="U3256" s="74"/>
      <c r="V3256" s="74"/>
      <c r="W3256" s="74"/>
      <c r="X3256" s="75"/>
    </row>
    <row r="3257">
      <c r="S3257" s="73"/>
      <c r="T3257" s="73"/>
      <c r="U3257" s="74"/>
      <c r="V3257" s="74"/>
      <c r="W3257" s="74"/>
      <c r="X3257" s="75"/>
    </row>
    <row r="3258">
      <c r="S3258" s="73"/>
      <c r="T3258" s="73"/>
      <c r="U3258" s="74"/>
      <c r="V3258" s="74"/>
      <c r="W3258" s="74"/>
      <c r="X3258" s="75"/>
    </row>
    <row r="3259">
      <c r="S3259" s="73"/>
      <c r="T3259" s="73"/>
      <c r="U3259" s="74"/>
      <c r="V3259" s="74"/>
      <c r="W3259" s="74"/>
      <c r="X3259" s="75"/>
    </row>
    <row r="3260">
      <c r="S3260" s="73"/>
      <c r="T3260" s="73"/>
      <c r="U3260" s="74"/>
      <c r="V3260" s="74"/>
      <c r="W3260" s="74"/>
      <c r="X3260" s="75"/>
    </row>
    <row r="3261">
      <c r="S3261" s="73"/>
      <c r="T3261" s="73"/>
      <c r="U3261" s="74"/>
      <c r="V3261" s="74"/>
      <c r="W3261" s="74"/>
      <c r="X3261" s="75"/>
    </row>
    <row r="3262">
      <c r="S3262" s="73"/>
      <c r="T3262" s="73"/>
      <c r="U3262" s="74"/>
      <c r="V3262" s="74"/>
      <c r="W3262" s="74"/>
      <c r="X3262" s="75"/>
    </row>
    <row r="3263">
      <c r="S3263" s="73"/>
      <c r="T3263" s="73"/>
      <c r="U3263" s="74"/>
      <c r="V3263" s="74"/>
      <c r="W3263" s="74"/>
      <c r="X3263" s="75"/>
    </row>
    <row r="3264">
      <c r="S3264" s="73"/>
      <c r="T3264" s="73"/>
      <c r="U3264" s="74"/>
      <c r="V3264" s="74"/>
      <c r="W3264" s="74"/>
      <c r="X3264" s="75"/>
    </row>
    <row r="3265">
      <c r="S3265" s="73"/>
      <c r="T3265" s="73"/>
      <c r="U3265" s="74"/>
      <c r="V3265" s="74"/>
      <c r="W3265" s="74"/>
      <c r="X3265" s="75"/>
    </row>
    <row r="3266">
      <c r="S3266" s="73"/>
      <c r="T3266" s="73"/>
      <c r="U3266" s="74"/>
      <c r="V3266" s="74"/>
      <c r="W3266" s="74"/>
      <c r="X3266" s="75"/>
    </row>
    <row r="3267">
      <c r="S3267" s="73"/>
      <c r="T3267" s="73"/>
      <c r="U3267" s="74"/>
      <c r="V3267" s="74"/>
      <c r="W3267" s="74"/>
      <c r="X3267" s="75"/>
    </row>
    <row r="3268">
      <c r="S3268" s="73"/>
      <c r="T3268" s="73"/>
      <c r="U3268" s="74"/>
      <c r="V3268" s="74"/>
      <c r="W3268" s="74"/>
      <c r="X3268" s="75"/>
    </row>
    <row r="3269">
      <c r="S3269" s="73"/>
      <c r="T3269" s="73"/>
      <c r="U3269" s="74"/>
      <c r="V3269" s="74"/>
      <c r="W3269" s="74"/>
      <c r="X3269" s="75"/>
    </row>
    <row r="3270">
      <c r="S3270" s="73"/>
      <c r="T3270" s="73"/>
      <c r="U3270" s="74"/>
      <c r="V3270" s="74"/>
      <c r="W3270" s="74"/>
      <c r="X3270" s="75"/>
    </row>
    <row r="3271">
      <c r="S3271" s="73"/>
      <c r="T3271" s="73"/>
      <c r="U3271" s="74"/>
      <c r="V3271" s="74"/>
      <c r="W3271" s="74"/>
      <c r="X3271" s="75"/>
    </row>
    <row r="3272">
      <c r="S3272" s="73"/>
      <c r="T3272" s="73"/>
      <c r="U3272" s="74"/>
      <c r="V3272" s="74"/>
      <c r="W3272" s="74"/>
      <c r="X3272" s="75"/>
    </row>
    <row r="3273">
      <c r="S3273" s="73"/>
      <c r="T3273" s="73"/>
      <c r="U3273" s="74"/>
      <c r="V3273" s="74"/>
      <c r="W3273" s="74"/>
      <c r="X3273" s="75"/>
    </row>
    <row r="3274">
      <c r="S3274" s="73"/>
      <c r="T3274" s="73"/>
      <c r="U3274" s="74"/>
      <c r="V3274" s="74"/>
      <c r="W3274" s="74"/>
      <c r="X3274" s="75"/>
    </row>
    <row r="3275">
      <c r="S3275" s="73"/>
      <c r="T3275" s="73"/>
      <c r="U3275" s="74"/>
      <c r="V3275" s="74"/>
      <c r="W3275" s="74"/>
      <c r="X3275" s="75"/>
    </row>
    <row r="3276">
      <c r="S3276" s="73"/>
      <c r="T3276" s="73"/>
      <c r="U3276" s="74"/>
      <c r="V3276" s="74"/>
      <c r="W3276" s="74"/>
      <c r="X3276" s="75"/>
    </row>
    <row r="3277">
      <c r="S3277" s="73"/>
      <c r="T3277" s="73"/>
      <c r="U3277" s="74"/>
      <c r="V3277" s="74"/>
      <c r="W3277" s="74"/>
      <c r="X3277" s="75"/>
    </row>
    <row r="3278">
      <c r="S3278" s="73"/>
      <c r="T3278" s="73"/>
      <c r="U3278" s="74"/>
      <c r="V3278" s="74"/>
      <c r="W3278" s="74"/>
      <c r="X3278" s="75"/>
    </row>
    <row r="3279">
      <c r="S3279" s="73"/>
      <c r="T3279" s="73"/>
      <c r="U3279" s="74"/>
      <c r="V3279" s="74"/>
      <c r="W3279" s="74"/>
      <c r="X3279" s="75"/>
    </row>
    <row r="3280">
      <c r="S3280" s="76"/>
      <c r="T3280" s="73"/>
      <c r="U3280" s="74"/>
      <c r="V3280" s="74"/>
      <c r="W3280" s="74"/>
      <c r="X3280" s="75"/>
    </row>
    <row r="3281">
      <c r="S3281" s="73"/>
      <c r="T3281" s="73"/>
      <c r="U3281" s="74"/>
      <c r="V3281" s="74"/>
      <c r="W3281" s="74"/>
      <c r="X3281" s="75"/>
    </row>
    <row r="3282">
      <c r="S3282" s="73"/>
      <c r="T3282" s="73"/>
      <c r="U3282" s="74"/>
      <c r="V3282" s="74"/>
      <c r="W3282" s="74"/>
      <c r="X3282" s="75"/>
    </row>
    <row r="3283">
      <c r="S3283" s="73"/>
      <c r="T3283" s="76"/>
      <c r="U3283" s="74"/>
      <c r="V3283" s="74"/>
      <c r="W3283" s="74"/>
      <c r="X3283" s="75"/>
    </row>
    <row r="3284">
      <c r="S3284" s="73"/>
      <c r="T3284" s="73"/>
      <c r="U3284" s="74"/>
      <c r="V3284" s="74"/>
      <c r="W3284" s="74"/>
      <c r="X3284" s="75"/>
    </row>
    <row r="3285">
      <c r="S3285" s="73"/>
      <c r="T3285" s="73"/>
      <c r="U3285" s="74"/>
      <c r="V3285" s="74"/>
      <c r="W3285" s="74"/>
      <c r="X3285" s="75"/>
    </row>
    <row r="3286">
      <c r="S3286" s="73"/>
      <c r="T3286" s="73"/>
      <c r="U3286" s="74"/>
      <c r="V3286" s="74"/>
      <c r="W3286" s="74"/>
      <c r="X3286" s="75"/>
    </row>
    <row r="3287">
      <c r="S3287" s="73"/>
      <c r="T3287" s="73"/>
      <c r="U3287" s="74"/>
      <c r="V3287" s="74"/>
      <c r="W3287" s="74"/>
      <c r="X3287" s="75"/>
    </row>
    <row r="3288">
      <c r="S3288" s="73"/>
      <c r="T3288" s="73"/>
      <c r="U3288" s="74"/>
      <c r="V3288" s="74"/>
      <c r="W3288" s="74"/>
      <c r="X3288" s="75"/>
    </row>
    <row r="3289">
      <c r="S3289" s="73"/>
      <c r="T3289" s="73"/>
      <c r="U3289" s="74"/>
      <c r="V3289" s="74"/>
      <c r="W3289" s="74"/>
      <c r="X3289" s="75"/>
    </row>
    <row r="3290">
      <c r="S3290" s="73"/>
      <c r="T3290" s="73"/>
      <c r="U3290" s="74"/>
      <c r="V3290" s="74"/>
      <c r="W3290" s="74"/>
      <c r="X3290" s="75"/>
    </row>
    <row r="3291">
      <c r="S3291" s="73"/>
      <c r="T3291" s="73"/>
      <c r="U3291" s="74"/>
      <c r="V3291" s="74"/>
      <c r="W3291" s="74"/>
      <c r="X3291" s="75"/>
    </row>
    <row r="3292">
      <c r="S3292" s="73"/>
      <c r="T3292" s="73"/>
      <c r="U3292" s="74"/>
      <c r="V3292" s="74"/>
      <c r="W3292" s="74"/>
      <c r="X3292" s="75"/>
    </row>
    <row r="3293">
      <c r="S3293" s="73"/>
      <c r="T3293" s="73"/>
      <c r="U3293" s="74"/>
      <c r="V3293" s="74"/>
      <c r="W3293" s="74"/>
      <c r="X3293" s="75"/>
    </row>
    <row r="3294">
      <c r="S3294" s="73"/>
      <c r="T3294" s="73"/>
      <c r="U3294" s="74"/>
      <c r="V3294" s="74"/>
      <c r="W3294" s="74"/>
      <c r="X3294" s="75"/>
    </row>
    <row r="3295">
      <c r="S3295" s="73"/>
      <c r="T3295" s="73"/>
      <c r="U3295" s="74"/>
      <c r="V3295" s="74"/>
      <c r="W3295" s="74"/>
      <c r="X3295" s="75"/>
    </row>
    <row r="3296">
      <c r="S3296" s="73"/>
      <c r="T3296" s="73"/>
      <c r="U3296" s="74"/>
      <c r="V3296" s="74"/>
      <c r="W3296" s="74"/>
      <c r="X3296" s="75"/>
    </row>
    <row r="3297">
      <c r="S3297" s="73"/>
      <c r="T3297" s="73"/>
      <c r="U3297" s="74"/>
      <c r="V3297" s="74"/>
      <c r="W3297" s="74"/>
      <c r="X3297" s="75"/>
    </row>
    <row r="3298">
      <c r="S3298" s="73"/>
      <c r="T3298" s="73"/>
      <c r="U3298" s="74"/>
      <c r="V3298" s="74"/>
      <c r="W3298" s="74"/>
      <c r="X3298" s="75"/>
    </row>
    <row r="3299">
      <c r="S3299" s="73"/>
      <c r="T3299" s="76"/>
      <c r="U3299" s="74"/>
      <c r="V3299" s="74"/>
      <c r="W3299" s="74"/>
      <c r="X3299" s="75"/>
    </row>
    <row r="3300">
      <c r="S3300" s="73"/>
      <c r="T3300" s="73"/>
      <c r="U3300" s="74"/>
      <c r="V3300" s="74"/>
      <c r="W3300" s="74"/>
      <c r="X3300" s="75"/>
    </row>
    <row r="3301">
      <c r="S3301" s="73"/>
      <c r="T3301" s="73"/>
      <c r="U3301" s="74"/>
      <c r="V3301" s="74"/>
      <c r="W3301" s="74"/>
      <c r="X3301" s="75"/>
    </row>
    <row r="3302">
      <c r="S3302" s="73"/>
      <c r="T3302" s="73"/>
      <c r="U3302" s="74"/>
      <c r="V3302" s="74"/>
      <c r="W3302" s="74"/>
      <c r="X3302" s="75"/>
    </row>
    <row r="3303">
      <c r="S3303" s="73"/>
      <c r="T3303" s="73"/>
      <c r="U3303" s="74"/>
      <c r="V3303" s="74"/>
      <c r="W3303" s="74"/>
      <c r="X3303" s="75"/>
    </row>
    <row r="3304">
      <c r="S3304" s="73"/>
      <c r="T3304" s="73"/>
      <c r="U3304" s="74"/>
      <c r="V3304" s="74"/>
      <c r="W3304" s="74"/>
      <c r="X3304" s="75"/>
    </row>
    <row r="3305">
      <c r="S3305" s="73"/>
      <c r="T3305" s="73"/>
      <c r="U3305" s="74"/>
      <c r="V3305" s="74"/>
      <c r="W3305" s="74"/>
      <c r="X3305" s="75"/>
    </row>
    <row r="3306">
      <c r="S3306" s="73"/>
      <c r="T3306" s="73"/>
      <c r="U3306" s="74"/>
      <c r="V3306" s="77"/>
      <c r="W3306" s="74"/>
      <c r="X3306" s="75"/>
    </row>
    <row r="3307">
      <c r="S3307" s="76"/>
      <c r="T3307" s="76"/>
      <c r="U3307" s="74"/>
      <c r="V3307" s="77"/>
      <c r="W3307" s="74"/>
      <c r="X3307" s="77"/>
    </row>
    <row r="3308">
      <c r="S3308" s="76"/>
      <c r="T3308" s="76"/>
      <c r="U3308" s="74"/>
      <c r="V3308" s="77"/>
      <c r="W3308" s="74"/>
      <c r="X3308" s="75"/>
    </row>
    <row r="3309">
      <c r="S3309" s="76"/>
      <c r="T3309" s="76"/>
      <c r="U3309" s="74"/>
      <c r="V3309" s="77"/>
      <c r="W3309" s="77"/>
      <c r="X3309" s="77"/>
    </row>
    <row r="3310">
      <c r="S3310" s="76"/>
      <c r="T3310" s="76"/>
      <c r="U3310" s="74"/>
      <c r="V3310" s="77"/>
      <c r="W3310" s="77"/>
      <c r="X3310" s="77"/>
    </row>
    <row r="3311">
      <c r="S3311" s="76"/>
      <c r="T3311" s="76"/>
      <c r="U3311" s="74"/>
      <c r="V3311" s="77"/>
      <c r="W3311" s="77"/>
      <c r="X3311" s="77"/>
    </row>
    <row r="3312">
      <c r="S3312" s="76"/>
      <c r="T3312" s="76"/>
      <c r="U3312" s="74"/>
      <c r="V3312" s="77"/>
      <c r="W3312" s="74"/>
      <c r="X3312" s="77"/>
    </row>
    <row r="3313">
      <c r="S3313" s="76"/>
      <c r="T3313" s="76"/>
      <c r="U3313" s="74"/>
      <c r="V3313" s="77"/>
      <c r="W3313" s="74"/>
      <c r="X3313" s="77"/>
    </row>
    <row r="3314">
      <c r="S3314" s="76"/>
      <c r="T3314" s="76"/>
      <c r="U3314" s="74"/>
      <c r="V3314" s="77"/>
      <c r="W3314" s="74"/>
      <c r="X3314" s="75"/>
    </row>
    <row r="3315">
      <c r="S3315" s="76"/>
      <c r="T3315" s="76"/>
      <c r="U3315" s="74"/>
      <c r="V3315" s="77"/>
      <c r="W3315" s="74"/>
      <c r="X3315" s="77"/>
    </row>
    <row r="3316">
      <c r="S3316" s="76"/>
      <c r="T3316" s="76"/>
      <c r="U3316" s="74"/>
      <c r="V3316" s="77"/>
      <c r="W3316" s="74"/>
      <c r="X3316" s="77"/>
    </row>
    <row r="3317">
      <c r="S3317" s="76"/>
      <c r="T3317" s="76"/>
      <c r="U3317" s="74"/>
      <c r="V3317" s="77"/>
      <c r="W3317" s="74"/>
      <c r="X3317" s="77"/>
    </row>
    <row r="3318">
      <c r="S3318" s="76"/>
      <c r="T3318" s="76"/>
      <c r="U3318" s="74"/>
      <c r="V3318" s="77"/>
      <c r="W3318" s="77"/>
      <c r="X3318" s="75"/>
    </row>
    <row r="3319">
      <c r="S3319" s="76"/>
      <c r="T3319" s="76"/>
      <c r="U3319" s="74"/>
      <c r="V3319" s="77"/>
      <c r="W3319" s="74"/>
      <c r="X3319" s="77"/>
    </row>
    <row r="3320">
      <c r="S3320" s="76"/>
      <c r="T3320" s="76"/>
      <c r="U3320" s="74"/>
      <c r="V3320" s="77"/>
      <c r="W3320" s="74"/>
      <c r="X3320" s="77"/>
    </row>
    <row r="3321">
      <c r="S3321" s="76"/>
      <c r="T3321" s="76"/>
      <c r="U3321" s="74"/>
      <c r="V3321" s="77"/>
      <c r="W3321" s="74"/>
      <c r="X3321" s="77"/>
    </row>
    <row r="3322">
      <c r="S3322" s="76"/>
      <c r="T3322" s="76"/>
      <c r="U3322" s="74"/>
      <c r="V3322" s="77"/>
      <c r="W3322" s="74"/>
      <c r="X3322" s="75"/>
    </row>
    <row r="3323">
      <c r="S3323" s="76"/>
      <c r="T3323" s="76"/>
      <c r="U3323" s="74"/>
      <c r="V3323" s="77"/>
      <c r="W3323" s="77"/>
      <c r="X3323" s="77"/>
    </row>
    <row r="3324">
      <c r="S3324" s="76"/>
      <c r="T3324" s="76"/>
      <c r="U3324" s="74"/>
      <c r="V3324" s="77"/>
      <c r="W3324" s="74"/>
      <c r="X3324" s="77"/>
    </row>
    <row r="3325">
      <c r="S3325" s="76"/>
      <c r="T3325" s="76"/>
      <c r="U3325" s="74"/>
      <c r="V3325" s="77"/>
      <c r="W3325" s="77"/>
      <c r="X3325" s="75"/>
    </row>
    <row r="3326">
      <c r="S3326" s="76"/>
      <c r="T3326" s="76"/>
      <c r="U3326" s="74"/>
      <c r="V3326" s="77"/>
      <c r="W3326" s="77"/>
      <c r="X3326" s="75"/>
    </row>
    <row r="3327">
      <c r="S3327" s="76"/>
      <c r="T3327" s="76"/>
      <c r="U3327" s="74"/>
      <c r="V3327" s="77"/>
      <c r="W3327" s="77"/>
      <c r="X3327" s="75"/>
    </row>
    <row r="3328">
      <c r="S3328" s="76"/>
      <c r="T3328" s="76"/>
      <c r="U3328" s="74"/>
      <c r="V3328" s="77"/>
      <c r="W3328" s="74"/>
      <c r="X3328" s="75"/>
    </row>
    <row r="3329">
      <c r="S3329" s="76"/>
      <c r="T3329" s="76"/>
      <c r="U3329" s="74"/>
      <c r="V3329" s="77"/>
      <c r="W3329" s="74"/>
      <c r="X3329" s="75"/>
    </row>
    <row r="4542">
      <c r="S4542" s="73"/>
      <c r="T4542" s="73"/>
      <c r="U4542" s="77"/>
      <c r="V4542" s="74"/>
      <c r="W4542" s="77"/>
      <c r="X4542" s="77"/>
    </row>
    <row r="4543">
      <c r="S4543" s="73"/>
      <c r="T4543" s="73"/>
      <c r="U4543" s="77"/>
      <c r="V4543" s="74"/>
      <c r="W4543" s="77"/>
      <c r="X4543" s="77"/>
    </row>
    <row r="4544">
      <c r="S4544" s="73"/>
      <c r="T4544" s="73"/>
      <c r="U4544" s="77"/>
      <c r="V4544" s="74"/>
      <c r="W4544" s="77"/>
      <c r="X4544" s="77"/>
    </row>
    <row r="4545">
      <c r="S4545" s="73"/>
      <c r="T4545" s="73"/>
      <c r="U4545" s="77"/>
      <c r="V4545" s="74"/>
      <c r="W4545" s="77"/>
      <c r="X4545" s="77"/>
    </row>
    <row r="4546">
      <c r="S4546" s="73"/>
      <c r="T4546" s="73"/>
      <c r="U4546" s="77"/>
      <c r="V4546" s="74"/>
      <c r="W4546" s="77"/>
      <c r="X4546" s="77"/>
    </row>
    <row r="4547">
      <c r="S4547" s="73"/>
      <c r="T4547" s="76"/>
      <c r="U4547" s="77"/>
      <c r="V4547" s="74"/>
      <c r="W4547" s="77"/>
      <c r="X4547" s="77"/>
    </row>
    <row r="5579">
      <c r="S5579" s="73"/>
      <c r="T5579" s="76"/>
      <c r="U5579" s="74"/>
      <c r="V5579" s="74"/>
      <c r="W5579" s="74"/>
      <c r="X5579" s="77"/>
    </row>
    <row r="5583">
      <c r="S5583" s="73"/>
      <c r="T5583" s="76"/>
      <c r="U5583" s="74"/>
      <c r="V5583" s="74"/>
      <c r="W5583" s="74"/>
      <c r="X5583" s="77"/>
    </row>
    <row r="5584">
      <c r="S5584" s="73"/>
      <c r="T5584" s="76"/>
      <c r="U5584" s="74"/>
      <c r="V5584" s="74"/>
      <c r="W5584" s="74"/>
      <c r="X5584" s="77"/>
    </row>
    <row r="5585">
      <c r="S5585" s="76"/>
      <c r="T5585" s="76"/>
      <c r="U5585" s="74"/>
      <c r="V5585" s="77"/>
      <c r="W5585" s="74"/>
      <c r="X5585" s="77"/>
    </row>
    <row r="5586">
      <c r="S5586" s="76"/>
      <c r="T5586" s="76"/>
      <c r="U5586" s="74"/>
      <c r="V5586" s="77"/>
      <c r="W5586" s="74"/>
      <c r="X5586" s="77"/>
    </row>
    <row r="5587">
      <c r="S5587" s="73"/>
      <c r="T5587" s="76"/>
      <c r="U5587" s="74"/>
      <c r="V5587" s="74"/>
      <c r="W5587" s="74"/>
      <c r="X5587" s="77"/>
    </row>
    <row r="5588">
      <c r="S5588" s="73"/>
      <c r="T5588" s="76"/>
      <c r="U5588" s="74"/>
      <c r="V5588" s="74"/>
      <c r="W5588" s="74"/>
      <c r="X5588" s="77"/>
    </row>
    <row r="5589">
      <c r="S5589" s="73"/>
      <c r="T5589" s="76"/>
      <c r="U5589" s="74"/>
      <c r="V5589" s="74"/>
      <c r="W5589" s="74"/>
      <c r="X5589" s="77"/>
    </row>
    <row r="5590">
      <c r="S5590" s="73"/>
      <c r="T5590" s="76"/>
      <c r="U5590" s="74"/>
      <c r="V5590" s="74"/>
      <c r="W5590" s="74"/>
      <c r="X5590" s="77"/>
    </row>
    <row r="5591">
      <c r="S5591" s="73"/>
      <c r="T5591" s="76"/>
      <c r="U5591" s="74"/>
      <c r="V5591" s="74"/>
      <c r="W5591" s="74"/>
      <c r="X5591" s="77"/>
    </row>
    <row r="5592">
      <c r="S5592" s="76"/>
      <c r="T5592" s="76"/>
      <c r="U5592" s="74"/>
      <c r="V5592" s="77"/>
      <c r="W5592" s="77"/>
      <c r="X5592" s="77"/>
    </row>
    <row r="5593">
      <c r="S5593" s="73"/>
      <c r="T5593" s="76"/>
      <c r="U5593" s="74"/>
      <c r="V5593" s="74"/>
      <c r="W5593" s="74"/>
      <c r="X5593" s="77"/>
    </row>
    <row r="5594">
      <c r="S5594" s="76"/>
      <c r="T5594" s="76"/>
      <c r="U5594" s="74"/>
      <c r="V5594" s="74"/>
      <c r="W5594" s="74"/>
      <c r="X5594" s="77"/>
    </row>
    <row r="5595">
      <c r="S5595" s="76"/>
      <c r="T5595" s="76"/>
      <c r="U5595" s="74"/>
      <c r="V5595" s="77"/>
      <c r="W5595" s="74"/>
      <c r="X5595" s="77"/>
    </row>
    <row r="5596">
      <c r="S5596" s="76"/>
      <c r="T5596" s="76"/>
      <c r="U5596" s="74"/>
      <c r="V5596" s="77"/>
      <c r="W5596" s="74"/>
      <c r="X5596" s="77"/>
    </row>
    <row r="5597">
      <c r="S5597" s="73"/>
      <c r="T5597" s="76"/>
      <c r="U5597" s="74"/>
      <c r="V5597" s="74"/>
      <c r="W5597" s="74"/>
      <c r="X5597" s="77"/>
    </row>
    <row r="5598">
      <c r="S5598" s="73"/>
      <c r="T5598" s="76"/>
      <c r="U5598" s="74"/>
      <c r="V5598" s="74"/>
      <c r="W5598" s="74"/>
      <c r="X5598" s="77"/>
    </row>
    <row r="5599">
      <c r="S5599" s="73"/>
      <c r="T5599" s="76"/>
      <c r="U5599" s="74"/>
      <c r="V5599" s="74"/>
      <c r="W5599" s="74"/>
      <c r="X5599" s="77"/>
    </row>
    <row r="5600">
      <c r="S5600" s="76"/>
      <c r="T5600" s="76"/>
      <c r="U5600" s="74"/>
      <c r="V5600" s="74"/>
      <c r="W5600" s="74"/>
      <c r="X5600" s="77"/>
    </row>
    <row r="5601">
      <c r="S5601" s="73"/>
      <c r="T5601" s="76"/>
      <c r="U5601" s="74"/>
      <c r="V5601" s="74"/>
      <c r="W5601" s="74"/>
      <c r="X5601" s="77"/>
    </row>
    <row r="5602">
      <c r="S5602" s="76"/>
      <c r="T5602" s="76"/>
      <c r="U5602" s="74"/>
      <c r="V5602" s="77"/>
      <c r="W5602" s="77"/>
      <c r="X5602" s="77"/>
    </row>
    <row r="5603">
      <c r="S5603" s="73"/>
      <c r="T5603" s="76"/>
      <c r="U5603" s="74"/>
      <c r="V5603" s="74"/>
      <c r="W5603" s="74"/>
      <c r="X5603" s="77"/>
    </row>
    <row r="5604">
      <c r="S5604" s="76"/>
      <c r="T5604" s="76"/>
      <c r="U5604" s="74"/>
      <c r="V5604" s="77"/>
      <c r="W5604" s="74"/>
      <c r="X5604" s="77"/>
    </row>
    <row r="5605">
      <c r="S5605" s="76"/>
      <c r="T5605" s="76"/>
      <c r="U5605" s="74"/>
      <c r="V5605" s="77"/>
      <c r="W5605" s="74"/>
      <c r="X5605" s="77"/>
    </row>
    <row r="5606">
      <c r="S5606" s="76"/>
      <c r="T5606" s="76"/>
      <c r="U5606" s="74"/>
      <c r="V5606" s="77"/>
      <c r="W5606" s="74"/>
      <c r="X5606" s="77"/>
    </row>
    <row r="5607">
      <c r="S5607" s="73"/>
      <c r="T5607" s="76"/>
      <c r="U5607" s="74"/>
      <c r="V5607" s="74"/>
      <c r="W5607" s="74"/>
      <c r="X5607" s="77"/>
    </row>
    <row r="5608">
      <c r="S5608" s="73"/>
      <c r="T5608" s="76"/>
      <c r="U5608" s="74"/>
      <c r="V5608" s="74"/>
      <c r="W5608" s="74"/>
      <c r="X5608" s="77"/>
    </row>
    <row r="5609">
      <c r="S5609" s="73"/>
      <c r="T5609" s="76"/>
      <c r="U5609" s="74"/>
      <c r="V5609" s="74"/>
      <c r="W5609" s="74"/>
      <c r="X5609" s="77"/>
    </row>
    <row r="5610">
      <c r="S5610" s="73"/>
      <c r="T5610" s="76"/>
      <c r="U5610" s="74"/>
      <c r="V5610" s="74"/>
      <c r="W5610" s="74"/>
      <c r="X5610" s="77"/>
    </row>
    <row r="5611">
      <c r="S5611" s="76"/>
      <c r="T5611" s="76"/>
      <c r="U5611" s="74"/>
      <c r="V5611" s="77"/>
      <c r="W5611" s="74"/>
      <c r="X5611" s="77"/>
    </row>
    <row r="5691">
      <c r="S5691" s="76"/>
      <c r="T5691" s="76"/>
      <c r="U5691" s="74"/>
      <c r="V5691" s="77"/>
      <c r="W5691" s="74"/>
      <c r="X5691" s="77"/>
    </row>
    <row r="5692">
      <c r="S5692" s="76"/>
      <c r="T5692" s="76"/>
      <c r="U5692" s="74"/>
      <c r="V5692" s="77"/>
      <c r="W5692" s="74"/>
      <c r="X5692" s="77"/>
    </row>
    <row r="5693">
      <c r="S5693" s="76"/>
      <c r="T5693" s="76"/>
      <c r="U5693" s="74"/>
      <c r="V5693" s="77"/>
      <c r="W5693" s="74"/>
      <c r="X5693" s="77"/>
    </row>
    <row r="5694">
      <c r="S5694" s="73"/>
      <c r="T5694" s="76"/>
      <c r="U5694" s="74"/>
      <c r="V5694" s="74"/>
      <c r="W5694" s="74"/>
      <c r="X5694" s="77"/>
    </row>
    <row r="5695">
      <c r="S5695" s="73"/>
      <c r="T5695" s="76"/>
      <c r="U5695" s="74"/>
      <c r="V5695" s="74"/>
      <c r="W5695" s="74"/>
      <c r="X5695" s="77"/>
    </row>
    <row r="5696">
      <c r="S5696" s="73"/>
      <c r="T5696" s="76"/>
      <c r="U5696" s="74"/>
      <c r="V5696" s="74"/>
      <c r="W5696" s="74"/>
      <c r="X5696" s="77"/>
    </row>
    <row r="5697">
      <c r="S5697" s="76"/>
      <c r="T5697" s="76"/>
      <c r="U5697" s="74"/>
      <c r="V5697" s="77"/>
      <c r="W5697" s="74"/>
      <c r="X5697" s="77"/>
    </row>
    <row r="5698">
      <c r="S5698" s="73"/>
      <c r="T5698" s="76"/>
      <c r="U5698" s="74"/>
      <c r="V5698" s="74"/>
      <c r="W5698" s="74"/>
      <c r="X5698" s="77"/>
    </row>
    <row r="5699">
      <c r="S5699" s="73"/>
      <c r="T5699" s="76"/>
      <c r="U5699" s="74"/>
      <c r="V5699" s="74"/>
      <c r="W5699" s="74"/>
      <c r="X5699" s="77"/>
    </row>
    <row r="5700">
      <c r="S5700" s="73"/>
      <c r="T5700" s="76"/>
      <c r="U5700" s="74"/>
      <c r="V5700" s="74"/>
      <c r="W5700" s="74"/>
      <c r="X5700" s="77"/>
    </row>
    <row r="5701">
      <c r="S5701" s="73"/>
      <c r="T5701" s="76"/>
      <c r="U5701" s="74"/>
      <c r="V5701" s="74"/>
      <c r="W5701" s="74"/>
      <c r="X5701" s="77"/>
    </row>
    <row r="5702">
      <c r="S5702" s="73"/>
      <c r="T5702" s="76"/>
      <c r="U5702" s="74"/>
      <c r="V5702" s="74"/>
      <c r="W5702" s="74"/>
      <c r="X5702" s="77"/>
    </row>
    <row r="5703">
      <c r="S5703" s="73"/>
      <c r="T5703" s="76"/>
      <c r="U5703" s="74"/>
      <c r="V5703" s="74"/>
      <c r="W5703" s="74"/>
      <c r="X5703" s="77"/>
    </row>
    <row r="5704">
      <c r="S5704" s="76"/>
      <c r="T5704" s="76"/>
      <c r="U5704" s="74"/>
      <c r="V5704" s="77"/>
      <c r="W5704" s="74"/>
      <c r="X5704" s="77"/>
    </row>
    <row r="5705">
      <c r="S5705" s="76"/>
      <c r="T5705" s="76"/>
      <c r="U5705" s="74"/>
      <c r="V5705" s="77"/>
      <c r="W5705" s="74"/>
      <c r="X5705" s="77"/>
    </row>
    <row r="5706">
      <c r="S5706" s="76"/>
      <c r="T5706" s="76"/>
      <c r="U5706" s="74"/>
      <c r="V5706" s="77"/>
      <c r="W5706" s="77"/>
      <c r="X5706" s="77"/>
    </row>
    <row r="5707">
      <c r="S5707" s="76"/>
      <c r="T5707" s="76"/>
      <c r="U5707" s="74"/>
      <c r="V5707" s="77"/>
      <c r="W5707" s="77"/>
      <c r="X5707" s="77"/>
    </row>
    <row r="5708">
      <c r="S5708" s="76"/>
      <c r="T5708" s="76"/>
      <c r="U5708" s="74"/>
      <c r="V5708" s="77"/>
      <c r="W5708" s="74"/>
      <c r="X5708" s="77"/>
    </row>
    <row r="5709">
      <c r="S5709" s="76"/>
      <c r="T5709" s="76"/>
      <c r="U5709" s="74"/>
      <c r="V5709" s="77"/>
      <c r="W5709" s="74"/>
      <c r="X5709" s="77"/>
    </row>
    <row r="5710">
      <c r="S5710" s="76"/>
      <c r="T5710" s="76"/>
      <c r="U5710" s="74"/>
      <c r="V5710" s="77"/>
      <c r="W5710" s="77"/>
      <c r="X5710" s="75"/>
    </row>
    <row r="5711">
      <c r="S5711" s="76"/>
      <c r="T5711" s="76"/>
      <c r="U5711" s="74"/>
      <c r="V5711" s="77"/>
      <c r="W5711" s="74"/>
      <c r="X5711" s="77"/>
    </row>
    <row r="5712">
      <c r="S5712" s="76"/>
      <c r="T5712" s="76"/>
      <c r="U5712" s="74"/>
      <c r="V5712" s="77"/>
      <c r="W5712" s="77"/>
      <c r="X5712" s="77"/>
    </row>
    <row r="5713">
      <c r="S5713" s="76"/>
      <c r="T5713" s="76"/>
      <c r="U5713" s="74"/>
      <c r="V5713" s="77"/>
      <c r="W5713" s="77"/>
      <c r="X5713" s="77"/>
    </row>
    <row r="5714">
      <c r="S5714" s="76"/>
      <c r="T5714" s="76"/>
      <c r="U5714" s="74"/>
      <c r="V5714" s="77"/>
      <c r="W5714" s="74"/>
      <c r="X5714" s="77"/>
    </row>
    <row r="5715">
      <c r="S5715" s="76"/>
      <c r="T5715" s="76"/>
      <c r="U5715" s="74"/>
      <c r="V5715" s="77"/>
      <c r="W5715" s="74"/>
      <c r="X5715" s="77"/>
    </row>
    <row r="5716">
      <c r="S5716" s="76"/>
      <c r="T5716" s="76"/>
      <c r="U5716" s="74"/>
      <c r="V5716" s="77"/>
      <c r="W5716" s="77"/>
      <c r="X5716" s="77"/>
    </row>
    <row r="5717">
      <c r="S5717" s="76"/>
      <c r="T5717" s="76"/>
      <c r="U5717" s="74"/>
      <c r="V5717" s="77"/>
      <c r="W5717" s="74"/>
      <c r="X5717" s="77"/>
    </row>
    <row r="5718">
      <c r="S5718" s="76"/>
      <c r="T5718" s="76"/>
      <c r="U5718" s="74"/>
      <c r="V5718" s="77"/>
      <c r="W5718" s="74"/>
      <c r="X5718" s="77"/>
    </row>
    <row r="5719">
      <c r="S5719" s="76"/>
      <c r="T5719" s="76"/>
      <c r="U5719" s="74"/>
      <c r="V5719" s="77"/>
      <c r="W5719" s="74"/>
      <c r="X5719" s="77"/>
    </row>
    <row r="5720">
      <c r="S5720" s="76"/>
      <c r="T5720" s="76"/>
      <c r="U5720" s="74"/>
      <c r="V5720" s="77"/>
      <c r="W5720" s="74"/>
      <c r="X5720" s="77"/>
    </row>
    <row r="5721">
      <c r="S5721" s="76"/>
      <c r="T5721" s="76"/>
      <c r="U5721" s="74"/>
      <c r="V5721" s="77"/>
      <c r="W5721" s="74"/>
      <c r="X5721" s="77"/>
    </row>
    <row r="5722">
      <c r="S5722" s="76"/>
      <c r="T5722" s="76"/>
      <c r="U5722" s="74"/>
      <c r="V5722" s="77"/>
      <c r="W5722" s="74"/>
      <c r="X5722" s="77"/>
    </row>
    <row r="5723">
      <c r="S5723" s="76"/>
      <c r="T5723" s="76"/>
      <c r="U5723" s="74"/>
      <c r="V5723" s="77"/>
      <c r="W5723" s="77"/>
      <c r="X5723" s="77"/>
    </row>
    <row r="5724">
      <c r="S5724" s="76"/>
      <c r="T5724" s="76"/>
      <c r="U5724" s="74"/>
      <c r="V5724" s="77"/>
      <c r="W5724" s="77"/>
      <c r="X5724" s="77"/>
    </row>
    <row r="5725">
      <c r="S5725" s="76"/>
      <c r="T5725" s="76"/>
      <c r="U5725" s="74"/>
      <c r="V5725" s="77"/>
      <c r="W5725" s="74"/>
      <c r="X5725" s="77"/>
    </row>
    <row r="5726">
      <c r="S5726" s="76"/>
      <c r="T5726" s="76"/>
      <c r="U5726" s="74"/>
      <c r="V5726" s="77"/>
      <c r="W5726" s="74"/>
      <c r="X5726" s="77"/>
    </row>
    <row r="5727">
      <c r="S5727" s="76"/>
      <c r="T5727" s="76"/>
      <c r="U5727" s="74"/>
      <c r="V5727" s="77"/>
      <c r="W5727" s="74"/>
      <c r="X5727" s="77"/>
    </row>
    <row r="5728">
      <c r="S5728" s="76"/>
      <c r="T5728" s="76"/>
      <c r="U5728" s="74"/>
      <c r="V5728" s="77"/>
      <c r="W5728" s="74"/>
      <c r="X5728" s="77"/>
    </row>
    <row r="5810">
      <c r="S5810" s="73"/>
      <c r="T5810" s="76"/>
      <c r="U5810" s="74"/>
      <c r="V5810" s="74"/>
      <c r="W5810" s="74"/>
      <c r="X5810" s="77"/>
    </row>
    <row r="5811">
      <c r="S5811" s="76"/>
      <c r="T5811" s="76"/>
      <c r="U5811" s="74"/>
      <c r="V5811" s="77"/>
      <c r="W5811" s="74"/>
      <c r="X5811" s="77"/>
    </row>
    <row r="5812">
      <c r="S5812" s="76"/>
      <c r="T5812" s="76"/>
      <c r="U5812" s="74"/>
      <c r="V5812" s="77"/>
      <c r="W5812" s="77"/>
      <c r="X5812" s="77"/>
    </row>
    <row r="5813">
      <c r="S5813" s="76"/>
      <c r="T5813" s="76"/>
      <c r="U5813" s="74"/>
      <c r="V5813" s="77"/>
      <c r="W5813" s="74"/>
      <c r="X5813" s="77"/>
    </row>
    <row r="5814">
      <c r="S5814" s="76"/>
      <c r="T5814" s="76"/>
      <c r="U5814" s="74"/>
      <c r="V5814" s="77"/>
      <c r="W5814" s="74"/>
      <c r="X5814" s="77"/>
    </row>
    <row r="5815">
      <c r="S5815" s="76"/>
      <c r="T5815" s="76"/>
      <c r="U5815" s="74"/>
      <c r="V5815" s="77"/>
      <c r="W5815" s="74"/>
      <c r="X5815" s="77"/>
    </row>
    <row r="5816">
      <c r="S5816" s="76"/>
      <c r="T5816" s="76"/>
      <c r="U5816" s="74"/>
      <c r="V5816" s="77"/>
      <c r="W5816" s="74"/>
      <c r="X5816" s="77"/>
    </row>
    <row r="5818">
      <c r="S5818" s="73"/>
      <c r="T5818" s="76"/>
      <c r="U5818" s="74"/>
      <c r="V5818" s="74"/>
      <c r="W5818" s="74"/>
      <c r="X5818" s="77"/>
    </row>
    <row r="5819">
      <c r="S5819" s="73"/>
      <c r="T5819" s="76"/>
      <c r="U5819" s="74"/>
      <c r="V5819" s="74"/>
      <c r="W5819" s="74"/>
      <c r="X5819" s="77"/>
    </row>
    <row r="5820">
      <c r="S5820" s="73"/>
      <c r="T5820" s="76"/>
      <c r="U5820" s="74"/>
      <c r="V5820" s="74"/>
      <c r="W5820" s="74"/>
      <c r="X5820" s="77"/>
    </row>
    <row r="5821">
      <c r="S5821" s="73"/>
      <c r="T5821" s="76"/>
      <c r="U5821" s="74"/>
      <c r="V5821" s="74"/>
      <c r="W5821" s="74"/>
      <c r="X5821" s="77"/>
    </row>
    <row r="5822">
      <c r="S5822" s="73"/>
      <c r="T5822" s="76"/>
      <c r="U5822" s="74"/>
      <c r="V5822" s="74"/>
      <c r="W5822" s="74"/>
      <c r="X5822" s="77"/>
    </row>
    <row r="5823">
      <c r="S5823" s="73"/>
      <c r="T5823" s="76"/>
      <c r="U5823" s="74"/>
      <c r="V5823" s="74"/>
      <c r="W5823" s="74"/>
      <c r="X5823" s="77"/>
    </row>
    <row r="5824">
      <c r="S5824" s="73"/>
      <c r="T5824" s="76"/>
      <c r="U5824" s="74"/>
      <c r="V5824" s="74"/>
      <c r="W5824" s="74"/>
      <c r="X5824" s="77"/>
    </row>
    <row r="5825">
      <c r="S5825" s="73"/>
      <c r="T5825" s="76"/>
      <c r="U5825" s="74"/>
      <c r="V5825" s="74"/>
      <c r="W5825" s="74"/>
      <c r="X5825" s="77"/>
    </row>
    <row r="5826">
      <c r="S5826" s="76"/>
      <c r="T5826" s="76"/>
      <c r="U5826" s="74"/>
      <c r="V5826" s="77"/>
      <c r="W5826" s="74"/>
      <c r="X5826" s="77"/>
    </row>
    <row r="5827">
      <c r="S5827" s="73"/>
      <c r="T5827" s="76"/>
      <c r="U5827" s="74"/>
      <c r="V5827" s="74"/>
      <c r="W5827" s="74"/>
      <c r="X5827" s="77"/>
    </row>
    <row r="5828">
      <c r="S5828" s="73"/>
      <c r="T5828" s="76"/>
      <c r="U5828" s="74"/>
      <c r="V5828" s="74"/>
      <c r="W5828" s="74"/>
      <c r="X5828" s="77"/>
    </row>
    <row r="5829">
      <c r="S5829" s="73"/>
      <c r="T5829" s="76"/>
      <c r="U5829" s="74"/>
      <c r="V5829" s="74"/>
      <c r="W5829" s="74"/>
      <c r="X5829" s="77"/>
    </row>
    <row r="5830">
      <c r="S5830" s="73"/>
      <c r="T5830" s="76"/>
      <c r="U5830" s="74"/>
      <c r="V5830" s="74"/>
      <c r="W5830" s="74"/>
      <c r="X5830" s="77"/>
    </row>
    <row r="5831">
      <c r="S5831" s="73"/>
      <c r="T5831" s="76"/>
      <c r="U5831" s="74"/>
      <c r="V5831" s="74"/>
      <c r="W5831" s="74"/>
      <c r="X5831" s="77"/>
    </row>
    <row r="5832">
      <c r="S5832" s="73"/>
      <c r="T5832" s="76"/>
      <c r="U5832" s="74"/>
      <c r="V5832" s="74"/>
      <c r="W5832" s="74"/>
      <c r="X5832" s="77"/>
    </row>
    <row r="5833">
      <c r="S5833" s="73"/>
      <c r="T5833" s="76"/>
      <c r="U5833" s="74"/>
      <c r="V5833" s="74"/>
      <c r="W5833" s="74"/>
      <c r="X5833" s="77"/>
    </row>
    <row r="5834">
      <c r="S5834" s="73"/>
      <c r="T5834" s="76"/>
      <c r="U5834" s="74"/>
      <c r="V5834" s="74"/>
      <c r="W5834" s="74"/>
      <c r="X5834" s="77"/>
    </row>
    <row r="5835">
      <c r="S5835" s="73"/>
      <c r="T5835" s="76"/>
      <c r="U5835" s="74"/>
      <c r="V5835" s="74"/>
      <c r="W5835" s="74"/>
      <c r="X5835" s="77"/>
    </row>
    <row r="5836">
      <c r="S5836" s="73"/>
      <c r="T5836" s="76"/>
      <c r="U5836" s="74"/>
      <c r="V5836" s="74"/>
      <c r="W5836" s="74"/>
      <c r="X5836" s="77"/>
    </row>
    <row r="5837">
      <c r="S5837" s="73"/>
      <c r="T5837" s="76"/>
      <c r="U5837" s="74"/>
      <c r="V5837" s="74"/>
      <c r="W5837" s="74"/>
      <c r="X5837" s="77"/>
    </row>
    <row r="5838">
      <c r="S5838" s="73"/>
      <c r="T5838" s="76"/>
      <c r="U5838" s="74"/>
      <c r="V5838" s="74"/>
      <c r="W5838" s="74"/>
      <c r="X5838" s="77"/>
    </row>
    <row r="5839">
      <c r="S5839" s="73"/>
      <c r="T5839" s="76"/>
      <c r="U5839" s="74"/>
      <c r="V5839" s="74"/>
      <c r="W5839" s="74"/>
      <c r="X5839" s="77"/>
    </row>
    <row r="5840">
      <c r="S5840" s="73"/>
      <c r="T5840" s="76"/>
      <c r="U5840" s="74"/>
      <c r="V5840" s="74"/>
      <c r="W5840" s="74"/>
      <c r="X5840" s="77"/>
    </row>
    <row r="5841">
      <c r="S5841" s="73"/>
      <c r="T5841" s="76"/>
      <c r="U5841" s="74"/>
      <c r="V5841" s="74"/>
      <c r="W5841" s="74"/>
      <c r="X5841" s="77"/>
    </row>
    <row r="5842">
      <c r="S5842" s="73"/>
      <c r="T5842" s="76"/>
      <c r="U5842" s="74"/>
      <c r="V5842" s="74"/>
      <c r="W5842" s="74"/>
      <c r="X5842" s="77"/>
    </row>
    <row r="5843">
      <c r="S5843" s="73"/>
      <c r="T5843" s="76"/>
      <c r="U5843" s="74"/>
      <c r="V5843" s="74"/>
      <c r="W5843" s="74"/>
      <c r="X5843" s="77"/>
    </row>
    <row r="5844">
      <c r="S5844" s="73"/>
      <c r="T5844" s="76"/>
      <c r="U5844" s="74"/>
      <c r="V5844" s="74"/>
      <c r="W5844" s="74"/>
      <c r="X5844" s="77"/>
    </row>
    <row r="5845">
      <c r="S5845" s="73"/>
      <c r="T5845" s="76"/>
      <c r="U5845" s="74"/>
      <c r="V5845" s="74"/>
      <c r="W5845" s="74"/>
      <c r="X5845" s="77"/>
    </row>
    <row r="5846">
      <c r="S5846" s="73"/>
      <c r="T5846" s="76"/>
      <c r="U5846" s="74"/>
      <c r="V5846" s="74"/>
      <c r="W5846" s="74"/>
      <c r="X5846" s="77"/>
    </row>
    <row r="5847">
      <c r="S5847" s="73"/>
      <c r="T5847" s="76"/>
      <c r="U5847" s="74"/>
      <c r="V5847" s="74"/>
      <c r="W5847" s="74"/>
      <c r="X5847" s="77"/>
    </row>
    <row r="5848">
      <c r="S5848" s="73"/>
      <c r="T5848" s="76"/>
      <c r="U5848" s="74"/>
      <c r="V5848" s="74"/>
      <c r="W5848" s="74"/>
      <c r="X5848" s="77"/>
    </row>
    <row r="5849">
      <c r="S5849" s="73"/>
      <c r="T5849" s="76"/>
      <c r="U5849" s="74"/>
      <c r="V5849" s="74"/>
      <c r="W5849" s="74"/>
      <c r="X5849" s="77"/>
    </row>
    <row r="5850">
      <c r="S5850" s="73"/>
      <c r="T5850" s="76"/>
      <c r="U5850" s="74"/>
      <c r="V5850" s="74"/>
      <c r="W5850" s="74"/>
      <c r="X5850" s="77"/>
    </row>
    <row r="5851">
      <c r="S5851" s="73"/>
      <c r="T5851" s="76"/>
      <c r="U5851" s="74"/>
      <c r="V5851" s="74"/>
      <c r="W5851" s="74"/>
      <c r="X5851" s="77"/>
    </row>
    <row r="5852">
      <c r="S5852" s="73"/>
      <c r="T5852" s="76"/>
      <c r="U5852" s="74"/>
      <c r="V5852" s="74"/>
      <c r="W5852" s="74"/>
      <c r="X5852" s="77"/>
    </row>
    <row r="5853">
      <c r="S5853" s="76"/>
      <c r="T5853" s="76"/>
      <c r="U5853" s="74"/>
      <c r="V5853" s="77"/>
      <c r="W5853" s="74"/>
      <c r="X5853" s="77"/>
    </row>
    <row r="5854">
      <c r="S5854" s="76"/>
      <c r="T5854" s="76"/>
      <c r="U5854" s="74"/>
      <c r="V5854" s="77"/>
      <c r="W5854" s="74"/>
      <c r="X5854" s="77"/>
    </row>
    <row r="5855">
      <c r="S5855" s="76"/>
      <c r="T5855" s="76"/>
      <c r="U5855" s="74"/>
      <c r="V5855" s="77"/>
      <c r="W5855" s="74"/>
      <c r="X5855" s="77"/>
    </row>
    <row r="5856">
      <c r="S5856" s="76"/>
      <c r="T5856" s="76"/>
      <c r="U5856" s="74"/>
      <c r="V5856" s="77"/>
      <c r="W5856" s="74"/>
      <c r="X5856" s="77"/>
    </row>
    <row r="5857">
      <c r="S5857" s="73"/>
      <c r="T5857" s="76"/>
      <c r="U5857" s="74"/>
      <c r="V5857" s="74"/>
      <c r="W5857" s="74"/>
      <c r="X5857" s="77"/>
    </row>
    <row r="5858">
      <c r="S5858" s="73"/>
      <c r="T5858" s="76"/>
      <c r="U5858" s="74"/>
      <c r="V5858" s="74"/>
      <c r="W5858" s="74"/>
      <c r="X5858" s="77"/>
    </row>
    <row r="5859">
      <c r="S5859" s="73"/>
      <c r="T5859" s="76"/>
      <c r="U5859" s="74"/>
      <c r="V5859" s="74"/>
      <c r="W5859" s="74"/>
      <c r="X5859" s="77"/>
    </row>
    <row r="5860">
      <c r="S5860" s="73"/>
      <c r="T5860" s="76"/>
      <c r="U5860" s="74"/>
      <c r="V5860" s="74"/>
      <c r="W5860" s="74"/>
      <c r="X5860" s="77"/>
    </row>
    <row r="5861">
      <c r="S5861" s="73"/>
      <c r="T5861" s="76"/>
      <c r="U5861" s="74"/>
      <c r="V5861" s="74"/>
      <c r="W5861" s="74"/>
      <c r="X5861" s="77"/>
    </row>
    <row r="5862">
      <c r="S5862" s="73"/>
      <c r="T5862" s="76"/>
      <c r="U5862" s="74"/>
      <c r="V5862" s="74"/>
      <c r="W5862" s="74"/>
      <c r="X5862" s="77"/>
    </row>
    <row r="5863">
      <c r="S5863" s="73"/>
      <c r="T5863" s="76"/>
      <c r="U5863" s="74"/>
      <c r="V5863" s="74"/>
      <c r="W5863" s="74"/>
      <c r="X5863" s="77"/>
    </row>
    <row r="5864">
      <c r="S5864" s="73"/>
      <c r="T5864" s="76"/>
      <c r="U5864" s="74"/>
      <c r="V5864" s="74"/>
      <c r="W5864" s="74"/>
      <c r="X5864" s="77"/>
    </row>
    <row r="5865">
      <c r="S5865" s="73"/>
      <c r="T5865" s="76"/>
      <c r="U5865" s="74"/>
      <c r="V5865" s="74"/>
      <c r="W5865" s="74"/>
      <c r="X5865" s="77"/>
    </row>
    <row r="5866">
      <c r="S5866" s="73"/>
      <c r="T5866" s="76"/>
      <c r="U5866" s="74"/>
      <c r="V5866" s="74"/>
      <c r="W5866" s="74"/>
      <c r="X5866" s="77"/>
    </row>
    <row r="5867">
      <c r="S5867" s="73"/>
      <c r="T5867" s="76"/>
      <c r="U5867" s="74"/>
      <c r="V5867" s="74"/>
      <c r="W5867" s="74"/>
      <c r="X5867" s="77"/>
    </row>
    <row r="5868">
      <c r="S5868" s="73"/>
      <c r="T5868" s="76"/>
      <c r="U5868" s="74"/>
      <c r="V5868" s="74"/>
      <c r="W5868" s="74"/>
      <c r="X5868" s="77"/>
    </row>
    <row r="5869">
      <c r="S5869" s="76"/>
      <c r="T5869" s="76"/>
      <c r="U5869" s="74"/>
      <c r="V5869" s="77"/>
      <c r="W5869" s="74"/>
      <c r="X5869" s="77"/>
    </row>
    <row r="5870">
      <c r="S5870" s="76"/>
      <c r="T5870" s="76"/>
      <c r="U5870" s="74"/>
      <c r="V5870" s="77"/>
      <c r="W5870" s="74"/>
      <c r="X5870" s="77"/>
    </row>
    <row r="5871">
      <c r="S5871" s="73"/>
      <c r="T5871" s="76"/>
      <c r="U5871" s="74"/>
      <c r="V5871" s="74"/>
      <c r="W5871" s="74"/>
      <c r="X5871" s="77"/>
    </row>
    <row r="5872">
      <c r="S5872" s="73"/>
      <c r="T5872" s="76"/>
      <c r="U5872" s="74"/>
      <c r="V5872" s="74"/>
      <c r="W5872" s="74"/>
      <c r="X5872" s="77"/>
    </row>
    <row r="5873">
      <c r="S5873" s="73"/>
      <c r="T5873" s="76"/>
      <c r="U5873" s="74"/>
      <c r="V5873" s="74"/>
      <c r="W5873" s="74"/>
      <c r="X5873" s="77"/>
    </row>
    <row r="5874">
      <c r="S5874" s="76"/>
      <c r="T5874" s="76"/>
      <c r="U5874" s="74"/>
      <c r="V5874" s="77"/>
      <c r="W5874" s="74"/>
      <c r="X5874" s="77"/>
    </row>
    <row r="5922">
      <c r="S5922" s="73"/>
      <c r="T5922" s="76"/>
      <c r="U5922" s="77"/>
      <c r="V5922" s="74"/>
      <c r="W5922" s="77"/>
      <c r="X5922" s="77"/>
    </row>
    <row r="5938">
      <c r="S5938" s="73"/>
      <c r="T5938" s="76"/>
      <c r="U5938" s="74"/>
      <c r="V5938" s="74"/>
      <c r="W5938" s="74"/>
      <c r="X5938" s="77"/>
    </row>
    <row r="5973">
      <c r="S5973" s="73"/>
      <c r="T5973" s="76"/>
      <c r="U5973" s="74"/>
      <c r="V5973" s="74"/>
      <c r="W5973" s="74"/>
      <c r="X5973" s="77"/>
    </row>
    <row r="5974">
      <c r="S5974" s="73"/>
      <c r="T5974" s="76"/>
      <c r="U5974" s="74"/>
      <c r="V5974" s="74"/>
      <c r="W5974" s="74"/>
      <c r="X5974" s="77"/>
    </row>
    <row r="5975">
      <c r="S5975" s="73"/>
      <c r="T5975" s="76"/>
      <c r="U5975" s="74"/>
      <c r="V5975" s="74"/>
      <c r="W5975" s="74"/>
      <c r="X5975" s="77"/>
    </row>
    <row r="5976">
      <c r="S5976" s="76"/>
      <c r="T5976" s="76"/>
      <c r="U5976" s="74"/>
      <c r="V5976" s="74"/>
      <c r="W5976" s="77"/>
      <c r="X5976" s="77"/>
    </row>
    <row r="5977">
      <c r="S5977" s="73"/>
      <c r="T5977" s="76"/>
      <c r="U5977" s="74"/>
      <c r="V5977" s="74"/>
      <c r="W5977" s="74"/>
      <c r="X5977" s="77"/>
    </row>
    <row r="5978">
      <c r="S5978" s="73"/>
      <c r="T5978" s="76"/>
      <c r="U5978" s="74"/>
      <c r="V5978" s="74"/>
      <c r="W5978" s="74"/>
      <c r="X5978" s="77"/>
    </row>
    <row r="5979">
      <c r="S5979" s="73"/>
      <c r="T5979" s="76"/>
      <c r="U5979" s="74"/>
      <c r="V5979" s="74"/>
      <c r="W5979" s="74"/>
      <c r="X5979" s="77"/>
    </row>
    <row r="5980">
      <c r="S5980" s="73"/>
      <c r="T5980" s="76"/>
      <c r="U5980" s="74"/>
      <c r="V5980" s="74"/>
      <c r="W5980" s="74"/>
      <c r="X5980" s="77"/>
    </row>
    <row r="5981">
      <c r="S5981" s="73"/>
      <c r="T5981" s="76"/>
      <c r="U5981" s="74"/>
      <c r="V5981" s="74"/>
      <c r="W5981" s="74"/>
      <c r="X5981" s="77"/>
    </row>
    <row r="5983">
      <c r="S5983" s="76"/>
      <c r="T5983" s="76"/>
      <c r="U5983" s="74"/>
      <c r="V5983" s="77"/>
      <c r="W5983" s="74"/>
      <c r="X5983" s="77"/>
    </row>
    <row r="5984">
      <c r="S5984" s="76"/>
      <c r="T5984" s="76"/>
      <c r="U5984" s="74"/>
      <c r="V5984" s="77"/>
      <c r="W5984" s="74"/>
      <c r="X5984" s="77"/>
    </row>
    <row r="5985">
      <c r="S5985" s="76"/>
      <c r="T5985" s="76"/>
      <c r="U5985" s="74"/>
      <c r="V5985" s="77"/>
      <c r="W5985" s="74"/>
      <c r="X5985" s="77"/>
    </row>
    <row r="5986">
      <c r="S5986" s="73"/>
      <c r="T5986" s="76"/>
      <c r="U5986" s="74"/>
      <c r="V5986" s="74"/>
      <c r="W5986" s="74"/>
      <c r="X5986" s="77"/>
    </row>
    <row r="5987">
      <c r="S5987" s="73"/>
      <c r="T5987" s="76"/>
      <c r="U5987" s="74"/>
      <c r="V5987" s="74"/>
      <c r="W5987" s="74"/>
      <c r="X5987" s="77"/>
    </row>
    <row r="5988">
      <c r="S5988" s="73"/>
      <c r="T5988" s="76"/>
      <c r="U5988" s="74"/>
      <c r="V5988" s="74"/>
      <c r="W5988" s="74"/>
      <c r="X5988" s="77"/>
    </row>
    <row r="5989">
      <c r="S5989" s="73"/>
      <c r="T5989" s="76"/>
      <c r="U5989" s="74"/>
      <c r="V5989" s="74"/>
      <c r="W5989" s="74"/>
      <c r="X5989" s="77"/>
    </row>
    <row r="5990">
      <c r="S5990" s="73"/>
      <c r="T5990" s="76"/>
      <c r="U5990" s="74"/>
      <c r="V5990" s="74"/>
      <c r="W5990" s="74"/>
      <c r="X5990" s="77"/>
    </row>
    <row r="5991">
      <c r="S5991" s="73"/>
      <c r="T5991" s="76"/>
      <c r="U5991" s="74"/>
      <c r="V5991" s="74"/>
      <c r="W5991" s="74"/>
      <c r="X5991" s="77"/>
    </row>
    <row r="5992">
      <c r="S5992" s="73"/>
      <c r="T5992" s="76"/>
      <c r="U5992" s="74"/>
      <c r="V5992" s="74"/>
      <c r="W5992" s="74"/>
      <c r="X5992" s="77"/>
    </row>
    <row r="5993">
      <c r="S5993" s="76"/>
      <c r="T5993" s="76"/>
      <c r="U5993" s="74"/>
      <c r="V5993" s="77"/>
      <c r="W5993" s="77"/>
      <c r="X5993" s="77"/>
    </row>
    <row r="5994">
      <c r="S5994" s="76"/>
      <c r="T5994" s="76"/>
      <c r="U5994" s="74"/>
      <c r="V5994" s="77"/>
      <c r="W5994" s="74"/>
      <c r="X5994" s="77"/>
    </row>
    <row r="5995">
      <c r="S5995" s="76"/>
      <c r="T5995" s="76"/>
      <c r="U5995" s="74"/>
      <c r="V5995" s="77"/>
      <c r="W5995" s="74"/>
      <c r="X5995" s="77"/>
    </row>
    <row r="5996">
      <c r="S5996" s="76"/>
      <c r="T5996" s="76"/>
      <c r="U5996" s="74"/>
      <c r="V5996" s="77"/>
      <c r="W5996" s="74"/>
      <c r="X5996" s="77"/>
    </row>
    <row r="5997">
      <c r="S5997" s="73"/>
      <c r="T5997" s="76"/>
      <c r="U5997" s="74"/>
      <c r="V5997" s="74"/>
      <c r="W5997" s="74"/>
      <c r="X5997" s="77"/>
    </row>
    <row r="5998">
      <c r="S5998" s="73"/>
      <c r="T5998" s="76"/>
      <c r="U5998" s="74"/>
      <c r="V5998" s="74"/>
      <c r="W5998" s="74"/>
      <c r="X5998" s="77"/>
    </row>
    <row r="5999">
      <c r="S5999" s="73"/>
      <c r="T5999" s="76"/>
      <c r="U5999" s="74"/>
      <c r="V5999" s="74"/>
      <c r="W5999" s="74"/>
      <c r="X5999" s="77"/>
    </row>
    <row r="6000">
      <c r="S6000" s="73"/>
      <c r="T6000" s="76"/>
      <c r="U6000" s="74"/>
      <c r="V6000" s="74"/>
      <c r="W6000" s="74"/>
      <c r="X6000" s="77"/>
    </row>
    <row r="6001">
      <c r="S6001" s="73"/>
      <c r="T6001" s="76"/>
      <c r="U6001" s="74"/>
      <c r="V6001" s="74"/>
      <c r="W6001" s="74"/>
      <c r="X6001" s="77"/>
    </row>
    <row r="6002">
      <c r="S6002" s="73"/>
      <c r="T6002" s="76"/>
      <c r="U6002" s="74"/>
      <c r="V6002" s="74"/>
      <c r="W6002" s="74"/>
      <c r="X6002" s="77"/>
    </row>
    <row r="6003">
      <c r="S6003" s="73"/>
      <c r="T6003" s="76"/>
      <c r="U6003" s="74"/>
      <c r="V6003" s="74"/>
      <c r="W6003" s="74"/>
      <c r="X6003" s="77"/>
    </row>
    <row r="6004">
      <c r="S6004" s="73"/>
      <c r="T6004" s="76"/>
      <c r="U6004" s="74"/>
      <c r="V6004" s="74"/>
      <c r="W6004" s="74"/>
      <c r="X6004" s="77"/>
    </row>
    <row r="6005">
      <c r="S6005" s="73"/>
      <c r="T6005" s="76"/>
      <c r="U6005" s="74"/>
      <c r="V6005" s="74"/>
      <c r="W6005" s="74"/>
      <c r="X6005" s="77"/>
    </row>
    <row r="6006">
      <c r="S6006" s="73"/>
      <c r="T6006" s="76"/>
      <c r="U6006" s="74"/>
      <c r="V6006" s="74"/>
      <c r="W6006" s="74"/>
      <c r="X6006" s="77"/>
    </row>
    <row r="6007">
      <c r="S6007" s="73"/>
      <c r="T6007" s="76"/>
      <c r="U6007" s="74"/>
      <c r="V6007" s="74"/>
      <c r="W6007" s="74"/>
      <c r="X6007" s="77"/>
    </row>
    <row r="6008">
      <c r="S6008" s="73"/>
      <c r="T6008" s="76"/>
      <c r="U6008" s="74"/>
      <c r="V6008" s="74"/>
      <c r="W6008" s="74"/>
      <c r="X6008" s="77"/>
    </row>
    <row r="6009">
      <c r="S6009" s="73"/>
      <c r="T6009" s="76"/>
      <c r="U6009" s="74"/>
      <c r="V6009" s="74"/>
      <c r="W6009" s="74"/>
      <c r="X6009" s="77"/>
    </row>
    <row r="6010">
      <c r="S6010" s="73"/>
      <c r="T6010" s="76"/>
      <c r="U6010" s="74"/>
      <c r="V6010" s="74"/>
      <c r="W6010" s="74"/>
      <c r="X6010" s="77"/>
    </row>
    <row r="6011">
      <c r="S6011" s="73"/>
      <c r="T6011" s="76"/>
      <c r="U6011" s="74"/>
      <c r="V6011" s="74"/>
      <c r="W6011" s="74"/>
      <c r="X6011" s="77"/>
    </row>
    <row r="6012">
      <c r="S6012" s="73"/>
      <c r="T6012" s="76"/>
      <c r="U6012" s="74"/>
      <c r="V6012" s="74"/>
      <c r="W6012" s="74"/>
      <c r="X6012" s="77"/>
    </row>
    <row r="6013">
      <c r="S6013" s="73"/>
      <c r="T6013" s="76"/>
      <c r="U6013" s="74"/>
      <c r="V6013" s="74"/>
      <c r="W6013" s="74"/>
      <c r="X6013" s="77"/>
    </row>
    <row r="6014">
      <c r="S6014" s="73"/>
      <c r="T6014" s="76"/>
      <c r="U6014" s="74"/>
      <c r="V6014" s="74"/>
      <c r="W6014" s="74"/>
      <c r="X6014" s="77"/>
    </row>
    <row r="6015">
      <c r="S6015" s="73"/>
      <c r="T6015" s="76"/>
      <c r="U6015" s="74"/>
      <c r="V6015" s="74"/>
      <c r="W6015" s="74"/>
      <c r="X6015" s="77"/>
    </row>
    <row r="6016">
      <c r="S6016" s="73"/>
      <c r="T6016" s="76"/>
      <c r="U6016" s="74"/>
      <c r="V6016" s="74"/>
      <c r="W6016" s="74"/>
      <c r="X6016" s="77"/>
    </row>
    <row r="6017">
      <c r="S6017" s="73"/>
      <c r="T6017" s="76"/>
      <c r="U6017" s="74"/>
      <c r="V6017" s="74"/>
      <c r="W6017" s="74"/>
      <c r="X6017" s="77"/>
    </row>
    <row r="6018">
      <c r="S6018" s="73"/>
      <c r="T6018" s="76"/>
      <c r="U6018" s="74"/>
      <c r="V6018" s="74"/>
      <c r="W6018" s="74"/>
      <c r="X6018" s="77"/>
    </row>
    <row r="6019">
      <c r="S6019" s="73"/>
      <c r="T6019" s="76"/>
      <c r="U6019" s="74"/>
      <c r="V6019" s="74"/>
      <c r="W6019" s="74"/>
      <c r="X6019" s="77"/>
    </row>
    <row r="6020">
      <c r="S6020" s="73"/>
      <c r="T6020" s="76"/>
      <c r="U6020" s="74"/>
      <c r="V6020" s="74"/>
      <c r="W6020" s="74"/>
      <c r="X6020" s="77"/>
    </row>
    <row r="6021">
      <c r="S6021" s="76"/>
      <c r="T6021" s="76"/>
      <c r="U6021" s="74"/>
      <c r="V6021" s="77"/>
      <c r="W6021" s="77"/>
      <c r="X6021" s="77"/>
    </row>
    <row r="6022">
      <c r="S6022" s="76"/>
      <c r="T6022" s="76"/>
      <c r="U6022" s="74"/>
      <c r="V6022" s="77"/>
      <c r="W6022" s="77"/>
      <c r="X6022" s="77"/>
    </row>
    <row r="6023">
      <c r="S6023" s="76"/>
      <c r="T6023" s="76"/>
      <c r="U6023" s="74"/>
      <c r="V6023" s="77"/>
      <c r="W6023" s="74"/>
      <c r="X6023" s="77"/>
    </row>
    <row r="6024">
      <c r="S6024" s="76"/>
      <c r="T6024" s="76"/>
      <c r="U6024" s="74"/>
      <c r="V6024" s="77"/>
      <c r="W6024" s="74"/>
      <c r="X6024" s="77"/>
    </row>
    <row r="6025">
      <c r="S6025" s="76"/>
      <c r="T6025" s="76"/>
      <c r="U6025" s="74"/>
      <c r="V6025" s="77"/>
      <c r="W6025" s="74"/>
      <c r="X6025" s="77"/>
    </row>
    <row r="6026">
      <c r="S6026" s="76"/>
      <c r="T6026" s="76"/>
      <c r="U6026" s="74"/>
      <c r="V6026" s="77"/>
      <c r="W6026" s="74"/>
      <c r="X6026" s="77"/>
    </row>
    <row r="6027">
      <c r="S6027" s="76"/>
      <c r="T6027" s="76"/>
      <c r="U6027" s="74"/>
      <c r="V6027" s="77"/>
      <c r="W6027" s="74"/>
      <c r="X6027" s="77"/>
    </row>
    <row r="6028">
      <c r="S6028" s="76"/>
      <c r="T6028" s="76"/>
      <c r="U6028" s="74"/>
      <c r="V6028" s="77"/>
      <c r="W6028" s="74"/>
      <c r="X6028" s="77"/>
    </row>
    <row r="6029">
      <c r="S6029" s="76"/>
      <c r="T6029" s="76"/>
      <c r="U6029" s="74"/>
      <c r="V6029" s="77"/>
      <c r="W6029" s="74"/>
      <c r="X6029" s="77"/>
    </row>
    <row r="6030">
      <c r="S6030" s="76"/>
      <c r="T6030" s="76"/>
      <c r="U6030" s="74"/>
      <c r="V6030" s="77"/>
      <c r="W6030" s="74"/>
      <c r="X6030" s="77"/>
    </row>
    <row r="6031">
      <c r="S6031" s="76"/>
      <c r="T6031" s="76"/>
      <c r="U6031" s="74"/>
      <c r="V6031" s="77"/>
      <c r="W6031" s="74"/>
      <c r="X6031" s="77"/>
    </row>
    <row r="6032">
      <c r="S6032" s="76"/>
      <c r="T6032" s="76"/>
      <c r="U6032" s="74"/>
      <c r="V6032" s="77"/>
      <c r="W6032" s="74"/>
      <c r="X6032" s="77"/>
    </row>
    <row r="6033">
      <c r="S6033" s="76"/>
      <c r="T6033" s="76"/>
      <c r="U6033" s="74"/>
      <c r="V6033" s="77"/>
      <c r="W6033" s="74"/>
      <c r="X6033" s="77"/>
    </row>
    <row r="6034">
      <c r="S6034" s="76"/>
      <c r="T6034" s="76"/>
      <c r="U6034" s="74"/>
      <c r="V6034" s="77"/>
      <c r="W6034" s="74"/>
      <c r="X6034" s="77"/>
    </row>
    <row r="6035">
      <c r="S6035" s="76"/>
      <c r="T6035" s="76"/>
      <c r="U6035" s="74"/>
      <c r="V6035" s="77"/>
      <c r="W6035" s="74"/>
      <c r="X6035" s="77"/>
    </row>
    <row r="6036">
      <c r="S6036" s="76"/>
      <c r="T6036" s="76"/>
      <c r="U6036" s="74"/>
      <c r="V6036" s="77"/>
      <c r="W6036" s="74"/>
      <c r="X6036" s="77"/>
    </row>
    <row r="6037">
      <c r="S6037" s="76"/>
      <c r="T6037" s="76"/>
      <c r="U6037" s="74"/>
      <c r="V6037" s="77"/>
      <c r="W6037" s="74"/>
      <c r="X6037" s="77"/>
    </row>
    <row r="6038">
      <c r="S6038" s="76"/>
      <c r="T6038" s="76"/>
      <c r="U6038" s="74"/>
      <c r="V6038" s="77"/>
      <c r="W6038" s="74"/>
      <c r="X6038" s="77"/>
    </row>
    <row r="6039">
      <c r="S6039" s="76"/>
      <c r="T6039" s="76"/>
      <c r="U6039" s="74"/>
      <c r="V6039" s="77"/>
      <c r="W6039" s="74"/>
      <c r="X6039" s="77"/>
    </row>
    <row r="6040">
      <c r="S6040" s="76"/>
      <c r="T6040" s="76"/>
      <c r="U6040" s="74"/>
      <c r="V6040" s="77"/>
      <c r="W6040" s="74"/>
      <c r="X6040" s="77"/>
    </row>
    <row r="6041">
      <c r="S6041" s="76"/>
      <c r="T6041" s="76"/>
      <c r="U6041" s="74"/>
      <c r="V6041" s="77"/>
      <c r="W6041" s="74"/>
      <c r="X6041" s="77"/>
    </row>
    <row r="6042">
      <c r="S6042" s="73"/>
      <c r="T6042" s="73"/>
      <c r="U6042" s="74"/>
      <c r="V6042" s="74"/>
      <c r="W6042" s="74"/>
      <c r="X6042" s="75"/>
    </row>
    <row r="6043">
      <c r="S6043" s="76"/>
      <c r="T6043" s="76"/>
      <c r="U6043" s="74"/>
      <c r="V6043" s="77"/>
      <c r="W6043" s="77"/>
      <c r="X6043" s="77"/>
    </row>
    <row r="6044">
      <c r="S6044" s="76"/>
      <c r="T6044" s="76"/>
      <c r="U6044" s="74"/>
      <c r="V6044" s="77"/>
      <c r="W6044" s="77"/>
      <c r="X6044" s="77"/>
    </row>
    <row r="6045">
      <c r="S6045" s="76"/>
      <c r="T6045" s="76"/>
      <c r="U6045" s="74"/>
      <c r="V6045" s="77"/>
      <c r="W6045" s="77"/>
      <c r="X6045" s="77"/>
    </row>
    <row r="6046">
      <c r="S6046" s="73"/>
      <c r="T6046" s="76"/>
      <c r="U6046" s="74"/>
      <c r="V6046" s="74"/>
      <c r="W6046" s="74"/>
      <c r="X6046" s="77"/>
    </row>
    <row r="6047">
      <c r="S6047" s="73"/>
      <c r="T6047" s="76"/>
      <c r="U6047" s="74"/>
      <c r="V6047" s="74"/>
      <c r="W6047" s="74"/>
      <c r="X6047" s="77"/>
    </row>
    <row r="6048">
      <c r="S6048" s="76"/>
      <c r="T6048" s="76"/>
      <c r="U6048" s="74"/>
      <c r="V6048" s="74"/>
      <c r="W6048" s="74"/>
      <c r="X6048" s="75"/>
    </row>
    <row r="6049">
      <c r="S6049" s="73"/>
      <c r="T6049" s="76"/>
      <c r="U6049" s="74"/>
      <c r="V6049" s="74"/>
      <c r="W6049" s="74"/>
      <c r="X6049" s="77"/>
    </row>
    <row r="6050">
      <c r="S6050" s="76"/>
      <c r="T6050" s="76"/>
      <c r="U6050" s="74"/>
      <c r="V6050" s="77"/>
      <c r="W6050" s="74"/>
      <c r="X6050" s="77"/>
    </row>
    <row r="6051">
      <c r="S6051" s="76"/>
      <c r="T6051" s="76"/>
      <c r="U6051" s="74"/>
      <c r="V6051" s="77"/>
      <c r="W6051" s="74"/>
      <c r="X6051" s="77"/>
    </row>
    <row r="6052">
      <c r="S6052" s="76"/>
      <c r="T6052" s="76"/>
      <c r="U6052" s="74"/>
      <c r="V6052" s="77"/>
      <c r="W6052" s="74"/>
      <c r="X6052" s="77"/>
    </row>
    <row r="6053">
      <c r="S6053" s="76"/>
      <c r="T6053" s="76"/>
      <c r="U6053" s="74"/>
      <c r="V6053" s="77"/>
      <c r="W6053" s="74"/>
      <c r="X6053" s="77"/>
    </row>
    <row r="6054">
      <c r="S6054" s="73"/>
      <c r="T6054" s="76"/>
      <c r="U6054" s="74"/>
      <c r="V6054" s="74"/>
      <c r="W6054" s="74"/>
      <c r="X6054" s="77"/>
    </row>
    <row r="6055">
      <c r="S6055" s="73"/>
      <c r="T6055" s="76"/>
      <c r="U6055" s="74"/>
      <c r="V6055" s="74"/>
      <c r="W6055" s="74"/>
      <c r="X6055" s="77"/>
    </row>
    <row r="6056">
      <c r="S6056" s="73"/>
      <c r="T6056" s="76"/>
      <c r="U6056" s="74"/>
      <c r="V6056" s="74"/>
      <c r="W6056" s="74"/>
      <c r="X6056" s="77"/>
    </row>
    <row r="6057">
      <c r="S6057" s="73"/>
      <c r="T6057" s="76"/>
      <c r="U6057" s="74"/>
      <c r="V6057" s="74"/>
      <c r="W6057" s="74"/>
      <c r="X6057" s="77"/>
    </row>
    <row r="6058">
      <c r="S6058" s="73"/>
      <c r="T6058" s="76"/>
      <c r="U6058" s="74"/>
      <c r="V6058" s="74"/>
      <c r="W6058" s="74"/>
      <c r="X6058" s="77"/>
    </row>
    <row r="6059">
      <c r="S6059" s="73"/>
      <c r="T6059" s="76"/>
      <c r="U6059" s="74"/>
      <c r="V6059" s="74"/>
      <c r="W6059" s="74"/>
      <c r="X6059" s="77"/>
    </row>
    <row r="6060">
      <c r="S6060" s="73"/>
      <c r="T6060" s="76"/>
      <c r="U6060" s="74"/>
      <c r="V6060" s="74"/>
      <c r="W6060" s="74"/>
      <c r="X6060" s="77"/>
    </row>
    <row r="6061">
      <c r="S6061" s="73"/>
      <c r="T6061" s="76"/>
      <c r="U6061" s="74"/>
      <c r="V6061" s="74"/>
      <c r="W6061" s="74"/>
      <c r="X6061" s="77"/>
    </row>
    <row r="6062">
      <c r="S6062" s="73"/>
      <c r="T6062" s="76"/>
      <c r="U6062" s="74"/>
      <c r="V6062" s="74"/>
      <c r="W6062" s="74"/>
      <c r="X6062" s="77"/>
    </row>
    <row r="6063">
      <c r="S6063" s="73"/>
      <c r="T6063" s="76"/>
      <c r="U6063" s="74"/>
      <c r="V6063" s="74"/>
      <c r="W6063" s="74"/>
      <c r="X6063" s="77"/>
    </row>
    <row r="6064">
      <c r="S6064" s="73"/>
      <c r="T6064" s="76"/>
      <c r="U6064" s="74"/>
      <c r="V6064" s="74"/>
      <c r="W6064" s="74"/>
      <c r="X6064" s="77"/>
    </row>
    <row r="6065">
      <c r="S6065" s="73"/>
      <c r="T6065" s="76"/>
      <c r="U6065" s="74"/>
      <c r="V6065" s="74"/>
      <c r="W6065" s="74"/>
      <c r="X6065" s="77"/>
    </row>
    <row r="6066">
      <c r="S6066" s="73"/>
      <c r="T6066" s="76"/>
      <c r="U6066" s="74"/>
      <c r="V6066" s="74"/>
      <c r="W6066" s="74"/>
      <c r="X6066" s="77"/>
    </row>
    <row r="6067">
      <c r="S6067" s="73"/>
      <c r="T6067" s="76"/>
      <c r="U6067" s="74"/>
      <c r="V6067" s="74"/>
      <c r="W6067" s="74"/>
      <c r="X6067" s="77"/>
    </row>
    <row r="6068">
      <c r="S6068" s="73"/>
      <c r="T6068" s="76"/>
      <c r="U6068" s="74"/>
      <c r="V6068" s="74"/>
      <c r="W6068" s="74"/>
      <c r="X6068" s="77"/>
    </row>
    <row r="6069">
      <c r="S6069" s="73"/>
      <c r="T6069" s="76"/>
      <c r="U6069" s="74"/>
      <c r="V6069" s="74"/>
      <c r="W6069" s="74"/>
      <c r="X6069" s="77"/>
    </row>
    <row r="6070">
      <c r="S6070" s="73"/>
      <c r="T6070" s="76"/>
      <c r="U6070" s="74"/>
      <c r="V6070" s="74"/>
      <c r="W6070" s="74"/>
      <c r="X6070" s="77"/>
    </row>
    <row r="6071">
      <c r="S6071" s="73"/>
      <c r="T6071" s="76"/>
      <c r="U6071" s="74"/>
      <c r="V6071" s="74"/>
      <c r="W6071" s="74"/>
      <c r="X6071" s="77"/>
    </row>
    <row r="6072">
      <c r="S6072" s="73"/>
      <c r="T6072" s="76"/>
      <c r="U6072" s="74"/>
      <c r="V6072" s="74"/>
      <c r="W6072" s="74"/>
      <c r="X6072" s="77"/>
    </row>
    <row r="6073">
      <c r="S6073" s="73"/>
      <c r="T6073" s="76"/>
      <c r="U6073" s="74"/>
      <c r="V6073" s="74"/>
      <c r="W6073" s="74"/>
      <c r="X6073" s="77"/>
    </row>
    <row r="6074">
      <c r="S6074" s="73"/>
      <c r="T6074" s="76"/>
      <c r="U6074" s="74"/>
      <c r="V6074" s="74"/>
      <c r="W6074" s="74"/>
      <c r="X6074" s="77"/>
    </row>
    <row r="6075">
      <c r="S6075" s="73"/>
      <c r="T6075" s="76"/>
      <c r="U6075" s="74"/>
      <c r="V6075" s="74"/>
      <c r="W6075" s="74"/>
      <c r="X6075" s="77"/>
    </row>
    <row r="6076">
      <c r="S6076" s="73"/>
      <c r="T6076" s="76"/>
      <c r="U6076" s="74"/>
      <c r="V6076" s="74"/>
      <c r="W6076" s="74"/>
      <c r="X6076" s="77"/>
    </row>
    <row r="6077">
      <c r="S6077" s="73"/>
      <c r="T6077" s="76"/>
      <c r="U6077" s="74"/>
      <c r="V6077" s="74"/>
      <c r="W6077" s="74"/>
      <c r="X6077" s="77"/>
    </row>
    <row r="6078">
      <c r="S6078" s="73"/>
      <c r="T6078" s="76"/>
      <c r="U6078" s="74"/>
      <c r="V6078" s="74"/>
      <c r="W6078" s="74"/>
      <c r="X6078" s="77"/>
    </row>
    <row r="6079">
      <c r="S6079" s="73"/>
      <c r="T6079" s="76"/>
      <c r="U6079" s="74"/>
      <c r="V6079" s="74"/>
      <c r="W6079" s="74"/>
      <c r="X6079" s="77"/>
    </row>
    <row r="6080">
      <c r="S6080" s="73"/>
      <c r="T6080" s="76"/>
      <c r="U6080" s="74"/>
      <c r="V6080" s="74"/>
      <c r="W6080" s="74"/>
      <c r="X6080" s="77"/>
    </row>
    <row r="6081">
      <c r="S6081" s="73"/>
      <c r="T6081" s="76"/>
      <c r="U6081" s="74"/>
      <c r="V6081" s="74"/>
      <c r="W6081" s="74"/>
      <c r="X6081" s="77"/>
    </row>
    <row r="6082">
      <c r="S6082" s="73"/>
      <c r="T6082" s="76"/>
      <c r="U6082" s="74"/>
      <c r="V6082" s="74"/>
      <c r="W6082" s="74"/>
      <c r="X6082" s="77"/>
    </row>
    <row r="6083">
      <c r="S6083" s="73"/>
      <c r="T6083" s="76"/>
      <c r="U6083" s="74"/>
      <c r="V6083" s="74"/>
      <c r="W6083" s="74"/>
      <c r="X6083" s="77"/>
    </row>
    <row r="6084">
      <c r="S6084" s="73"/>
      <c r="T6084" s="76"/>
      <c r="U6084" s="74"/>
      <c r="V6084" s="74"/>
      <c r="W6084" s="74"/>
      <c r="X6084" s="77"/>
    </row>
    <row r="6085">
      <c r="S6085" s="73"/>
      <c r="T6085" s="76"/>
      <c r="U6085" s="74"/>
      <c r="V6085" s="74"/>
      <c r="W6085" s="74"/>
      <c r="X6085" s="77"/>
    </row>
    <row r="6086">
      <c r="S6086" s="73"/>
      <c r="T6086" s="76"/>
      <c r="U6086" s="74"/>
      <c r="V6086" s="74"/>
      <c r="W6086" s="74"/>
      <c r="X6086" s="77"/>
    </row>
    <row r="6087">
      <c r="S6087" s="73"/>
      <c r="T6087" s="76"/>
      <c r="U6087" s="74"/>
      <c r="V6087" s="74"/>
      <c r="W6087" s="74"/>
      <c r="X6087" s="77"/>
    </row>
    <row r="6088">
      <c r="S6088" s="73"/>
      <c r="T6088" s="76"/>
      <c r="U6088" s="74"/>
      <c r="V6088" s="74"/>
      <c r="W6088" s="74"/>
      <c r="X6088" s="77"/>
    </row>
    <row r="6089">
      <c r="S6089" s="73"/>
      <c r="T6089" s="76"/>
      <c r="U6089" s="74"/>
      <c r="V6089" s="74"/>
      <c r="W6089" s="74"/>
      <c r="X6089" s="77"/>
    </row>
    <row r="6090">
      <c r="S6090" s="73"/>
      <c r="T6090" s="76"/>
      <c r="U6090" s="74"/>
      <c r="V6090" s="74"/>
      <c r="W6090" s="74"/>
      <c r="X6090" s="77"/>
    </row>
    <row r="6091">
      <c r="S6091" s="73"/>
      <c r="T6091" s="76"/>
      <c r="U6091" s="74"/>
      <c r="V6091" s="74"/>
      <c r="W6091" s="74"/>
      <c r="X6091" s="77"/>
    </row>
    <row r="6092">
      <c r="S6092" s="73"/>
      <c r="T6092" s="76"/>
      <c r="U6092" s="74"/>
      <c r="V6092" s="74"/>
      <c r="W6092" s="74"/>
      <c r="X6092" s="77"/>
    </row>
    <row r="6093">
      <c r="S6093" s="73"/>
      <c r="T6093" s="76"/>
      <c r="U6093" s="74"/>
      <c r="V6093" s="74"/>
      <c r="W6093" s="74"/>
      <c r="X6093" s="77"/>
    </row>
    <row r="6094">
      <c r="S6094" s="73"/>
      <c r="T6094" s="76"/>
      <c r="U6094" s="74"/>
      <c r="V6094" s="74"/>
      <c r="W6094" s="74"/>
      <c r="X6094" s="77"/>
    </row>
    <row r="6095">
      <c r="S6095" s="73"/>
      <c r="T6095" s="76"/>
      <c r="U6095" s="74"/>
      <c r="V6095" s="74"/>
      <c r="W6095" s="74"/>
      <c r="X6095" s="77"/>
    </row>
    <row r="6096">
      <c r="S6096" s="73"/>
      <c r="T6096" s="76"/>
      <c r="U6096" s="74"/>
      <c r="V6096" s="74"/>
      <c r="W6096" s="74"/>
      <c r="X6096" s="77"/>
    </row>
    <row r="6097">
      <c r="S6097" s="73"/>
      <c r="T6097" s="76"/>
      <c r="U6097" s="74"/>
      <c r="V6097" s="74"/>
      <c r="W6097" s="74"/>
      <c r="X6097" s="77"/>
    </row>
    <row r="6098">
      <c r="S6098" s="73"/>
      <c r="T6098" s="76"/>
      <c r="U6098" s="74"/>
      <c r="V6098" s="74"/>
      <c r="W6098" s="74"/>
      <c r="X6098" s="77"/>
    </row>
    <row r="6099">
      <c r="S6099" s="73"/>
      <c r="T6099" s="76"/>
      <c r="U6099" s="74"/>
      <c r="V6099" s="74"/>
      <c r="W6099" s="74"/>
      <c r="X6099" s="77"/>
    </row>
    <row r="6100">
      <c r="S6100" s="73"/>
      <c r="T6100" s="76"/>
      <c r="U6100" s="74"/>
      <c r="V6100" s="74"/>
      <c r="W6100" s="74"/>
      <c r="X6100" s="77"/>
    </row>
    <row r="6101">
      <c r="S6101" s="73"/>
      <c r="T6101" s="76"/>
      <c r="U6101" s="74"/>
      <c r="V6101" s="74"/>
      <c r="W6101" s="74"/>
      <c r="X6101" s="77"/>
    </row>
    <row r="6102">
      <c r="S6102" s="73"/>
      <c r="T6102" s="76"/>
      <c r="U6102" s="74"/>
      <c r="V6102" s="74"/>
      <c r="W6102" s="74"/>
      <c r="X6102" s="77"/>
    </row>
    <row r="6103">
      <c r="S6103" s="73"/>
      <c r="T6103" s="76"/>
      <c r="U6103" s="74"/>
      <c r="V6103" s="74"/>
      <c r="W6103" s="74"/>
      <c r="X6103" s="77"/>
    </row>
    <row r="6104">
      <c r="S6104" s="73"/>
      <c r="T6104" s="76"/>
      <c r="U6104" s="74"/>
      <c r="V6104" s="74"/>
      <c r="W6104" s="74"/>
      <c r="X6104" s="77"/>
    </row>
    <row r="6105">
      <c r="S6105" s="73"/>
      <c r="T6105" s="76"/>
      <c r="U6105" s="74"/>
      <c r="V6105" s="74"/>
      <c r="W6105" s="74"/>
      <c r="X6105" s="77"/>
    </row>
    <row r="6106">
      <c r="S6106" s="73"/>
      <c r="T6106" s="76"/>
      <c r="U6106" s="74"/>
      <c r="V6106" s="74"/>
      <c r="W6106" s="74"/>
      <c r="X6106" s="77"/>
    </row>
    <row r="6107">
      <c r="S6107" s="73"/>
      <c r="T6107" s="76"/>
      <c r="U6107" s="74"/>
      <c r="V6107" s="74"/>
      <c r="W6107" s="74"/>
      <c r="X6107" s="77"/>
    </row>
    <row r="6108">
      <c r="S6108" s="73"/>
      <c r="T6108" s="76"/>
      <c r="U6108" s="74"/>
      <c r="V6108" s="74"/>
      <c r="W6108" s="74"/>
      <c r="X6108" s="77"/>
    </row>
    <row r="6109">
      <c r="S6109" s="73"/>
      <c r="T6109" s="76"/>
      <c r="U6109" s="74"/>
      <c r="V6109" s="74"/>
      <c r="W6109" s="74"/>
      <c r="X6109" s="77"/>
    </row>
    <row r="6110">
      <c r="S6110" s="73"/>
      <c r="T6110" s="76"/>
      <c r="U6110" s="74"/>
      <c r="V6110" s="74"/>
      <c r="W6110" s="74"/>
      <c r="X6110" s="77"/>
    </row>
    <row r="6111">
      <c r="S6111" s="73"/>
      <c r="T6111" s="76"/>
      <c r="U6111" s="74"/>
      <c r="V6111" s="74"/>
      <c r="W6111" s="74"/>
      <c r="X6111" s="77"/>
    </row>
    <row r="6112">
      <c r="S6112" s="73"/>
      <c r="T6112" s="76"/>
      <c r="U6112" s="74"/>
      <c r="V6112" s="74"/>
      <c r="W6112" s="74"/>
      <c r="X6112" s="77"/>
    </row>
    <row r="6113">
      <c r="S6113" s="73"/>
      <c r="T6113" s="76"/>
      <c r="U6113" s="74"/>
      <c r="V6113" s="74"/>
      <c r="W6113" s="74"/>
      <c r="X6113" s="77"/>
    </row>
    <row r="6114">
      <c r="S6114" s="73"/>
      <c r="T6114" s="76"/>
      <c r="U6114" s="74"/>
      <c r="V6114" s="74"/>
      <c r="W6114" s="74"/>
      <c r="X6114" s="77"/>
    </row>
    <row r="6115">
      <c r="S6115" s="73"/>
      <c r="T6115" s="76"/>
      <c r="U6115" s="74"/>
      <c r="V6115" s="74"/>
      <c r="W6115" s="74"/>
      <c r="X6115" s="77"/>
    </row>
    <row r="6116">
      <c r="S6116" s="73"/>
      <c r="T6116" s="76"/>
      <c r="U6116" s="74"/>
      <c r="V6116" s="74"/>
      <c r="W6116" s="74"/>
      <c r="X6116" s="77"/>
    </row>
    <row r="6117">
      <c r="S6117" s="73"/>
      <c r="T6117" s="76"/>
      <c r="U6117" s="74"/>
      <c r="V6117" s="74"/>
      <c r="W6117" s="74"/>
      <c r="X6117" s="77"/>
    </row>
    <row r="6118">
      <c r="S6118" s="73"/>
      <c r="T6118" s="76"/>
      <c r="U6118" s="74"/>
      <c r="V6118" s="74"/>
      <c r="W6118" s="74"/>
      <c r="X6118" s="77"/>
    </row>
    <row r="6119">
      <c r="S6119" s="73"/>
      <c r="T6119" s="76"/>
      <c r="U6119" s="74"/>
      <c r="V6119" s="74"/>
      <c r="W6119" s="74"/>
      <c r="X6119" s="77"/>
    </row>
    <row r="6120">
      <c r="S6120" s="73"/>
      <c r="T6120" s="76"/>
      <c r="U6120" s="74"/>
      <c r="V6120" s="74"/>
      <c r="W6120" s="74"/>
      <c r="X6120" s="77"/>
    </row>
    <row r="6121">
      <c r="S6121" s="73"/>
      <c r="T6121" s="76"/>
      <c r="U6121" s="74"/>
      <c r="V6121" s="74"/>
      <c r="W6121" s="74"/>
      <c r="X6121" s="77"/>
    </row>
    <row r="6122">
      <c r="S6122" s="73"/>
      <c r="T6122" s="76"/>
      <c r="U6122" s="74"/>
      <c r="V6122" s="74"/>
      <c r="W6122" s="74"/>
      <c r="X6122" s="77"/>
    </row>
    <row r="6123">
      <c r="S6123" s="73"/>
      <c r="T6123" s="76"/>
      <c r="U6123" s="74"/>
      <c r="V6123" s="74"/>
      <c r="W6123" s="74"/>
      <c r="X6123" s="77"/>
    </row>
    <row r="6124">
      <c r="S6124" s="73"/>
      <c r="T6124" s="76"/>
      <c r="U6124" s="74"/>
      <c r="V6124" s="74"/>
      <c r="W6124" s="74"/>
      <c r="X6124" s="77"/>
    </row>
    <row r="6125">
      <c r="S6125" s="73"/>
      <c r="T6125" s="76"/>
      <c r="U6125" s="74"/>
      <c r="V6125" s="74"/>
      <c r="W6125" s="74"/>
      <c r="X6125" s="77"/>
    </row>
    <row r="6126">
      <c r="S6126" s="73"/>
      <c r="T6126" s="76"/>
      <c r="U6126" s="74"/>
      <c r="V6126" s="74"/>
      <c r="W6126" s="74"/>
      <c r="X6126" s="77"/>
    </row>
    <row r="6127">
      <c r="S6127" s="73"/>
      <c r="T6127" s="76"/>
      <c r="U6127" s="74"/>
      <c r="V6127" s="74"/>
      <c r="W6127" s="74"/>
      <c r="X6127" s="77"/>
    </row>
    <row r="6128">
      <c r="S6128" s="73"/>
      <c r="T6128" s="76"/>
      <c r="U6128" s="74"/>
      <c r="V6128" s="74"/>
      <c r="W6128" s="74"/>
      <c r="X6128" s="77"/>
    </row>
    <row r="6129">
      <c r="S6129" s="73"/>
      <c r="T6129" s="76"/>
      <c r="U6129" s="74"/>
      <c r="V6129" s="74"/>
      <c r="W6129" s="74"/>
      <c r="X6129" s="77"/>
    </row>
    <row r="6130">
      <c r="S6130" s="73"/>
      <c r="T6130" s="76"/>
      <c r="U6130" s="74"/>
      <c r="V6130" s="74"/>
      <c r="W6130" s="74"/>
      <c r="X6130" s="77"/>
    </row>
    <row r="6131">
      <c r="S6131" s="73"/>
      <c r="T6131" s="76"/>
      <c r="U6131" s="74"/>
      <c r="V6131" s="74"/>
      <c r="W6131" s="74"/>
      <c r="X6131" s="77"/>
    </row>
    <row r="6132">
      <c r="S6132" s="73"/>
      <c r="T6132" s="76"/>
      <c r="U6132" s="74"/>
      <c r="V6132" s="74"/>
      <c r="W6132" s="74"/>
      <c r="X6132" s="77"/>
    </row>
    <row r="6133">
      <c r="S6133" s="73"/>
      <c r="T6133" s="76"/>
      <c r="U6133" s="74"/>
      <c r="V6133" s="74"/>
      <c r="W6133" s="74"/>
      <c r="X6133" s="77"/>
    </row>
    <row r="6134">
      <c r="S6134" s="73"/>
      <c r="T6134" s="76"/>
      <c r="U6134" s="74"/>
      <c r="V6134" s="74"/>
      <c r="W6134" s="74"/>
      <c r="X6134" s="77"/>
    </row>
    <row r="6135">
      <c r="S6135" s="73"/>
      <c r="T6135" s="76"/>
      <c r="U6135" s="74"/>
      <c r="V6135" s="74"/>
      <c r="W6135" s="74"/>
      <c r="X6135" s="77"/>
    </row>
    <row r="6136">
      <c r="S6136" s="73"/>
      <c r="T6136" s="76"/>
      <c r="U6136" s="74"/>
      <c r="V6136" s="74"/>
      <c r="W6136" s="74"/>
      <c r="X6136" s="77"/>
    </row>
    <row r="6137">
      <c r="S6137" s="73"/>
      <c r="T6137" s="76"/>
      <c r="U6137" s="74"/>
      <c r="V6137" s="74"/>
      <c r="W6137" s="74"/>
      <c r="X6137" s="77"/>
    </row>
    <row r="6138">
      <c r="S6138" s="73"/>
      <c r="T6138" s="76"/>
      <c r="U6138" s="74"/>
      <c r="V6138" s="74"/>
      <c r="W6138" s="74"/>
      <c r="X6138" s="77"/>
    </row>
    <row r="6139">
      <c r="S6139" s="73"/>
      <c r="T6139" s="76"/>
      <c r="U6139" s="74"/>
      <c r="V6139" s="74"/>
      <c r="W6139" s="74"/>
      <c r="X6139" s="77"/>
    </row>
    <row r="6140">
      <c r="S6140" s="73"/>
      <c r="T6140" s="76"/>
      <c r="U6140" s="74"/>
      <c r="V6140" s="74"/>
      <c r="W6140" s="74"/>
      <c r="X6140" s="77"/>
    </row>
    <row r="6141">
      <c r="S6141" s="73"/>
      <c r="T6141" s="76"/>
      <c r="U6141" s="74"/>
      <c r="V6141" s="74"/>
      <c r="W6141" s="74"/>
      <c r="X6141" s="77"/>
    </row>
    <row r="6142">
      <c r="S6142" s="73"/>
      <c r="T6142" s="76"/>
      <c r="U6142" s="74"/>
      <c r="V6142" s="74"/>
      <c r="W6142" s="74"/>
      <c r="X6142" s="77"/>
    </row>
    <row r="6143">
      <c r="S6143" s="73"/>
      <c r="T6143" s="76"/>
      <c r="U6143" s="74"/>
      <c r="V6143" s="74"/>
      <c r="W6143" s="74"/>
      <c r="X6143" s="77"/>
    </row>
    <row r="6144">
      <c r="S6144" s="73"/>
      <c r="T6144" s="76"/>
      <c r="U6144" s="74"/>
      <c r="V6144" s="74"/>
      <c r="W6144" s="74"/>
      <c r="X6144" s="77"/>
    </row>
    <row r="6145">
      <c r="S6145" s="73"/>
      <c r="T6145" s="76"/>
      <c r="U6145" s="74"/>
      <c r="V6145" s="74"/>
      <c r="W6145" s="74"/>
      <c r="X6145" s="77"/>
    </row>
    <row r="6146">
      <c r="S6146" s="73"/>
      <c r="T6146" s="76"/>
      <c r="U6146" s="74"/>
      <c r="V6146" s="74"/>
      <c r="W6146" s="74"/>
      <c r="X6146" s="77"/>
    </row>
    <row r="6147">
      <c r="S6147" s="76"/>
      <c r="T6147" s="76"/>
      <c r="U6147" s="74"/>
      <c r="V6147" s="77"/>
      <c r="W6147" s="74"/>
      <c r="X6147" s="77"/>
    </row>
    <row r="6148">
      <c r="S6148" s="76"/>
      <c r="T6148" s="76"/>
      <c r="U6148" s="74"/>
      <c r="V6148" s="77"/>
      <c r="W6148" s="74"/>
      <c r="X6148" s="77"/>
    </row>
    <row r="6149">
      <c r="S6149" s="76"/>
      <c r="T6149" s="76"/>
      <c r="U6149" s="74"/>
      <c r="V6149" s="77"/>
      <c r="W6149" s="74"/>
      <c r="X6149" s="77"/>
    </row>
    <row r="6150">
      <c r="S6150" s="76"/>
      <c r="T6150" s="76"/>
      <c r="U6150" s="74"/>
      <c r="V6150" s="77"/>
      <c r="W6150" s="77"/>
      <c r="X6150" s="77"/>
    </row>
    <row r="6151">
      <c r="S6151" s="76"/>
      <c r="T6151" s="76"/>
      <c r="U6151" s="74"/>
      <c r="V6151" s="77"/>
      <c r="W6151" s="74"/>
      <c r="X6151" s="77"/>
    </row>
    <row r="6152">
      <c r="S6152" s="76"/>
      <c r="T6152" s="76"/>
      <c r="U6152" s="74"/>
      <c r="V6152" s="77"/>
      <c r="W6152" s="77"/>
      <c r="X6152" s="77"/>
    </row>
    <row r="6153">
      <c r="S6153" s="76"/>
      <c r="T6153" s="76"/>
      <c r="U6153" s="74"/>
      <c r="V6153" s="77"/>
      <c r="W6153" s="74"/>
      <c r="X6153" s="77"/>
    </row>
    <row r="6154">
      <c r="S6154" s="76"/>
      <c r="T6154" s="76"/>
      <c r="U6154" s="74"/>
      <c r="V6154" s="77"/>
      <c r="W6154" s="77"/>
      <c r="X6154" s="77"/>
    </row>
    <row r="6155">
      <c r="S6155" s="76"/>
      <c r="T6155" s="76"/>
      <c r="U6155" s="74"/>
      <c r="V6155" s="77"/>
      <c r="W6155" s="74"/>
      <c r="X6155" s="77"/>
    </row>
    <row r="6156">
      <c r="S6156" s="76"/>
      <c r="T6156" s="76"/>
      <c r="U6156" s="74"/>
      <c r="V6156" s="77"/>
      <c r="W6156" s="77"/>
      <c r="X6156" s="77"/>
    </row>
    <row r="6157">
      <c r="S6157" s="73"/>
      <c r="T6157" s="76"/>
      <c r="U6157" s="74"/>
      <c r="V6157" s="74"/>
      <c r="W6157" s="74"/>
      <c r="X6157" s="77"/>
    </row>
    <row r="6158">
      <c r="S6158" s="73"/>
      <c r="T6158" s="76"/>
      <c r="U6158" s="74"/>
      <c r="V6158" s="74"/>
      <c r="W6158" s="74"/>
      <c r="X6158" s="77"/>
    </row>
    <row r="6159">
      <c r="S6159" s="73"/>
      <c r="T6159" s="76"/>
      <c r="U6159" s="74"/>
      <c r="V6159" s="74"/>
      <c r="W6159" s="74"/>
      <c r="X6159" s="77"/>
    </row>
    <row r="6160">
      <c r="S6160" s="73"/>
      <c r="T6160" s="76"/>
      <c r="U6160" s="74"/>
      <c r="V6160" s="74"/>
      <c r="W6160" s="74"/>
      <c r="X6160" s="77"/>
    </row>
    <row r="6161">
      <c r="S6161" s="73"/>
      <c r="T6161" s="76"/>
      <c r="U6161" s="74"/>
      <c r="V6161" s="74"/>
      <c r="W6161" s="74"/>
      <c r="X6161" s="77"/>
    </row>
    <row r="6162">
      <c r="S6162" s="73"/>
      <c r="T6162" s="76"/>
      <c r="U6162" s="74"/>
      <c r="V6162" s="74"/>
      <c r="W6162" s="74"/>
      <c r="X6162" s="77"/>
    </row>
    <row r="6163">
      <c r="S6163" s="73"/>
      <c r="T6163" s="73"/>
      <c r="U6163" s="74"/>
      <c r="V6163" s="74"/>
      <c r="W6163" s="74"/>
      <c r="X6163" s="75"/>
    </row>
    <row r="6164">
      <c r="S6164" s="73"/>
      <c r="T6164" s="76"/>
      <c r="U6164" s="74"/>
      <c r="V6164" s="74"/>
      <c r="W6164" s="74"/>
      <c r="X6164" s="77"/>
    </row>
    <row r="6165">
      <c r="S6165" s="73"/>
      <c r="T6165" s="76"/>
      <c r="U6165" s="74"/>
      <c r="V6165" s="74"/>
      <c r="W6165" s="74"/>
      <c r="X6165" s="77"/>
    </row>
    <row r="6166">
      <c r="S6166" s="73"/>
      <c r="T6166" s="76"/>
      <c r="U6166" s="74"/>
      <c r="V6166" s="74"/>
      <c r="W6166" s="74"/>
      <c r="X6166" s="77"/>
    </row>
    <row r="6167">
      <c r="S6167" s="73"/>
      <c r="T6167" s="76"/>
      <c r="U6167" s="74"/>
      <c r="V6167" s="74"/>
      <c r="W6167" s="74"/>
      <c r="X6167" s="77"/>
    </row>
    <row r="6168">
      <c r="S6168" s="73"/>
      <c r="T6168" s="76"/>
      <c r="U6168" s="74"/>
      <c r="V6168" s="74"/>
      <c r="W6168" s="74"/>
      <c r="X6168" s="77"/>
    </row>
    <row r="6169">
      <c r="S6169" s="73"/>
      <c r="T6169" s="76"/>
      <c r="U6169" s="74"/>
      <c r="V6169" s="74"/>
      <c r="W6169" s="74"/>
      <c r="X6169" s="77"/>
    </row>
    <row r="6170">
      <c r="S6170" s="73"/>
      <c r="T6170" s="76"/>
      <c r="U6170" s="74"/>
      <c r="V6170" s="74"/>
      <c r="W6170" s="74"/>
      <c r="X6170" s="77"/>
    </row>
    <row r="6171">
      <c r="S6171" s="73"/>
      <c r="T6171" s="76"/>
      <c r="U6171" s="74"/>
      <c r="V6171" s="74"/>
      <c r="W6171" s="74"/>
      <c r="X6171" s="77"/>
    </row>
    <row r="6172">
      <c r="S6172" s="73"/>
      <c r="T6172" s="76"/>
      <c r="U6172" s="74"/>
      <c r="V6172" s="74"/>
      <c r="W6172" s="74"/>
      <c r="X6172" s="77"/>
    </row>
    <row r="6173">
      <c r="S6173" s="73"/>
      <c r="T6173" s="76"/>
      <c r="U6173" s="74"/>
      <c r="V6173" s="74"/>
      <c r="W6173" s="74"/>
      <c r="X6173" s="77"/>
    </row>
    <row r="6174">
      <c r="S6174" s="73"/>
      <c r="T6174" s="76"/>
      <c r="U6174" s="74"/>
      <c r="V6174" s="74"/>
      <c r="W6174" s="74"/>
      <c r="X6174" s="77"/>
    </row>
    <row r="6175">
      <c r="S6175" s="73"/>
      <c r="T6175" s="76"/>
      <c r="U6175" s="74"/>
      <c r="V6175" s="74"/>
      <c r="W6175" s="74"/>
      <c r="X6175" s="77"/>
    </row>
    <row r="6176">
      <c r="S6176" s="73"/>
      <c r="T6176" s="76"/>
      <c r="U6176" s="74"/>
      <c r="V6176" s="74"/>
      <c r="W6176" s="74"/>
      <c r="X6176" s="77"/>
    </row>
    <row r="6177">
      <c r="S6177" s="73"/>
      <c r="T6177" s="76"/>
      <c r="U6177" s="74"/>
      <c r="V6177" s="74"/>
      <c r="W6177" s="74"/>
      <c r="X6177" s="77"/>
    </row>
    <row r="6178">
      <c r="S6178" s="73"/>
      <c r="T6178" s="76"/>
      <c r="U6178" s="74"/>
      <c r="V6178" s="74"/>
      <c r="W6178" s="74"/>
      <c r="X6178" s="77"/>
    </row>
    <row r="6179">
      <c r="S6179" s="73"/>
      <c r="T6179" s="76"/>
      <c r="U6179" s="74"/>
      <c r="V6179" s="74"/>
      <c r="W6179" s="74"/>
      <c r="X6179" s="77"/>
    </row>
    <row r="6180">
      <c r="S6180" s="73"/>
      <c r="T6180" s="76"/>
      <c r="U6180" s="74"/>
      <c r="V6180" s="74"/>
      <c r="W6180" s="74"/>
      <c r="X6180" s="77"/>
    </row>
    <row r="6181">
      <c r="S6181" s="76"/>
      <c r="T6181" s="76"/>
      <c r="U6181" s="74"/>
      <c r="V6181" s="77"/>
      <c r="W6181" s="77"/>
      <c r="X6181" s="77"/>
    </row>
    <row r="6182">
      <c r="S6182" s="76"/>
      <c r="T6182" s="76"/>
      <c r="U6182" s="74"/>
      <c r="V6182" s="77"/>
      <c r="W6182" s="74"/>
      <c r="X6182" s="77"/>
    </row>
    <row r="6183">
      <c r="S6183" s="76"/>
      <c r="T6183" s="76"/>
      <c r="U6183" s="74"/>
      <c r="V6183" s="77"/>
      <c r="W6183" s="74"/>
      <c r="X6183" s="77"/>
    </row>
    <row r="6555">
      <c r="S6555" s="76"/>
      <c r="T6555" s="76"/>
      <c r="U6555" s="74"/>
      <c r="V6555" s="74"/>
      <c r="W6555" s="74"/>
      <c r="X6555" s="77"/>
    </row>
    <row r="6556">
      <c r="S6556" s="76"/>
      <c r="T6556" s="76"/>
      <c r="U6556" s="74"/>
      <c r="V6556" s="77"/>
      <c r="W6556" s="74"/>
      <c r="X6556" s="77"/>
    </row>
    <row r="6557">
      <c r="S6557" s="76"/>
      <c r="T6557" s="76"/>
      <c r="U6557" s="74"/>
      <c r="V6557" s="77"/>
      <c r="W6557" s="74"/>
      <c r="X6557" s="77"/>
    </row>
    <row r="6558">
      <c r="S6558" s="76"/>
      <c r="T6558" s="76"/>
      <c r="U6558" s="74"/>
      <c r="V6558" s="77"/>
      <c r="W6558" s="74"/>
      <c r="X6558" s="77"/>
    </row>
    <row r="6559">
      <c r="S6559" s="76"/>
      <c r="T6559" s="76"/>
      <c r="U6559" s="74"/>
      <c r="V6559" s="77"/>
      <c r="W6559" s="74"/>
      <c r="X6559" s="77"/>
    </row>
    <row r="6560">
      <c r="S6560" s="76"/>
      <c r="T6560" s="76"/>
      <c r="U6560" s="74"/>
      <c r="V6560" s="77"/>
      <c r="W6560" s="74"/>
      <c r="X6560" s="77"/>
    </row>
    <row r="6563">
      <c r="S6563" s="73"/>
      <c r="T6563" s="76"/>
      <c r="U6563" s="74"/>
      <c r="V6563" s="74"/>
      <c r="W6563" s="74"/>
      <c r="X6563" s="77"/>
    </row>
    <row r="6564">
      <c r="S6564" s="73"/>
      <c r="T6564" s="76"/>
      <c r="U6564" s="74"/>
      <c r="V6564" s="74"/>
      <c r="W6564" s="74"/>
      <c r="X6564" s="77"/>
    </row>
    <row r="6565">
      <c r="S6565" s="73"/>
      <c r="T6565" s="76"/>
      <c r="U6565" s="74"/>
      <c r="V6565" s="74"/>
      <c r="W6565" s="74"/>
      <c r="X6565" s="77"/>
    </row>
    <row r="6566">
      <c r="S6566" s="73"/>
      <c r="T6566" s="76"/>
      <c r="U6566" s="74"/>
      <c r="V6566" s="74"/>
      <c r="W6566" s="74"/>
      <c r="X6566" s="77"/>
    </row>
    <row r="6567">
      <c r="S6567" s="73"/>
      <c r="T6567" s="76"/>
      <c r="U6567" s="74"/>
      <c r="V6567" s="74"/>
      <c r="W6567" s="74"/>
      <c r="X6567" s="77"/>
    </row>
    <row r="6568">
      <c r="S6568" s="73"/>
      <c r="T6568" s="76"/>
      <c r="U6568" s="74"/>
      <c r="V6568" s="74"/>
      <c r="W6568" s="74"/>
      <c r="X6568" s="77"/>
    </row>
    <row r="6569">
      <c r="S6569" s="73"/>
      <c r="T6569" s="76"/>
      <c r="U6569" s="74"/>
      <c r="V6569" s="74"/>
      <c r="W6569" s="74"/>
      <c r="X6569" s="77"/>
    </row>
    <row r="6570">
      <c r="S6570" s="73"/>
      <c r="T6570" s="76"/>
      <c r="U6570" s="74"/>
      <c r="V6570" s="74"/>
      <c r="W6570" s="74"/>
      <c r="X6570" s="77"/>
    </row>
    <row r="6571">
      <c r="S6571" s="73"/>
      <c r="T6571" s="76"/>
      <c r="U6571" s="74"/>
      <c r="V6571" s="74"/>
      <c r="W6571" s="74"/>
      <c r="X6571" s="77"/>
    </row>
    <row r="6572">
      <c r="S6572" s="73"/>
      <c r="T6572" s="76"/>
      <c r="U6572" s="74"/>
      <c r="V6572" s="74"/>
      <c r="W6572" s="74"/>
      <c r="X6572" s="77"/>
    </row>
    <row r="6573">
      <c r="S6573" s="76"/>
      <c r="T6573" s="76"/>
      <c r="U6573" s="74"/>
      <c r="V6573" s="77"/>
      <c r="W6573" s="74"/>
      <c r="X6573" s="77"/>
    </row>
    <row r="6574">
      <c r="S6574" s="76"/>
      <c r="T6574" s="76"/>
      <c r="U6574" s="74"/>
      <c r="V6574" s="77"/>
      <c r="W6574" s="74"/>
      <c r="X6574" s="77"/>
    </row>
    <row r="6598">
      <c r="S6598" s="73"/>
      <c r="T6598" s="76"/>
      <c r="U6598" s="74"/>
      <c r="V6598" s="74"/>
      <c r="W6598" s="77"/>
      <c r="X6598" s="77"/>
    </row>
    <row r="6599">
      <c r="S6599" s="73"/>
      <c r="T6599" s="76"/>
      <c r="U6599" s="74"/>
      <c r="V6599" s="74"/>
      <c r="W6599" s="77"/>
      <c r="X6599" s="77"/>
    </row>
    <row r="6600">
      <c r="S6600" s="73"/>
      <c r="T6600" s="76"/>
      <c r="U6600" s="74"/>
      <c r="V6600" s="74"/>
      <c r="W6600" s="77"/>
      <c r="X6600" s="77"/>
    </row>
    <row r="6601">
      <c r="S6601" s="73"/>
      <c r="T6601" s="76"/>
      <c r="U6601" s="74"/>
      <c r="V6601" s="74"/>
      <c r="W6601" s="77"/>
      <c r="X6601" s="77"/>
    </row>
    <row r="6602">
      <c r="S6602" s="76"/>
      <c r="T6602" s="76"/>
      <c r="U6602" s="74"/>
      <c r="V6602" s="74"/>
      <c r="W6602" s="77"/>
      <c r="X6602" s="77"/>
    </row>
    <row r="6603">
      <c r="S6603" s="73"/>
      <c r="T6603" s="76"/>
      <c r="U6603" s="74"/>
      <c r="V6603" s="74"/>
      <c r="W6603" s="77"/>
      <c r="X6603" s="77"/>
    </row>
    <row r="6604">
      <c r="S6604" s="73"/>
      <c r="T6604" s="76"/>
      <c r="U6604" s="74"/>
      <c r="V6604" s="74"/>
      <c r="W6604" s="77"/>
      <c r="X6604" s="77"/>
    </row>
    <row r="6605">
      <c r="S6605" s="73"/>
      <c r="T6605" s="76"/>
      <c r="U6605" s="74"/>
      <c r="V6605" s="74"/>
      <c r="W6605" s="77"/>
      <c r="X6605" s="77"/>
    </row>
    <row r="6606">
      <c r="S6606" s="73"/>
      <c r="T6606" s="76"/>
      <c r="U6606" s="74"/>
      <c r="V6606" s="74"/>
      <c r="W6606" s="77"/>
      <c r="X6606" s="77"/>
    </row>
    <row r="6607">
      <c r="S6607" s="73"/>
      <c r="T6607" s="76"/>
      <c r="U6607" s="74"/>
      <c r="V6607" s="74"/>
      <c r="W6607" s="77"/>
      <c r="X6607" s="77"/>
    </row>
    <row r="6608">
      <c r="S6608" s="73"/>
      <c r="T6608" s="76"/>
      <c r="U6608" s="74"/>
      <c r="V6608" s="74"/>
      <c r="W6608" s="77"/>
      <c r="X6608" s="77"/>
    </row>
    <row r="6609">
      <c r="S6609" s="73"/>
      <c r="T6609" s="76"/>
      <c r="U6609" s="74"/>
      <c r="V6609" s="74"/>
      <c r="W6609" s="77"/>
      <c r="X6609" s="77"/>
    </row>
    <row r="6610">
      <c r="S6610" s="73"/>
      <c r="T6610" s="76"/>
      <c r="U6610" s="74"/>
      <c r="V6610" s="74"/>
      <c r="W6610" s="77"/>
      <c r="X6610" s="77"/>
    </row>
    <row r="6611">
      <c r="S6611" s="73"/>
      <c r="T6611" s="76"/>
      <c r="U6611" s="74"/>
      <c r="V6611" s="74"/>
      <c r="W6611" s="77"/>
      <c r="X6611" s="77"/>
    </row>
    <row r="6612">
      <c r="S6612" s="73"/>
      <c r="T6612" s="76"/>
      <c r="U6612" s="74"/>
      <c r="V6612" s="74"/>
      <c r="W6612" s="77"/>
      <c r="X6612" s="77"/>
    </row>
    <row r="6613">
      <c r="S6613" s="73"/>
      <c r="T6613" s="76"/>
      <c r="U6613" s="74"/>
      <c r="V6613" s="74"/>
      <c r="W6613" s="77"/>
      <c r="X6613" s="77"/>
    </row>
    <row r="6614">
      <c r="S6614" s="73"/>
      <c r="T6614" s="76"/>
      <c r="U6614" s="74"/>
      <c r="V6614" s="74"/>
      <c r="W6614" s="77"/>
      <c r="X6614" s="77"/>
    </row>
    <row r="6615">
      <c r="S6615" s="73"/>
      <c r="T6615" s="76"/>
      <c r="U6615" s="74"/>
      <c r="V6615" s="74"/>
      <c r="W6615" s="77"/>
      <c r="X6615" s="77"/>
    </row>
    <row r="6616">
      <c r="S6616" s="73"/>
      <c r="T6616" s="76"/>
      <c r="U6616" s="74"/>
      <c r="V6616" s="74"/>
      <c r="W6616" s="77"/>
      <c r="X6616" s="77"/>
    </row>
    <row r="6617">
      <c r="S6617" s="73"/>
      <c r="T6617" s="76"/>
      <c r="U6617" s="74"/>
      <c r="V6617" s="74"/>
      <c r="W6617" s="77"/>
      <c r="X6617" s="77"/>
    </row>
    <row r="6618">
      <c r="S6618" s="73"/>
      <c r="T6618" s="76"/>
      <c r="U6618" s="74"/>
      <c r="V6618" s="74"/>
      <c r="W6618" s="77"/>
      <c r="X6618" s="77"/>
    </row>
    <row r="6619">
      <c r="S6619" s="73"/>
      <c r="T6619" s="76"/>
      <c r="U6619" s="74"/>
      <c r="V6619" s="74"/>
      <c r="W6619" s="77"/>
      <c r="X6619" s="77"/>
    </row>
    <row r="6620">
      <c r="S6620" s="73"/>
      <c r="T6620" s="76"/>
      <c r="U6620" s="74"/>
      <c r="V6620" s="74"/>
      <c r="W6620" s="77"/>
      <c r="X6620" s="77"/>
    </row>
    <row r="6621">
      <c r="S6621" s="73"/>
      <c r="T6621" s="76"/>
      <c r="U6621" s="74"/>
      <c r="V6621" s="74"/>
      <c r="W6621" s="77"/>
      <c r="X6621" s="77"/>
    </row>
    <row r="6622">
      <c r="S6622" s="73"/>
      <c r="T6622" s="76"/>
      <c r="U6622" s="74"/>
      <c r="V6622" s="74"/>
      <c r="W6622" s="77"/>
      <c r="X6622" s="77"/>
    </row>
    <row r="6623">
      <c r="S6623" s="73"/>
      <c r="T6623" s="76"/>
      <c r="U6623" s="74"/>
      <c r="V6623" s="74"/>
      <c r="W6623" s="77"/>
      <c r="X6623" s="77"/>
    </row>
    <row r="6624">
      <c r="S6624" s="73"/>
      <c r="T6624" s="76"/>
      <c r="U6624" s="74"/>
      <c r="V6624" s="74"/>
      <c r="W6624" s="77"/>
      <c r="X6624" s="77"/>
    </row>
    <row r="6625">
      <c r="S6625" s="73"/>
      <c r="T6625" s="76"/>
      <c r="U6625" s="74"/>
      <c r="V6625" s="74"/>
      <c r="W6625" s="77"/>
      <c r="X6625" s="77"/>
    </row>
    <row r="6626">
      <c r="S6626" s="73"/>
      <c r="T6626" s="76"/>
      <c r="U6626" s="74"/>
      <c r="V6626" s="74"/>
      <c r="W6626" s="77"/>
      <c r="X6626" s="77"/>
    </row>
    <row r="6627">
      <c r="S6627" s="73"/>
      <c r="T6627" s="76"/>
      <c r="U6627" s="74"/>
      <c r="V6627" s="74"/>
      <c r="W6627" s="77"/>
      <c r="X6627" s="77"/>
    </row>
    <row r="6628">
      <c r="S6628" s="73"/>
      <c r="T6628" s="76"/>
      <c r="U6628" s="74"/>
      <c r="V6628" s="74"/>
      <c r="W6628" s="77"/>
      <c r="X6628" s="77"/>
    </row>
    <row r="6629">
      <c r="S6629" s="73"/>
      <c r="T6629" s="76"/>
      <c r="U6629" s="74"/>
      <c r="V6629" s="74"/>
      <c r="W6629" s="77"/>
      <c r="X6629" s="77"/>
    </row>
    <row r="6630">
      <c r="S6630" s="73"/>
      <c r="T6630" s="76"/>
      <c r="U6630" s="74"/>
      <c r="V6630" s="74"/>
      <c r="W6630" s="77"/>
      <c r="X6630" s="77"/>
    </row>
    <row r="6631">
      <c r="S6631" s="73"/>
      <c r="T6631" s="76"/>
      <c r="U6631" s="74"/>
      <c r="V6631" s="74"/>
      <c r="W6631" s="77"/>
      <c r="X6631" s="77"/>
    </row>
    <row r="6632">
      <c r="S6632" s="73"/>
      <c r="T6632" s="76"/>
      <c r="U6632" s="74"/>
      <c r="V6632" s="74"/>
      <c r="W6632" s="77"/>
      <c r="X6632" s="77"/>
    </row>
    <row r="6633">
      <c r="S6633" s="73"/>
      <c r="T6633" s="76"/>
      <c r="U6633" s="74"/>
      <c r="V6633" s="74"/>
      <c r="W6633" s="77"/>
      <c r="X6633" s="77"/>
    </row>
    <row r="6634">
      <c r="S6634" s="73"/>
      <c r="T6634" s="76"/>
      <c r="U6634" s="74"/>
      <c r="V6634" s="74"/>
      <c r="W6634" s="77"/>
      <c r="X6634" s="77"/>
    </row>
    <row r="6635">
      <c r="S6635" s="73"/>
      <c r="T6635" s="76"/>
      <c r="U6635" s="74"/>
      <c r="V6635" s="74"/>
      <c r="W6635" s="77"/>
      <c r="X6635" s="77"/>
    </row>
    <row r="6636">
      <c r="S6636" s="73"/>
      <c r="T6636" s="76"/>
      <c r="U6636" s="74"/>
      <c r="V6636" s="74"/>
      <c r="W6636" s="77"/>
      <c r="X6636" s="77"/>
    </row>
    <row r="6637">
      <c r="S6637" s="73"/>
      <c r="T6637" s="76"/>
      <c r="U6637" s="74"/>
      <c r="V6637" s="74"/>
      <c r="W6637" s="77"/>
      <c r="X6637" s="77"/>
    </row>
    <row r="6638">
      <c r="S6638" s="73"/>
      <c r="T6638" s="76"/>
      <c r="U6638" s="74"/>
      <c r="V6638" s="74"/>
      <c r="W6638" s="77"/>
      <c r="X6638" s="77"/>
    </row>
    <row r="6639">
      <c r="S6639" s="73"/>
      <c r="T6639" s="76"/>
      <c r="U6639" s="74"/>
      <c r="V6639" s="74"/>
      <c r="W6639" s="77"/>
      <c r="X6639" s="77"/>
    </row>
    <row r="6640">
      <c r="S6640" s="73"/>
      <c r="T6640" s="76"/>
      <c r="U6640" s="74"/>
      <c r="V6640" s="74"/>
      <c r="W6640" s="77"/>
      <c r="X6640" s="77"/>
    </row>
    <row r="6641">
      <c r="S6641" s="73"/>
      <c r="T6641" s="76"/>
      <c r="U6641" s="74"/>
      <c r="V6641" s="74"/>
      <c r="W6641" s="77"/>
      <c r="X6641" s="77"/>
    </row>
    <row r="6642">
      <c r="S6642" s="73"/>
      <c r="T6642" s="76"/>
      <c r="U6642" s="74"/>
      <c r="V6642" s="74"/>
      <c r="W6642" s="77"/>
      <c r="X6642" s="77"/>
    </row>
    <row r="6643">
      <c r="S6643" s="73"/>
      <c r="T6643" s="76"/>
      <c r="U6643" s="74"/>
      <c r="V6643" s="74"/>
      <c r="W6643" s="77"/>
      <c r="X6643" s="77"/>
    </row>
    <row r="6644">
      <c r="S6644" s="73"/>
      <c r="T6644" s="76"/>
      <c r="U6644" s="74"/>
      <c r="V6644" s="74"/>
      <c r="W6644" s="77"/>
      <c r="X6644" s="77"/>
    </row>
    <row r="6645">
      <c r="S6645" s="73"/>
      <c r="T6645" s="76"/>
      <c r="U6645" s="74"/>
      <c r="V6645" s="74"/>
      <c r="W6645" s="77"/>
      <c r="X6645" s="77"/>
    </row>
    <row r="6646">
      <c r="S6646" s="73"/>
      <c r="T6646" s="76"/>
      <c r="U6646" s="74"/>
      <c r="V6646" s="74"/>
      <c r="W6646" s="77"/>
      <c r="X6646" s="77"/>
    </row>
    <row r="6647">
      <c r="S6647" s="73"/>
      <c r="T6647" s="76"/>
      <c r="U6647" s="74"/>
      <c r="V6647" s="74"/>
      <c r="W6647" s="77"/>
      <c r="X6647" s="77"/>
    </row>
    <row r="6648">
      <c r="S6648" s="73"/>
      <c r="T6648" s="76"/>
      <c r="U6648" s="74"/>
      <c r="V6648" s="74"/>
      <c r="W6648" s="77"/>
      <c r="X6648" s="77"/>
    </row>
    <row r="6649">
      <c r="S6649" s="73"/>
      <c r="T6649" s="76"/>
      <c r="U6649" s="74"/>
      <c r="V6649" s="74"/>
      <c r="W6649" s="77"/>
      <c r="X6649" s="77"/>
    </row>
    <row r="6650">
      <c r="S6650" s="73"/>
      <c r="T6650" s="76"/>
      <c r="U6650" s="74"/>
      <c r="V6650" s="74"/>
      <c r="W6650" s="77"/>
      <c r="X6650" s="77"/>
    </row>
    <row r="6651">
      <c r="S6651" s="73"/>
      <c r="T6651" s="76"/>
      <c r="U6651" s="74"/>
      <c r="V6651" s="74"/>
      <c r="W6651" s="77"/>
      <c r="X6651" s="77"/>
    </row>
    <row r="6652">
      <c r="S6652" s="73"/>
      <c r="T6652" s="76"/>
      <c r="U6652" s="74"/>
      <c r="V6652" s="74"/>
      <c r="W6652" s="77"/>
      <c r="X6652" s="77"/>
    </row>
    <row r="6653">
      <c r="S6653" s="73"/>
      <c r="T6653" s="76"/>
      <c r="U6653" s="74"/>
      <c r="V6653" s="74"/>
      <c r="W6653" s="77"/>
      <c r="X6653" s="77"/>
    </row>
    <row r="6654">
      <c r="S6654" s="73"/>
      <c r="T6654" s="76"/>
      <c r="U6654" s="74"/>
      <c r="V6654" s="74"/>
      <c r="W6654" s="77"/>
      <c r="X6654" s="77"/>
    </row>
    <row r="6655">
      <c r="S6655" s="73"/>
      <c r="T6655" s="76"/>
      <c r="U6655" s="74"/>
      <c r="V6655" s="74"/>
      <c r="W6655" s="77"/>
      <c r="X6655" s="77"/>
    </row>
    <row r="6656">
      <c r="S6656" s="73"/>
      <c r="T6656" s="76"/>
      <c r="U6656" s="74"/>
      <c r="V6656" s="74"/>
      <c r="W6656" s="77"/>
      <c r="X6656" s="77"/>
    </row>
    <row r="6657">
      <c r="S6657" s="73"/>
      <c r="T6657" s="76"/>
      <c r="U6657" s="74"/>
      <c r="V6657" s="74"/>
      <c r="W6657" s="77"/>
      <c r="X6657" s="77"/>
    </row>
    <row r="6658">
      <c r="S6658" s="73"/>
      <c r="T6658" s="76"/>
      <c r="U6658" s="74"/>
      <c r="V6658" s="74"/>
      <c r="W6658" s="77"/>
      <c r="X6658" s="77"/>
    </row>
    <row r="6659">
      <c r="S6659" s="73"/>
      <c r="T6659" s="76"/>
      <c r="U6659" s="74"/>
      <c r="V6659" s="74"/>
      <c r="W6659" s="77"/>
      <c r="X6659" s="77"/>
    </row>
    <row r="6660">
      <c r="S6660" s="73"/>
      <c r="T6660" s="76"/>
      <c r="U6660" s="74"/>
      <c r="V6660" s="74"/>
      <c r="W6660" s="77"/>
      <c r="X6660" s="77"/>
    </row>
    <row r="6661">
      <c r="S6661" s="73"/>
      <c r="T6661" s="76"/>
      <c r="U6661" s="74"/>
      <c r="V6661" s="74"/>
      <c r="W6661" s="77"/>
      <c r="X6661" s="77"/>
    </row>
    <row r="6662">
      <c r="S6662" s="73"/>
      <c r="T6662" s="76"/>
      <c r="U6662" s="74"/>
      <c r="V6662" s="74"/>
      <c r="W6662" s="77"/>
      <c r="X6662" s="77"/>
    </row>
    <row r="6663">
      <c r="S6663" s="73"/>
      <c r="T6663" s="76"/>
      <c r="U6663" s="74"/>
      <c r="V6663" s="74"/>
      <c r="W6663" s="77"/>
      <c r="X6663" s="77"/>
    </row>
    <row r="6664">
      <c r="S6664" s="73"/>
      <c r="T6664" s="76"/>
      <c r="U6664" s="74"/>
      <c r="V6664" s="74"/>
      <c r="W6664" s="77"/>
      <c r="X6664" s="77"/>
    </row>
    <row r="6665">
      <c r="S6665" s="73"/>
      <c r="T6665" s="76"/>
      <c r="U6665" s="74"/>
      <c r="V6665" s="74"/>
      <c r="W6665" s="77"/>
      <c r="X6665" s="77"/>
    </row>
    <row r="6666">
      <c r="S6666" s="73"/>
      <c r="T6666" s="76"/>
      <c r="U6666" s="74"/>
      <c r="V6666" s="74"/>
      <c r="W6666" s="77"/>
      <c r="X6666" s="77"/>
    </row>
    <row r="6667">
      <c r="S6667" s="73"/>
      <c r="T6667" s="76"/>
      <c r="U6667" s="74"/>
      <c r="V6667" s="74"/>
      <c r="W6667" s="77"/>
      <c r="X6667" s="77"/>
    </row>
    <row r="6668">
      <c r="S6668" s="73"/>
      <c r="T6668" s="76"/>
      <c r="U6668" s="74"/>
      <c r="V6668" s="74"/>
      <c r="W6668" s="77"/>
      <c r="X6668" s="77"/>
    </row>
    <row r="6669">
      <c r="S6669" s="73"/>
      <c r="T6669" s="76"/>
      <c r="U6669" s="74"/>
      <c r="V6669" s="74"/>
      <c r="W6669" s="77"/>
      <c r="X6669" s="77"/>
    </row>
    <row r="6670">
      <c r="S6670" s="73"/>
      <c r="T6670" s="76"/>
      <c r="U6670" s="74"/>
      <c r="V6670" s="74"/>
      <c r="W6670" s="77"/>
      <c r="X6670" s="77"/>
    </row>
    <row r="6671">
      <c r="S6671" s="73"/>
      <c r="T6671" s="76"/>
      <c r="U6671" s="74"/>
      <c r="V6671" s="74"/>
      <c r="W6671" s="77"/>
      <c r="X6671" s="77"/>
    </row>
    <row r="6672">
      <c r="S6672" s="73"/>
      <c r="T6672" s="76"/>
      <c r="U6672" s="74"/>
      <c r="V6672" s="74"/>
      <c r="W6672" s="77"/>
      <c r="X6672" s="77"/>
    </row>
    <row r="6673">
      <c r="S6673" s="73"/>
      <c r="T6673" s="76"/>
      <c r="U6673" s="74"/>
      <c r="V6673" s="74"/>
      <c r="W6673" s="77"/>
      <c r="X6673" s="77"/>
    </row>
    <row r="6674">
      <c r="S6674" s="73"/>
      <c r="T6674" s="76"/>
      <c r="U6674" s="74"/>
      <c r="V6674" s="74"/>
      <c r="W6674" s="77"/>
      <c r="X6674" s="77"/>
    </row>
    <row r="6675">
      <c r="S6675" s="73"/>
      <c r="T6675" s="76"/>
      <c r="U6675" s="74"/>
      <c r="V6675" s="74"/>
      <c r="W6675" s="77"/>
      <c r="X6675" s="77"/>
    </row>
    <row r="6676">
      <c r="S6676" s="73"/>
      <c r="T6676" s="76"/>
      <c r="U6676" s="74"/>
      <c r="V6676" s="74"/>
      <c r="W6676" s="77"/>
      <c r="X6676" s="77"/>
    </row>
    <row r="6677">
      <c r="S6677" s="73"/>
      <c r="T6677" s="76"/>
      <c r="U6677" s="74"/>
      <c r="V6677" s="74"/>
      <c r="W6677" s="77"/>
      <c r="X6677" s="77"/>
    </row>
    <row r="6678">
      <c r="S6678" s="73"/>
      <c r="T6678" s="76"/>
      <c r="U6678" s="74"/>
      <c r="V6678" s="74"/>
      <c r="W6678" s="77"/>
      <c r="X6678" s="77"/>
    </row>
    <row r="6679">
      <c r="S6679" s="73"/>
      <c r="T6679" s="76"/>
      <c r="U6679" s="74"/>
      <c r="V6679" s="74"/>
      <c r="W6679" s="77"/>
      <c r="X6679" s="77"/>
    </row>
    <row r="6680">
      <c r="S6680" s="73"/>
      <c r="T6680" s="76"/>
      <c r="U6680" s="74"/>
      <c r="V6680" s="74"/>
      <c r="W6680" s="77"/>
      <c r="X6680" s="77"/>
    </row>
    <row r="6681">
      <c r="S6681" s="76"/>
      <c r="T6681" s="76"/>
      <c r="U6681" s="74"/>
      <c r="V6681" s="74"/>
      <c r="W6681" s="77"/>
      <c r="X6681" s="77"/>
    </row>
    <row r="6682">
      <c r="S6682" s="73"/>
      <c r="T6682" s="76"/>
      <c r="U6682" s="74"/>
      <c r="V6682" s="74"/>
      <c r="W6682" s="77"/>
      <c r="X6682" s="77"/>
    </row>
    <row r="6683">
      <c r="S6683" s="73"/>
      <c r="T6683" s="76"/>
      <c r="U6683" s="74"/>
      <c r="V6683" s="74"/>
      <c r="W6683" s="77"/>
      <c r="X6683" s="77"/>
    </row>
    <row r="6684">
      <c r="S6684" s="73"/>
      <c r="T6684" s="76"/>
      <c r="U6684" s="74"/>
      <c r="V6684" s="74"/>
      <c r="W6684" s="77"/>
      <c r="X6684" s="77"/>
    </row>
    <row r="6685">
      <c r="S6685" s="73"/>
      <c r="T6685" s="76"/>
      <c r="U6685" s="74"/>
      <c r="V6685" s="74"/>
      <c r="W6685" s="77"/>
      <c r="X6685" s="77"/>
    </row>
    <row r="6686">
      <c r="S6686" s="73"/>
      <c r="T6686" s="76"/>
      <c r="U6686" s="74"/>
      <c r="V6686" s="74"/>
      <c r="W6686" s="77"/>
      <c r="X6686" s="77"/>
    </row>
    <row r="6687">
      <c r="S6687" s="73"/>
      <c r="T6687" s="76"/>
      <c r="U6687" s="74"/>
      <c r="V6687" s="74"/>
      <c r="W6687" s="77"/>
      <c r="X6687" s="77"/>
    </row>
    <row r="6688">
      <c r="S6688" s="73"/>
      <c r="T6688" s="76"/>
      <c r="U6688" s="74"/>
      <c r="V6688" s="74"/>
      <c r="W6688" s="77"/>
      <c r="X6688" s="77"/>
    </row>
    <row r="6689">
      <c r="S6689" s="73"/>
      <c r="T6689" s="76"/>
      <c r="U6689" s="74"/>
      <c r="V6689" s="74"/>
      <c r="W6689" s="77"/>
      <c r="X6689" s="77"/>
    </row>
    <row r="6690">
      <c r="S6690" s="73"/>
      <c r="T6690" s="76"/>
      <c r="U6690" s="74"/>
      <c r="V6690" s="74"/>
      <c r="W6690" s="77"/>
      <c r="X6690" s="77"/>
    </row>
    <row r="6691">
      <c r="S6691" s="73"/>
      <c r="T6691" s="76"/>
      <c r="U6691" s="74"/>
      <c r="V6691" s="74"/>
      <c r="W6691" s="77"/>
      <c r="X6691" s="77"/>
    </row>
    <row r="6692">
      <c r="S6692" s="73"/>
      <c r="T6692" s="76"/>
      <c r="U6692" s="74"/>
      <c r="V6692" s="74"/>
      <c r="W6692" s="77"/>
      <c r="X6692" s="77"/>
    </row>
    <row r="6693">
      <c r="S6693" s="73"/>
      <c r="T6693" s="76"/>
      <c r="U6693" s="74"/>
      <c r="V6693" s="74"/>
      <c r="W6693" s="77"/>
      <c r="X6693" s="77"/>
    </row>
    <row r="6694">
      <c r="S6694" s="73"/>
      <c r="T6694" s="76"/>
      <c r="U6694" s="74"/>
      <c r="V6694" s="74"/>
      <c r="W6694" s="77"/>
      <c r="X6694" s="77"/>
    </row>
    <row r="6695">
      <c r="S6695" s="73"/>
      <c r="T6695" s="76"/>
      <c r="U6695" s="74"/>
      <c r="V6695" s="74"/>
      <c r="W6695" s="77"/>
      <c r="X6695" s="77"/>
    </row>
    <row r="6696">
      <c r="S6696" s="73"/>
      <c r="T6696" s="76"/>
      <c r="U6696" s="74"/>
      <c r="V6696" s="74"/>
      <c r="W6696" s="77"/>
      <c r="X6696" s="77"/>
    </row>
    <row r="6697">
      <c r="S6697" s="73"/>
      <c r="T6697" s="76"/>
      <c r="U6697" s="74"/>
      <c r="V6697" s="74"/>
      <c r="W6697" s="77"/>
      <c r="X6697" s="77"/>
    </row>
    <row r="6698">
      <c r="S6698" s="73"/>
      <c r="T6698" s="76"/>
      <c r="U6698" s="74"/>
      <c r="V6698" s="74"/>
      <c r="W6698" s="77"/>
      <c r="X6698" s="77"/>
    </row>
    <row r="6699">
      <c r="S6699" s="73"/>
      <c r="T6699" s="76"/>
      <c r="U6699" s="74"/>
      <c r="V6699" s="74"/>
      <c r="W6699" s="77"/>
      <c r="X6699" s="77"/>
    </row>
    <row r="6700">
      <c r="S6700" s="73"/>
      <c r="T6700" s="76"/>
      <c r="U6700" s="74"/>
      <c r="V6700" s="74"/>
      <c r="W6700" s="77"/>
      <c r="X6700" s="77"/>
    </row>
    <row r="6701">
      <c r="S6701" s="73"/>
      <c r="T6701" s="76"/>
      <c r="U6701" s="74"/>
      <c r="V6701" s="74"/>
      <c r="W6701" s="77"/>
      <c r="X6701" s="77"/>
    </row>
    <row r="6702">
      <c r="S6702" s="73"/>
      <c r="T6702" s="76"/>
      <c r="U6702" s="74"/>
      <c r="V6702" s="74"/>
      <c r="W6702" s="77"/>
      <c r="X6702" s="77"/>
    </row>
    <row r="6703">
      <c r="S6703" s="73"/>
      <c r="T6703" s="76"/>
      <c r="U6703" s="74"/>
      <c r="V6703" s="74"/>
      <c r="W6703" s="77"/>
      <c r="X6703" s="77"/>
    </row>
    <row r="6704">
      <c r="S6704" s="73"/>
      <c r="T6704" s="76"/>
      <c r="U6704" s="74"/>
      <c r="V6704" s="74"/>
      <c r="W6704" s="77"/>
      <c r="X6704" s="77"/>
    </row>
    <row r="6705">
      <c r="S6705" s="73"/>
      <c r="T6705" s="76"/>
      <c r="U6705" s="74"/>
      <c r="V6705" s="74"/>
      <c r="W6705" s="77"/>
      <c r="X6705" s="77"/>
    </row>
    <row r="6706">
      <c r="S6706" s="73"/>
      <c r="T6706" s="76"/>
      <c r="U6706" s="74"/>
      <c r="V6706" s="74"/>
      <c r="W6706" s="77"/>
      <c r="X6706" s="77"/>
    </row>
    <row r="6707">
      <c r="S6707" s="73"/>
      <c r="T6707" s="76"/>
      <c r="U6707" s="74"/>
      <c r="V6707" s="74"/>
      <c r="W6707" s="77"/>
      <c r="X6707" s="77"/>
    </row>
    <row r="6708">
      <c r="S6708" s="73"/>
      <c r="T6708" s="76"/>
      <c r="U6708" s="74"/>
      <c r="V6708" s="74"/>
      <c r="W6708" s="77"/>
      <c r="X6708" s="77"/>
    </row>
    <row r="6709">
      <c r="S6709" s="73"/>
      <c r="T6709" s="76"/>
      <c r="U6709" s="74"/>
      <c r="V6709" s="74"/>
      <c r="W6709" s="77"/>
      <c r="X6709" s="77"/>
    </row>
    <row r="6710">
      <c r="S6710" s="73"/>
      <c r="T6710" s="76"/>
      <c r="U6710" s="74"/>
      <c r="V6710" s="74"/>
      <c r="W6710" s="77"/>
      <c r="X6710" s="77"/>
    </row>
    <row r="6711">
      <c r="S6711" s="73"/>
      <c r="T6711" s="76"/>
      <c r="U6711" s="74"/>
      <c r="V6711" s="74"/>
      <c r="W6711" s="77"/>
      <c r="X6711" s="77"/>
    </row>
    <row r="6712">
      <c r="S6712" s="73"/>
      <c r="T6712" s="76"/>
      <c r="U6712" s="74"/>
      <c r="V6712" s="74"/>
      <c r="W6712" s="77"/>
      <c r="X6712" s="77"/>
    </row>
    <row r="6713">
      <c r="S6713" s="73"/>
      <c r="T6713" s="76"/>
      <c r="U6713" s="74"/>
      <c r="V6713" s="74"/>
      <c r="W6713" s="77"/>
      <c r="X6713" s="77"/>
    </row>
    <row r="6714">
      <c r="S6714" s="73"/>
      <c r="T6714" s="76"/>
      <c r="U6714" s="74"/>
      <c r="V6714" s="74"/>
      <c r="W6714" s="77"/>
      <c r="X6714" s="77"/>
    </row>
    <row r="6715">
      <c r="S6715" s="73"/>
      <c r="T6715" s="76"/>
      <c r="U6715" s="74"/>
      <c r="V6715" s="74"/>
      <c r="W6715" s="77"/>
      <c r="X6715" s="77"/>
    </row>
    <row r="6716">
      <c r="S6716" s="73"/>
      <c r="T6716" s="76"/>
      <c r="U6716" s="74"/>
      <c r="V6716" s="74"/>
      <c r="W6716" s="77"/>
      <c r="X6716" s="77"/>
    </row>
    <row r="6717">
      <c r="S6717" s="73"/>
      <c r="T6717" s="76"/>
      <c r="U6717" s="74"/>
      <c r="V6717" s="74"/>
      <c r="W6717" s="77"/>
      <c r="X6717" s="77"/>
    </row>
    <row r="6718">
      <c r="S6718" s="73"/>
      <c r="T6718" s="76"/>
      <c r="U6718" s="74"/>
      <c r="V6718" s="74"/>
      <c r="W6718" s="77"/>
      <c r="X6718" s="77"/>
    </row>
    <row r="6719">
      <c r="S6719" s="73"/>
      <c r="T6719" s="76"/>
      <c r="U6719" s="74"/>
      <c r="V6719" s="74"/>
      <c r="W6719" s="77"/>
      <c r="X6719" s="77"/>
    </row>
    <row r="6720">
      <c r="S6720" s="73"/>
      <c r="T6720" s="76"/>
      <c r="U6720" s="74"/>
      <c r="V6720" s="74"/>
      <c r="W6720" s="77"/>
      <c r="X6720" s="77"/>
    </row>
    <row r="6721">
      <c r="S6721" s="73"/>
      <c r="T6721" s="76"/>
      <c r="U6721" s="74"/>
      <c r="V6721" s="74"/>
      <c r="W6721" s="77"/>
      <c r="X6721" s="77"/>
    </row>
    <row r="6722">
      <c r="S6722" s="73"/>
      <c r="T6722" s="76"/>
      <c r="U6722" s="74"/>
      <c r="V6722" s="74"/>
      <c r="W6722" s="77"/>
      <c r="X6722" s="77"/>
    </row>
    <row r="6723">
      <c r="S6723" s="73"/>
      <c r="T6723" s="76"/>
      <c r="U6723" s="74"/>
      <c r="V6723" s="74"/>
      <c r="W6723" s="77"/>
      <c r="X6723" s="77"/>
    </row>
    <row r="6724">
      <c r="S6724" s="73"/>
      <c r="T6724" s="76"/>
      <c r="U6724" s="74"/>
      <c r="V6724" s="74"/>
      <c r="W6724" s="77"/>
      <c r="X6724" s="77"/>
    </row>
    <row r="6725">
      <c r="S6725" s="73"/>
      <c r="T6725" s="76"/>
      <c r="U6725" s="74"/>
      <c r="V6725" s="74"/>
      <c r="W6725" s="77"/>
      <c r="X6725" s="77"/>
    </row>
    <row r="6726">
      <c r="S6726" s="73"/>
      <c r="T6726" s="76"/>
      <c r="U6726" s="74"/>
      <c r="V6726" s="74"/>
      <c r="W6726" s="77"/>
      <c r="X6726" s="77"/>
    </row>
    <row r="6727">
      <c r="S6727" s="73"/>
      <c r="T6727" s="76"/>
      <c r="U6727" s="74"/>
      <c r="V6727" s="74"/>
      <c r="W6727" s="77"/>
      <c r="X6727" s="77"/>
    </row>
    <row r="6728">
      <c r="S6728" s="73"/>
      <c r="T6728" s="76"/>
      <c r="U6728" s="74"/>
      <c r="V6728" s="74"/>
      <c r="W6728" s="77"/>
      <c r="X6728" s="77"/>
    </row>
    <row r="6729">
      <c r="S6729" s="76"/>
      <c r="T6729" s="76"/>
      <c r="U6729" s="74"/>
      <c r="V6729" s="74"/>
      <c r="W6729" s="77"/>
      <c r="X6729" s="77"/>
    </row>
    <row r="6730">
      <c r="S6730" s="73"/>
      <c r="T6730" s="76"/>
      <c r="U6730" s="74"/>
      <c r="V6730" s="74"/>
      <c r="W6730" s="77"/>
      <c r="X6730" s="77"/>
    </row>
    <row r="6731">
      <c r="S6731" s="76"/>
      <c r="T6731" s="76"/>
      <c r="U6731" s="74"/>
      <c r="V6731" s="74"/>
      <c r="W6731" s="77"/>
      <c r="X6731" s="77"/>
    </row>
    <row r="6732">
      <c r="S6732" s="73"/>
      <c r="T6732" s="76"/>
      <c r="U6732" s="74"/>
      <c r="V6732" s="74"/>
      <c r="W6732" s="77"/>
      <c r="X6732" s="77"/>
    </row>
    <row r="6733">
      <c r="S6733" s="73"/>
      <c r="T6733" s="76"/>
      <c r="U6733" s="74"/>
      <c r="V6733" s="74"/>
      <c r="W6733" s="77"/>
      <c r="X6733" s="77"/>
    </row>
    <row r="6734">
      <c r="S6734" s="73"/>
      <c r="T6734" s="76"/>
      <c r="U6734" s="74"/>
      <c r="V6734" s="74"/>
      <c r="W6734" s="77"/>
      <c r="X6734" s="77"/>
    </row>
    <row r="6735">
      <c r="S6735" s="73"/>
      <c r="T6735" s="76"/>
      <c r="U6735" s="74"/>
      <c r="V6735" s="74"/>
      <c r="W6735" s="77"/>
      <c r="X6735" s="77"/>
    </row>
    <row r="6736">
      <c r="S6736" s="73"/>
      <c r="T6736" s="76"/>
      <c r="U6736" s="74"/>
      <c r="V6736" s="74"/>
      <c r="W6736" s="77"/>
      <c r="X6736" s="77"/>
    </row>
    <row r="6737">
      <c r="S6737" s="73"/>
      <c r="T6737" s="76"/>
      <c r="U6737" s="74"/>
      <c r="V6737" s="74"/>
      <c r="W6737" s="77"/>
      <c r="X6737" s="77"/>
    </row>
    <row r="6738">
      <c r="S6738" s="73"/>
      <c r="T6738" s="76"/>
      <c r="U6738" s="74"/>
      <c r="V6738" s="74"/>
      <c r="W6738" s="77"/>
      <c r="X6738" s="77"/>
    </row>
    <row r="6739">
      <c r="S6739" s="73"/>
      <c r="T6739" s="76"/>
      <c r="U6739" s="74"/>
      <c r="V6739" s="74"/>
      <c r="W6739" s="77"/>
      <c r="X6739" s="77"/>
    </row>
    <row r="6740">
      <c r="S6740" s="73"/>
      <c r="T6740" s="76"/>
      <c r="U6740" s="74"/>
      <c r="V6740" s="74"/>
      <c r="W6740" s="77"/>
      <c r="X6740" s="77"/>
    </row>
    <row r="6741">
      <c r="S6741" s="73"/>
      <c r="T6741" s="76"/>
      <c r="U6741" s="74"/>
      <c r="V6741" s="74"/>
      <c r="W6741" s="77"/>
      <c r="X6741" s="77"/>
    </row>
    <row r="6742">
      <c r="S6742" s="73"/>
      <c r="T6742" s="73"/>
      <c r="U6742" s="74"/>
      <c r="V6742" s="74"/>
      <c r="W6742" s="77"/>
      <c r="X6742" s="74"/>
    </row>
    <row r="6743">
      <c r="S6743" s="73"/>
      <c r="T6743" s="73"/>
      <c r="U6743" s="74"/>
      <c r="V6743" s="74"/>
      <c r="W6743" s="77"/>
      <c r="X6743" s="74"/>
    </row>
    <row r="6744">
      <c r="S6744" s="73"/>
      <c r="T6744" s="73"/>
      <c r="U6744" s="74"/>
      <c r="V6744" s="74"/>
      <c r="W6744" s="74"/>
      <c r="X6744" s="77"/>
    </row>
    <row r="6745">
      <c r="S6745" s="73"/>
      <c r="T6745" s="73"/>
      <c r="U6745" s="74"/>
      <c r="V6745" s="74"/>
      <c r="W6745" s="74"/>
      <c r="X6745" s="77"/>
    </row>
    <row r="6746">
      <c r="S6746" s="73"/>
      <c r="T6746" s="73"/>
      <c r="U6746" s="74"/>
      <c r="V6746" s="74"/>
      <c r="W6746" s="74"/>
      <c r="X6746" s="74"/>
    </row>
    <row r="6747">
      <c r="S6747" s="73"/>
      <c r="T6747" s="73"/>
      <c r="U6747" s="74"/>
      <c r="V6747" s="74"/>
      <c r="W6747" s="77"/>
      <c r="X6747" s="74"/>
    </row>
    <row r="6748">
      <c r="S6748" s="73"/>
      <c r="T6748" s="73"/>
      <c r="U6748" s="74"/>
      <c r="V6748" s="74"/>
      <c r="W6748" s="77"/>
      <c r="X6748" s="74"/>
    </row>
    <row r="6749">
      <c r="S6749" s="73"/>
      <c r="T6749" s="73"/>
      <c r="U6749" s="74"/>
      <c r="V6749" s="74"/>
      <c r="W6749" s="77"/>
      <c r="X6749" s="74"/>
    </row>
    <row r="6750">
      <c r="S6750" s="73"/>
      <c r="T6750" s="73"/>
      <c r="U6750" s="74"/>
      <c r="V6750" s="74"/>
      <c r="W6750" s="77"/>
      <c r="X6750" s="74"/>
    </row>
    <row r="6751">
      <c r="S6751" s="73"/>
      <c r="T6751" s="73"/>
      <c r="U6751" s="74"/>
      <c r="V6751" s="74"/>
      <c r="W6751" s="74"/>
      <c r="X6751" s="77"/>
    </row>
    <row r="6752">
      <c r="S6752" s="73"/>
      <c r="T6752" s="73"/>
      <c r="U6752" s="74"/>
      <c r="V6752" s="74"/>
      <c r="W6752" s="77"/>
      <c r="X6752" s="74"/>
    </row>
    <row r="6753">
      <c r="S6753" s="73"/>
      <c r="T6753" s="73"/>
      <c r="U6753" s="74"/>
      <c r="V6753" s="74"/>
      <c r="W6753" s="74"/>
      <c r="X6753" s="77"/>
    </row>
    <row r="6754">
      <c r="S6754" s="73"/>
      <c r="T6754" s="73"/>
      <c r="U6754" s="74"/>
      <c r="V6754" s="74"/>
      <c r="W6754" s="74"/>
      <c r="X6754" s="77"/>
    </row>
    <row r="6755">
      <c r="S6755" s="73"/>
      <c r="T6755" s="73"/>
      <c r="U6755" s="74"/>
      <c r="V6755" s="74"/>
      <c r="W6755" s="77"/>
      <c r="X6755" s="74"/>
    </row>
    <row r="6756">
      <c r="S6756" s="73"/>
      <c r="T6756" s="73"/>
      <c r="U6756" s="74"/>
      <c r="V6756" s="74"/>
      <c r="W6756" s="74"/>
      <c r="X6756" s="77"/>
    </row>
    <row r="6757">
      <c r="S6757" s="73"/>
      <c r="T6757" s="73"/>
      <c r="U6757" s="74"/>
      <c r="V6757" s="74"/>
      <c r="W6757" s="77"/>
      <c r="X6757" s="74"/>
    </row>
    <row r="6758">
      <c r="S6758" s="73"/>
      <c r="T6758" s="73"/>
      <c r="U6758" s="74"/>
      <c r="V6758" s="74"/>
      <c r="W6758" s="77"/>
      <c r="X6758" s="74"/>
    </row>
    <row r="6759">
      <c r="S6759" s="76"/>
      <c r="T6759" s="73"/>
      <c r="U6759" s="74"/>
      <c r="V6759" s="74"/>
      <c r="W6759" s="74"/>
      <c r="X6759" s="74"/>
    </row>
    <row r="6760">
      <c r="S6760" s="76"/>
      <c r="T6760" s="73"/>
      <c r="U6760" s="74"/>
      <c r="V6760" s="74"/>
      <c r="W6760" s="74"/>
      <c r="X6760" s="74"/>
    </row>
    <row r="6761">
      <c r="S6761" s="76"/>
      <c r="T6761" s="73"/>
      <c r="U6761" s="74"/>
      <c r="V6761" s="74"/>
      <c r="W6761" s="74"/>
      <c r="X6761" s="74"/>
    </row>
    <row r="6762">
      <c r="S6762" s="76"/>
      <c r="T6762" s="73"/>
      <c r="U6762" s="74"/>
      <c r="V6762" s="74"/>
      <c r="W6762" s="74"/>
      <c r="X6762" s="74"/>
    </row>
    <row r="6763">
      <c r="S6763" s="73"/>
      <c r="T6763" s="73"/>
      <c r="U6763" s="74"/>
      <c r="V6763" s="74"/>
      <c r="W6763" s="74"/>
      <c r="X6763" s="74"/>
    </row>
    <row r="6764">
      <c r="S6764" s="76"/>
      <c r="T6764" s="73"/>
      <c r="U6764" s="74"/>
      <c r="V6764" s="74"/>
      <c r="W6764" s="74"/>
      <c r="X6764" s="74"/>
    </row>
    <row r="6765">
      <c r="S6765" s="76"/>
      <c r="T6765" s="73"/>
      <c r="U6765" s="74"/>
      <c r="V6765" s="74"/>
      <c r="W6765" s="77"/>
      <c r="X6765" s="74"/>
    </row>
    <row r="6766">
      <c r="S6766" s="73"/>
      <c r="T6766" s="73"/>
      <c r="U6766" s="74"/>
      <c r="V6766" s="74"/>
      <c r="W6766" s="74"/>
      <c r="X6766" s="74"/>
    </row>
    <row r="6767">
      <c r="S6767" s="73"/>
      <c r="T6767" s="73"/>
      <c r="U6767" s="74"/>
      <c r="V6767" s="74"/>
      <c r="W6767" s="74"/>
      <c r="X6767" s="74"/>
    </row>
    <row r="6768">
      <c r="S6768" s="73"/>
      <c r="T6768" s="73"/>
      <c r="U6768" s="74"/>
      <c r="V6768" s="74"/>
      <c r="W6768" s="74"/>
      <c r="X6768" s="74"/>
    </row>
    <row r="6769">
      <c r="S6769" s="73"/>
      <c r="T6769" s="73"/>
      <c r="U6769" s="74"/>
      <c r="V6769" s="74"/>
      <c r="W6769" s="74"/>
      <c r="X6769" s="74"/>
    </row>
    <row r="6770">
      <c r="S6770" s="73"/>
      <c r="T6770" s="73"/>
      <c r="U6770" s="74"/>
      <c r="V6770" s="74"/>
      <c r="W6770" s="74"/>
      <c r="X6770" s="74"/>
    </row>
    <row r="6771">
      <c r="S6771" s="73"/>
      <c r="T6771" s="73"/>
      <c r="U6771" s="74"/>
      <c r="V6771" s="74"/>
      <c r="W6771" s="74"/>
      <c r="X6771" s="74"/>
    </row>
    <row r="6772">
      <c r="S6772" s="73"/>
      <c r="T6772" s="73"/>
      <c r="U6772" s="74"/>
      <c r="V6772" s="74"/>
      <c r="W6772" s="77"/>
      <c r="X6772" s="74"/>
    </row>
    <row r="6773">
      <c r="S6773" s="73"/>
      <c r="T6773" s="73"/>
      <c r="U6773" s="74"/>
      <c r="V6773" s="74"/>
      <c r="W6773" s="77"/>
      <c r="X6773" s="74"/>
    </row>
    <row r="6774">
      <c r="S6774" s="73"/>
      <c r="T6774" s="73"/>
      <c r="U6774" s="74"/>
      <c r="V6774" s="74"/>
      <c r="W6774" s="77"/>
      <c r="X6774" s="74"/>
    </row>
    <row r="6775">
      <c r="S6775" s="73"/>
      <c r="T6775" s="73"/>
      <c r="U6775" s="74"/>
      <c r="V6775" s="74"/>
      <c r="W6775" s="77"/>
      <c r="X6775" s="74"/>
    </row>
    <row r="6776">
      <c r="S6776" s="73"/>
      <c r="T6776" s="73"/>
      <c r="U6776" s="74"/>
      <c r="V6776" s="74"/>
      <c r="W6776" s="77"/>
      <c r="X6776" s="74"/>
    </row>
    <row r="6777">
      <c r="S6777" s="73"/>
      <c r="T6777" s="73"/>
      <c r="U6777" s="74"/>
      <c r="V6777" s="74"/>
      <c r="W6777" s="77"/>
      <c r="X6777" s="74"/>
    </row>
    <row r="6778">
      <c r="S6778" s="73"/>
      <c r="T6778" s="73"/>
      <c r="U6778" s="74"/>
      <c r="V6778" s="74"/>
      <c r="W6778" s="77"/>
      <c r="X6778" s="74"/>
    </row>
    <row r="6779">
      <c r="S6779" s="73"/>
      <c r="T6779" s="73"/>
      <c r="U6779" s="74"/>
      <c r="V6779" s="74"/>
      <c r="W6779" s="77"/>
      <c r="X6779" s="74"/>
    </row>
    <row r="6780">
      <c r="S6780" s="73"/>
      <c r="T6780" s="73"/>
      <c r="U6780" s="74"/>
      <c r="V6780" s="74"/>
      <c r="W6780" s="77"/>
      <c r="X6780" s="74"/>
    </row>
    <row r="6781">
      <c r="S6781" s="73"/>
      <c r="T6781" s="73"/>
      <c r="U6781" s="74"/>
      <c r="V6781" s="74"/>
      <c r="W6781" s="77"/>
      <c r="X6781" s="74"/>
    </row>
    <row r="6782">
      <c r="S6782" s="73"/>
      <c r="T6782" s="73"/>
      <c r="U6782" s="74"/>
      <c r="V6782" s="74"/>
      <c r="W6782" s="77"/>
      <c r="X6782" s="74"/>
    </row>
    <row r="6783">
      <c r="S6783" s="73"/>
      <c r="T6783" s="73"/>
      <c r="U6783" s="74"/>
      <c r="V6783" s="74"/>
      <c r="W6783" s="77"/>
      <c r="X6783" s="74"/>
    </row>
    <row r="6784">
      <c r="S6784" s="73"/>
      <c r="T6784" s="73"/>
      <c r="U6784" s="74"/>
      <c r="V6784" s="74"/>
      <c r="W6784" s="77"/>
      <c r="X6784" s="74"/>
    </row>
    <row r="6785">
      <c r="S6785" s="73"/>
      <c r="T6785" s="73"/>
      <c r="U6785" s="74"/>
      <c r="V6785" s="74"/>
      <c r="W6785" s="77"/>
      <c r="X6785" s="74"/>
    </row>
    <row r="6786">
      <c r="S6786" s="76"/>
      <c r="T6786" s="73"/>
      <c r="U6786" s="74"/>
      <c r="V6786" s="74"/>
      <c r="W6786" s="77"/>
      <c r="X6786" s="74"/>
    </row>
    <row r="6787">
      <c r="S6787" s="76"/>
      <c r="T6787" s="73"/>
      <c r="U6787" s="74"/>
      <c r="V6787" s="74"/>
      <c r="W6787" s="77"/>
      <c r="X6787" s="74"/>
    </row>
    <row r="6788">
      <c r="S6788" s="76"/>
      <c r="T6788" s="73"/>
      <c r="U6788" s="74"/>
      <c r="V6788" s="74"/>
      <c r="W6788" s="77"/>
      <c r="X6788" s="74"/>
    </row>
    <row r="6789">
      <c r="S6789" s="73"/>
      <c r="T6789" s="73"/>
      <c r="U6789" s="74"/>
      <c r="V6789" s="74"/>
      <c r="W6789" s="77"/>
      <c r="X6789" s="74"/>
    </row>
    <row r="6790">
      <c r="S6790" s="73"/>
      <c r="T6790" s="73"/>
      <c r="U6790" s="74"/>
      <c r="V6790" s="74"/>
      <c r="W6790" s="77"/>
      <c r="X6790" s="74"/>
    </row>
    <row r="6791">
      <c r="S6791" s="73"/>
      <c r="T6791" s="73"/>
      <c r="U6791" s="74"/>
      <c r="V6791" s="74"/>
      <c r="W6791" s="77"/>
      <c r="X6791" s="74"/>
    </row>
    <row r="6792">
      <c r="S6792" s="73"/>
      <c r="T6792" s="73"/>
      <c r="U6792" s="74"/>
      <c r="V6792" s="74"/>
      <c r="W6792" s="77"/>
      <c r="X6792" s="74"/>
    </row>
    <row r="6793">
      <c r="S6793" s="73"/>
      <c r="T6793" s="73"/>
      <c r="U6793" s="74"/>
      <c r="V6793" s="74"/>
      <c r="W6793" s="77"/>
      <c r="X6793" s="74"/>
    </row>
    <row r="6794">
      <c r="S6794" s="73"/>
      <c r="T6794" s="73"/>
      <c r="U6794" s="74"/>
      <c r="V6794" s="74"/>
      <c r="W6794" s="77"/>
      <c r="X6794" s="74"/>
    </row>
    <row r="6795">
      <c r="S6795" s="73"/>
      <c r="T6795" s="73"/>
      <c r="U6795" s="74"/>
      <c r="V6795" s="74"/>
      <c r="W6795" s="77"/>
      <c r="X6795" s="74"/>
    </row>
    <row r="6796">
      <c r="S6796" s="73"/>
      <c r="T6796" s="73"/>
      <c r="U6796" s="74"/>
      <c r="V6796" s="74"/>
      <c r="W6796" s="77"/>
      <c r="X6796" s="74"/>
    </row>
    <row r="6797">
      <c r="S6797" s="73"/>
      <c r="T6797" s="73"/>
      <c r="U6797" s="74"/>
      <c r="V6797" s="74"/>
      <c r="W6797" s="77"/>
      <c r="X6797" s="74"/>
    </row>
    <row r="6798">
      <c r="S6798" s="73"/>
      <c r="T6798" s="73"/>
      <c r="U6798" s="74"/>
      <c r="V6798" s="74"/>
      <c r="W6798" s="77"/>
      <c r="X6798" s="74"/>
    </row>
    <row r="6799">
      <c r="S6799" s="76"/>
      <c r="T6799" s="73"/>
      <c r="U6799" s="74"/>
      <c r="V6799" s="74"/>
      <c r="W6799" s="77"/>
      <c r="X6799" s="74"/>
    </row>
    <row r="6800">
      <c r="S6800" s="73"/>
      <c r="T6800" s="73"/>
      <c r="U6800" s="74"/>
      <c r="V6800" s="74"/>
      <c r="W6800" s="77"/>
      <c r="X6800" s="74"/>
    </row>
    <row r="6801">
      <c r="S6801" s="73"/>
      <c r="T6801" s="73"/>
      <c r="U6801" s="74"/>
      <c r="V6801" s="74"/>
      <c r="W6801" s="77"/>
      <c r="X6801" s="74"/>
    </row>
    <row r="6802">
      <c r="S6802" s="73"/>
      <c r="T6802" s="73"/>
      <c r="U6802" s="74"/>
      <c r="V6802" s="74"/>
      <c r="W6802" s="77"/>
      <c r="X6802" s="74"/>
    </row>
    <row r="6803">
      <c r="S6803" s="73"/>
      <c r="T6803" s="73"/>
      <c r="U6803" s="74"/>
      <c r="V6803" s="74"/>
      <c r="W6803" s="77"/>
      <c r="X6803" s="74"/>
    </row>
    <row r="6804">
      <c r="S6804" s="73"/>
      <c r="T6804" s="73"/>
      <c r="U6804" s="74"/>
      <c r="V6804" s="74"/>
      <c r="W6804" s="77"/>
      <c r="X6804" s="74"/>
    </row>
    <row r="6805">
      <c r="S6805" s="73"/>
      <c r="T6805" s="73"/>
      <c r="U6805" s="74"/>
      <c r="V6805" s="74"/>
      <c r="W6805" s="77"/>
      <c r="X6805" s="74"/>
    </row>
    <row r="6806">
      <c r="S6806" s="73"/>
      <c r="T6806" s="73"/>
      <c r="U6806" s="74"/>
      <c r="V6806" s="74"/>
      <c r="W6806" s="77"/>
      <c r="X6806" s="74"/>
    </row>
    <row r="6807">
      <c r="S6807" s="73"/>
      <c r="T6807" s="73"/>
      <c r="U6807" s="74"/>
      <c r="V6807" s="74"/>
      <c r="W6807" s="77"/>
      <c r="X6807" s="74"/>
    </row>
    <row r="6808">
      <c r="S6808" s="73"/>
      <c r="T6808" s="73"/>
      <c r="U6808" s="74"/>
      <c r="V6808" s="74"/>
      <c r="W6808" s="77"/>
      <c r="X6808" s="74"/>
    </row>
    <row r="6809">
      <c r="S6809" s="73"/>
      <c r="T6809" s="73"/>
      <c r="U6809" s="74"/>
      <c r="V6809" s="74"/>
      <c r="W6809" s="77"/>
      <c r="X6809" s="74"/>
    </row>
    <row r="6810">
      <c r="S6810" s="73"/>
      <c r="T6810" s="73"/>
      <c r="U6810" s="74"/>
      <c r="V6810" s="74"/>
      <c r="W6810" s="77"/>
      <c r="X6810" s="74"/>
    </row>
    <row r="6811">
      <c r="S6811" s="73"/>
      <c r="T6811" s="73"/>
      <c r="U6811" s="74"/>
      <c r="V6811" s="74"/>
      <c r="W6811" s="77"/>
      <c r="X6811" s="74"/>
    </row>
    <row r="6812">
      <c r="S6812" s="73"/>
      <c r="T6812" s="73"/>
      <c r="U6812" s="74"/>
      <c r="V6812" s="74"/>
      <c r="W6812" s="77"/>
      <c r="X6812" s="74"/>
    </row>
    <row r="6813">
      <c r="S6813" s="73"/>
      <c r="T6813" s="73"/>
      <c r="U6813" s="74"/>
      <c r="V6813" s="74"/>
      <c r="W6813" s="77"/>
      <c r="X6813" s="74"/>
    </row>
    <row r="6814">
      <c r="S6814" s="73"/>
      <c r="T6814" s="73"/>
      <c r="U6814" s="74"/>
      <c r="V6814" s="74"/>
      <c r="W6814" s="77"/>
      <c r="X6814" s="74"/>
    </row>
    <row r="6815">
      <c r="S6815" s="73"/>
      <c r="T6815" s="73"/>
      <c r="U6815" s="74"/>
      <c r="V6815" s="74"/>
      <c r="W6815" s="74"/>
      <c r="X6815" s="77"/>
    </row>
    <row r="6816">
      <c r="S6816" s="73"/>
      <c r="T6816" s="73"/>
      <c r="U6816" s="74"/>
      <c r="V6816" s="74"/>
      <c r="W6816" s="74"/>
      <c r="X6816" s="77"/>
    </row>
    <row r="6817">
      <c r="S6817" s="76"/>
      <c r="T6817" s="73"/>
      <c r="U6817" s="74"/>
      <c r="V6817" s="74"/>
      <c r="W6817" s="74"/>
      <c r="X6817" s="77"/>
    </row>
    <row r="6818">
      <c r="S6818" s="73"/>
      <c r="T6818" s="73"/>
      <c r="U6818" s="74"/>
      <c r="V6818" s="74"/>
      <c r="W6818" s="74"/>
      <c r="X6818" s="77"/>
    </row>
    <row r="6819">
      <c r="S6819" s="76"/>
      <c r="T6819" s="73"/>
      <c r="U6819" s="74"/>
      <c r="V6819" s="74"/>
      <c r="W6819" s="74"/>
      <c r="X6819" s="77"/>
    </row>
    <row r="6820">
      <c r="S6820" s="73"/>
      <c r="T6820" s="73"/>
      <c r="U6820" s="74"/>
      <c r="V6820" s="74"/>
      <c r="W6820" s="74"/>
      <c r="X6820" s="77"/>
    </row>
    <row r="6821">
      <c r="S6821" s="76"/>
      <c r="T6821" s="73"/>
      <c r="U6821" s="74"/>
      <c r="V6821" s="74"/>
      <c r="W6821" s="74"/>
      <c r="X6821" s="77"/>
    </row>
    <row r="6822">
      <c r="S6822" s="73"/>
      <c r="T6822" s="73"/>
      <c r="U6822" s="74"/>
      <c r="V6822" s="74"/>
      <c r="W6822" s="74"/>
      <c r="X6822" s="77"/>
    </row>
    <row r="6823">
      <c r="S6823" s="73"/>
      <c r="T6823" s="73"/>
      <c r="U6823" s="74"/>
      <c r="V6823" s="74"/>
      <c r="W6823" s="74"/>
      <c r="X6823" s="77"/>
    </row>
    <row r="6824">
      <c r="S6824" s="73"/>
      <c r="T6824" s="73"/>
      <c r="U6824" s="74"/>
      <c r="V6824" s="74"/>
      <c r="W6824" s="74"/>
      <c r="X6824" s="77"/>
    </row>
    <row r="6825">
      <c r="S6825" s="73"/>
      <c r="T6825" s="73"/>
      <c r="U6825" s="74"/>
      <c r="V6825" s="74"/>
      <c r="W6825" s="74"/>
      <c r="X6825" s="77"/>
    </row>
    <row r="6826">
      <c r="S6826" s="73"/>
      <c r="T6826" s="73"/>
      <c r="U6826" s="74"/>
      <c r="V6826" s="74"/>
      <c r="W6826" s="74"/>
      <c r="X6826" s="77"/>
    </row>
    <row r="6827">
      <c r="S6827" s="73"/>
      <c r="T6827" s="73"/>
      <c r="U6827" s="74"/>
      <c r="V6827" s="74"/>
      <c r="W6827" s="74"/>
      <c r="X6827" s="77"/>
    </row>
    <row r="6828">
      <c r="S6828" s="73"/>
      <c r="T6828" s="73"/>
      <c r="U6828" s="74"/>
      <c r="V6828" s="74"/>
      <c r="W6828" s="74"/>
      <c r="X6828" s="77"/>
    </row>
    <row r="6829">
      <c r="S6829" s="73"/>
      <c r="T6829" s="73"/>
      <c r="U6829" s="74"/>
      <c r="V6829" s="74"/>
      <c r="W6829" s="74"/>
      <c r="X6829" s="77"/>
    </row>
    <row r="6830">
      <c r="S6830" s="73"/>
      <c r="T6830" s="73"/>
      <c r="U6830" s="74"/>
      <c r="V6830" s="74"/>
      <c r="W6830" s="74"/>
      <c r="X6830" s="77"/>
    </row>
    <row r="6831">
      <c r="S6831" s="73"/>
      <c r="T6831" s="73"/>
      <c r="U6831" s="74"/>
      <c r="V6831" s="74"/>
      <c r="W6831" s="74"/>
      <c r="X6831" s="77"/>
    </row>
    <row r="6832">
      <c r="S6832" s="76"/>
      <c r="T6832" s="73"/>
      <c r="U6832" s="74"/>
      <c r="V6832" s="74"/>
      <c r="W6832" s="74"/>
      <c r="X6832" s="77"/>
    </row>
    <row r="6833">
      <c r="S6833" s="73"/>
      <c r="T6833" s="73"/>
      <c r="U6833" s="74"/>
      <c r="V6833" s="74"/>
      <c r="W6833" s="74"/>
      <c r="X6833" s="77"/>
    </row>
    <row r="6834">
      <c r="S6834" s="73"/>
      <c r="T6834" s="73"/>
      <c r="U6834" s="74"/>
      <c r="V6834" s="74"/>
      <c r="W6834" s="74"/>
      <c r="X6834" s="77"/>
    </row>
    <row r="6835">
      <c r="S6835" s="76"/>
      <c r="T6835" s="73"/>
      <c r="U6835" s="74"/>
      <c r="V6835" s="74"/>
      <c r="W6835" s="74"/>
      <c r="X6835" s="77"/>
    </row>
    <row r="6836">
      <c r="S6836" s="73"/>
      <c r="T6836" s="73"/>
      <c r="U6836" s="74"/>
      <c r="V6836" s="74"/>
      <c r="W6836" s="74"/>
      <c r="X6836" s="77"/>
    </row>
    <row r="6837">
      <c r="S6837" s="73"/>
      <c r="T6837" s="73"/>
      <c r="U6837" s="74"/>
      <c r="V6837" s="74"/>
      <c r="W6837" s="74"/>
      <c r="X6837" s="77"/>
    </row>
    <row r="6838">
      <c r="S6838" s="73"/>
      <c r="T6838" s="73"/>
      <c r="U6838" s="74"/>
      <c r="V6838" s="74"/>
      <c r="W6838" s="74"/>
      <c r="X6838" s="77"/>
    </row>
    <row r="6839">
      <c r="S6839" s="73"/>
      <c r="T6839" s="73"/>
      <c r="U6839" s="74"/>
      <c r="V6839" s="74"/>
      <c r="W6839" s="74"/>
      <c r="X6839" s="77"/>
    </row>
    <row r="6840">
      <c r="S6840" s="73"/>
      <c r="T6840" s="73"/>
      <c r="U6840" s="74"/>
      <c r="V6840" s="74"/>
      <c r="W6840" s="74"/>
      <c r="X6840" s="77"/>
    </row>
    <row r="6841">
      <c r="S6841" s="73"/>
      <c r="T6841" s="73"/>
      <c r="U6841" s="74"/>
      <c r="V6841" s="74"/>
      <c r="W6841" s="74"/>
      <c r="X6841" s="77"/>
    </row>
    <row r="6842">
      <c r="S6842" s="73"/>
      <c r="T6842" s="73"/>
      <c r="U6842" s="74"/>
      <c r="V6842" s="74"/>
      <c r="W6842" s="74"/>
      <c r="X6842" s="77"/>
    </row>
    <row r="6843">
      <c r="S6843" s="73"/>
      <c r="T6843" s="73"/>
      <c r="U6843" s="74"/>
      <c r="V6843" s="74"/>
      <c r="W6843" s="74"/>
      <c r="X6843" s="77"/>
    </row>
    <row r="6844">
      <c r="S6844" s="73"/>
      <c r="T6844" s="73"/>
      <c r="U6844" s="74"/>
      <c r="V6844" s="74"/>
      <c r="W6844" s="74"/>
      <c r="X6844" s="77"/>
    </row>
    <row r="6845">
      <c r="S6845" s="73"/>
      <c r="T6845" s="73"/>
      <c r="U6845" s="74"/>
      <c r="V6845" s="74"/>
      <c r="W6845" s="74"/>
      <c r="X6845" s="77"/>
    </row>
    <row r="6846">
      <c r="S6846" s="73"/>
      <c r="T6846" s="73"/>
      <c r="U6846" s="74"/>
      <c r="V6846" s="74"/>
      <c r="W6846" s="74"/>
      <c r="X6846" s="77"/>
    </row>
    <row r="6847">
      <c r="S6847" s="73"/>
      <c r="T6847" s="73"/>
      <c r="U6847" s="74"/>
      <c r="V6847" s="74"/>
      <c r="W6847" s="74"/>
      <c r="X6847" s="77"/>
    </row>
    <row r="6848">
      <c r="S6848" s="73"/>
      <c r="T6848" s="73"/>
      <c r="U6848" s="74"/>
      <c r="V6848" s="74"/>
      <c r="W6848" s="74"/>
      <c r="X6848" s="77"/>
    </row>
    <row r="6849">
      <c r="S6849" s="73"/>
      <c r="T6849" s="73"/>
      <c r="U6849" s="74"/>
      <c r="V6849" s="74"/>
      <c r="W6849" s="74"/>
      <c r="X6849" s="77"/>
    </row>
    <row r="6850">
      <c r="S6850" s="73"/>
      <c r="T6850" s="73"/>
      <c r="U6850" s="74"/>
      <c r="V6850" s="74"/>
      <c r="W6850" s="74"/>
      <c r="X6850" s="77"/>
    </row>
    <row r="6851">
      <c r="S6851" s="73"/>
      <c r="T6851" s="73"/>
      <c r="U6851" s="74"/>
      <c r="V6851" s="74"/>
      <c r="W6851" s="74"/>
      <c r="X6851" s="77"/>
    </row>
    <row r="6852">
      <c r="S6852" s="73"/>
      <c r="T6852" s="73"/>
      <c r="U6852" s="74"/>
      <c r="V6852" s="74"/>
      <c r="W6852" s="74"/>
      <c r="X6852" s="77"/>
    </row>
    <row r="6853">
      <c r="S6853" s="73"/>
      <c r="T6853" s="73"/>
      <c r="U6853" s="74"/>
      <c r="V6853" s="74"/>
      <c r="W6853" s="74"/>
      <c r="X6853" s="77"/>
    </row>
    <row r="6854">
      <c r="S6854" s="73"/>
      <c r="T6854" s="73"/>
      <c r="U6854" s="74"/>
      <c r="V6854" s="74"/>
      <c r="W6854" s="74"/>
      <c r="X6854" s="77"/>
    </row>
    <row r="6855">
      <c r="S6855" s="73"/>
      <c r="T6855" s="73"/>
      <c r="U6855" s="74"/>
      <c r="V6855" s="74"/>
      <c r="W6855" s="74"/>
      <c r="X6855" s="77"/>
    </row>
    <row r="6856">
      <c r="S6856" s="76"/>
      <c r="T6856" s="73"/>
      <c r="U6856" s="74"/>
      <c r="V6856" s="74"/>
      <c r="W6856" s="74"/>
      <c r="X6856" s="77"/>
    </row>
    <row r="6857">
      <c r="S6857" s="73"/>
      <c r="T6857" s="73"/>
      <c r="U6857" s="74"/>
      <c r="V6857" s="74"/>
      <c r="W6857" s="74"/>
      <c r="X6857" s="77"/>
    </row>
    <row r="6858">
      <c r="S6858" s="73"/>
      <c r="T6858" s="73"/>
      <c r="U6858" s="74"/>
      <c r="V6858" s="74"/>
      <c r="W6858" s="74"/>
      <c r="X6858" s="77"/>
    </row>
    <row r="6859">
      <c r="S6859" s="76"/>
      <c r="T6859" s="73"/>
      <c r="U6859" s="74"/>
      <c r="V6859" s="74"/>
      <c r="W6859" s="74"/>
      <c r="X6859" s="77"/>
    </row>
    <row r="6860">
      <c r="S6860" s="73"/>
      <c r="T6860" s="73"/>
      <c r="U6860" s="74"/>
      <c r="V6860" s="74"/>
      <c r="W6860" s="74"/>
      <c r="X6860" s="77"/>
    </row>
    <row r="6861">
      <c r="S6861" s="73"/>
      <c r="T6861" s="73"/>
      <c r="U6861" s="74"/>
      <c r="V6861" s="74"/>
      <c r="W6861" s="74"/>
      <c r="X6861" s="77"/>
    </row>
    <row r="6862">
      <c r="S6862" s="73"/>
      <c r="T6862" s="73"/>
      <c r="U6862" s="74"/>
      <c r="V6862" s="74"/>
      <c r="W6862" s="74"/>
      <c r="X6862" s="77"/>
    </row>
    <row r="6863">
      <c r="S6863" s="73"/>
      <c r="T6863" s="73"/>
      <c r="U6863" s="74"/>
      <c r="V6863" s="74"/>
      <c r="W6863" s="74"/>
      <c r="X6863" s="77"/>
    </row>
    <row r="6864">
      <c r="S6864" s="73"/>
      <c r="T6864" s="73"/>
      <c r="U6864" s="74"/>
      <c r="V6864" s="74"/>
      <c r="W6864" s="74"/>
      <c r="X6864" s="77"/>
    </row>
    <row r="6865">
      <c r="S6865" s="73"/>
      <c r="T6865" s="73"/>
      <c r="U6865" s="74"/>
      <c r="V6865" s="74"/>
      <c r="W6865" s="74"/>
      <c r="X6865" s="77"/>
    </row>
    <row r="6866">
      <c r="S6866" s="73"/>
      <c r="T6866" s="73"/>
      <c r="U6866" s="74"/>
      <c r="V6866" s="74"/>
      <c r="W6866" s="74"/>
      <c r="X6866" s="77"/>
    </row>
    <row r="6867">
      <c r="S6867" s="73"/>
      <c r="T6867" s="73"/>
      <c r="U6867" s="74"/>
      <c r="V6867" s="74"/>
      <c r="W6867" s="74"/>
      <c r="X6867" s="77"/>
    </row>
    <row r="6868">
      <c r="S6868" s="73"/>
      <c r="T6868" s="73"/>
      <c r="U6868" s="74"/>
      <c r="V6868" s="74"/>
      <c r="W6868" s="74"/>
      <c r="X6868" s="77"/>
    </row>
    <row r="6869">
      <c r="S6869" s="73"/>
      <c r="T6869" s="73"/>
      <c r="U6869" s="74"/>
      <c r="V6869" s="74"/>
      <c r="W6869" s="74"/>
      <c r="X6869" s="77"/>
    </row>
    <row r="6870">
      <c r="S6870" s="73"/>
      <c r="T6870" s="73"/>
      <c r="U6870" s="74"/>
      <c r="V6870" s="74"/>
      <c r="W6870" s="74"/>
      <c r="X6870" s="77"/>
    </row>
    <row r="6871">
      <c r="S6871" s="73"/>
      <c r="T6871" s="73"/>
      <c r="U6871" s="74"/>
      <c r="V6871" s="74"/>
      <c r="W6871" s="74"/>
      <c r="X6871" s="77"/>
    </row>
    <row r="6872">
      <c r="S6872" s="73"/>
      <c r="T6872" s="73"/>
      <c r="U6872" s="74"/>
      <c r="V6872" s="74"/>
      <c r="W6872" s="74"/>
      <c r="X6872" s="77"/>
    </row>
    <row r="6873">
      <c r="S6873" s="73"/>
      <c r="T6873" s="73"/>
      <c r="U6873" s="74"/>
      <c r="V6873" s="74"/>
      <c r="W6873" s="74"/>
      <c r="X6873" s="77"/>
    </row>
    <row r="6874">
      <c r="S6874" s="73"/>
      <c r="T6874" s="73"/>
      <c r="U6874" s="74"/>
      <c r="V6874" s="74"/>
      <c r="W6874" s="74"/>
      <c r="X6874" s="77"/>
    </row>
    <row r="6875">
      <c r="S6875" s="73"/>
      <c r="T6875" s="73"/>
      <c r="U6875" s="74"/>
      <c r="V6875" s="74"/>
      <c r="W6875" s="74"/>
      <c r="X6875" s="77"/>
    </row>
    <row r="6876">
      <c r="S6876" s="73"/>
      <c r="T6876" s="73"/>
      <c r="U6876" s="74"/>
      <c r="V6876" s="74"/>
      <c r="W6876" s="74"/>
      <c r="X6876" s="77"/>
    </row>
    <row r="6877">
      <c r="S6877" s="73"/>
      <c r="T6877" s="73"/>
      <c r="U6877" s="74"/>
      <c r="V6877" s="74"/>
      <c r="W6877" s="74"/>
      <c r="X6877" s="77"/>
    </row>
    <row r="6878">
      <c r="S6878" s="73"/>
      <c r="T6878" s="73"/>
      <c r="U6878" s="74"/>
      <c r="V6878" s="74"/>
      <c r="W6878" s="74"/>
      <c r="X6878" s="77"/>
    </row>
    <row r="6879">
      <c r="S6879" s="73"/>
      <c r="T6879" s="73"/>
      <c r="U6879" s="74"/>
      <c r="V6879" s="74"/>
      <c r="W6879" s="74"/>
      <c r="X6879" s="77"/>
    </row>
    <row r="6880">
      <c r="S6880" s="73"/>
      <c r="T6880" s="73"/>
      <c r="U6880" s="74"/>
      <c r="V6880" s="74"/>
      <c r="W6880" s="74"/>
      <c r="X6880" s="77"/>
    </row>
    <row r="6881">
      <c r="S6881" s="73"/>
      <c r="T6881" s="73"/>
      <c r="U6881" s="74"/>
      <c r="V6881" s="74"/>
      <c r="W6881" s="74"/>
      <c r="X6881" s="77"/>
    </row>
    <row r="6882">
      <c r="S6882" s="73"/>
      <c r="T6882" s="73"/>
      <c r="U6882" s="74"/>
      <c r="V6882" s="74"/>
      <c r="W6882" s="74"/>
      <c r="X6882" s="77"/>
    </row>
    <row r="6883">
      <c r="S6883" s="73"/>
      <c r="T6883" s="73"/>
      <c r="U6883" s="74"/>
      <c r="V6883" s="74"/>
      <c r="W6883" s="74"/>
      <c r="X6883" s="77"/>
    </row>
    <row r="6884">
      <c r="S6884" s="73"/>
      <c r="T6884" s="73"/>
      <c r="U6884" s="74"/>
      <c r="V6884" s="74"/>
      <c r="W6884" s="74"/>
      <c r="X6884" s="77"/>
    </row>
    <row r="6885">
      <c r="S6885" s="73"/>
      <c r="T6885" s="73"/>
      <c r="U6885" s="74"/>
      <c r="V6885" s="74"/>
      <c r="W6885" s="74"/>
      <c r="X6885" s="77"/>
    </row>
    <row r="6886">
      <c r="S6886" s="73"/>
      <c r="T6886" s="73"/>
      <c r="U6886" s="74"/>
      <c r="V6886" s="74"/>
      <c r="W6886" s="74"/>
      <c r="X6886" s="77"/>
    </row>
    <row r="6887">
      <c r="S6887" s="73"/>
      <c r="T6887" s="73"/>
      <c r="U6887" s="74"/>
      <c r="V6887" s="74"/>
      <c r="W6887" s="74"/>
      <c r="X6887" s="77"/>
    </row>
    <row r="6888">
      <c r="S6888" s="73"/>
      <c r="T6888" s="73"/>
      <c r="U6888" s="74"/>
      <c r="V6888" s="74"/>
      <c r="W6888" s="74"/>
      <c r="X6888" s="77"/>
    </row>
    <row r="6889">
      <c r="S6889" s="73"/>
      <c r="T6889" s="73"/>
      <c r="U6889" s="74"/>
      <c r="V6889" s="74"/>
      <c r="W6889" s="74"/>
      <c r="X6889" s="77"/>
    </row>
    <row r="6890">
      <c r="S6890" s="73"/>
      <c r="T6890" s="73"/>
      <c r="U6890" s="74"/>
      <c r="V6890" s="74"/>
      <c r="W6890" s="74"/>
      <c r="X6890" s="77"/>
    </row>
    <row r="6891">
      <c r="S6891" s="73"/>
      <c r="T6891" s="73"/>
      <c r="U6891" s="74"/>
      <c r="V6891" s="74"/>
      <c r="W6891" s="74"/>
      <c r="X6891" s="77"/>
    </row>
    <row r="6892">
      <c r="S6892" s="73"/>
      <c r="T6892" s="73"/>
      <c r="U6892" s="74"/>
      <c r="V6892" s="74"/>
      <c r="W6892" s="74"/>
      <c r="X6892" s="77"/>
    </row>
    <row r="6893">
      <c r="S6893" s="73"/>
      <c r="T6893" s="73"/>
      <c r="U6893" s="74"/>
      <c r="V6893" s="74"/>
      <c r="W6893" s="74"/>
      <c r="X6893" s="77"/>
    </row>
    <row r="6894">
      <c r="S6894" s="73"/>
      <c r="T6894" s="73"/>
      <c r="U6894" s="74"/>
      <c r="V6894" s="74"/>
      <c r="W6894" s="74"/>
      <c r="X6894" s="77"/>
    </row>
    <row r="6895">
      <c r="S6895" s="73"/>
      <c r="T6895" s="73"/>
      <c r="U6895" s="74"/>
      <c r="V6895" s="74"/>
      <c r="W6895" s="74"/>
      <c r="X6895" s="77"/>
    </row>
    <row r="6896">
      <c r="S6896" s="73"/>
      <c r="T6896" s="73"/>
      <c r="U6896" s="74"/>
      <c r="V6896" s="74"/>
      <c r="W6896" s="74"/>
      <c r="X6896" s="77"/>
    </row>
    <row r="6897">
      <c r="S6897" s="73"/>
      <c r="T6897" s="73"/>
      <c r="U6897" s="74"/>
      <c r="V6897" s="74"/>
      <c r="W6897" s="74"/>
      <c r="X6897" s="77"/>
    </row>
    <row r="6898">
      <c r="S6898" s="73"/>
      <c r="T6898" s="73"/>
      <c r="U6898" s="74"/>
      <c r="V6898" s="74"/>
      <c r="W6898" s="74"/>
      <c r="X6898" s="77"/>
    </row>
    <row r="6899">
      <c r="S6899" s="73"/>
      <c r="T6899" s="73"/>
      <c r="U6899" s="74"/>
      <c r="V6899" s="74"/>
      <c r="W6899" s="74"/>
      <c r="X6899" s="77"/>
    </row>
    <row r="6900">
      <c r="S6900" s="73"/>
      <c r="T6900" s="73"/>
      <c r="U6900" s="74"/>
      <c r="V6900" s="74"/>
      <c r="W6900" s="74"/>
      <c r="X6900" s="77"/>
    </row>
    <row r="6901">
      <c r="S6901" s="73"/>
      <c r="T6901" s="73"/>
      <c r="U6901" s="74"/>
      <c r="V6901" s="74"/>
      <c r="W6901" s="74"/>
      <c r="X6901" s="77"/>
    </row>
    <row r="6902">
      <c r="S6902" s="73"/>
      <c r="T6902" s="73"/>
      <c r="U6902" s="74"/>
      <c r="V6902" s="74"/>
      <c r="W6902" s="74"/>
      <c r="X6902" s="77"/>
    </row>
    <row r="6903">
      <c r="S6903" s="73"/>
      <c r="T6903" s="73"/>
      <c r="U6903" s="74"/>
      <c r="V6903" s="74"/>
      <c r="W6903" s="74"/>
      <c r="X6903" s="77"/>
    </row>
    <row r="6904">
      <c r="S6904" s="73"/>
      <c r="T6904" s="73"/>
      <c r="U6904" s="74"/>
      <c r="V6904" s="74"/>
      <c r="W6904" s="74"/>
      <c r="X6904" s="77"/>
    </row>
    <row r="6905">
      <c r="S6905" s="73"/>
      <c r="T6905" s="73"/>
      <c r="U6905" s="74"/>
      <c r="V6905" s="74"/>
      <c r="W6905" s="74"/>
      <c r="X6905" s="77"/>
    </row>
    <row r="6906">
      <c r="S6906" s="73"/>
      <c r="T6906" s="73"/>
      <c r="U6906" s="74"/>
      <c r="V6906" s="74"/>
      <c r="W6906" s="74"/>
      <c r="X6906" s="77"/>
    </row>
    <row r="6907">
      <c r="S6907" s="73"/>
      <c r="T6907" s="73"/>
      <c r="U6907" s="74"/>
      <c r="V6907" s="74"/>
      <c r="W6907" s="74"/>
      <c r="X6907" s="77"/>
    </row>
    <row r="6908">
      <c r="S6908" s="73"/>
      <c r="T6908" s="73"/>
      <c r="U6908" s="74"/>
      <c r="V6908" s="74"/>
      <c r="W6908" s="74"/>
      <c r="X6908" s="77"/>
    </row>
    <row r="6909">
      <c r="S6909" s="73"/>
      <c r="T6909" s="73"/>
      <c r="U6909" s="74"/>
      <c r="V6909" s="74"/>
      <c r="W6909" s="74"/>
      <c r="X6909" s="77"/>
    </row>
    <row r="6910">
      <c r="S6910" s="73"/>
      <c r="T6910" s="73"/>
      <c r="U6910" s="74"/>
      <c r="V6910" s="74"/>
      <c r="W6910" s="74"/>
      <c r="X6910" s="77"/>
    </row>
    <row r="6911">
      <c r="S6911" s="73"/>
      <c r="T6911" s="73"/>
      <c r="U6911" s="74"/>
      <c r="V6911" s="74"/>
      <c r="W6911" s="74"/>
      <c r="X6911" s="77"/>
    </row>
    <row r="6912">
      <c r="S6912" s="73"/>
      <c r="T6912" s="73"/>
      <c r="U6912" s="74"/>
      <c r="V6912" s="74"/>
      <c r="W6912" s="74"/>
      <c r="X6912" s="77"/>
    </row>
    <row r="6913">
      <c r="S6913" s="73"/>
      <c r="T6913" s="73"/>
      <c r="U6913" s="74"/>
      <c r="V6913" s="74"/>
      <c r="W6913" s="74"/>
      <c r="X6913" s="77"/>
    </row>
    <row r="6914">
      <c r="S6914" s="73"/>
      <c r="T6914" s="73"/>
      <c r="U6914" s="74"/>
      <c r="V6914" s="74"/>
      <c r="W6914" s="74"/>
      <c r="X6914" s="77"/>
    </row>
    <row r="6915">
      <c r="S6915" s="73"/>
      <c r="T6915" s="73"/>
      <c r="U6915" s="74"/>
      <c r="V6915" s="74"/>
      <c r="W6915" s="74"/>
      <c r="X6915" s="77"/>
    </row>
    <row r="6916">
      <c r="S6916" s="73"/>
      <c r="T6916" s="73"/>
      <c r="U6916" s="74"/>
      <c r="V6916" s="74"/>
      <c r="W6916" s="74"/>
      <c r="X6916" s="77"/>
    </row>
    <row r="6917">
      <c r="S6917" s="73"/>
      <c r="T6917" s="73"/>
      <c r="U6917" s="74"/>
      <c r="V6917" s="74"/>
      <c r="W6917" s="74"/>
      <c r="X6917" s="77"/>
    </row>
    <row r="6918">
      <c r="S6918" s="73"/>
      <c r="T6918" s="73"/>
      <c r="U6918" s="74"/>
      <c r="V6918" s="74"/>
      <c r="W6918" s="74"/>
      <c r="X6918" s="77"/>
    </row>
    <row r="6919">
      <c r="S6919" s="73"/>
      <c r="T6919" s="73"/>
      <c r="U6919" s="74"/>
      <c r="V6919" s="74"/>
      <c r="W6919" s="74"/>
      <c r="X6919" s="77"/>
    </row>
    <row r="6920">
      <c r="S6920" s="73"/>
      <c r="T6920" s="73"/>
      <c r="U6920" s="74"/>
      <c r="V6920" s="74"/>
      <c r="W6920" s="74"/>
      <c r="X6920" s="77"/>
    </row>
    <row r="6921">
      <c r="S6921" s="73"/>
      <c r="T6921" s="73"/>
      <c r="U6921" s="74"/>
      <c r="V6921" s="74"/>
      <c r="W6921" s="74"/>
      <c r="X6921" s="77"/>
    </row>
    <row r="6922">
      <c r="S6922" s="73"/>
      <c r="T6922" s="73"/>
      <c r="U6922" s="74"/>
      <c r="V6922" s="74"/>
      <c r="W6922" s="74"/>
      <c r="X6922" s="77"/>
    </row>
    <row r="6923">
      <c r="S6923" s="73"/>
      <c r="T6923" s="73"/>
      <c r="U6923" s="74"/>
      <c r="V6923" s="74"/>
      <c r="W6923" s="74"/>
      <c r="X6923" s="77"/>
    </row>
    <row r="6924">
      <c r="S6924" s="73"/>
      <c r="T6924" s="73"/>
      <c r="U6924" s="74"/>
      <c r="V6924" s="74"/>
      <c r="W6924" s="74"/>
      <c r="X6924" s="77"/>
    </row>
    <row r="6925">
      <c r="S6925" s="73"/>
      <c r="T6925" s="73"/>
      <c r="U6925" s="74"/>
      <c r="V6925" s="74"/>
      <c r="W6925" s="74"/>
      <c r="X6925" s="77"/>
    </row>
    <row r="6926">
      <c r="S6926" s="73"/>
      <c r="T6926" s="73"/>
      <c r="U6926" s="74"/>
      <c r="V6926" s="74"/>
      <c r="W6926" s="74"/>
      <c r="X6926" s="77"/>
    </row>
    <row r="6927">
      <c r="S6927" s="73"/>
      <c r="T6927" s="73"/>
      <c r="U6927" s="74"/>
      <c r="V6927" s="74"/>
      <c r="W6927" s="74"/>
      <c r="X6927" s="77"/>
    </row>
    <row r="6928">
      <c r="S6928" s="73"/>
      <c r="T6928" s="73"/>
      <c r="U6928" s="74"/>
      <c r="V6928" s="74"/>
      <c r="W6928" s="74"/>
      <c r="X6928" s="77"/>
    </row>
    <row r="6929">
      <c r="S6929" s="73"/>
      <c r="T6929" s="73"/>
      <c r="U6929" s="74"/>
      <c r="V6929" s="74"/>
      <c r="W6929" s="74"/>
      <c r="X6929" s="77"/>
    </row>
    <row r="6930">
      <c r="S6930" s="73"/>
      <c r="T6930" s="73"/>
      <c r="U6930" s="74"/>
      <c r="V6930" s="74"/>
      <c r="W6930" s="74"/>
      <c r="X6930" s="77"/>
    </row>
    <row r="6931">
      <c r="S6931" s="73"/>
      <c r="T6931" s="73"/>
      <c r="U6931" s="74"/>
      <c r="V6931" s="74"/>
      <c r="W6931" s="74"/>
      <c r="X6931" s="77"/>
    </row>
    <row r="6932">
      <c r="S6932" s="73"/>
      <c r="T6932" s="73"/>
      <c r="U6932" s="74"/>
      <c r="V6932" s="74"/>
      <c r="W6932" s="74"/>
      <c r="X6932" s="77"/>
    </row>
    <row r="6933">
      <c r="S6933" s="73"/>
      <c r="T6933" s="73"/>
      <c r="U6933" s="74"/>
      <c r="V6933" s="74"/>
      <c r="W6933" s="74"/>
      <c r="X6933" s="77"/>
    </row>
    <row r="6934">
      <c r="S6934" s="73"/>
      <c r="T6934" s="73"/>
      <c r="U6934" s="74"/>
      <c r="V6934" s="74"/>
      <c r="W6934" s="74"/>
      <c r="X6934" s="77"/>
    </row>
    <row r="6935">
      <c r="S6935" s="73"/>
      <c r="T6935" s="73"/>
      <c r="U6935" s="74"/>
      <c r="V6935" s="74"/>
      <c r="W6935" s="74"/>
      <c r="X6935" s="77"/>
    </row>
    <row r="6936">
      <c r="S6936" s="73"/>
      <c r="T6936" s="73"/>
      <c r="U6936" s="74"/>
      <c r="V6936" s="74"/>
      <c r="W6936" s="74"/>
      <c r="X6936" s="77"/>
    </row>
    <row r="6937">
      <c r="S6937" s="73"/>
      <c r="T6937" s="73"/>
      <c r="U6937" s="74"/>
      <c r="V6937" s="74"/>
      <c r="W6937" s="74"/>
      <c r="X6937" s="77"/>
    </row>
    <row r="6938">
      <c r="S6938" s="73"/>
      <c r="T6938" s="73"/>
      <c r="U6938" s="74"/>
      <c r="V6938" s="74"/>
      <c r="W6938" s="74"/>
      <c r="X6938" s="77"/>
    </row>
    <row r="6939">
      <c r="S6939" s="73"/>
      <c r="T6939" s="73"/>
      <c r="U6939" s="74"/>
      <c r="V6939" s="74"/>
      <c r="W6939" s="74"/>
      <c r="X6939" s="77"/>
    </row>
    <row r="6940">
      <c r="S6940" s="73"/>
      <c r="T6940" s="73"/>
      <c r="U6940" s="74"/>
      <c r="V6940" s="74"/>
      <c r="W6940" s="74"/>
      <c r="X6940" s="77"/>
    </row>
    <row r="6941">
      <c r="S6941" s="73"/>
      <c r="T6941" s="73"/>
      <c r="U6941" s="74"/>
      <c r="V6941" s="74"/>
      <c r="W6941" s="74"/>
      <c r="X6941" s="77"/>
    </row>
    <row r="6942">
      <c r="S6942" s="73"/>
      <c r="T6942" s="73"/>
      <c r="U6942" s="74"/>
      <c r="V6942" s="74"/>
      <c r="W6942" s="74"/>
      <c r="X6942" s="77"/>
    </row>
    <row r="6943">
      <c r="S6943" s="73"/>
      <c r="T6943" s="73"/>
      <c r="U6943" s="74"/>
      <c r="V6943" s="74"/>
      <c r="W6943" s="74"/>
      <c r="X6943" s="77"/>
    </row>
    <row r="6944">
      <c r="S6944" s="73"/>
      <c r="T6944" s="73"/>
      <c r="U6944" s="74"/>
      <c r="V6944" s="74"/>
      <c r="W6944" s="74"/>
      <c r="X6944" s="77"/>
    </row>
    <row r="6945">
      <c r="S6945" s="73"/>
      <c r="T6945" s="73"/>
      <c r="U6945" s="74"/>
      <c r="V6945" s="74"/>
      <c r="W6945" s="74"/>
      <c r="X6945" s="77"/>
    </row>
    <row r="6946">
      <c r="S6946" s="73"/>
      <c r="T6946" s="73"/>
      <c r="U6946" s="74"/>
      <c r="V6946" s="74"/>
      <c r="W6946" s="74"/>
      <c r="X6946" s="77"/>
    </row>
    <row r="6947">
      <c r="S6947" s="73"/>
      <c r="T6947" s="73"/>
      <c r="U6947" s="74"/>
      <c r="V6947" s="74"/>
      <c r="W6947" s="74"/>
      <c r="X6947" s="77"/>
    </row>
    <row r="6948">
      <c r="S6948" s="73"/>
      <c r="T6948" s="73"/>
      <c r="U6948" s="74"/>
      <c r="V6948" s="74"/>
      <c r="W6948" s="74"/>
      <c r="X6948" s="77"/>
    </row>
    <row r="6949">
      <c r="S6949" s="73"/>
      <c r="T6949" s="73"/>
      <c r="U6949" s="74"/>
      <c r="V6949" s="74"/>
      <c r="W6949" s="74"/>
      <c r="X6949" s="77"/>
    </row>
    <row r="6950">
      <c r="S6950" s="73"/>
      <c r="T6950" s="73"/>
      <c r="U6950" s="74"/>
      <c r="V6950" s="74"/>
      <c r="W6950" s="74"/>
      <c r="X6950" s="77"/>
    </row>
    <row r="6951">
      <c r="S6951" s="73"/>
      <c r="T6951" s="73"/>
      <c r="U6951" s="74"/>
      <c r="V6951" s="74"/>
      <c r="W6951" s="74"/>
      <c r="X6951" s="77"/>
    </row>
    <row r="6952">
      <c r="S6952" s="73"/>
      <c r="T6952" s="73"/>
      <c r="U6952" s="74"/>
      <c r="V6952" s="74"/>
      <c r="W6952" s="74"/>
      <c r="X6952" s="77"/>
    </row>
    <row r="6953">
      <c r="S6953" s="73"/>
      <c r="T6953" s="73"/>
      <c r="U6953" s="74"/>
      <c r="V6953" s="74"/>
      <c r="W6953" s="74"/>
      <c r="X6953" s="77"/>
    </row>
    <row r="6954">
      <c r="S6954" s="73"/>
      <c r="T6954" s="73"/>
      <c r="U6954" s="74"/>
      <c r="V6954" s="74"/>
      <c r="W6954" s="74"/>
      <c r="X6954" s="77"/>
    </row>
    <row r="6955">
      <c r="S6955" s="73"/>
      <c r="T6955" s="73"/>
      <c r="U6955" s="74"/>
      <c r="V6955" s="74"/>
      <c r="W6955" s="74"/>
      <c r="X6955" s="77"/>
    </row>
    <row r="6956">
      <c r="S6956" s="73"/>
      <c r="T6956" s="73"/>
      <c r="U6956" s="74"/>
      <c r="V6956" s="74"/>
      <c r="W6956" s="74"/>
      <c r="X6956" s="77"/>
    </row>
    <row r="6957">
      <c r="S6957" s="76"/>
      <c r="T6957" s="73"/>
      <c r="U6957" s="74"/>
      <c r="V6957" s="74"/>
      <c r="W6957" s="74"/>
      <c r="X6957" s="77"/>
    </row>
    <row r="6958">
      <c r="S6958" s="73"/>
      <c r="T6958" s="73"/>
      <c r="U6958" s="74"/>
      <c r="V6958" s="74"/>
      <c r="W6958" s="74"/>
      <c r="X6958" s="77"/>
    </row>
    <row r="6959">
      <c r="S6959" s="73"/>
      <c r="T6959" s="73"/>
      <c r="U6959" s="74"/>
      <c r="V6959" s="74"/>
      <c r="W6959" s="74"/>
      <c r="X6959" s="77"/>
    </row>
    <row r="6960">
      <c r="S6960" s="73"/>
      <c r="T6960" s="73"/>
      <c r="U6960" s="74"/>
      <c r="V6960" s="74"/>
      <c r="W6960" s="74"/>
      <c r="X6960" s="77"/>
    </row>
    <row r="6961">
      <c r="S6961" s="73"/>
      <c r="T6961" s="73"/>
      <c r="U6961" s="74"/>
      <c r="V6961" s="74"/>
      <c r="W6961" s="74"/>
      <c r="X6961" s="77"/>
    </row>
    <row r="6962">
      <c r="S6962" s="73"/>
      <c r="T6962" s="73"/>
      <c r="U6962" s="74"/>
      <c r="V6962" s="74"/>
      <c r="W6962" s="74"/>
      <c r="X6962" s="77"/>
    </row>
    <row r="6963">
      <c r="S6963" s="73"/>
      <c r="T6963" s="73"/>
      <c r="U6963" s="74"/>
      <c r="V6963" s="74"/>
      <c r="W6963" s="74"/>
      <c r="X6963" s="77"/>
    </row>
    <row r="6964">
      <c r="S6964" s="76"/>
      <c r="T6964" s="73"/>
      <c r="U6964" s="74"/>
      <c r="V6964" s="74"/>
      <c r="W6964" s="74"/>
      <c r="X6964" s="77"/>
    </row>
    <row r="6965">
      <c r="S6965" s="73"/>
      <c r="T6965" s="73"/>
      <c r="U6965" s="74"/>
      <c r="V6965" s="74"/>
      <c r="W6965" s="74"/>
      <c r="X6965" s="77"/>
    </row>
    <row r="6966">
      <c r="S6966" s="73"/>
      <c r="T6966" s="73"/>
      <c r="U6966" s="74"/>
      <c r="V6966" s="74"/>
      <c r="W6966" s="74"/>
      <c r="X6966" s="77"/>
    </row>
    <row r="6967">
      <c r="S6967" s="73"/>
      <c r="T6967" s="73"/>
      <c r="U6967" s="74"/>
      <c r="V6967" s="74"/>
      <c r="W6967" s="74"/>
      <c r="X6967" s="77"/>
    </row>
    <row r="6968">
      <c r="S6968" s="73"/>
      <c r="T6968" s="73"/>
      <c r="U6968" s="74"/>
      <c r="V6968" s="74"/>
      <c r="W6968" s="74"/>
      <c r="X6968" s="77"/>
    </row>
    <row r="6969">
      <c r="S6969" s="73"/>
      <c r="T6969" s="73"/>
      <c r="U6969" s="74"/>
      <c r="V6969" s="74"/>
      <c r="W6969" s="74"/>
      <c r="X6969" s="77"/>
    </row>
    <row r="6970">
      <c r="S6970" s="73"/>
      <c r="T6970" s="73"/>
      <c r="U6970" s="74"/>
      <c r="V6970" s="74"/>
      <c r="W6970" s="74"/>
      <c r="X6970" s="77"/>
    </row>
    <row r="6971">
      <c r="S6971" s="73"/>
      <c r="T6971" s="73"/>
      <c r="U6971" s="74"/>
      <c r="V6971" s="74"/>
      <c r="W6971" s="74"/>
      <c r="X6971" s="77"/>
    </row>
    <row r="6972">
      <c r="S6972" s="73"/>
      <c r="T6972" s="73"/>
      <c r="U6972" s="74"/>
      <c r="V6972" s="74"/>
      <c r="W6972" s="74"/>
      <c r="X6972" s="77"/>
    </row>
    <row r="6973">
      <c r="S6973" s="73"/>
      <c r="T6973" s="73"/>
      <c r="U6973" s="74"/>
      <c r="V6973" s="74"/>
      <c r="W6973" s="74"/>
      <c r="X6973" s="77"/>
    </row>
    <row r="6974">
      <c r="S6974" s="73"/>
      <c r="T6974" s="73"/>
      <c r="U6974" s="74"/>
      <c r="V6974" s="74"/>
      <c r="W6974" s="74"/>
      <c r="X6974" s="77"/>
    </row>
    <row r="6975">
      <c r="S6975" s="73"/>
      <c r="T6975" s="73"/>
      <c r="U6975" s="74"/>
      <c r="V6975" s="74"/>
      <c r="W6975" s="74"/>
      <c r="X6975" s="77"/>
    </row>
    <row r="6976">
      <c r="S6976" s="73"/>
      <c r="T6976" s="73"/>
      <c r="U6976" s="74"/>
      <c r="V6976" s="74"/>
      <c r="W6976" s="74"/>
      <c r="X6976" s="77"/>
    </row>
    <row r="6977">
      <c r="S6977" s="73"/>
      <c r="T6977" s="73"/>
      <c r="U6977" s="74"/>
      <c r="V6977" s="74"/>
      <c r="W6977" s="74"/>
      <c r="X6977" s="77"/>
    </row>
    <row r="6978">
      <c r="S6978" s="73"/>
      <c r="T6978" s="73"/>
      <c r="U6978" s="74"/>
      <c r="V6978" s="74"/>
      <c r="W6978" s="74"/>
      <c r="X6978" s="77"/>
    </row>
    <row r="6979">
      <c r="S6979" s="73"/>
      <c r="T6979" s="73"/>
      <c r="U6979" s="74"/>
      <c r="V6979" s="74"/>
      <c r="W6979" s="74"/>
      <c r="X6979" s="77"/>
    </row>
    <row r="6980">
      <c r="S6980" s="73"/>
      <c r="T6980" s="73"/>
      <c r="U6980" s="74"/>
      <c r="V6980" s="74"/>
      <c r="W6980" s="74"/>
      <c r="X6980" s="77"/>
    </row>
    <row r="6981">
      <c r="S6981" s="76"/>
      <c r="T6981" s="73"/>
      <c r="U6981" s="74"/>
      <c r="V6981" s="74"/>
      <c r="W6981" s="74"/>
      <c r="X6981" s="77"/>
    </row>
    <row r="6982">
      <c r="S6982" s="73"/>
      <c r="T6982" s="73"/>
      <c r="U6982" s="74"/>
      <c r="V6982" s="74"/>
      <c r="W6982" s="74"/>
      <c r="X6982" s="77"/>
    </row>
    <row r="6983">
      <c r="S6983" s="73"/>
      <c r="T6983" s="73"/>
      <c r="U6983" s="74"/>
      <c r="V6983" s="74"/>
      <c r="W6983" s="74"/>
      <c r="X6983" s="77"/>
    </row>
    <row r="6984">
      <c r="S6984" s="76"/>
      <c r="T6984" s="73"/>
      <c r="U6984" s="74"/>
      <c r="V6984" s="74"/>
      <c r="W6984" s="74"/>
      <c r="X6984" s="77"/>
    </row>
    <row r="6985">
      <c r="S6985" s="73"/>
      <c r="T6985" s="73"/>
      <c r="U6985" s="74"/>
      <c r="V6985" s="74"/>
      <c r="W6985" s="74"/>
      <c r="X6985" s="77"/>
    </row>
    <row r="6986">
      <c r="S6986" s="73"/>
      <c r="T6986" s="73"/>
      <c r="U6986" s="74"/>
      <c r="V6986" s="74"/>
      <c r="W6986" s="74"/>
      <c r="X6986" s="77"/>
    </row>
    <row r="6987">
      <c r="S6987" s="73"/>
      <c r="T6987" s="73"/>
      <c r="U6987" s="74"/>
      <c r="V6987" s="74"/>
      <c r="W6987" s="74"/>
      <c r="X6987" s="77"/>
    </row>
    <row r="6988">
      <c r="S6988" s="73"/>
      <c r="T6988" s="73"/>
      <c r="U6988" s="74"/>
      <c r="V6988" s="74"/>
      <c r="W6988" s="74"/>
      <c r="X6988" s="77"/>
    </row>
    <row r="6989">
      <c r="S6989" s="76"/>
      <c r="T6989" s="73"/>
      <c r="U6989" s="74"/>
      <c r="V6989" s="74"/>
      <c r="W6989" s="74"/>
      <c r="X6989" s="77"/>
    </row>
    <row r="6990">
      <c r="S6990" s="73"/>
      <c r="T6990" s="73"/>
      <c r="U6990" s="74"/>
      <c r="V6990" s="74"/>
      <c r="W6990" s="74"/>
      <c r="X6990" s="77"/>
    </row>
    <row r="6991">
      <c r="S6991" s="73"/>
      <c r="T6991" s="73"/>
      <c r="U6991" s="74"/>
      <c r="V6991" s="74"/>
      <c r="W6991" s="74"/>
      <c r="X6991" s="77"/>
    </row>
    <row r="6992">
      <c r="S6992" s="73"/>
      <c r="T6992" s="73"/>
      <c r="U6992" s="74"/>
      <c r="V6992" s="74"/>
      <c r="W6992" s="74"/>
      <c r="X6992" s="77"/>
    </row>
    <row r="6993">
      <c r="S6993" s="73"/>
      <c r="T6993" s="73"/>
      <c r="U6993" s="74"/>
      <c r="V6993" s="74"/>
      <c r="W6993" s="74"/>
      <c r="X6993" s="77"/>
    </row>
    <row r="6994">
      <c r="S6994" s="73"/>
      <c r="T6994" s="73"/>
      <c r="U6994" s="74"/>
      <c r="V6994" s="74"/>
      <c r="W6994" s="74"/>
      <c r="X6994" s="77"/>
    </row>
    <row r="6995">
      <c r="S6995" s="73"/>
      <c r="T6995" s="73"/>
      <c r="U6995" s="74"/>
      <c r="V6995" s="74"/>
      <c r="W6995" s="74"/>
      <c r="X6995" s="77"/>
    </row>
    <row r="6996">
      <c r="S6996" s="73"/>
      <c r="T6996" s="73"/>
      <c r="U6996" s="74"/>
      <c r="V6996" s="74"/>
      <c r="W6996" s="74"/>
      <c r="X6996" s="77"/>
    </row>
    <row r="6997">
      <c r="S6997" s="73"/>
      <c r="T6997" s="73"/>
      <c r="U6997" s="74"/>
      <c r="V6997" s="74"/>
      <c r="W6997" s="74"/>
      <c r="X6997" s="77"/>
    </row>
    <row r="6998">
      <c r="S6998" s="73"/>
      <c r="T6998" s="73"/>
      <c r="U6998" s="74"/>
      <c r="V6998" s="74"/>
      <c r="W6998" s="74"/>
      <c r="X6998" s="77"/>
    </row>
    <row r="6999">
      <c r="S6999" s="73"/>
      <c r="T6999" s="73"/>
      <c r="U6999" s="74"/>
      <c r="V6999" s="74"/>
      <c r="W6999" s="74"/>
      <c r="X6999" s="77"/>
    </row>
    <row r="7000">
      <c r="S7000" s="73"/>
      <c r="T7000" s="73"/>
      <c r="U7000" s="74"/>
      <c r="V7000" s="74"/>
      <c r="W7000" s="74"/>
      <c r="X7000" s="77"/>
    </row>
    <row r="7001">
      <c r="S7001" s="73"/>
      <c r="T7001" s="73"/>
      <c r="U7001" s="74"/>
      <c r="V7001" s="74"/>
      <c r="W7001" s="74"/>
      <c r="X7001" s="77"/>
    </row>
    <row r="7002">
      <c r="S7002" s="73"/>
      <c r="T7002" s="73"/>
      <c r="U7002" s="74"/>
      <c r="V7002" s="74"/>
      <c r="W7002" s="74"/>
      <c r="X7002" s="77"/>
    </row>
    <row r="7003">
      <c r="S7003" s="73"/>
      <c r="T7003" s="73"/>
      <c r="U7003" s="74"/>
      <c r="V7003" s="74"/>
      <c r="W7003" s="74"/>
      <c r="X7003" s="77"/>
    </row>
    <row r="7004">
      <c r="S7004" s="73"/>
      <c r="T7004" s="73"/>
      <c r="U7004" s="74"/>
      <c r="V7004" s="74"/>
      <c r="W7004" s="74"/>
      <c r="X7004" s="77"/>
    </row>
    <row r="7005">
      <c r="S7005" s="73"/>
      <c r="T7005" s="73"/>
      <c r="U7005" s="74"/>
      <c r="V7005" s="74"/>
      <c r="W7005" s="74"/>
      <c r="X7005" s="77"/>
    </row>
    <row r="7006">
      <c r="S7006" s="73"/>
      <c r="T7006" s="73"/>
      <c r="U7006" s="74"/>
      <c r="V7006" s="74"/>
      <c r="W7006" s="74"/>
      <c r="X7006" s="77"/>
    </row>
    <row r="7007">
      <c r="S7007" s="73"/>
      <c r="T7007" s="73"/>
      <c r="U7007" s="74"/>
      <c r="V7007" s="74"/>
      <c r="W7007" s="74"/>
      <c r="X7007" s="77"/>
    </row>
    <row r="7008">
      <c r="S7008" s="73"/>
      <c r="T7008" s="73"/>
      <c r="U7008" s="74"/>
      <c r="V7008" s="74"/>
      <c r="W7008" s="74"/>
      <c r="X7008" s="77"/>
    </row>
    <row r="7009">
      <c r="S7009" s="73"/>
      <c r="T7009" s="73"/>
      <c r="U7009" s="74"/>
      <c r="V7009" s="74"/>
      <c r="W7009" s="74"/>
      <c r="X7009" s="77"/>
    </row>
    <row r="7010">
      <c r="S7010" s="73"/>
      <c r="T7010" s="73"/>
      <c r="U7010" s="74"/>
      <c r="V7010" s="74"/>
      <c r="W7010" s="74"/>
      <c r="X7010" s="77"/>
    </row>
    <row r="7011">
      <c r="S7011" s="73"/>
      <c r="T7011" s="73"/>
      <c r="U7011" s="74"/>
      <c r="V7011" s="74"/>
      <c r="W7011" s="74"/>
      <c r="X7011" s="77"/>
    </row>
    <row r="7012">
      <c r="S7012" s="73"/>
      <c r="T7012" s="73"/>
      <c r="U7012" s="74"/>
      <c r="V7012" s="74"/>
      <c r="W7012" s="74"/>
      <c r="X7012" s="77"/>
    </row>
    <row r="7013">
      <c r="S7013" s="73"/>
      <c r="T7013" s="73"/>
      <c r="U7013" s="74"/>
      <c r="V7013" s="74"/>
      <c r="W7013" s="74"/>
      <c r="X7013" s="77"/>
    </row>
    <row r="7014">
      <c r="S7014" s="73"/>
      <c r="T7014" s="73"/>
      <c r="U7014" s="74"/>
      <c r="V7014" s="74"/>
      <c r="W7014" s="74"/>
      <c r="X7014" s="77"/>
    </row>
    <row r="7015">
      <c r="S7015" s="73"/>
      <c r="T7015" s="73"/>
      <c r="U7015" s="74"/>
      <c r="V7015" s="74"/>
      <c r="W7015" s="74"/>
      <c r="X7015" s="77"/>
    </row>
    <row r="7016">
      <c r="S7016" s="73"/>
      <c r="T7016" s="73"/>
      <c r="U7016" s="74"/>
      <c r="V7016" s="74"/>
      <c r="W7016" s="74"/>
      <c r="X7016" s="77"/>
    </row>
    <row r="7017">
      <c r="S7017" s="73"/>
      <c r="T7017" s="73"/>
      <c r="U7017" s="74"/>
      <c r="V7017" s="74"/>
      <c r="W7017" s="74"/>
      <c r="X7017" s="77"/>
    </row>
    <row r="7018">
      <c r="S7018" s="73"/>
      <c r="T7018" s="73"/>
      <c r="U7018" s="74"/>
      <c r="V7018" s="74"/>
      <c r="W7018" s="74"/>
      <c r="X7018" s="77"/>
    </row>
    <row r="7019">
      <c r="S7019" s="73"/>
      <c r="T7019" s="73"/>
      <c r="U7019" s="74"/>
      <c r="V7019" s="74"/>
      <c r="W7019" s="74"/>
      <c r="X7019" s="77"/>
    </row>
    <row r="7020">
      <c r="S7020" s="73"/>
      <c r="T7020" s="73"/>
      <c r="U7020" s="74"/>
      <c r="V7020" s="74"/>
      <c r="W7020" s="74"/>
      <c r="X7020" s="77"/>
    </row>
    <row r="7021">
      <c r="S7021" s="73"/>
      <c r="T7021" s="73"/>
      <c r="U7021" s="74"/>
      <c r="V7021" s="74"/>
      <c r="W7021" s="74"/>
      <c r="X7021" s="77"/>
    </row>
    <row r="7022">
      <c r="S7022" s="73"/>
      <c r="T7022" s="73"/>
      <c r="U7022" s="74"/>
      <c r="V7022" s="74"/>
      <c r="W7022" s="74"/>
      <c r="X7022" s="77"/>
    </row>
    <row r="7023">
      <c r="S7023" s="73"/>
      <c r="T7023" s="73"/>
      <c r="U7023" s="74"/>
      <c r="V7023" s="74"/>
      <c r="W7023" s="74"/>
      <c r="X7023" s="77"/>
    </row>
    <row r="7024">
      <c r="S7024" s="73"/>
      <c r="T7024" s="73"/>
      <c r="U7024" s="74"/>
      <c r="V7024" s="74"/>
      <c r="W7024" s="74"/>
      <c r="X7024" s="77"/>
    </row>
    <row r="7025">
      <c r="S7025" s="73"/>
      <c r="T7025" s="73"/>
      <c r="U7025" s="74"/>
      <c r="V7025" s="74"/>
      <c r="W7025" s="74"/>
      <c r="X7025" s="77"/>
    </row>
    <row r="7026">
      <c r="S7026" s="73"/>
      <c r="T7026" s="73"/>
      <c r="U7026" s="74"/>
      <c r="V7026" s="74"/>
      <c r="W7026" s="74"/>
      <c r="X7026" s="77"/>
    </row>
    <row r="7027">
      <c r="S7027" s="73"/>
      <c r="T7027" s="73"/>
      <c r="U7027" s="74"/>
      <c r="V7027" s="74"/>
      <c r="W7027" s="74"/>
      <c r="X7027" s="77"/>
    </row>
    <row r="7028">
      <c r="S7028" s="73"/>
      <c r="T7028" s="73"/>
      <c r="U7028" s="74"/>
      <c r="V7028" s="74"/>
      <c r="W7028" s="74"/>
      <c r="X7028" s="77"/>
    </row>
    <row r="7029">
      <c r="S7029" s="73"/>
      <c r="T7029" s="73"/>
      <c r="U7029" s="74"/>
      <c r="V7029" s="74"/>
      <c r="W7029" s="74"/>
      <c r="X7029" s="77"/>
    </row>
    <row r="7030">
      <c r="S7030" s="73"/>
      <c r="T7030" s="73"/>
      <c r="U7030" s="74"/>
      <c r="V7030" s="74"/>
      <c r="W7030" s="74"/>
      <c r="X7030" s="77"/>
    </row>
    <row r="7031">
      <c r="S7031" s="73"/>
      <c r="T7031" s="73"/>
      <c r="U7031" s="74"/>
      <c r="V7031" s="74"/>
      <c r="W7031" s="74"/>
      <c r="X7031" s="77"/>
    </row>
    <row r="7032">
      <c r="S7032" s="73"/>
      <c r="T7032" s="73"/>
      <c r="U7032" s="74"/>
      <c r="V7032" s="74"/>
      <c r="W7032" s="74"/>
      <c r="X7032" s="77"/>
    </row>
    <row r="7033">
      <c r="S7033" s="73"/>
      <c r="T7033" s="73"/>
      <c r="U7033" s="74"/>
      <c r="V7033" s="74"/>
      <c r="W7033" s="74"/>
      <c r="X7033" s="77"/>
    </row>
    <row r="7034">
      <c r="S7034" s="73"/>
      <c r="T7034" s="73"/>
      <c r="U7034" s="74"/>
      <c r="V7034" s="74"/>
      <c r="W7034" s="74"/>
      <c r="X7034" s="77"/>
    </row>
    <row r="7035">
      <c r="S7035" s="73"/>
      <c r="T7035" s="73"/>
      <c r="U7035" s="74"/>
      <c r="V7035" s="74"/>
      <c r="W7035" s="74"/>
      <c r="X7035" s="77"/>
    </row>
    <row r="7036">
      <c r="S7036" s="73"/>
      <c r="T7036" s="73"/>
      <c r="U7036" s="74"/>
      <c r="V7036" s="74"/>
      <c r="W7036" s="74"/>
      <c r="X7036" s="77"/>
    </row>
    <row r="7037">
      <c r="S7037" s="73"/>
      <c r="T7037" s="73"/>
      <c r="U7037" s="74"/>
      <c r="V7037" s="74"/>
      <c r="W7037" s="74"/>
      <c r="X7037" s="77"/>
    </row>
    <row r="7038">
      <c r="S7038" s="73"/>
      <c r="T7038" s="73"/>
      <c r="U7038" s="74"/>
      <c r="V7038" s="74"/>
      <c r="W7038" s="74"/>
      <c r="X7038" s="77"/>
    </row>
    <row r="7039">
      <c r="S7039" s="73"/>
      <c r="T7039" s="73"/>
      <c r="U7039" s="74"/>
      <c r="V7039" s="74"/>
      <c r="W7039" s="74"/>
      <c r="X7039" s="77"/>
    </row>
    <row r="7040">
      <c r="S7040" s="73"/>
      <c r="T7040" s="73"/>
      <c r="U7040" s="74"/>
      <c r="V7040" s="74"/>
      <c r="W7040" s="74"/>
      <c r="X7040" s="77"/>
    </row>
    <row r="7041">
      <c r="S7041" s="73"/>
      <c r="T7041" s="73"/>
      <c r="U7041" s="74"/>
      <c r="V7041" s="74"/>
      <c r="W7041" s="74"/>
      <c r="X7041" s="77"/>
    </row>
    <row r="7042">
      <c r="S7042" s="73"/>
      <c r="T7042" s="73"/>
      <c r="U7042" s="74"/>
      <c r="V7042" s="74"/>
      <c r="W7042" s="74"/>
      <c r="X7042" s="77"/>
    </row>
    <row r="7043">
      <c r="S7043" s="73"/>
      <c r="T7043" s="73"/>
      <c r="U7043" s="74"/>
      <c r="V7043" s="74"/>
      <c r="W7043" s="74"/>
      <c r="X7043" s="77"/>
    </row>
    <row r="7044">
      <c r="S7044" s="73"/>
      <c r="T7044" s="73"/>
      <c r="U7044" s="74"/>
      <c r="V7044" s="74"/>
      <c r="W7044" s="74"/>
      <c r="X7044" s="77"/>
    </row>
    <row r="7045">
      <c r="S7045" s="73"/>
      <c r="T7045" s="73"/>
      <c r="U7045" s="74"/>
      <c r="V7045" s="74"/>
      <c r="W7045" s="74"/>
      <c r="X7045" s="77"/>
    </row>
    <row r="7046">
      <c r="S7046" s="73"/>
      <c r="T7046" s="73"/>
      <c r="U7046" s="74"/>
      <c r="V7046" s="74"/>
      <c r="W7046" s="74"/>
      <c r="X7046" s="77"/>
    </row>
    <row r="7047">
      <c r="S7047" s="73"/>
      <c r="T7047" s="73"/>
      <c r="U7047" s="74"/>
      <c r="V7047" s="74"/>
      <c r="W7047" s="74"/>
      <c r="X7047" s="77"/>
    </row>
    <row r="7048">
      <c r="S7048" s="73"/>
      <c r="T7048" s="73"/>
      <c r="U7048" s="74"/>
      <c r="V7048" s="74"/>
      <c r="W7048" s="74"/>
      <c r="X7048" s="77"/>
    </row>
    <row r="7049">
      <c r="S7049" s="73"/>
      <c r="T7049" s="73"/>
      <c r="U7049" s="74"/>
      <c r="V7049" s="74"/>
      <c r="W7049" s="74"/>
      <c r="X7049" s="77"/>
    </row>
    <row r="7050">
      <c r="S7050" s="73"/>
      <c r="T7050" s="73"/>
      <c r="U7050" s="74"/>
      <c r="V7050" s="74"/>
      <c r="W7050" s="74"/>
      <c r="X7050" s="77"/>
    </row>
    <row r="7051">
      <c r="S7051" s="73"/>
      <c r="T7051" s="73"/>
      <c r="U7051" s="74"/>
      <c r="V7051" s="74"/>
      <c r="W7051" s="74"/>
      <c r="X7051" s="77"/>
    </row>
    <row r="7052">
      <c r="S7052" s="73"/>
      <c r="T7052" s="73"/>
      <c r="U7052" s="74"/>
      <c r="V7052" s="74"/>
      <c r="W7052" s="74"/>
      <c r="X7052" s="77"/>
    </row>
    <row r="7053">
      <c r="S7053" s="73"/>
      <c r="T7053" s="73"/>
      <c r="U7053" s="74"/>
      <c r="V7053" s="74"/>
      <c r="W7053" s="74"/>
      <c r="X7053" s="77"/>
    </row>
    <row r="7054">
      <c r="S7054" s="73"/>
      <c r="T7054" s="73"/>
      <c r="U7054" s="74"/>
      <c r="V7054" s="74"/>
      <c r="W7054" s="74"/>
      <c r="X7054" s="77"/>
    </row>
    <row r="7055">
      <c r="S7055" s="73"/>
      <c r="T7055" s="73"/>
      <c r="U7055" s="74"/>
      <c r="V7055" s="74"/>
      <c r="W7055" s="74"/>
      <c r="X7055" s="77"/>
    </row>
    <row r="7056">
      <c r="S7056" s="73"/>
      <c r="T7056" s="73"/>
      <c r="U7056" s="74"/>
      <c r="V7056" s="74"/>
      <c r="W7056" s="74"/>
      <c r="X7056" s="77"/>
    </row>
    <row r="7057">
      <c r="S7057" s="73"/>
      <c r="T7057" s="73"/>
      <c r="U7057" s="74"/>
      <c r="V7057" s="74"/>
      <c r="W7057" s="74"/>
      <c r="X7057" s="77"/>
    </row>
    <row r="7058">
      <c r="S7058" s="73"/>
      <c r="T7058" s="73"/>
      <c r="U7058" s="74"/>
      <c r="V7058" s="74"/>
      <c r="W7058" s="74"/>
      <c r="X7058" s="77"/>
    </row>
    <row r="7059">
      <c r="S7059" s="73"/>
      <c r="T7059" s="73"/>
      <c r="U7059" s="74"/>
      <c r="V7059" s="74"/>
      <c r="W7059" s="74"/>
      <c r="X7059" s="77"/>
    </row>
    <row r="7060">
      <c r="S7060" s="73"/>
      <c r="T7060" s="73"/>
      <c r="U7060" s="74"/>
      <c r="V7060" s="74"/>
      <c r="W7060" s="74"/>
      <c r="X7060" s="77"/>
    </row>
    <row r="7061">
      <c r="S7061" s="73"/>
      <c r="T7061" s="73"/>
      <c r="U7061" s="74"/>
      <c r="V7061" s="74"/>
      <c r="W7061" s="74"/>
      <c r="X7061" s="77"/>
    </row>
    <row r="7062">
      <c r="S7062" s="73"/>
      <c r="T7062" s="73"/>
      <c r="U7062" s="74"/>
      <c r="V7062" s="74"/>
      <c r="W7062" s="74"/>
      <c r="X7062" s="77"/>
    </row>
    <row r="7063">
      <c r="S7063" s="73"/>
      <c r="T7063" s="73"/>
      <c r="U7063" s="74"/>
      <c r="V7063" s="74"/>
      <c r="W7063" s="74"/>
      <c r="X7063" s="77"/>
    </row>
    <row r="7064">
      <c r="S7064" s="73"/>
      <c r="T7064" s="73"/>
      <c r="U7064" s="74"/>
      <c r="V7064" s="74"/>
      <c r="W7064" s="74"/>
      <c r="X7064" s="77"/>
    </row>
    <row r="7065">
      <c r="S7065" s="73"/>
      <c r="T7065" s="73"/>
      <c r="U7065" s="74"/>
      <c r="V7065" s="74"/>
      <c r="W7065" s="74"/>
      <c r="X7065" s="77"/>
    </row>
    <row r="7066">
      <c r="S7066" s="73"/>
      <c r="T7066" s="73"/>
      <c r="U7066" s="74"/>
      <c r="V7066" s="74"/>
      <c r="W7066" s="74"/>
      <c r="X7066" s="77"/>
    </row>
    <row r="7067">
      <c r="S7067" s="73"/>
      <c r="T7067" s="73"/>
      <c r="U7067" s="74"/>
      <c r="V7067" s="74"/>
      <c r="W7067" s="74"/>
      <c r="X7067" s="77"/>
    </row>
    <row r="7068">
      <c r="S7068" s="73"/>
      <c r="T7068" s="73"/>
      <c r="U7068" s="74"/>
      <c r="V7068" s="74"/>
      <c r="W7068" s="74"/>
      <c r="X7068" s="77"/>
    </row>
    <row r="7069">
      <c r="S7069" s="73"/>
      <c r="T7069" s="73"/>
      <c r="U7069" s="74"/>
      <c r="V7069" s="74"/>
      <c r="W7069" s="74"/>
      <c r="X7069" s="77"/>
    </row>
    <row r="7070">
      <c r="S7070" s="73"/>
      <c r="T7070" s="73"/>
      <c r="U7070" s="74"/>
      <c r="V7070" s="74"/>
      <c r="W7070" s="74"/>
      <c r="X7070" s="77"/>
    </row>
    <row r="7071">
      <c r="S7071" s="73"/>
      <c r="T7071" s="73"/>
      <c r="U7071" s="74"/>
      <c r="V7071" s="74"/>
      <c r="W7071" s="74"/>
      <c r="X7071" s="77"/>
    </row>
    <row r="7072">
      <c r="S7072" s="73"/>
      <c r="T7072" s="73"/>
      <c r="U7072" s="74"/>
      <c r="V7072" s="74"/>
      <c r="W7072" s="74"/>
      <c r="X7072" s="77"/>
    </row>
    <row r="7073">
      <c r="S7073" s="73"/>
      <c r="T7073" s="73"/>
      <c r="U7073" s="74"/>
      <c r="V7073" s="74"/>
      <c r="W7073" s="74"/>
      <c r="X7073" s="77"/>
    </row>
    <row r="7074">
      <c r="S7074" s="73"/>
      <c r="T7074" s="73"/>
      <c r="U7074" s="74"/>
      <c r="V7074" s="74"/>
      <c r="W7074" s="74"/>
      <c r="X7074" s="77"/>
    </row>
    <row r="7075">
      <c r="S7075" s="73"/>
      <c r="T7075" s="73"/>
      <c r="U7075" s="74"/>
      <c r="V7075" s="74"/>
      <c r="W7075" s="74"/>
      <c r="X7075" s="77"/>
    </row>
    <row r="7076">
      <c r="S7076" s="73"/>
      <c r="T7076" s="73"/>
      <c r="U7076" s="74"/>
      <c r="V7076" s="74"/>
      <c r="W7076" s="74"/>
      <c r="X7076" s="77"/>
    </row>
    <row r="7077">
      <c r="S7077" s="73"/>
      <c r="T7077" s="73"/>
      <c r="U7077" s="74"/>
      <c r="V7077" s="74"/>
      <c r="W7077" s="74"/>
      <c r="X7077" s="77"/>
    </row>
    <row r="7078">
      <c r="S7078" s="73"/>
      <c r="T7078" s="73"/>
      <c r="U7078" s="74"/>
      <c r="V7078" s="74"/>
      <c r="W7078" s="74"/>
      <c r="X7078" s="77"/>
    </row>
    <row r="7079">
      <c r="S7079" s="73"/>
      <c r="T7079" s="73"/>
      <c r="U7079" s="74"/>
      <c r="V7079" s="74"/>
      <c r="W7079" s="74"/>
      <c r="X7079" s="77"/>
    </row>
    <row r="7080">
      <c r="S7080" s="73"/>
      <c r="T7080" s="73"/>
      <c r="U7080" s="74"/>
      <c r="V7080" s="74"/>
      <c r="W7080" s="74"/>
      <c r="X7080" s="77"/>
    </row>
    <row r="7081">
      <c r="S7081" s="73"/>
      <c r="T7081" s="73"/>
      <c r="U7081" s="74"/>
      <c r="V7081" s="74"/>
      <c r="W7081" s="74"/>
      <c r="X7081" s="77"/>
    </row>
    <row r="7082">
      <c r="S7082" s="73"/>
      <c r="T7082" s="73"/>
      <c r="U7082" s="74"/>
      <c r="V7082" s="74"/>
      <c r="W7082" s="74"/>
      <c r="X7082" s="77"/>
    </row>
    <row r="7083">
      <c r="S7083" s="73"/>
      <c r="T7083" s="73"/>
      <c r="U7083" s="74"/>
      <c r="V7083" s="74"/>
      <c r="W7083" s="74"/>
      <c r="X7083" s="77"/>
    </row>
    <row r="7084">
      <c r="S7084" s="73"/>
      <c r="T7084" s="73"/>
      <c r="U7084" s="74"/>
      <c r="V7084" s="74"/>
      <c r="W7084" s="74"/>
      <c r="X7084" s="77"/>
    </row>
    <row r="7085">
      <c r="S7085" s="73"/>
      <c r="T7085" s="73"/>
      <c r="U7085" s="74"/>
      <c r="V7085" s="74"/>
      <c r="W7085" s="74"/>
      <c r="X7085" s="77"/>
    </row>
    <row r="7086">
      <c r="S7086" s="73"/>
      <c r="T7086" s="73"/>
      <c r="U7086" s="74"/>
      <c r="V7086" s="74"/>
      <c r="W7086" s="74"/>
      <c r="X7086" s="77"/>
    </row>
    <row r="7087">
      <c r="S7087" s="73"/>
      <c r="T7087" s="73"/>
      <c r="U7087" s="74"/>
      <c r="V7087" s="74"/>
      <c r="W7087" s="74"/>
      <c r="X7087" s="77"/>
    </row>
    <row r="7088">
      <c r="S7088" s="73"/>
      <c r="T7088" s="73"/>
      <c r="U7088" s="74"/>
      <c r="V7088" s="74"/>
      <c r="W7088" s="74"/>
      <c r="X7088" s="77"/>
    </row>
    <row r="7089">
      <c r="S7089" s="73"/>
      <c r="T7089" s="73"/>
      <c r="U7089" s="74"/>
      <c r="V7089" s="74"/>
      <c r="W7089" s="74"/>
      <c r="X7089" s="77"/>
    </row>
    <row r="7090">
      <c r="S7090" s="73"/>
      <c r="T7090" s="73"/>
      <c r="U7090" s="74"/>
      <c r="V7090" s="74"/>
      <c r="W7090" s="74"/>
      <c r="X7090" s="77"/>
    </row>
    <row r="7091">
      <c r="S7091" s="73"/>
      <c r="T7091" s="73"/>
      <c r="U7091" s="74"/>
      <c r="V7091" s="74"/>
      <c r="W7091" s="74"/>
      <c r="X7091" s="77"/>
    </row>
    <row r="7092">
      <c r="S7092" s="73"/>
      <c r="T7092" s="73"/>
      <c r="U7092" s="74"/>
      <c r="V7092" s="74"/>
      <c r="W7092" s="74"/>
      <c r="X7092" s="77"/>
    </row>
    <row r="7093">
      <c r="S7093" s="73"/>
      <c r="T7093" s="73"/>
      <c r="U7093" s="74"/>
      <c r="V7093" s="74"/>
      <c r="W7093" s="74"/>
      <c r="X7093" s="77"/>
    </row>
    <row r="7094">
      <c r="S7094" s="73"/>
      <c r="T7094" s="73"/>
      <c r="U7094" s="74"/>
      <c r="V7094" s="74"/>
      <c r="W7094" s="74"/>
      <c r="X7094" s="77"/>
    </row>
    <row r="7095">
      <c r="S7095" s="73"/>
      <c r="T7095" s="73"/>
      <c r="U7095" s="74"/>
      <c r="V7095" s="74"/>
      <c r="W7095" s="74"/>
      <c r="X7095" s="77"/>
    </row>
    <row r="7096">
      <c r="S7096" s="73"/>
      <c r="T7096" s="73"/>
      <c r="U7096" s="74"/>
      <c r="V7096" s="74"/>
      <c r="W7096" s="74"/>
      <c r="X7096" s="77"/>
    </row>
    <row r="7097">
      <c r="S7097" s="73"/>
      <c r="T7097" s="73"/>
      <c r="U7097" s="74"/>
      <c r="V7097" s="74"/>
      <c r="W7097" s="74"/>
      <c r="X7097" s="77"/>
    </row>
    <row r="7098">
      <c r="S7098" s="73"/>
      <c r="T7098" s="73"/>
      <c r="U7098" s="74"/>
      <c r="V7098" s="74"/>
      <c r="W7098" s="74"/>
      <c r="X7098" s="77"/>
    </row>
    <row r="7099">
      <c r="S7099" s="73"/>
      <c r="T7099" s="73"/>
      <c r="U7099" s="74"/>
      <c r="V7099" s="74"/>
      <c r="W7099" s="74"/>
      <c r="X7099" s="77"/>
    </row>
    <row r="7100">
      <c r="S7100" s="73"/>
      <c r="T7100" s="73"/>
      <c r="U7100" s="74"/>
      <c r="V7100" s="74"/>
      <c r="W7100" s="74"/>
      <c r="X7100" s="77"/>
    </row>
    <row r="7101">
      <c r="S7101" s="73"/>
      <c r="T7101" s="73"/>
      <c r="U7101" s="74"/>
      <c r="V7101" s="74"/>
      <c r="W7101" s="74"/>
      <c r="X7101" s="77"/>
    </row>
    <row r="7102">
      <c r="S7102" s="73"/>
      <c r="T7102" s="73"/>
      <c r="U7102" s="74"/>
      <c r="V7102" s="74"/>
      <c r="W7102" s="74"/>
      <c r="X7102" s="77"/>
    </row>
    <row r="7103">
      <c r="S7103" s="73"/>
      <c r="T7103" s="73"/>
      <c r="U7103" s="74"/>
      <c r="V7103" s="74"/>
      <c r="W7103" s="74"/>
      <c r="X7103" s="77"/>
    </row>
    <row r="7104">
      <c r="S7104" s="73"/>
      <c r="T7104" s="73"/>
      <c r="U7104" s="74"/>
      <c r="V7104" s="74"/>
      <c r="W7104" s="74"/>
      <c r="X7104" s="77"/>
    </row>
    <row r="7105">
      <c r="S7105" s="73"/>
      <c r="T7105" s="73"/>
      <c r="U7105" s="74"/>
      <c r="V7105" s="74"/>
      <c r="W7105" s="74"/>
      <c r="X7105" s="77"/>
    </row>
    <row r="7106">
      <c r="S7106" s="73"/>
      <c r="T7106" s="73"/>
      <c r="U7106" s="74"/>
      <c r="V7106" s="74"/>
      <c r="W7106" s="74"/>
      <c r="X7106" s="77"/>
    </row>
    <row r="7107">
      <c r="S7107" s="73"/>
      <c r="T7107" s="73"/>
      <c r="U7107" s="74"/>
      <c r="V7107" s="74"/>
      <c r="W7107" s="74"/>
      <c r="X7107" s="77"/>
    </row>
    <row r="7108">
      <c r="S7108" s="73"/>
      <c r="T7108" s="73"/>
      <c r="U7108" s="74"/>
      <c r="V7108" s="74"/>
      <c r="W7108" s="74"/>
      <c r="X7108" s="77"/>
    </row>
    <row r="7109">
      <c r="S7109" s="73"/>
      <c r="T7109" s="73"/>
      <c r="U7109" s="74"/>
      <c r="V7109" s="74"/>
      <c r="W7109" s="74"/>
      <c r="X7109" s="77"/>
    </row>
    <row r="7110">
      <c r="S7110" s="73"/>
      <c r="T7110" s="73"/>
      <c r="U7110" s="74"/>
      <c r="V7110" s="74"/>
      <c r="W7110" s="74"/>
      <c r="X7110" s="77"/>
    </row>
    <row r="7111">
      <c r="S7111" s="73"/>
      <c r="T7111" s="73"/>
      <c r="U7111" s="74"/>
      <c r="V7111" s="74"/>
      <c r="W7111" s="74"/>
      <c r="X7111" s="77"/>
    </row>
    <row r="7112">
      <c r="S7112" s="73"/>
      <c r="T7112" s="73"/>
      <c r="U7112" s="74"/>
      <c r="V7112" s="74"/>
      <c r="W7112" s="74"/>
      <c r="X7112" s="77"/>
    </row>
    <row r="7113">
      <c r="S7113" s="73"/>
      <c r="T7113" s="73"/>
      <c r="U7113" s="74"/>
      <c r="V7113" s="74"/>
      <c r="W7113" s="74"/>
      <c r="X7113" s="77"/>
    </row>
    <row r="7114">
      <c r="S7114" s="73"/>
      <c r="T7114" s="73"/>
      <c r="U7114" s="74"/>
      <c r="V7114" s="74"/>
      <c r="W7114" s="74"/>
      <c r="X7114" s="77"/>
    </row>
    <row r="7115">
      <c r="S7115" s="73"/>
      <c r="T7115" s="73"/>
      <c r="U7115" s="74"/>
      <c r="V7115" s="74"/>
      <c r="W7115" s="74"/>
      <c r="X7115" s="77"/>
    </row>
    <row r="7116">
      <c r="S7116" s="73"/>
      <c r="T7116" s="73"/>
      <c r="U7116" s="74"/>
      <c r="V7116" s="74"/>
      <c r="W7116" s="74"/>
      <c r="X7116" s="77"/>
    </row>
    <row r="7117">
      <c r="S7117" s="73"/>
      <c r="T7117" s="73"/>
      <c r="U7117" s="74"/>
      <c r="V7117" s="74"/>
      <c r="W7117" s="74"/>
      <c r="X7117" s="77"/>
    </row>
    <row r="7118">
      <c r="S7118" s="73"/>
      <c r="T7118" s="73"/>
      <c r="U7118" s="74"/>
      <c r="V7118" s="74"/>
      <c r="W7118" s="74"/>
      <c r="X7118" s="77"/>
    </row>
    <row r="7119">
      <c r="S7119" s="73"/>
      <c r="T7119" s="73"/>
      <c r="U7119" s="74"/>
      <c r="V7119" s="74"/>
      <c r="W7119" s="74"/>
      <c r="X7119" s="77"/>
    </row>
    <row r="7120">
      <c r="S7120" s="73"/>
      <c r="T7120" s="73"/>
      <c r="U7120" s="74"/>
      <c r="V7120" s="74"/>
      <c r="W7120" s="74"/>
      <c r="X7120" s="77"/>
    </row>
    <row r="7121">
      <c r="S7121" s="73"/>
      <c r="T7121" s="73"/>
      <c r="U7121" s="74"/>
      <c r="V7121" s="74"/>
      <c r="W7121" s="74"/>
      <c r="X7121" s="77"/>
    </row>
    <row r="7122">
      <c r="S7122" s="73"/>
      <c r="T7122" s="73"/>
      <c r="U7122" s="74"/>
      <c r="V7122" s="74"/>
      <c r="W7122" s="74"/>
      <c r="X7122" s="77"/>
    </row>
    <row r="7123">
      <c r="S7123" s="73"/>
      <c r="T7123" s="73"/>
      <c r="U7123" s="74"/>
      <c r="V7123" s="74"/>
      <c r="W7123" s="74"/>
      <c r="X7123" s="77"/>
    </row>
    <row r="7124">
      <c r="S7124" s="73"/>
      <c r="T7124" s="73"/>
      <c r="U7124" s="74"/>
      <c r="V7124" s="74"/>
      <c r="W7124" s="74"/>
      <c r="X7124" s="77"/>
    </row>
    <row r="7125">
      <c r="S7125" s="73"/>
      <c r="T7125" s="73"/>
      <c r="U7125" s="74"/>
      <c r="V7125" s="74"/>
      <c r="W7125" s="74"/>
      <c r="X7125" s="77"/>
    </row>
    <row r="7126">
      <c r="S7126" s="73"/>
      <c r="T7126" s="73"/>
      <c r="U7126" s="74"/>
      <c r="V7126" s="74"/>
      <c r="W7126" s="74"/>
      <c r="X7126" s="77"/>
    </row>
    <row r="7127">
      <c r="S7127" s="73"/>
      <c r="T7127" s="73"/>
      <c r="U7127" s="74"/>
      <c r="V7127" s="74"/>
      <c r="W7127" s="74"/>
      <c r="X7127" s="77"/>
    </row>
    <row r="7128">
      <c r="S7128" s="73"/>
      <c r="T7128" s="73"/>
      <c r="U7128" s="74"/>
      <c r="V7128" s="74"/>
      <c r="W7128" s="74"/>
      <c r="X7128" s="77"/>
    </row>
    <row r="7129">
      <c r="S7129" s="73"/>
      <c r="T7129" s="73"/>
      <c r="U7129" s="74"/>
      <c r="V7129" s="74"/>
      <c r="W7129" s="74"/>
      <c r="X7129" s="77"/>
    </row>
    <row r="7130">
      <c r="S7130" s="73"/>
      <c r="T7130" s="73"/>
      <c r="U7130" s="74"/>
      <c r="V7130" s="74"/>
      <c r="W7130" s="74"/>
      <c r="X7130" s="77"/>
    </row>
    <row r="7131">
      <c r="S7131" s="73"/>
      <c r="T7131" s="73"/>
      <c r="U7131" s="74"/>
      <c r="V7131" s="74"/>
      <c r="W7131" s="74"/>
      <c r="X7131" s="77"/>
    </row>
    <row r="7132">
      <c r="S7132" s="73"/>
      <c r="T7132" s="73"/>
      <c r="U7132" s="74"/>
      <c r="V7132" s="74"/>
      <c r="W7132" s="74"/>
      <c r="X7132" s="77"/>
    </row>
    <row r="7133">
      <c r="S7133" s="73"/>
      <c r="T7133" s="73"/>
      <c r="U7133" s="74"/>
      <c r="V7133" s="74"/>
      <c r="W7133" s="74"/>
      <c r="X7133" s="77"/>
    </row>
    <row r="7134">
      <c r="S7134" s="73"/>
      <c r="T7134" s="73"/>
      <c r="U7134" s="74"/>
      <c r="V7134" s="74"/>
      <c r="W7134" s="74"/>
      <c r="X7134" s="77"/>
    </row>
    <row r="7135">
      <c r="S7135" s="73"/>
      <c r="T7135" s="73"/>
      <c r="U7135" s="74"/>
      <c r="V7135" s="74"/>
      <c r="W7135" s="74"/>
      <c r="X7135" s="77"/>
    </row>
    <row r="7136">
      <c r="S7136" s="73"/>
      <c r="T7136" s="73"/>
      <c r="U7136" s="74"/>
      <c r="V7136" s="74"/>
      <c r="W7136" s="74"/>
      <c r="X7136" s="77"/>
    </row>
    <row r="7137">
      <c r="S7137" s="73"/>
      <c r="T7137" s="73"/>
      <c r="U7137" s="74"/>
      <c r="V7137" s="74"/>
      <c r="W7137" s="74"/>
      <c r="X7137" s="77"/>
    </row>
    <row r="7138">
      <c r="S7138" s="73"/>
      <c r="T7138" s="73"/>
      <c r="U7138" s="74"/>
      <c r="V7138" s="74"/>
      <c r="W7138" s="74"/>
      <c r="X7138" s="77"/>
    </row>
    <row r="7139">
      <c r="S7139" s="73"/>
      <c r="T7139" s="73"/>
      <c r="U7139" s="74"/>
      <c r="V7139" s="74"/>
      <c r="W7139" s="74"/>
      <c r="X7139" s="77"/>
    </row>
    <row r="7140">
      <c r="S7140" s="73"/>
      <c r="T7140" s="73"/>
      <c r="U7140" s="74"/>
      <c r="V7140" s="74"/>
      <c r="W7140" s="74"/>
      <c r="X7140" s="77"/>
    </row>
    <row r="7141">
      <c r="S7141" s="73"/>
      <c r="T7141" s="73"/>
      <c r="U7141" s="74"/>
      <c r="V7141" s="74"/>
      <c r="W7141" s="74"/>
      <c r="X7141" s="77"/>
    </row>
    <row r="7142">
      <c r="S7142" s="73"/>
      <c r="T7142" s="73"/>
      <c r="U7142" s="74"/>
      <c r="V7142" s="74"/>
      <c r="W7142" s="74"/>
      <c r="X7142" s="77"/>
    </row>
    <row r="7143">
      <c r="S7143" s="73"/>
      <c r="T7143" s="73"/>
      <c r="U7143" s="74"/>
      <c r="V7143" s="74"/>
      <c r="W7143" s="74"/>
      <c r="X7143" s="77"/>
    </row>
    <row r="7144">
      <c r="S7144" s="73"/>
      <c r="T7144" s="73"/>
      <c r="U7144" s="74"/>
      <c r="V7144" s="74"/>
      <c r="W7144" s="74"/>
      <c r="X7144" s="77"/>
    </row>
    <row r="7145">
      <c r="S7145" s="73"/>
      <c r="T7145" s="73"/>
      <c r="U7145" s="74"/>
      <c r="V7145" s="74"/>
      <c r="W7145" s="74"/>
      <c r="X7145" s="77"/>
    </row>
    <row r="7146">
      <c r="S7146" s="73"/>
      <c r="T7146" s="73"/>
      <c r="U7146" s="74"/>
      <c r="V7146" s="74"/>
      <c r="W7146" s="74"/>
      <c r="X7146" s="77"/>
    </row>
    <row r="7147">
      <c r="S7147" s="73"/>
      <c r="T7147" s="73"/>
      <c r="U7147" s="74"/>
      <c r="V7147" s="74"/>
      <c r="W7147" s="74"/>
      <c r="X7147" s="77"/>
    </row>
    <row r="7148">
      <c r="S7148" s="73"/>
      <c r="T7148" s="73"/>
      <c r="U7148" s="74"/>
      <c r="V7148" s="74"/>
      <c r="W7148" s="74"/>
      <c r="X7148" s="77"/>
    </row>
    <row r="7149">
      <c r="S7149" s="73"/>
      <c r="T7149" s="73"/>
      <c r="U7149" s="74"/>
      <c r="V7149" s="74"/>
      <c r="W7149" s="74"/>
      <c r="X7149" s="77"/>
    </row>
    <row r="7150">
      <c r="S7150" s="73"/>
      <c r="T7150" s="73"/>
      <c r="U7150" s="74"/>
      <c r="V7150" s="74"/>
      <c r="W7150" s="74"/>
      <c r="X7150" s="77"/>
    </row>
    <row r="7151">
      <c r="S7151" s="73"/>
      <c r="T7151" s="73"/>
      <c r="U7151" s="74"/>
      <c r="V7151" s="74"/>
      <c r="W7151" s="74"/>
      <c r="X7151" s="77"/>
    </row>
    <row r="7152">
      <c r="S7152" s="73"/>
      <c r="T7152" s="73"/>
      <c r="U7152" s="74"/>
      <c r="V7152" s="74"/>
      <c r="W7152" s="74"/>
      <c r="X7152" s="77"/>
    </row>
    <row r="7153">
      <c r="S7153" s="73"/>
      <c r="T7153" s="73"/>
      <c r="U7153" s="74"/>
      <c r="V7153" s="74"/>
      <c r="W7153" s="74"/>
      <c r="X7153" s="77"/>
    </row>
    <row r="7154">
      <c r="S7154" s="73"/>
      <c r="T7154" s="73"/>
      <c r="U7154" s="74"/>
      <c r="V7154" s="74"/>
      <c r="W7154" s="74"/>
      <c r="X7154" s="77"/>
    </row>
    <row r="7155">
      <c r="S7155" s="73"/>
      <c r="T7155" s="73"/>
      <c r="U7155" s="74"/>
      <c r="V7155" s="74"/>
      <c r="W7155" s="74"/>
      <c r="X7155" s="77"/>
    </row>
    <row r="7156">
      <c r="S7156" s="73"/>
      <c r="T7156" s="73"/>
      <c r="U7156" s="74"/>
      <c r="V7156" s="74"/>
      <c r="W7156" s="74"/>
      <c r="X7156" s="77"/>
    </row>
    <row r="7157">
      <c r="S7157" s="73"/>
      <c r="T7157" s="73"/>
      <c r="U7157" s="74"/>
      <c r="V7157" s="74"/>
      <c r="W7157" s="74"/>
      <c r="X7157" s="77"/>
    </row>
    <row r="7158">
      <c r="S7158" s="73"/>
      <c r="T7158" s="73"/>
      <c r="U7158" s="74"/>
      <c r="V7158" s="74"/>
      <c r="W7158" s="74"/>
      <c r="X7158" s="77"/>
    </row>
    <row r="7159">
      <c r="S7159" s="73"/>
      <c r="T7159" s="73"/>
      <c r="U7159" s="74"/>
      <c r="V7159" s="74"/>
      <c r="W7159" s="74"/>
      <c r="X7159" s="77"/>
    </row>
    <row r="7160">
      <c r="S7160" s="73"/>
      <c r="T7160" s="73"/>
      <c r="U7160" s="74"/>
      <c r="V7160" s="74"/>
      <c r="W7160" s="74"/>
      <c r="X7160" s="77"/>
    </row>
    <row r="7161">
      <c r="S7161" s="73"/>
      <c r="T7161" s="73"/>
      <c r="U7161" s="74"/>
      <c r="V7161" s="74"/>
      <c r="W7161" s="74"/>
      <c r="X7161" s="77"/>
    </row>
    <row r="7162">
      <c r="S7162" s="73"/>
      <c r="T7162" s="73"/>
      <c r="U7162" s="74"/>
      <c r="V7162" s="74"/>
      <c r="W7162" s="74"/>
      <c r="X7162" s="77"/>
    </row>
    <row r="7163">
      <c r="S7163" s="73"/>
      <c r="T7163" s="73"/>
      <c r="U7163" s="74"/>
      <c r="V7163" s="74"/>
      <c r="W7163" s="74"/>
      <c r="X7163" s="77"/>
    </row>
    <row r="7164">
      <c r="S7164" s="73"/>
      <c r="T7164" s="73"/>
      <c r="U7164" s="74"/>
      <c r="V7164" s="74"/>
      <c r="W7164" s="74"/>
      <c r="X7164" s="77"/>
    </row>
    <row r="7165">
      <c r="S7165" s="73"/>
      <c r="T7165" s="73"/>
      <c r="U7165" s="74"/>
      <c r="V7165" s="74"/>
      <c r="W7165" s="74"/>
      <c r="X7165" s="77"/>
    </row>
    <row r="7166">
      <c r="S7166" s="73"/>
      <c r="T7166" s="73"/>
      <c r="U7166" s="74"/>
      <c r="V7166" s="74"/>
      <c r="W7166" s="74"/>
      <c r="X7166" s="77"/>
    </row>
    <row r="7167">
      <c r="S7167" s="73"/>
      <c r="T7167" s="73"/>
      <c r="U7167" s="74"/>
      <c r="V7167" s="74"/>
      <c r="W7167" s="74"/>
      <c r="X7167" s="77"/>
    </row>
    <row r="7168">
      <c r="S7168" s="73"/>
      <c r="T7168" s="73"/>
      <c r="U7168" s="74"/>
      <c r="V7168" s="74"/>
      <c r="W7168" s="74"/>
      <c r="X7168" s="77"/>
    </row>
    <row r="7169">
      <c r="S7169" s="73"/>
      <c r="T7169" s="73"/>
      <c r="U7169" s="74"/>
      <c r="V7169" s="74"/>
      <c r="W7169" s="74"/>
      <c r="X7169" s="77"/>
    </row>
    <row r="7170">
      <c r="S7170" s="73"/>
      <c r="T7170" s="73"/>
      <c r="U7170" s="74"/>
      <c r="V7170" s="74"/>
      <c r="W7170" s="74"/>
      <c r="X7170" s="77"/>
    </row>
    <row r="7171">
      <c r="S7171" s="73"/>
      <c r="T7171" s="73"/>
      <c r="U7171" s="74"/>
      <c r="V7171" s="74"/>
      <c r="W7171" s="74"/>
      <c r="X7171" s="77"/>
    </row>
    <row r="7172">
      <c r="S7172" s="73"/>
      <c r="T7172" s="73"/>
      <c r="U7172" s="74"/>
      <c r="V7172" s="74"/>
      <c r="W7172" s="74"/>
      <c r="X7172" s="77"/>
    </row>
    <row r="7173">
      <c r="S7173" s="73"/>
      <c r="T7173" s="73"/>
      <c r="U7173" s="74"/>
      <c r="V7173" s="74"/>
      <c r="W7173" s="74"/>
      <c r="X7173" s="77"/>
    </row>
    <row r="7174">
      <c r="S7174" s="73"/>
      <c r="T7174" s="73"/>
      <c r="U7174" s="74"/>
      <c r="V7174" s="74"/>
      <c r="W7174" s="74"/>
      <c r="X7174" s="77"/>
    </row>
    <row r="7175">
      <c r="S7175" s="73"/>
      <c r="T7175" s="73"/>
      <c r="U7175" s="74"/>
      <c r="V7175" s="74"/>
      <c r="W7175" s="74"/>
      <c r="X7175" s="77"/>
    </row>
    <row r="7176">
      <c r="S7176" s="73"/>
      <c r="T7176" s="73"/>
      <c r="U7176" s="74"/>
      <c r="V7176" s="74"/>
      <c r="W7176" s="74"/>
      <c r="X7176" s="77"/>
    </row>
    <row r="7177">
      <c r="S7177" s="73"/>
      <c r="T7177" s="73"/>
      <c r="U7177" s="74"/>
      <c r="V7177" s="74"/>
      <c r="W7177" s="74"/>
      <c r="X7177" s="77"/>
    </row>
    <row r="7178">
      <c r="S7178" s="73"/>
      <c r="T7178" s="73"/>
      <c r="U7178" s="74"/>
      <c r="V7178" s="74"/>
      <c r="W7178" s="74"/>
      <c r="X7178" s="77"/>
    </row>
    <row r="7179">
      <c r="S7179" s="73"/>
      <c r="T7179" s="73"/>
      <c r="U7179" s="74"/>
      <c r="V7179" s="74"/>
      <c r="W7179" s="74"/>
      <c r="X7179" s="77"/>
    </row>
    <row r="7180">
      <c r="S7180" s="73"/>
      <c r="T7180" s="73"/>
      <c r="U7180" s="74"/>
      <c r="V7180" s="74"/>
      <c r="W7180" s="74"/>
      <c r="X7180" s="77"/>
    </row>
    <row r="7181">
      <c r="S7181" s="73"/>
      <c r="T7181" s="73"/>
      <c r="U7181" s="74"/>
      <c r="V7181" s="74"/>
      <c r="W7181" s="74"/>
      <c r="X7181" s="77"/>
    </row>
    <row r="7182">
      <c r="S7182" s="73"/>
      <c r="T7182" s="73"/>
      <c r="U7182" s="74"/>
      <c r="V7182" s="74"/>
      <c r="W7182" s="74"/>
      <c r="X7182" s="77"/>
    </row>
    <row r="7183">
      <c r="S7183" s="73"/>
      <c r="T7183" s="73"/>
      <c r="U7183" s="74"/>
      <c r="V7183" s="74"/>
      <c r="W7183" s="74"/>
      <c r="X7183" s="77"/>
    </row>
    <row r="7184">
      <c r="S7184" s="73"/>
      <c r="T7184" s="73"/>
      <c r="U7184" s="74"/>
      <c r="V7184" s="74"/>
      <c r="W7184" s="74"/>
      <c r="X7184" s="77"/>
    </row>
    <row r="7185">
      <c r="S7185" s="73"/>
      <c r="T7185" s="73"/>
      <c r="U7185" s="74"/>
      <c r="V7185" s="74"/>
      <c r="W7185" s="74"/>
      <c r="X7185" s="77"/>
    </row>
    <row r="7186">
      <c r="S7186" s="73"/>
      <c r="T7186" s="73"/>
      <c r="U7186" s="74"/>
      <c r="V7186" s="74"/>
      <c r="W7186" s="74"/>
      <c r="X7186" s="77"/>
    </row>
    <row r="7187">
      <c r="S7187" s="73"/>
      <c r="T7187" s="73"/>
      <c r="U7187" s="74"/>
      <c r="V7187" s="74"/>
      <c r="W7187" s="74"/>
      <c r="X7187" s="77"/>
    </row>
    <row r="7188">
      <c r="S7188" s="73"/>
      <c r="T7188" s="73"/>
      <c r="U7188" s="74"/>
      <c r="V7188" s="74"/>
      <c r="W7188" s="74"/>
      <c r="X7188" s="77"/>
    </row>
    <row r="7189">
      <c r="S7189" s="73"/>
      <c r="T7189" s="73"/>
      <c r="U7189" s="74"/>
      <c r="V7189" s="74"/>
      <c r="W7189" s="74"/>
      <c r="X7189" s="77"/>
    </row>
    <row r="7190">
      <c r="S7190" s="73"/>
      <c r="T7190" s="73"/>
      <c r="U7190" s="74"/>
      <c r="V7190" s="74"/>
      <c r="W7190" s="74"/>
      <c r="X7190" s="77"/>
    </row>
    <row r="7191">
      <c r="S7191" s="73"/>
      <c r="T7191" s="73"/>
      <c r="U7191" s="74"/>
      <c r="V7191" s="74"/>
      <c r="W7191" s="74"/>
      <c r="X7191" s="77"/>
    </row>
    <row r="7192">
      <c r="S7192" s="73"/>
      <c r="T7192" s="73"/>
      <c r="U7192" s="74"/>
      <c r="V7192" s="74"/>
      <c r="W7192" s="74"/>
      <c r="X7192" s="77"/>
    </row>
    <row r="7193">
      <c r="S7193" s="73"/>
      <c r="T7193" s="73"/>
      <c r="U7193" s="74"/>
      <c r="V7193" s="74"/>
      <c r="W7193" s="74"/>
      <c r="X7193" s="77"/>
    </row>
    <row r="7194">
      <c r="S7194" s="73"/>
      <c r="T7194" s="73"/>
      <c r="U7194" s="74"/>
      <c r="V7194" s="74"/>
      <c r="W7194" s="74"/>
      <c r="X7194" s="77"/>
    </row>
    <row r="7195">
      <c r="S7195" s="73"/>
      <c r="T7195" s="73"/>
      <c r="U7195" s="74"/>
      <c r="V7195" s="74"/>
      <c r="W7195" s="74"/>
      <c r="X7195" s="77"/>
    </row>
    <row r="7196">
      <c r="S7196" s="73"/>
      <c r="T7196" s="73"/>
      <c r="U7196" s="74"/>
      <c r="V7196" s="74"/>
      <c r="W7196" s="74"/>
      <c r="X7196" s="77"/>
    </row>
    <row r="7197">
      <c r="S7197" s="73"/>
      <c r="T7197" s="73"/>
      <c r="U7197" s="74"/>
      <c r="V7197" s="74"/>
      <c r="W7197" s="74"/>
      <c r="X7197" s="77"/>
    </row>
    <row r="7198">
      <c r="S7198" s="73"/>
      <c r="T7198" s="73"/>
      <c r="U7198" s="74"/>
      <c r="V7198" s="74"/>
      <c r="W7198" s="74"/>
      <c r="X7198" s="77"/>
    </row>
    <row r="7199">
      <c r="S7199" s="73"/>
      <c r="T7199" s="73"/>
      <c r="U7199" s="74"/>
      <c r="V7199" s="74"/>
      <c r="W7199" s="74"/>
      <c r="X7199" s="77"/>
    </row>
    <row r="7200">
      <c r="S7200" s="73"/>
      <c r="T7200" s="73"/>
      <c r="U7200" s="74"/>
      <c r="V7200" s="74"/>
      <c r="W7200" s="74"/>
      <c r="X7200" s="74"/>
    </row>
    <row r="7201">
      <c r="S7201" s="73"/>
      <c r="T7201" s="73"/>
      <c r="U7201" s="74"/>
      <c r="V7201" s="74"/>
      <c r="W7201" s="74"/>
      <c r="X7201" s="74"/>
    </row>
    <row r="7202">
      <c r="S7202" s="73"/>
      <c r="T7202" s="73"/>
      <c r="U7202" s="74"/>
      <c r="V7202" s="74"/>
      <c r="W7202" s="74"/>
      <c r="X7202" s="74"/>
    </row>
    <row r="7203">
      <c r="S7203" s="73"/>
      <c r="T7203" s="73"/>
      <c r="U7203" s="74"/>
      <c r="V7203" s="74"/>
      <c r="W7203" s="74"/>
      <c r="X7203" s="74"/>
    </row>
    <row r="7204">
      <c r="S7204" s="73"/>
      <c r="T7204" s="73"/>
      <c r="U7204" s="74"/>
      <c r="V7204" s="74"/>
      <c r="W7204" s="74"/>
      <c r="X7204" s="74"/>
    </row>
    <row r="7205">
      <c r="S7205" s="73"/>
      <c r="T7205" s="73"/>
      <c r="U7205" s="74"/>
      <c r="V7205" s="74"/>
      <c r="W7205" s="74"/>
      <c r="X7205" s="74"/>
    </row>
    <row r="7206">
      <c r="S7206" s="73"/>
      <c r="T7206" s="73"/>
      <c r="U7206" s="74"/>
      <c r="V7206" s="74"/>
      <c r="W7206" s="74"/>
      <c r="X7206" s="74"/>
    </row>
    <row r="7207">
      <c r="S7207" s="73"/>
      <c r="T7207" s="73"/>
      <c r="U7207" s="74"/>
      <c r="V7207" s="74"/>
      <c r="W7207" s="74"/>
      <c r="X7207" s="74"/>
    </row>
    <row r="7208">
      <c r="S7208" s="73"/>
      <c r="T7208" s="73"/>
      <c r="U7208" s="74"/>
      <c r="V7208" s="74"/>
      <c r="W7208" s="74"/>
      <c r="X7208" s="74"/>
    </row>
    <row r="7209">
      <c r="S7209" s="73"/>
      <c r="T7209" s="73"/>
      <c r="U7209" s="74"/>
      <c r="V7209" s="74"/>
      <c r="W7209" s="74"/>
      <c r="X7209" s="74"/>
    </row>
    <row r="7210">
      <c r="S7210" s="73"/>
      <c r="T7210" s="73"/>
      <c r="U7210" s="74"/>
      <c r="V7210" s="74"/>
      <c r="W7210" s="74"/>
      <c r="X7210" s="74"/>
    </row>
    <row r="7211">
      <c r="S7211" s="73"/>
      <c r="T7211" s="73"/>
      <c r="U7211" s="74"/>
      <c r="V7211" s="74"/>
      <c r="W7211" s="74"/>
      <c r="X7211" s="74"/>
    </row>
    <row r="7212">
      <c r="S7212" s="73"/>
      <c r="T7212" s="73"/>
      <c r="U7212" s="74"/>
      <c r="V7212" s="74"/>
      <c r="W7212" s="74"/>
      <c r="X7212" s="74"/>
    </row>
    <row r="7213">
      <c r="S7213" s="73"/>
      <c r="T7213" s="73"/>
      <c r="U7213" s="74"/>
      <c r="V7213" s="74"/>
      <c r="W7213" s="74"/>
      <c r="X7213" s="74"/>
    </row>
    <row r="7214">
      <c r="S7214" s="73"/>
      <c r="T7214" s="73"/>
      <c r="U7214" s="74"/>
      <c r="V7214" s="74"/>
      <c r="W7214" s="74"/>
      <c r="X7214" s="74"/>
    </row>
    <row r="7215">
      <c r="S7215" s="73"/>
      <c r="T7215" s="73"/>
      <c r="U7215" s="74"/>
      <c r="V7215" s="74"/>
      <c r="W7215" s="74"/>
      <c r="X7215" s="74"/>
    </row>
    <row r="7216">
      <c r="S7216" s="73"/>
      <c r="T7216" s="73"/>
      <c r="U7216" s="74"/>
      <c r="V7216" s="74"/>
      <c r="W7216" s="74"/>
      <c r="X7216" s="74"/>
    </row>
    <row r="7217">
      <c r="S7217" s="73"/>
      <c r="T7217" s="73"/>
      <c r="U7217" s="74"/>
      <c r="V7217" s="74"/>
      <c r="W7217" s="74"/>
      <c r="X7217" s="74"/>
    </row>
    <row r="7218">
      <c r="S7218" s="73"/>
      <c r="T7218" s="73"/>
      <c r="U7218" s="74"/>
      <c r="V7218" s="74"/>
      <c r="W7218" s="74"/>
      <c r="X7218" s="74"/>
    </row>
    <row r="7219">
      <c r="S7219" s="73"/>
      <c r="T7219" s="73"/>
      <c r="U7219" s="74"/>
      <c r="V7219" s="74"/>
      <c r="W7219" s="74"/>
      <c r="X7219" s="74"/>
    </row>
    <row r="7220">
      <c r="S7220" s="73"/>
      <c r="T7220" s="73"/>
      <c r="U7220" s="74"/>
      <c r="V7220" s="74"/>
      <c r="W7220" s="74"/>
      <c r="X7220" s="74"/>
    </row>
    <row r="7221">
      <c r="S7221" s="73"/>
      <c r="T7221" s="73"/>
      <c r="U7221" s="74"/>
      <c r="V7221" s="74"/>
      <c r="W7221" s="74"/>
      <c r="X7221" s="74"/>
    </row>
    <row r="7222">
      <c r="S7222" s="73"/>
      <c r="T7222" s="73"/>
      <c r="U7222" s="74"/>
      <c r="V7222" s="74"/>
      <c r="W7222" s="74"/>
      <c r="X7222" s="74"/>
    </row>
    <row r="7223">
      <c r="S7223" s="73"/>
      <c r="T7223" s="73"/>
      <c r="U7223" s="74"/>
      <c r="V7223" s="74"/>
      <c r="W7223" s="74"/>
      <c r="X7223" s="74"/>
    </row>
    <row r="7224">
      <c r="S7224" s="73"/>
      <c r="T7224" s="73"/>
      <c r="U7224" s="74"/>
      <c r="V7224" s="74"/>
      <c r="W7224" s="74"/>
      <c r="X7224" s="74"/>
    </row>
    <row r="7225">
      <c r="S7225" s="73"/>
      <c r="T7225" s="73"/>
      <c r="U7225" s="74"/>
      <c r="V7225" s="74"/>
      <c r="W7225" s="74"/>
      <c r="X7225" s="74"/>
    </row>
    <row r="7226">
      <c r="S7226" s="73"/>
      <c r="T7226" s="73"/>
      <c r="U7226" s="74"/>
      <c r="V7226" s="74"/>
      <c r="W7226" s="74"/>
      <c r="X7226" s="74"/>
    </row>
    <row r="7227">
      <c r="S7227" s="73"/>
      <c r="T7227" s="73"/>
      <c r="U7227" s="74"/>
      <c r="V7227" s="74"/>
      <c r="W7227" s="74"/>
      <c r="X7227" s="74"/>
    </row>
    <row r="7228">
      <c r="S7228" s="73"/>
      <c r="T7228" s="73"/>
      <c r="U7228" s="74"/>
      <c r="V7228" s="74"/>
      <c r="W7228" s="74"/>
      <c r="X7228" s="74"/>
    </row>
    <row r="7229">
      <c r="S7229" s="73"/>
      <c r="T7229" s="73"/>
      <c r="U7229" s="74"/>
      <c r="V7229" s="74"/>
      <c r="W7229" s="74"/>
      <c r="X7229" s="74"/>
    </row>
    <row r="7230">
      <c r="S7230" s="73"/>
      <c r="T7230" s="73"/>
      <c r="U7230" s="74"/>
      <c r="V7230" s="74"/>
      <c r="W7230" s="74"/>
      <c r="X7230" s="74"/>
    </row>
    <row r="7231">
      <c r="S7231" s="73"/>
      <c r="T7231" s="73"/>
      <c r="U7231" s="74"/>
      <c r="V7231" s="74"/>
      <c r="W7231" s="74"/>
      <c r="X7231" s="74"/>
    </row>
    <row r="7232">
      <c r="S7232" s="73"/>
      <c r="T7232" s="73"/>
      <c r="U7232" s="74"/>
      <c r="V7232" s="74"/>
      <c r="W7232" s="74"/>
      <c r="X7232" s="74"/>
    </row>
    <row r="7233">
      <c r="S7233" s="73"/>
      <c r="T7233" s="73"/>
      <c r="U7233" s="74"/>
      <c r="V7233" s="74"/>
      <c r="W7233" s="74"/>
      <c r="X7233" s="74"/>
    </row>
    <row r="7234">
      <c r="S7234" s="73"/>
      <c r="T7234" s="73"/>
      <c r="U7234" s="74"/>
      <c r="V7234" s="74"/>
      <c r="W7234" s="74"/>
      <c r="X7234" s="74"/>
    </row>
    <row r="7235">
      <c r="S7235" s="73"/>
      <c r="T7235" s="73"/>
      <c r="U7235" s="74"/>
      <c r="V7235" s="74"/>
      <c r="W7235" s="74"/>
      <c r="X7235" s="74"/>
    </row>
    <row r="7236">
      <c r="S7236" s="73"/>
      <c r="T7236" s="73"/>
      <c r="U7236" s="74"/>
      <c r="V7236" s="74"/>
      <c r="W7236" s="74"/>
      <c r="X7236" s="74"/>
    </row>
    <row r="7237">
      <c r="S7237" s="73"/>
      <c r="T7237" s="73"/>
      <c r="U7237" s="74"/>
      <c r="V7237" s="74"/>
      <c r="W7237" s="74"/>
      <c r="X7237" s="74"/>
    </row>
    <row r="7238">
      <c r="S7238" s="73"/>
      <c r="T7238" s="73"/>
      <c r="U7238" s="74"/>
      <c r="V7238" s="74"/>
      <c r="W7238" s="74"/>
      <c r="X7238" s="74"/>
    </row>
    <row r="7239">
      <c r="S7239" s="73"/>
      <c r="T7239" s="73"/>
      <c r="U7239" s="74"/>
      <c r="V7239" s="74"/>
      <c r="W7239" s="74"/>
      <c r="X7239" s="74"/>
    </row>
    <row r="7240">
      <c r="S7240" s="73"/>
      <c r="T7240" s="73"/>
      <c r="U7240" s="74"/>
      <c r="V7240" s="74"/>
      <c r="W7240" s="74"/>
      <c r="X7240" s="74"/>
    </row>
    <row r="7241">
      <c r="S7241" s="73"/>
      <c r="T7241" s="73"/>
      <c r="U7241" s="74"/>
      <c r="V7241" s="74"/>
      <c r="W7241" s="74"/>
      <c r="X7241" s="74"/>
    </row>
    <row r="7242">
      <c r="S7242" s="73"/>
      <c r="T7242" s="73"/>
      <c r="U7242" s="74"/>
      <c r="V7242" s="74"/>
      <c r="W7242" s="74"/>
      <c r="X7242" s="74"/>
    </row>
    <row r="7243">
      <c r="S7243" s="73"/>
      <c r="T7243" s="73"/>
      <c r="U7243" s="74"/>
      <c r="V7243" s="74"/>
      <c r="W7243" s="74"/>
      <c r="X7243" s="74"/>
    </row>
    <row r="7244">
      <c r="S7244" s="73"/>
      <c r="T7244" s="73"/>
      <c r="U7244" s="74"/>
      <c r="V7244" s="74"/>
      <c r="W7244" s="74"/>
      <c r="X7244" s="74"/>
    </row>
    <row r="7245">
      <c r="S7245" s="73"/>
      <c r="T7245" s="73"/>
      <c r="U7245" s="74"/>
      <c r="V7245" s="74"/>
      <c r="W7245" s="74"/>
      <c r="X7245" s="74"/>
    </row>
    <row r="7246">
      <c r="S7246" s="73"/>
      <c r="T7246" s="73"/>
      <c r="U7246" s="74"/>
      <c r="V7246" s="74"/>
      <c r="W7246" s="74"/>
      <c r="X7246" s="74"/>
    </row>
    <row r="7247">
      <c r="S7247" s="73"/>
      <c r="T7247" s="73"/>
      <c r="U7247" s="74"/>
      <c r="V7247" s="74"/>
      <c r="W7247" s="74"/>
      <c r="X7247" s="74"/>
    </row>
    <row r="7248">
      <c r="S7248" s="73"/>
      <c r="T7248" s="73"/>
      <c r="U7248" s="74"/>
      <c r="V7248" s="74"/>
      <c r="W7248" s="74"/>
      <c r="X7248" s="74"/>
    </row>
    <row r="7249">
      <c r="S7249" s="73"/>
      <c r="T7249" s="73"/>
      <c r="U7249" s="74"/>
      <c r="V7249" s="74"/>
      <c r="W7249" s="74"/>
      <c r="X7249" s="74"/>
    </row>
    <row r="7250">
      <c r="S7250" s="73"/>
      <c r="T7250" s="73"/>
      <c r="U7250" s="74"/>
      <c r="V7250" s="74"/>
      <c r="W7250" s="74"/>
      <c r="X7250" s="74"/>
    </row>
    <row r="7251">
      <c r="S7251" s="73"/>
      <c r="T7251" s="73"/>
      <c r="U7251" s="74"/>
      <c r="V7251" s="74"/>
      <c r="W7251" s="74"/>
      <c r="X7251" s="74"/>
    </row>
    <row r="7252">
      <c r="S7252" s="73"/>
      <c r="T7252" s="73"/>
      <c r="U7252" s="74"/>
      <c r="V7252" s="74"/>
      <c r="W7252" s="74"/>
      <c r="X7252" s="74"/>
    </row>
    <row r="7253">
      <c r="S7253" s="73"/>
      <c r="T7253" s="73"/>
      <c r="U7253" s="74"/>
      <c r="V7253" s="74"/>
      <c r="W7253" s="74"/>
      <c r="X7253" s="74"/>
    </row>
    <row r="7254">
      <c r="S7254" s="73"/>
      <c r="T7254" s="73"/>
      <c r="U7254" s="74"/>
      <c r="V7254" s="74"/>
      <c r="W7254" s="74"/>
      <c r="X7254" s="74"/>
    </row>
    <row r="7255">
      <c r="S7255" s="73"/>
      <c r="T7255" s="73"/>
      <c r="U7255" s="74"/>
      <c r="V7255" s="74"/>
      <c r="W7255" s="74"/>
      <c r="X7255" s="74"/>
    </row>
    <row r="7256">
      <c r="S7256" s="73"/>
      <c r="T7256" s="73"/>
      <c r="U7256" s="74"/>
      <c r="V7256" s="74"/>
      <c r="W7256" s="74"/>
      <c r="X7256" s="74"/>
    </row>
    <row r="7257">
      <c r="S7257" s="73"/>
      <c r="T7257" s="73"/>
      <c r="U7257" s="74"/>
      <c r="V7257" s="74"/>
      <c r="W7257" s="74"/>
      <c r="X7257" s="74"/>
    </row>
    <row r="7258">
      <c r="S7258" s="73"/>
      <c r="T7258" s="73"/>
      <c r="U7258" s="74"/>
      <c r="V7258" s="74"/>
      <c r="W7258" s="74"/>
      <c r="X7258" s="74"/>
    </row>
    <row r="7259">
      <c r="S7259" s="73"/>
      <c r="T7259" s="73"/>
      <c r="U7259" s="74"/>
      <c r="V7259" s="74"/>
      <c r="W7259" s="74"/>
      <c r="X7259" s="74"/>
    </row>
    <row r="7260">
      <c r="S7260" s="73"/>
      <c r="T7260" s="73"/>
      <c r="U7260" s="74"/>
      <c r="V7260" s="74"/>
      <c r="W7260" s="74"/>
      <c r="X7260" s="74"/>
    </row>
    <row r="7261">
      <c r="S7261" s="73"/>
      <c r="T7261" s="73"/>
      <c r="U7261" s="74"/>
      <c r="V7261" s="74"/>
      <c r="W7261" s="74"/>
      <c r="X7261" s="74"/>
    </row>
    <row r="7262">
      <c r="S7262" s="73"/>
      <c r="T7262" s="73"/>
      <c r="U7262" s="74"/>
      <c r="V7262" s="74"/>
      <c r="W7262" s="74"/>
      <c r="X7262" s="74"/>
    </row>
    <row r="7263">
      <c r="S7263" s="73"/>
      <c r="T7263" s="73"/>
      <c r="U7263" s="74"/>
      <c r="V7263" s="74"/>
      <c r="W7263" s="74"/>
      <c r="X7263" s="74"/>
    </row>
    <row r="7264">
      <c r="S7264" s="73"/>
      <c r="T7264" s="73"/>
      <c r="U7264" s="74"/>
      <c r="V7264" s="74"/>
      <c r="W7264" s="74"/>
      <c r="X7264" s="74"/>
    </row>
    <row r="7265">
      <c r="S7265" s="73"/>
      <c r="T7265" s="73"/>
      <c r="U7265" s="74"/>
      <c r="V7265" s="74"/>
      <c r="W7265" s="74"/>
      <c r="X7265" s="74"/>
    </row>
    <row r="7266">
      <c r="S7266" s="73"/>
      <c r="T7266" s="73"/>
      <c r="U7266" s="74"/>
      <c r="V7266" s="74"/>
      <c r="W7266" s="74"/>
      <c r="X7266" s="74"/>
    </row>
    <row r="7267">
      <c r="S7267" s="73"/>
      <c r="T7267" s="73"/>
      <c r="U7267" s="74"/>
      <c r="V7267" s="74"/>
      <c r="W7267" s="74"/>
      <c r="X7267" s="74"/>
    </row>
    <row r="7268">
      <c r="S7268" s="73"/>
      <c r="T7268" s="73"/>
      <c r="U7268" s="74"/>
      <c r="V7268" s="74"/>
      <c r="W7268" s="74"/>
      <c r="X7268" s="74"/>
    </row>
    <row r="7269">
      <c r="S7269" s="73"/>
      <c r="T7269" s="73"/>
      <c r="U7269" s="74"/>
      <c r="V7269" s="74"/>
      <c r="W7269" s="74"/>
      <c r="X7269" s="74"/>
    </row>
    <row r="7270">
      <c r="S7270" s="73"/>
      <c r="T7270" s="73"/>
      <c r="U7270" s="74"/>
      <c r="V7270" s="74"/>
      <c r="W7270" s="74"/>
      <c r="X7270" s="74"/>
    </row>
    <row r="7271">
      <c r="S7271" s="73"/>
      <c r="T7271" s="73"/>
      <c r="U7271" s="74"/>
      <c r="V7271" s="74"/>
      <c r="W7271" s="74"/>
      <c r="X7271" s="74"/>
    </row>
    <row r="7272">
      <c r="S7272" s="73"/>
      <c r="T7272" s="73"/>
      <c r="U7272" s="74"/>
      <c r="V7272" s="74"/>
      <c r="W7272" s="74"/>
      <c r="X7272" s="74"/>
    </row>
    <row r="7273">
      <c r="S7273" s="73"/>
      <c r="T7273" s="73"/>
      <c r="U7273" s="74"/>
      <c r="V7273" s="74"/>
      <c r="W7273" s="74"/>
      <c r="X7273" s="74"/>
    </row>
    <row r="7274">
      <c r="S7274" s="73"/>
      <c r="T7274" s="73"/>
      <c r="U7274" s="74"/>
      <c r="V7274" s="74"/>
      <c r="W7274" s="74"/>
      <c r="X7274" s="74"/>
    </row>
    <row r="7275">
      <c r="S7275" s="73"/>
      <c r="T7275" s="73"/>
      <c r="U7275" s="74"/>
      <c r="V7275" s="74"/>
      <c r="W7275" s="74"/>
      <c r="X7275" s="74"/>
    </row>
    <row r="7276">
      <c r="S7276" s="73"/>
      <c r="T7276" s="73"/>
      <c r="U7276" s="74"/>
      <c r="V7276" s="74"/>
      <c r="W7276" s="74"/>
      <c r="X7276" s="74"/>
    </row>
    <row r="7277">
      <c r="S7277" s="73"/>
      <c r="T7277" s="73"/>
      <c r="U7277" s="74"/>
      <c r="V7277" s="74"/>
      <c r="W7277" s="74"/>
      <c r="X7277" s="74"/>
    </row>
    <row r="7278">
      <c r="S7278" s="73"/>
      <c r="T7278" s="73"/>
      <c r="U7278" s="74"/>
      <c r="V7278" s="74"/>
      <c r="W7278" s="74"/>
      <c r="X7278" s="74"/>
    </row>
    <row r="7279">
      <c r="S7279" s="73"/>
      <c r="T7279" s="73"/>
      <c r="U7279" s="74"/>
      <c r="V7279" s="74"/>
      <c r="W7279" s="74"/>
      <c r="X7279" s="74"/>
    </row>
    <row r="7280">
      <c r="S7280" s="73"/>
      <c r="T7280" s="73"/>
      <c r="U7280" s="74"/>
      <c r="V7280" s="74"/>
      <c r="W7280" s="74"/>
      <c r="X7280" s="74"/>
    </row>
    <row r="7281">
      <c r="S7281" s="73"/>
      <c r="T7281" s="73"/>
      <c r="U7281" s="74"/>
      <c r="V7281" s="74"/>
      <c r="W7281" s="74"/>
      <c r="X7281" s="74"/>
    </row>
    <row r="7282">
      <c r="S7282" s="73"/>
      <c r="T7282" s="73"/>
      <c r="U7282" s="74"/>
      <c r="V7282" s="74"/>
      <c r="W7282" s="74"/>
      <c r="X7282" s="74"/>
    </row>
    <row r="7283">
      <c r="S7283" s="73"/>
      <c r="T7283" s="73"/>
      <c r="U7283" s="74"/>
      <c r="V7283" s="74"/>
      <c r="W7283" s="74"/>
      <c r="X7283" s="74"/>
    </row>
    <row r="7284">
      <c r="S7284" s="73"/>
      <c r="T7284" s="73"/>
      <c r="U7284" s="74"/>
      <c r="V7284" s="74"/>
      <c r="W7284" s="74"/>
      <c r="X7284" s="74"/>
    </row>
    <row r="7285">
      <c r="S7285" s="73"/>
      <c r="T7285" s="73"/>
      <c r="U7285" s="74"/>
      <c r="V7285" s="74"/>
      <c r="W7285" s="74"/>
      <c r="X7285" s="74"/>
    </row>
    <row r="7286">
      <c r="S7286" s="73"/>
      <c r="T7286" s="73"/>
      <c r="U7286" s="74"/>
      <c r="V7286" s="74"/>
      <c r="W7286" s="74"/>
      <c r="X7286" s="74"/>
    </row>
    <row r="7287">
      <c r="S7287" s="73"/>
      <c r="T7287" s="73"/>
      <c r="U7287" s="74"/>
      <c r="V7287" s="74"/>
      <c r="W7287" s="74"/>
      <c r="X7287" s="74"/>
    </row>
    <row r="7288">
      <c r="S7288" s="73"/>
      <c r="T7288" s="73"/>
      <c r="U7288" s="74"/>
      <c r="V7288" s="74"/>
      <c r="W7288" s="74"/>
      <c r="X7288" s="74"/>
    </row>
    <row r="7289">
      <c r="S7289" s="73"/>
      <c r="T7289" s="73"/>
      <c r="U7289" s="74"/>
      <c r="V7289" s="74"/>
      <c r="W7289" s="74"/>
      <c r="X7289" s="74"/>
    </row>
    <row r="7290">
      <c r="S7290" s="73"/>
      <c r="T7290" s="73"/>
      <c r="U7290" s="74"/>
      <c r="V7290" s="74"/>
      <c r="W7290" s="74"/>
      <c r="X7290" s="74"/>
    </row>
    <row r="7291">
      <c r="S7291" s="73"/>
      <c r="T7291" s="73"/>
      <c r="U7291" s="74"/>
      <c r="V7291" s="74"/>
      <c r="W7291" s="74"/>
      <c r="X7291" s="74"/>
    </row>
    <row r="7292">
      <c r="S7292" s="73"/>
      <c r="T7292" s="73"/>
      <c r="U7292" s="74"/>
      <c r="V7292" s="74"/>
      <c r="W7292" s="74"/>
      <c r="X7292" s="74"/>
    </row>
    <row r="7293">
      <c r="S7293" s="73"/>
      <c r="T7293" s="73"/>
      <c r="U7293" s="74"/>
      <c r="V7293" s="74"/>
      <c r="W7293" s="74"/>
      <c r="X7293" s="74"/>
    </row>
    <row r="7294">
      <c r="S7294" s="73"/>
      <c r="T7294" s="73"/>
      <c r="U7294" s="74"/>
      <c r="V7294" s="74"/>
      <c r="W7294" s="74"/>
      <c r="X7294" s="74"/>
    </row>
    <row r="7295">
      <c r="S7295" s="73"/>
      <c r="T7295" s="73"/>
      <c r="U7295" s="74"/>
      <c r="V7295" s="74"/>
      <c r="W7295" s="74"/>
      <c r="X7295" s="74"/>
    </row>
    <row r="7296">
      <c r="S7296" s="73"/>
      <c r="T7296" s="73"/>
      <c r="U7296" s="74"/>
      <c r="V7296" s="74"/>
      <c r="W7296" s="74"/>
      <c r="X7296" s="74"/>
    </row>
    <row r="7297">
      <c r="S7297" s="73"/>
      <c r="T7297" s="73"/>
      <c r="U7297" s="74"/>
      <c r="V7297" s="74"/>
      <c r="W7297" s="74"/>
      <c r="X7297" s="74"/>
    </row>
    <row r="7298">
      <c r="S7298" s="73"/>
      <c r="T7298" s="73"/>
      <c r="U7298" s="74"/>
      <c r="V7298" s="74"/>
      <c r="W7298" s="74"/>
      <c r="X7298" s="74"/>
    </row>
    <row r="7299">
      <c r="S7299" s="73"/>
      <c r="T7299" s="73"/>
      <c r="U7299" s="74"/>
      <c r="V7299" s="74"/>
      <c r="W7299" s="74"/>
      <c r="X7299" s="74"/>
    </row>
    <row r="7300">
      <c r="S7300" s="73"/>
      <c r="T7300" s="73"/>
      <c r="U7300" s="74"/>
      <c r="V7300" s="74"/>
      <c r="W7300" s="74"/>
      <c r="X7300" s="74"/>
    </row>
    <row r="7301">
      <c r="S7301" s="73"/>
      <c r="T7301" s="73"/>
      <c r="U7301" s="74"/>
      <c r="V7301" s="74"/>
      <c r="W7301" s="74"/>
      <c r="X7301" s="74"/>
    </row>
    <row r="7302">
      <c r="S7302" s="73"/>
      <c r="T7302" s="73"/>
      <c r="U7302" s="74"/>
      <c r="V7302" s="74"/>
      <c r="W7302" s="74"/>
      <c r="X7302" s="74"/>
    </row>
    <row r="7303">
      <c r="S7303" s="73"/>
      <c r="T7303" s="73"/>
      <c r="U7303" s="74"/>
      <c r="V7303" s="74"/>
      <c r="W7303" s="74"/>
      <c r="X7303" s="74"/>
    </row>
    <row r="7304">
      <c r="S7304" s="73"/>
      <c r="T7304" s="73"/>
      <c r="U7304" s="74"/>
      <c r="V7304" s="74"/>
      <c r="W7304" s="74"/>
      <c r="X7304" s="74"/>
    </row>
    <row r="7305">
      <c r="S7305" s="73"/>
      <c r="T7305" s="73"/>
      <c r="U7305" s="74"/>
      <c r="V7305" s="74"/>
      <c r="W7305" s="74"/>
      <c r="X7305" s="74"/>
    </row>
    <row r="7306">
      <c r="S7306" s="73"/>
      <c r="T7306" s="73"/>
      <c r="U7306" s="74"/>
      <c r="V7306" s="74"/>
      <c r="W7306" s="74"/>
      <c r="X7306" s="74"/>
    </row>
    <row r="7307">
      <c r="S7307" s="73"/>
      <c r="T7307" s="73"/>
      <c r="U7307" s="74"/>
      <c r="V7307" s="74"/>
      <c r="W7307" s="74"/>
      <c r="X7307" s="74"/>
    </row>
    <row r="7308">
      <c r="S7308" s="73"/>
      <c r="T7308" s="73"/>
      <c r="U7308" s="74"/>
      <c r="V7308" s="74"/>
      <c r="W7308" s="74"/>
      <c r="X7308" s="74"/>
    </row>
    <row r="7309">
      <c r="S7309" s="73"/>
      <c r="T7309" s="73"/>
      <c r="U7309" s="74"/>
      <c r="V7309" s="74"/>
      <c r="W7309" s="74"/>
      <c r="X7309" s="74"/>
    </row>
    <row r="7310">
      <c r="S7310" s="73"/>
      <c r="T7310" s="73"/>
      <c r="U7310" s="74"/>
      <c r="V7310" s="74"/>
      <c r="W7310" s="74"/>
      <c r="X7310" s="74"/>
    </row>
    <row r="7311">
      <c r="S7311" s="73"/>
      <c r="T7311" s="73"/>
      <c r="U7311" s="74"/>
      <c r="V7311" s="74"/>
      <c r="W7311" s="74"/>
      <c r="X7311" s="74"/>
    </row>
    <row r="7312">
      <c r="S7312" s="73"/>
      <c r="T7312" s="73"/>
      <c r="U7312" s="74"/>
      <c r="V7312" s="74"/>
      <c r="W7312" s="74"/>
      <c r="X7312" s="74"/>
    </row>
    <row r="7313">
      <c r="S7313" s="73"/>
      <c r="T7313" s="73"/>
      <c r="U7313" s="74"/>
      <c r="V7313" s="74"/>
      <c r="W7313" s="74"/>
      <c r="X7313" s="74"/>
    </row>
    <row r="7314">
      <c r="S7314" s="73"/>
      <c r="T7314" s="73"/>
      <c r="U7314" s="74"/>
      <c r="V7314" s="74"/>
      <c r="W7314" s="74"/>
      <c r="X7314" s="74"/>
    </row>
    <row r="7315">
      <c r="S7315" s="73"/>
      <c r="T7315" s="73"/>
      <c r="U7315" s="74"/>
      <c r="V7315" s="74"/>
      <c r="W7315" s="74"/>
      <c r="X7315" s="74"/>
    </row>
    <row r="7316">
      <c r="S7316" s="73"/>
      <c r="T7316" s="73"/>
      <c r="U7316" s="74"/>
      <c r="V7316" s="74"/>
      <c r="W7316" s="74"/>
      <c r="X7316" s="74"/>
    </row>
    <row r="7317">
      <c r="S7317" s="73"/>
      <c r="T7317" s="73"/>
      <c r="U7317" s="74"/>
      <c r="V7317" s="74"/>
      <c r="W7317" s="74"/>
      <c r="X7317" s="74"/>
    </row>
    <row r="7318">
      <c r="S7318" s="73"/>
      <c r="T7318" s="73"/>
      <c r="U7318" s="74"/>
      <c r="V7318" s="74"/>
      <c r="W7318" s="74"/>
      <c r="X7318" s="74"/>
    </row>
    <row r="7319">
      <c r="S7319" s="73"/>
      <c r="T7319" s="73"/>
      <c r="U7319" s="74"/>
      <c r="V7319" s="74"/>
      <c r="W7319" s="74"/>
      <c r="X7319" s="74"/>
    </row>
    <row r="7320">
      <c r="S7320" s="73"/>
      <c r="T7320" s="73"/>
      <c r="U7320" s="74"/>
      <c r="V7320" s="74"/>
      <c r="W7320" s="74"/>
      <c r="X7320" s="74"/>
    </row>
    <row r="7321">
      <c r="S7321" s="73"/>
      <c r="T7321" s="73"/>
      <c r="U7321" s="74"/>
      <c r="V7321" s="74"/>
      <c r="W7321" s="74"/>
      <c r="X7321" s="74"/>
    </row>
    <row r="7322">
      <c r="S7322" s="73"/>
      <c r="T7322" s="73"/>
      <c r="U7322" s="74"/>
      <c r="V7322" s="74"/>
      <c r="W7322" s="74"/>
      <c r="X7322" s="74"/>
    </row>
    <row r="7323">
      <c r="S7323" s="73"/>
      <c r="T7323" s="73"/>
      <c r="U7323" s="74"/>
      <c r="V7323" s="74"/>
      <c r="W7323" s="74"/>
      <c r="X7323" s="74"/>
    </row>
    <row r="7324">
      <c r="S7324" s="73"/>
      <c r="T7324" s="73"/>
      <c r="U7324" s="74"/>
      <c r="V7324" s="74"/>
      <c r="W7324" s="74"/>
      <c r="X7324" s="74"/>
    </row>
    <row r="7325">
      <c r="S7325" s="73"/>
      <c r="T7325" s="73"/>
      <c r="U7325" s="74"/>
      <c r="V7325" s="74"/>
      <c r="W7325" s="74"/>
      <c r="X7325" s="74"/>
    </row>
    <row r="7326">
      <c r="S7326" s="73"/>
      <c r="T7326" s="73"/>
      <c r="U7326" s="74"/>
      <c r="V7326" s="74"/>
      <c r="W7326" s="74"/>
      <c r="X7326" s="74"/>
    </row>
    <row r="7327">
      <c r="S7327" s="73"/>
      <c r="T7327" s="73"/>
      <c r="U7327" s="74"/>
      <c r="V7327" s="74"/>
      <c r="W7327" s="74"/>
      <c r="X7327" s="74"/>
    </row>
    <row r="7328">
      <c r="S7328" s="73"/>
      <c r="T7328" s="73"/>
      <c r="U7328" s="74"/>
      <c r="V7328" s="74"/>
      <c r="W7328" s="74"/>
      <c r="X7328" s="74"/>
    </row>
    <row r="7329">
      <c r="S7329" s="73"/>
      <c r="T7329" s="73"/>
      <c r="U7329" s="74"/>
      <c r="V7329" s="74"/>
      <c r="W7329" s="74"/>
      <c r="X7329" s="74"/>
    </row>
    <row r="7330">
      <c r="S7330" s="73"/>
      <c r="T7330" s="73"/>
      <c r="U7330" s="74"/>
      <c r="V7330" s="74"/>
      <c r="W7330" s="74"/>
      <c r="X7330" s="74"/>
    </row>
    <row r="7331">
      <c r="S7331" s="73"/>
      <c r="T7331" s="73"/>
      <c r="U7331" s="74"/>
      <c r="V7331" s="74"/>
      <c r="W7331" s="74"/>
      <c r="X7331" s="74"/>
    </row>
    <row r="7332">
      <c r="S7332" s="73"/>
      <c r="T7332" s="73"/>
      <c r="U7332" s="74"/>
      <c r="V7332" s="74"/>
      <c r="W7332" s="74"/>
      <c r="X7332" s="74"/>
    </row>
    <row r="7333">
      <c r="S7333" s="73"/>
      <c r="T7333" s="73"/>
      <c r="U7333" s="74"/>
      <c r="V7333" s="74"/>
      <c r="W7333" s="74"/>
      <c r="X7333" s="74"/>
    </row>
    <row r="7334">
      <c r="S7334" s="73"/>
      <c r="T7334" s="73"/>
      <c r="U7334" s="74"/>
      <c r="V7334" s="74"/>
      <c r="W7334" s="74"/>
      <c r="X7334" s="74"/>
    </row>
    <row r="7335">
      <c r="S7335" s="73"/>
      <c r="T7335" s="73"/>
      <c r="U7335" s="74"/>
      <c r="V7335" s="74"/>
      <c r="W7335" s="74"/>
      <c r="X7335" s="74"/>
    </row>
    <row r="7336">
      <c r="S7336" s="73"/>
      <c r="T7336" s="73"/>
      <c r="U7336" s="74"/>
      <c r="V7336" s="74"/>
      <c r="W7336" s="74"/>
      <c r="X7336" s="74"/>
    </row>
    <row r="7337">
      <c r="S7337" s="73"/>
      <c r="T7337" s="73"/>
      <c r="U7337" s="74"/>
      <c r="V7337" s="74"/>
      <c r="W7337" s="74"/>
      <c r="X7337" s="74"/>
    </row>
    <row r="7338">
      <c r="S7338" s="73"/>
      <c r="T7338" s="73"/>
      <c r="U7338" s="74"/>
      <c r="V7338" s="74"/>
      <c r="W7338" s="74"/>
      <c r="X7338" s="74"/>
    </row>
    <row r="7339">
      <c r="S7339" s="73"/>
      <c r="T7339" s="73"/>
      <c r="U7339" s="74"/>
      <c r="V7339" s="74"/>
      <c r="W7339" s="74"/>
      <c r="X7339" s="74"/>
    </row>
    <row r="7340">
      <c r="S7340" s="73"/>
      <c r="T7340" s="73"/>
      <c r="U7340" s="74"/>
      <c r="V7340" s="74"/>
      <c r="W7340" s="74"/>
      <c r="X7340" s="74"/>
    </row>
    <row r="7341">
      <c r="S7341" s="73"/>
      <c r="T7341" s="73"/>
      <c r="U7341" s="74"/>
      <c r="V7341" s="74"/>
      <c r="W7341" s="74"/>
      <c r="X7341" s="74"/>
    </row>
    <row r="7342">
      <c r="S7342" s="73"/>
      <c r="T7342" s="73"/>
      <c r="U7342" s="74"/>
      <c r="V7342" s="74"/>
      <c r="W7342" s="74"/>
      <c r="X7342" s="74"/>
    </row>
    <row r="7343">
      <c r="S7343" s="73"/>
      <c r="T7343" s="73"/>
      <c r="U7343" s="74"/>
      <c r="V7343" s="74"/>
      <c r="W7343" s="74"/>
      <c r="X7343" s="74"/>
    </row>
    <row r="7344">
      <c r="S7344" s="73"/>
      <c r="T7344" s="73"/>
      <c r="U7344" s="74"/>
      <c r="V7344" s="74"/>
      <c r="W7344" s="74"/>
      <c r="X7344" s="74"/>
    </row>
    <row r="7345">
      <c r="S7345" s="73"/>
      <c r="T7345" s="73"/>
      <c r="U7345" s="74"/>
      <c r="V7345" s="74"/>
      <c r="W7345" s="74"/>
      <c r="X7345" s="74"/>
    </row>
    <row r="7346">
      <c r="S7346" s="73"/>
      <c r="T7346" s="73"/>
      <c r="U7346" s="74"/>
      <c r="V7346" s="74"/>
      <c r="W7346" s="74"/>
      <c r="X7346" s="74"/>
    </row>
    <row r="7347">
      <c r="S7347" s="73"/>
      <c r="T7347" s="73"/>
      <c r="U7347" s="74"/>
      <c r="V7347" s="74"/>
      <c r="W7347" s="74"/>
      <c r="X7347" s="74"/>
    </row>
    <row r="7348">
      <c r="S7348" s="73"/>
      <c r="T7348" s="73"/>
      <c r="U7348" s="74"/>
      <c r="V7348" s="74"/>
      <c r="W7348" s="74"/>
      <c r="X7348" s="74"/>
    </row>
    <row r="7349">
      <c r="S7349" s="73"/>
      <c r="T7349" s="73"/>
      <c r="U7349" s="74"/>
      <c r="V7349" s="74"/>
      <c r="W7349" s="74"/>
      <c r="X7349" s="74"/>
    </row>
    <row r="7350">
      <c r="S7350" s="73"/>
      <c r="T7350" s="73"/>
      <c r="U7350" s="74"/>
      <c r="V7350" s="74"/>
      <c r="W7350" s="74"/>
      <c r="X7350" s="74"/>
    </row>
    <row r="7351">
      <c r="S7351" s="73"/>
      <c r="T7351" s="73"/>
      <c r="U7351" s="74"/>
      <c r="V7351" s="74"/>
      <c r="W7351" s="74"/>
      <c r="X7351" s="74"/>
    </row>
    <row r="7352">
      <c r="S7352" s="73"/>
      <c r="T7352" s="73"/>
      <c r="U7352" s="74"/>
      <c r="V7352" s="74"/>
      <c r="W7352" s="74"/>
      <c r="X7352" s="74"/>
    </row>
    <row r="7353">
      <c r="S7353" s="73"/>
      <c r="T7353" s="73"/>
      <c r="U7353" s="74"/>
      <c r="V7353" s="74"/>
      <c r="W7353" s="74"/>
      <c r="X7353" s="74"/>
    </row>
    <row r="7354">
      <c r="S7354" s="73"/>
      <c r="T7354" s="73"/>
      <c r="U7354" s="74"/>
      <c r="V7354" s="74"/>
      <c r="W7354" s="74"/>
      <c r="X7354" s="74"/>
    </row>
    <row r="7355">
      <c r="S7355" s="73"/>
      <c r="T7355" s="73"/>
      <c r="U7355" s="74"/>
      <c r="V7355" s="74"/>
      <c r="W7355" s="74"/>
      <c r="X7355" s="74"/>
    </row>
    <row r="7356">
      <c r="S7356" s="73"/>
      <c r="T7356" s="73"/>
      <c r="U7356" s="74"/>
      <c r="V7356" s="74"/>
      <c r="W7356" s="74"/>
      <c r="X7356" s="74"/>
    </row>
    <row r="7357">
      <c r="S7357" s="73"/>
      <c r="T7357" s="73"/>
      <c r="U7357" s="74"/>
      <c r="V7357" s="74"/>
      <c r="W7357" s="74"/>
      <c r="X7357" s="74"/>
    </row>
    <row r="7358">
      <c r="S7358" s="73"/>
      <c r="T7358" s="73"/>
      <c r="U7358" s="74"/>
      <c r="V7358" s="74"/>
      <c r="W7358" s="74"/>
      <c r="X7358" s="74"/>
    </row>
    <row r="7359">
      <c r="S7359" s="73"/>
      <c r="T7359" s="73"/>
      <c r="U7359" s="74"/>
      <c r="V7359" s="74"/>
      <c r="W7359" s="74"/>
      <c r="X7359" s="74"/>
    </row>
    <row r="7360">
      <c r="S7360" s="73"/>
      <c r="T7360" s="73"/>
      <c r="U7360" s="74"/>
      <c r="V7360" s="74"/>
      <c r="W7360" s="74"/>
      <c r="X7360" s="74"/>
    </row>
    <row r="7361">
      <c r="S7361" s="73"/>
      <c r="T7361" s="73"/>
      <c r="U7361" s="74"/>
      <c r="V7361" s="74"/>
      <c r="W7361" s="74"/>
      <c r="X7361" s="74"/>
    </row>
    <row r="7362">
      <c r="S7362" s="73"/>
      <c r="T7362" s="73"/>
      <c r="U7362" s="74"/>
      <c r="V7362" s="74"/>
      <c r="W7362" s="74"/>
      <c r="X7362" s="74"/>
    </row>
    <row r="7363">
      <c r="S7363" s="73"/>
      <c r="T7363" s="73"/>
      <c r="U7363" s="74"/>
      <c r="V7363" s="74"/>
      <c r="W7363" s="74"/>
      <c r="X7363" s="74"/>
    </row>
    <row r="7364">
      <c r="S7364" s="73"/>
      <c r="T7364" s="73"/>
      <c r="U7364" s="74"/>
      <c r="V7364" s="74"/>
      <c r="W7364" s="74"/>
      <c r="X7364" s="74"/>
    </row>
    <row r="7365">
      <c r="S7365" s="73"/>
      <c r="T7365" s="73"/>
      <c r="U7365" s="74"/>
      <c r="V7365" s="74"/>
      <c r="W7365" s="74"/>
      <c r="X7365" s="74"/>
    </row>
    <row r="7366">
      <c r="S7366" s="73"/>
      <c r="T7366" s="73"/>
      <c r="U7366" s="74"/>
      <c r="V7366" s="74"/>
      <c r="W7366" s="74"/>
      <c r="X7366" s="74"/>
    </row>
    <row r="7367">
      <c r="S7367" s="73"/>
      <c r="T7367" s="73"/>
      <c r="U7367" s="74"/>
      <c r="V7367" s="74"/>
      <c r="W7367" s="74"/>
      <c r="X7367" s="74"/>
    </row>
    <row r="7368">
      <c r="S7368" s="73"/>
      <c r="T7368" s="73"/>
      <c r="U7368" s="74"/>
      <c r="V7368" s="74"/>
      <c r="W7368" s="74"/>
      <c r="X7368" s="74"/>
    </row>
    <row r="7369">
      <c r="S7369" s="73"/>
      <c r="T7369" s="73"/>
      <c r="U7369" s="74"/>
      <c r="V7369" s="74"/>
      <c r="W7369" s="74"/>
      <c r="X7369" s="74"/>
    </row>
    <row r="7370">
      <c r="S7370" s="76"/>
      <c r="T7370" s="73"/>
      <c r="U7370" s="74"/>
      <c r="V7370" s="74"/>
      <c r="W7370" s="74"/>
      <c r="X7370" s="74"/>
    </row>
    <row r="7371">
      <c r="S7371" s="73"/>
      <c r="T7371" s="73"/>
      <c r="U7371" s="74"/>
      <c r="V7371" s="74"/>
      <c r="W7371" s="74"/>
      <c r="X7371" s="74"/>
    </row>
    <row r="7372">
      <c r="S7372" s="73"/>
      <c r="T7372" s="73"/>
      <c r="U7372" s="74"/>
      <c r="V7372" s="74"/>
      <c r="W7372" s="74"/>
      <c r="X7372" s="74"/>
    </row>
    <row r="7373">
      <c r="S7373" s="73"/>
      <c r="T7373" s="73"/>
      <c r="U7373" s="74"/>
      <c r="V7373" s="74"/>
      <c r="W7373" s="74"/>
      <c r="X7373" s="74"/>
    </row>
    <row r="7374">
      <c r="S7374" s="73"/>
      <c r="T7374" s="73"/>
      <c r="U7374" s="74"/>
      <c r="V7374" s="74"/>
      <c r="W7374" s="74"/>
      <c r="X7374" s="74"/>
    </row>
    <row r="7375">
      <c r="S7375" s="73"/>
      <c r="T7375" s="73"/>
      <c r="U7375" s="74"/>
      <c r="V7375" s="74"/>
      <c r="W7375" s="74"/>
      <c r="X7375" s="74"/>
    </row>
    <row r="7376">
      <c r="S7376" s="76"/>
      <c r="T7376" s="73"/>
      <c r="U7376" s="74"/>
      <c r="V7376" s="74"/>
      <c r="W7376" s="74"/>
      <c r="X7376" s="74"/>
    </row>
    <row r="7377">
      <c r="S7377" s="73"/>
      <c r="T7377" s="73"/>
      <c r="U7377" s="74"/>
      <c r="V7377" s="74"/>
      <c r="W7377" s="74"/>
      <c r="X7377" s="74"/>
    </row>
    <row r="7378">
      <c r="S7378" s="73"/>
      <c r="T7378" s="73"/>
      <c r="U7378" s="74"/>
      <c r="V7378" s="74"/>
      <c r="W7378" s="74"/>
      <c r="X7378" s="74"/>
    </row>
    <row r="7379">
      <c r="S7379" s="73"/>
      <c r="T7379" s="73"/>
      <c r="U7379" s="74"/>
      <c r="V7379" s="74"/>
      <c r="W7379" s="74"/>
      <c r="X7379" s="74"/>
    </row>
    <row r="7380">
      <c r="S7380" s="73"/>
      <c r="T7380" s="73"/>
      <c r="U7380" s="74"/>
      <c r="V7380" s="74"/>
      <c r="W7380" s="74"/>
      <c r="X7380" s="74"/>
    </row>
    <row r="7381">
      <c r="S7381" s="73"/>
      <c r="T7381" s="73"/>
      <c r="U7381" s="74"/>
      <c r="V7381" s="74"/>
      <c r="W7381" s="74"/>
      <c r="X7381" s="74"/>
    </row>
    <row r="7382">
      <c r="S7382" s="73"/>
      <c r="T7382" s="73"/>
      <c r="U7382" s="74"/>
      <c r="V7382" s="74"/>
      <c r="W7382" s="74"/>
      <c r="X7382" s="74"/>
    </row>
    <row r="7383">
      <c r="S7383" s="73"/>
      <c r="T7383" s="73"/>
      <c r="U7383" s="74"/>
      <c r="V7383" s="74"/>
      <c r="W7383" s="74"/>
      <c r="X7383" s="74"/>
    </row>
    <row r="7384">
      <c r="S7384" s="73"/>
      <c r="T7384" s="73"/>
      <c r="U7384" s="74"/>
      <c r="V7384" s="74"/>
      <c r="W7384" s="74"/>
      <c r="X7384" s="74"/>
    </row>
    <row r="7385">
      <c r="S7385" s="73"/>
      <c r="T7385" s="73"/>
      <c r="U7385" s="74"/>
      <c r="V7385" s="74"/>
      <c r="W7385" s="74"/>
      <c r="X7385" s="74"/>
    </row>
    <row r="7386">
      <c r="S7386" s="73"/>
      <c r="T7386" s="73"/>
      <c r="U7386" s="74"/>
      <c r="V7386" s="74"/>
      <c r="W7386" s="74"/>
      <c r="X7386" s="74"/>
    </row>
    <row r="7387">
      <c r="S7387" s="73"/>
      <c r="T7387" s="73"/>
      <c r="U7387" s="74"/>
      <c r="V7387" s="74"/>
      <c r="W7387" s="74"/>
      <c r="X7387" s="74"/>
    </row>
    <row r="7388">
      <c r="S7388" s="73"/>
      <c r="T7388" s="73"/>
      <c r="U7388" s="74"/>
      <c r="V7388" s="74"/>
      <c r="W7388" s="74"/>
      <c r="X7388" s="74"/>
    </row>
    <row r="7389">
      <c r="S7389" s="73"/>
      <c r="T7389" s="73"/>
      <c r="U7389" s="74"/>
      <c r="V7389" s="74"/>
      <c r="W7389" s="74"/>
      <c r="X7389" s="74"/>
    </row>
    <row r="7390">
      <c r="S7390" s="73"/>
      <c r="T7390" s="73"/>
      <c r="U7390" s="74"/>
      <c r="V7390" s="74"/>
      <c r="W7390" s="74"/>
      <c r="X7390" s="74"/>
    </row>
    <row r="7391">
      <c r="S7391" s="73"/>
      <c r="T7391" s="73"/>
      <c r="U7391" s="74"/>
      <c r="V7391" s="74"/>
      <c r="W7391" s="74"/>
      <c r="X7391" s="74"/>
    </row>
    <row r="7392">
      <c r="S7392" s="73"/>
      <c r="T7392" s="73"/>
      <c r="U7392" s="74"/>
      <c r="V7392" s="74"/>
      <c r="W7392" s="74"/>
      <c r="X7392" s="74"/>
    </row>
    <row r="7393">
      <c r="S7393" s="73"/>
      <c r="T7393" s="73"/>
      <c r="U7393" s="74"/>
      <c r="V7393" s="74"/>
      <c r="W7393" s="74"/>
      <c r="X7393" s="74"/>
    </row>
    <row r="7394">
      <c r="S7394" s="73"/>
      <c r="T7394" s="73"/>
      <c r="U7394" s="74"/>
      <c r="V7394" s="74"/>
      <c r="W7394" s="74"/>
      <c r="X7394" s="74"/>
    </row>
    <row r="7395">
      <c r="S7395" s="73"/>
      <c r="T7395" s="73"/>
      <c r="U7395" s="74"/>
      <c r="V7395" s="74"/>
      <c r="W7395" s="74"/>
      <c r="X7395" s="74"/>
    </row>
    <row r="7396">
      <c r="S7396" s="73"/>
      <c r="T7396" s="73"/>
      <c r="U7396" s="74"/>
      <c r="V7396" s="74"/>
      <c r="W7396" s="74"/>
      <c r="X7396" s="74"/>
    </row>
    <row r="7397">
      <c r="S7397" s="73"/>
      <c r="T7397" s="73"/>
      <c r="U7397" s="74"/>
      <c r="V7397" s="74"/>
      <c r="W7397" s="74"/>
      <c r="X7397" s="74"/>
    </row>
    <row r="7398">
      <c r="S7398" s="73"/>
      <c r="T7398" s="73"/>
      <c r="U7398" s="74"/>
      <c r="V7398" s="74"/>
      <c r="W7398" s="74"/>
      <c r="X7398" s="74"/>
    </row>
    <row r="7399">
      <c r="S7399" s="73"/>
      <c r="T7399" s="73"/>
      <c r="U7399" s="74"/>
      <c r="V7399" s="74"/>
      <c r="W7399" s="74"/>
      <c r="X7399" s="74"/>
    </row>
    <row r="7400">
      <c r="S7400" s="73"/>
      <c r="T7400" s="73"/>
      <c r="U7400" s="74"/>
      <c r="V7400" s="74"/>
      <c r="W7400" s="74"/>
      <c r="X7400" s="74"/>
    </row>
    <row r="7401">
      <c r="S7401" s="73"/>
      <c r="T7401" s="73"/>
      <c r="U7401" s="74"/>
      <c r="V7401" s="74"/>
      <c r="W7401" s="74"/>
      <c r="X7401" s="74"/>
    </row>
    <row r="7402">
      <c r="S7402" s="73"/>
      <c r="T7402" s="73"/>
      <c r="U7402" s="74"/>
      <c r="V7402" s="74"/>
      <c r="W7402" s="74"/>
      <c r="X7402" s="74"/>
    </row>
    <row r="7403">
      <c r="S7403" s="73"/>
      <c r="T7403" s="73"/>
      <c r="U7403" s="74"/>
      <c r="V7403" s="74"/>
      <c r="W7403" s="74"/>
      <c r="X7403" s="74"/>
    </row>
    <row r="7404">
      <c r="S7404" s="73"/>
      <c r="T7404" s="73"/>
      <c r="U7404" s="74"/>
      <c r="V7404" s="74"/>
      <c r="W7404" s="74"/>
      <c r="X7404" s="77"/>
    </row>
    <row r="7405">
      <c r="S7405" s="73"/>
      <c r="T7405" s="73"/>
      <c r="U7405" s="74"/>
      <c r="V7405" s="74"/>
      <c r="W7405" s="74"/>
      <c r="X7405" s="74"/>
    </row>
    <row r="7406">
      <c r="S7406" s="73"/>
      <c r="T7406" s="73"/>
      <c r="U7406" s="74"/>
      <c r="V7406" s="74"/>
      <c r="W7406" s="74"/>
      <c r="X7406" s="74"/>
    </row>
    <row r="7407">
      <c r="S7407" s="73"/>
      <c r="T7407" s="73"/>
      <c r="U7407" s="74"/>
      <c r="V7407" s="74"/>
      <c r="W7407" s="74"/>
      <c r="X7407" s="74"/>
    </row>
    <row r="7408">
      <c r="S7408" s="73"/>
      <c r="T7408" s="73"/>
      <c r="U7408" s="74"/>
      <c r="V7408" s="74"/>
      <c r="W7408" s="74"/>
      <c r="X7408" s="74"/>
    </row>
    <row r="7409">
      <c r="S7409" s="73"/>
      <c r="T7409" s="73"/>
      <c r="U7409" s="74"/>
      <c r="V7409" s="74"/>
      <c r="W7409" s="74"/>
      <c r="X7409" s="74"/>
    </row>
    <row r="7410">
      <c r="S7410" s="73"/>
      <c r="T7410" s="73"/>
      <c r="U7410" s="74"/>
      <c r="V7410" s="74"/>
      <c r="W7410" s="74"/>
      <c r="X7410" s="74"/>
    </row>
    <row r="7411">
      <c r="S7411" s="73"/>
      <c r="T7411" s="73"/>
      <c r="U7411" s="74"/>
      <c r="V7411" s="74"/>
      <c r="W7411" s="74"/>
      <c r="X7411" s="74"/>
    </row>
    <row r="7412">
      <c r="S7412" s="73"/>
      <c r="T7412" s="73"/>
      <c r="U7412" s="74"/>
      <c r="V7412" s="74"/>
      <c r="W7412" s="74"/>
      <c r="X7412" s="74"/>
    </row>
    <row r="7413">
      <c r="S7413" s="73"/>
      <c r="T7413" s="73"/>
      <c r="U7413" s="74"/>
      <c r="V7413" s="74"/>
      <c r="W7413" s="74"/>
      <c r="X7413" s="74"/>
    </row>
    <row r="7414">
      <c r="S7414" s="76"/>
      <c r="T7414" s="73"/>
      <c r="U7414" s="74"/>
      <c r="V7414" s="74"/>
      <c r="W7414" s="74"/>
      <c r="X7414" s="74"/>
    </row>
    <row r="7415">
      <c r="S7415" s="76"/>
      <c r="T7415" s="73"/>
      <c r="U7415" s="74"/>
      <c r="V7415" s="74"/>
      <c r="W7415" s="74"/>
      <c r="X7415" s="74"/>
    </row>
    <row r="7416">
      <c r="S7416" s="73"/>
      <c r="T7416" s="73"/>
      <c r="U7416" s="74"/>
      <c r="V7416" s="74"/>
      <c r="W7416" s="74"/>
      <c r="X7416" s="74"/>
    </row>
    <row r="7417">
      <c r="S7417" s="73"/>
      <c r="T7417" s="73"/>
      <c r="U7417" s="74"/>
      <c r="V7417" s="74"/>
      <c r="W7417" s="74"/>
      <c r="X7417" s="74"/>
    </row>
    <row r="7418">
      <c r="S7418" s="73"/>
      <c r="T7418" s="73"/>
      <c r="U7418" s="74"/>
      <c r="V7418" s="74"/>
      <c r="W7418" s="74"/>
      <c r="X7418" s="74"/>
    </row>
    <row r="7419">
      <c r="S7419" s="73"/>
      <c r="T7419" s="73"/>
      <c r="U7419" s="74"/>
      <c r="V7419" s="74"/>
      <c r="W7419" s="74"/>
      <c r="X7419" s="74"/>
    </row>
    <row r="7420">
      <c r="S7420" s="73"/>
      <c r="T7420" s="73"/>
      <c r="U7420" s="74"/>
      <c r="V7420" s="74"/>
      <c r="W7420" s="74"/>
      <c r="X7420" s="74"/>
    </row>
    <row r="7421">
      <c r="S7421" s="73"/>
      <c r="T7421" s="73"/>
      <c r="U7421" s="74"/>
      <c r="V7421" s="74"/>
      <c r="W7421" s="74"/>
      <c r="X7421" s="74"/>
    </row>
    <row r="7422">
      <c r="S7422" s="73"/>
      <c r="T7422" s="73"/>
      <c r="U7422" s="74"/>
      <c r="V7422" s="74"/>
      <c r="W7422" s="74"/>
      <c r="X7422" s="74"/>
    </row>
    <row r="7423">
      <c r="S7423" s="73"/>
      <c r="T7423" s="73"/>
      <c r="U7423" s="74"/>
      <c r="V7423" s="74"/>
      <c r="W7423" s="74"/>
      <c r="X7423" s="74"/>
    </row>
    <row r="7424">
      <c r="S7424" s="73"/>
      <c r="T7424" s="73"/>
      <c r="U7424" s="74"/>
      <c r="V7424" s="74"/>
      <c r="W7424" s="74"/>
      <c r="X7424" s="74"/>
    </row>
    <row r="7425">
      <c r="S7425" s="73"/>
      <c r="T7425" s="73"/>
      <c r="U7425" s="74"/>
      <c r="V7425" s="74"/>
      <c r="W7425" s="74"/>
      <c r="X7425" s="74"/>
    </row>
    <row r="7426">
      <c r="S7426" s="73"/>
      <c r="T7426" s="73"/>
      <c r="U7426" s="74"/>
      <c r="V7426" s="74"/>
      <c r="W7426" s="74"/>
      <c r="X7426" s="74"/>
    </row>
    <row r="7427">
      <c r="S7427" s="73"/>
      <c r="T7427" s="73"/>
      <c r="U7427" s="74"/>
      <c r="V7427" s="74"/>
      <c r="W7427" s="74"/>
      <c r="X7427" s="74"/>
    </row>
    <row r="7428">
      <c r="S7428" s="73"/>
      <c r="T7428" s="73"/>
      <c r="U7428" s="74"/>
      <c r="V7428" s="74"/>
      <c r="W7428" s="74"/>
      <c r="X7428" s="74"/>
    </row>
    <row r="7429">
      <c r="S7429" s="73"/>
      <c r="T7429" s="73"/>
      <c r="U7429" s="74"/>
      <c r="V7429" s="74"/>
      <c r="W7429" s="74"/>
      <c r="X7429" s="74"/>
    </row>
    <row r="7430">
      <c r="S7430" s="73"/>
      <c r="T7430" s="73"/>
      <c r="U7430" s="74"/>
      <c r="V7430" s="74"/>
      <c r="W7430" s="74"/>
      <c r="X7430" s="74"/>
    </row>
    <row r="7431">
      <c r="S7431" s="73"/>
      <c r="T7431" s="73"/>
      <c r="U7431" s="74"/>
      <c r="V7431" s="74"/>
      <c r="W7431" s="74"/>
      <c r="X7431" s="74"/>
    </row>
    <row r="7432">
      <c r="S7432" s="73"/>
      <c r="T7432" s="73"/>
      <c r="U7432" s="74"/>
      <c r="V7432" s="74"/>
      <c r="W7432" s="74"/>
      <c r="X7432" s="74"/>
    </row>
    <row r="7433">
      <c r="S7433" s="73"/>
      <c r="T7433" s="73"/>
      <c r="U7433" s="74"/>
      <c r="V7433" s="74"/>
      <c r="W7433" s="74"/>
      <c r="X7433" s="74"/>
    </row>
    <row r="7434">
      <c r="S7434" s="73"/>
      <c r="T7434" s="73"/>
      <c r="U7434" s="74"/>
      <c r="V7434" s="74"/>
      <c r="W7434" s="74"/>
      <c r="X7434" s="74"/>
    </row>
    <row r="7435">
      <c r="S7435" s="73"/>
      <c r="T7435" s="73"/>
      <c r="U7435" s="74"/>
      <c r="V7435" s="74"/>
      <c r="W7435" s="74"/>
      <c r="X7435" s="74"/>
    </row>
    <row r="7436">
      <c r="S7436" s="73"/>
      <c r="T7436" s="73"/>
      <c r="U7436" s="74"/>
      <c r="V7436" s="74"/>
      <c r="W7436" s="74"/>
      <c r="X7436" s="74"/>
    </row>
    <row r="7437">
      <c r="S7437" s="73"/>
      <c r="T7437" s="73"/>
      <c r="U7437" s="74"/>
      <c r="V7437" s="74"/>
      <c r="W7437" s="74"/>
      <c r="X7437" s="74"/>
    </row>
    <row r="7438">
      <c r="S7438" s="73"/>
      <c r="T7438" s="73"/>
      <c r="U7438" s="74"/>
      <c r="V7438" s="74"/>
      <c r="W7438" s="74"/>
      <c r="X7438" s="74"/>
    </row>
    <row r="7439">
      <c r="S7439" s="73"/>
      <c r="T7439" s="73"/>
      <c r="U7439" s="74"/>
      <c r="V7439" s="74"/>
      <c r="W7439" s="74"/>
      <c r="X7439" s="74"/>
    </row>
    <row r="7440">
      <c r="S7440" s="73"/>
      <c r="T7440" s="73"/>
      <c r="U7440" s="74"/>
      <c r="V7440" s="74"/>
      <c r="W7440" s="74"/>
      <c r="X7440" s="74"/>
    </row>
    <row r="7441">
      <c r="S7441" s="73"/>
      <c r="T7441" s="73"/>
      <c r="U7441" s="74"/>
      <c r="V7441" s="74"/>
      <c r="W7441" s="74"/>
      <c r="X7441" s="74"/>
    </row>
    <row r="7442">
      <c r="S7442" s="73"/>
      <c r="T7442" s="73"/>
      <c r="U7442" s="74"/>
      <c r="V7442" s="74"/>
      <c r="W7442" s="74"/>
      <c r="X7442" s="74"/>
    </row>
    <row r="7443">
      <c r="S7443" s="73"/>
      <c r="T7443" s="73"/>
      <c r="U7443" s="74"/>
      <c r="V7443" s="74"/>
      <c r="W7443" s="74"/>
      <c r="X7443" s="74"/>
    </row>
    <row r="7444">
      <c r="S7444" s="73"/>
      <c r="T7444" s="73"/>
      <c r="U7444" s="74"/>
      <c r="V7444" s="74"/>
      <c r="W7444" s="74"/>
      <c r="X7444" s="74"/>
    </row>
    <row r="7445">
      <c r="S7445" s="73"/>
      <c r="T7445" s="73"/>
      <c r="U7445" s="74"/>
      <c r="V7445" s="74"/>
      <c r="W7445" s="74"/>
      <c r="X7445" s="74"/>
    </row>
    <row r="7446">
      <c r="S7446" s="73"/>
      <c r="T7446" s="73"/>
      <c r="U7446" s="74"/>
      <c r="V7446" s="74"/>
      <c r="W7446" s="74"/>
      <c r="X7446" s="74"/>
    </row>
    <row r="7447">
      <c r="S7447" s="73"/>
      <c r="T7447" s="73"/>
      <c r="U7447" s="74"/>
      <c r="V7447" s="74"/>
      <c r="W7447" s="74"/>
      <c r="X7447" s="74"/>
    </row>
    <row r="7448">
      <c r="S7448" s="73"/>
      <c r="T7448" s="73"/>
      <c r="U7448" s="74"/>
      <c r="V7448" s="74"/>
      <c r="W7448" s="74"/>
      <c r="X7448" s="74"/>
    </row>
    <row r="7449">
      <c r="S7449" s="73"/>
      <c r="T7449" s="73"/>
      <c r="U7449" s="74"/>
      <c r="V7449" s="74"/>
      <c r="W7449" s="74"/>
      <c r="X7449" s="74"/>
    </row>
    <row r="7450">
      <c r="S7450" s="73"/>
      <c r="T7450" s="73"/>
      <c r="U7450" s="74"/>
      <c r="V7450" s="74"/>
      <c r="W7450" s="74"/>
      <c r="X7450" s="74"/>
    </row>
    <row r="7451">
      <c r="S7451" s="73"/>
      <c r="T7451" s="73"/>
      <c r="U7451" s="74"/>
      <c r="V7451" s="74"/>
      <c r="W7451" s="74"/>
      <c r="X7451" s="74"/>
    </row>
    <row r="7452">
      <c r="S7452" s="73"/>
      <c r="T7452" s="73"/>
      <c r="U7452" s="74"/>
      <c r="V7452" s="74"/>
      <c r="W7452" s="74"/>
      <c r="X7452" s="74"/>
    </row>
    <row r="7453">
      <c r="S7453" s="73"/>
      <c r="T7453" s="73"/>
      <c r="U7453" s="74"/>
      <c r="V7453" s="74"/>
      <c r="W7453" s="74"/>
      <c r="X7453" s="74"/>
    </row>
    <row r="7454">
      <c r="S7454" s="73"/>
      <c r="T7454" s="73"/>
      <c r="U7454" s="74"/>
      <c r="V7454" s="74"/>
      <c r="W7454" s="74"/>
      <c r="X7454" s="74"/>
    </row>
    <row r="7455">
      <c r="S7455" s="73"/>
      <c r="T7455" s="73"/>
      <c r="U7455" s="74"/>
      <c r="V7455" s="74"/>
      <c r="W7455" s="74"/>
      <c r="X7455" s="74"/>
    </row>
    <row r="7456">
      <c r="S7456" s="73"/>
      <c r="T7456" s="73"/>
      <c r="U7456" s="74"/>
      <c r="V7456" s="74"/>
      <c r="W7456" s="74"/>
      <c r="X7456" s="74"/>
    </row>
    <row r="7457">
      <c r="S7457" s="73"/>
      <c r="T7457" s="73"/>
      <c r="U7457" s="74"/>
      <c r="V7457" s="74"/>
      <c r="W7457" s="74"/>
      <c r="X7457" s="74"/>
    </row>
    <row r="7458">
      <c r="S7458" s="73"/>
      <c r="T7458" s="73"/>
      <c r="U7458" s="74"/>
      <c r="V7458" s="74"/>
      <c r="W7458" s="74"/>
      <c r="X7458" s="74"/>
    </row>
    <row r="7459">
      <c r="S7459" s="73"/>
      <c r="T7459" s="73"/>
      <c r="U7459" s="74"/>
      <c r="V7459" s="74"/>
      <c r="W7459" s="74"/>
      <c r="X7459" s="74"/>
    </row>
    <row r="7460">
      <c r="S7460" s="73"/>
      <c r="T7460" s="73"/>
      <c r="U7460" s="74"/>
      <c r="V7460" s="74"/>
      <c r="W7460" s="74"/>
      <c r="X7460" s="74"/>
    </row>
    <row r="7461">
      <c r="S7461" s="73"/>
      <c r="T7461" s="73"/>
      <c r="U7461" s="74"/>
      <c r="V7461" s="74"/>
      <c r="W7461" s="74"/>
      <c r="X7461" s="74"/>
    </row>
    <row r="7462">
      <c r="S7462" s="73"/>
      <c r="T7462" s="73"/>
      <c r="U7462" s="74"/>
      <c r="V7462" s="74"/>
      <c r="W7462" s="74"/>
      <c r="X7462" s="74"/>
    </row>
    <row r="7463">
      <c r="S7463" s="73"/>
      <c r="T7463" s="73"/>
      <c r="U7463" s="74"/>
      <c r="V7463" s="74"/>
      <c r="W7463" s="74"/>
      <c r="X7463" s="74"/>
    </row>
    <row r="7464">
      <c r="S7464" s="73"/>
      <c r="T7464" s="73"/>
      <c r="U7464" s="74"/>
      <c r="V7464" s="74"/>
      <c r="W7464" s="74"/>
      <c r="X7464" s="74"/>
    </row>
    <row r="7465">
      <c r="S7465" s="73"/>
      <c r="T7465" s="73"/>
      <c r="U7465" s="74"/>
      <c r="V7465" s="74"/>
      <c r="W7465" s="74"/>
      <c r="X7465" s="74"/>
    </row>
    <row r="7466">
      <c r="S7466" s="73"/>
      <c r="T7466" s="73"/>
      <c r="U7466" s="74"/>
      <c r="V7466" s="74"/>
      <c r="W7466" s="74"/>
      <c r="X7466" s="74"/>
    </row>
    <row r="7467">
      <c r="S7467" s="73"/>
      <c r="T7467" s="73"/>
      <c r="U7467" s="74"/>
      <c r="V7467" s="74"/>
      <c r="W7467" s="74"/>
      <c r="X7467" s="74"/>
    </row>
    <row r="7468">
      <c r="S7468" s="73"/>
      <c r="T7468" s="73"/>
      <c r="U7468" s="74"/>
      <c r="V7468" s="74"/>
      <c r="W7468" s="74"/>
      <c r="X7468" s="74"/>
    </row>
    <row r="7469">
      <c r="S7469" s="73"/>
      <c r="T7469" s="73"/>
      <c r="U7469" s="74"/>
      <c r="V7469" s="74"/>
      <c r="W7469" s="74"/>
      <c r="X7469" s="74"/>
    </row>
    <row r="7470">
      <c r="S7470" s="73"/>
      <c r="T7470" s="73"/>
      <c r="U7470" s="74"/>
      <c r="V7470" s="74"/>
      <c r="W7470" s="74"/>
      <c r="X7470" s="74"/>
    </row>
    <row r="7471">
      <c r="S7471" s="73"/>
      <c r="T7471" s="73"/>
      <c r="U7471" s="74"/>
      <c r="V7471" s="74"/>
      <c r="W7471" s="74"/>
      <c r="X7471" s="74"/>
    </row>
    <row r="7472">
      <c r="S7472" s="73"/>
      <c r="T7472" s="73"/>
      <c r="U7472" s="74"/>
      <c r="V7472" s="74"/>
      <c r="W7472" s="74"/>
      <c r="X7472" s="74"/>
    </row>
    <row r="7473">
      <c r="S7473" s="73"/>
      <c r="T7473" s="73"/>
      <c r="U7473" s="74"/>
      <c r="V7473" s="74"/>
      <c r="W7473" s="74"/>
      <c r="X7473" s="74"/>
    </row>
    <row r="7474">
      <c r="S7474" s="73"/>
      <c r="T7474" s="73"/>
      <c r="U7474" s="74"/>
      <c r="V7474" s="74"/>
      <c r="W7474" s="74"/>
      <c r="X7474" s="74"/>
    </row>
    <row r="7475">
      <c r="S7475" s="73"/>
      <c r="T7475" s="73"/>
      <c r="U7475" s="74"/>
      <c r="V7475" s="74"/>
      <c r="W7475" s="74"/>
      <c r="X7475" s="74"/>
    </row>
    <row r="7476">
      <c r="S7476" s="73"/>
      <c r="T7476" s="73"/>
      <c r="U7476" s="74"/>
      <c r="V7476" s="74"/>
      <c r="W7476" s="74"/>
      <c r="X7476" s="74"/>
    </row>
    <row r="7477">
      <c r="S7477" s="73"/>
      <c r="T7477" s="73"/>
      <c r="U7477" s="74"/>
      <c r="V7477" s="74"/>
      <c r="W7477" s="74"/>
      <c r="X7477" s="74"/>
    </row>
    <row r="7478">
      <c r="S7478" s="73"/>
      <c r="T7478" s="73"/>
      <c r="U7478" s="74"/>
      <c r="V7478" s="74"/>
      <c r="W7478" s="74"/>
      <c r="X7478" s="74"/>
    </row>
    <row r="7479">
      <c r="S7479" s="73"/>
      <c r="T7479" s="73"/>
      <c r="U7479" s="74"/>
      <c r="V7479" s="74"/>
      <c r="W7479" s="74"/>
      <c r="X7479" s="74"/>
    </row>
    <row r="7480">
      <c r="S7480" s="73"/>
      <c r="T7480" s="73"/>
      <c r="U7480" s="74"/>
      <c r="V7480" s="74"/>
      <c r="W7480" s="74"/>
      <c r="X7480" s="74"/>
    </row>
    <row r="7481">
      <c r="S7481" s="73"/>
      <c r="T7481" s="73"/>
      <c r="U7481" s="74"/>
      <c r="V7481" s="74"/>
      <c r="W7481" s="74"/>
      <c r="X7481" s="74"/>
    </row>
    <row r="7482">
      <c r="S7482" s="73"/>
      <c r="T7482" s="73"/>
      <c r="U7482" s="74"/>
      <c r="V7482" s="74"/>
      <c r="W7482" s="74"/>
      <c r="X7482" s="74"/>
    </row>
    <row r="7483">
      <c r="S7483" s="73"/>
      <c r="T7483" s="73"/>
      <c r="U7483" s="74"/>
      <c r="V7483" s="74"/>
      <c r="W7483" s="74"/>
      <c r="X7483" s="74"/>
    </row>
    <row r="7484">
      <c r="S7484" s="73"/>
      <c r="T7484" s="73"/>
      <c r="U7484" s="74"/>
      <c r="V7484" s="74"/>
      <c r="W7484" s="74"/>
      <c r="X7484" s="74"/>
    </row>
    <row r="7485">
      <c r="S7485" s="73"/>
      <c r="T7485" s="73"/>
      <c r="U7485" s="74"/>
      <c r="V7485" s="74"/>
      <c r="W7485" s="74"/>
      <c r="X7485" s="74"/>
    </row>
    <row r="7486">
      <c r="S7486" s="73"/>
      <c r="T7486" s="73"/>
      <c r="U7486" s="74"/>
      <c r="V7486" s="74"/>
      <c r="W7486" s="74"/>
      <c r="X7486" s="74"/>
    </row>
    <row r="7487">
      <c r="S7487" s="73"/>
      <c r="T7487" s="73"/>
      <c r="U7487" s="74"/>
      <c r="V7487" s="74"/>
      <c r="W7487" s="74"/>
      <c r="X7487" s="74"/>
    </row>
    <row r="7488">
      <c r="S7488" s="73"/>
      <c r="T7488" s="73"/>
      <c r="U7488" s="74"/>
      <c r="V7488" s="74"/>
      <c r="W7488" s="74"/>
      <c r="X7488" s="74"/>
    </row>
    <row r="7489">
      <c r="S7489" s="73"/>
      <c r="T7489" s="73"/>
      <c r="U7489" s="74"/>
      <c r="V7489" s="74"/>
      <c r="W7489" s="74"/>
      <c r="X7489" s="74"/>
    </row>
    <row r="7490">
      <c r="S7490" s="73"/>
      <c r="T7490" s="73"/>
      <c r="U7490" s="74"/>
      <c r="V7490" s="74"/>
      <c r="W7490" s="74"/>
      <c r="X7490" s="74"/>
    </row>
    <row r="7491">
      <c r="S7491" s="73"/>
      <c r="T7491" s="73"/>
      <c r="U7491" s="74"/>
      <c r="V7491" s="74"/>
      <c r="W7491" s="74"/>
      <c r="X7491" s="74"/>
    </row>
    <row r="7492">
      <c r="S7492" s="73"/>
      <c r="T7492" s="73"/>
      <c r="U7492" s="74"/>
      <c r="V7492" s="74"/>
      <c r="W7492" s="74"/>
      <c r="X7492" s="74"/>
    </row>
    <row r="7493">
      <c r="S7493" s="73"/>
      <c r="T7493" s="73"/>
      <c r="U7493" s="74"/>
      <c r="V7493" s="74"/>
      <c r="W7493" s="74"/>
      <c r="X7493" s="74"/>
    </row>
    <row r="7494">
      <c r="S7494" s="73"/>
      <c r="T7494" s="73"/>
      <c r="U7494" s="74"/>
      <c r="V7494" s="74"/>
      <c r="W7494" s="74"/>
      <c r="X7494" s="74"/>
    </row>
    <row r="7495">
      <c r="S7495" s="73"/>
      <c r="T7495" s="73"/>
      <c r="U7495" s="74"/>
      <c r="V7495" s="74"/>
      <c r="W7495" s="74"/>
      <c r="X7495" s="74"/>
    </row>
    <row r="7496">
      <c r="S7496" s="73"/>
      <c r="T7496" s="73"/>
      <c r="U7496" s="74"/>
      <c r="V7496" s="74"/>
      <c r="W7496" s="74"/>
      <c r="X7496" s="74"/>
    </row>
    <row r="7497">
      <c r="S7497" s="73"/>
      <c r="T7497" s="73"/>
      <c r="U7497" s="74"/>
      <c r="V7497" s="74"/>
      <c r="W7497" s="74"/>
      <c r="X7497" s="74"/>
    </row>
    <row r="7498">
      <c r="S7498" s="73"/>
      <c r="T7498" s="73"/>
      <c r="U7498" s="74"/>
      <c r="V7498" s="74"/>
      <c r="W7498" s="74"/>
      <c r="X7498" s="74"/>
    </row>
    <row r="7499">
      <c r="S7499" s="73"/>
      <c r="T7499" s="73"/>
      <c r="U7499" s="74"/>
      <c r="V7499" s="74"/>
      <c r="W7499" s="74"/>
      <c r="X7499" s="74"/>
    </row>
    <row r="7500">
      <c r="S7500" s="73"/>
      <c r="T7500" s="73"/>
      <c r="U7500" s="74"/>
      <c r="V7500" s="74"/>
      <c r="W7500" s="74"/>
      <c r="X7500" s="74"/>
    </row>
    <row r="7501">
      <c r="S7501" s="73"/>
      <c r="T7501" s="73"/>
      <c r="U7501" s="74"/>
      <c r="V7501" s="74"/>
      <c r="W7501" s="74"/>
      <c r="X7501" s="74"/>
    </row>
    <row r="7502">
      <c r="S7502" s="73"/>
      <c r="T7502" s="73"/>
      <c r="U7502" s="74"/>
      <c r="V7502" s="74"/>
      <c r="W7502" s="74"/>
      <c r="X7502" s="74"/>
    </row>
    <row r="7503">
      <c r="S7503" s="73"/>
      <c r="T7503" s="73"/>
      <c r="U7503" s="74"/>
      <c r="V7503" s="74"/>
      <c r="W7503" s="74"/>
      <c r="X7503" s="74"/>
    </row>
    <row r="7504">
      <c r="S7504" s="73"/>
      <c r="T7504" s="73"/>
      <c r="U7504" s="74"/>
      <c r="V7504" s="74"/>
      <c r="W7504" s="74"/>
      <c r="X7504" s="74"/>
    </row>
    <row r="7505">
      <c r="S7505" s="73"/>
      <c r="T7505" s="73"/>
      <c r="U7505" s="74"/>
      <c r="V7505" s="74"/>
      <c r="W7505" s="74"/>
      <c r="X7505" s="74"/>
    </row>
    <row r="7506">
      <c r="S7506" s="73"/>
      <c r="T7506" s="73"/>
      <c r="U7506" s="74"/>
      <c r="V7506" s="74"/>
      <c r="W7506" s="74"/>
      <c r="X7506" s="74"/>
    </row>
    <row r="7507">
      <c r="S7507" s="73"/>
      <c r="T7507" s="73"/>
      <c r="U7507" s="74"/>
      <c r="V7507" s="74"/>
      <c r="W7507" s="74"/>
      <c r="X7507" s="74"/>
    </row>
    <row r="7508">
      <c r="S7508" s="73"/>
      <c r="T7508" s="73"/>
      <c r="U7508" s="74"/>
      <c r="V7508" s="74"/>
      <c r="W7508" s="74"/>
      <c r="X7508" s="74"/>
    </row>
    <row r="7509">
      <c r="S7509" s="73"/>
      <c r="T7509" s="73"/>
      <c r="U7509" s="74"/>
      <c r="V7509" s="74"/>
      <c r="W7509" s="74"/>
      <c r="X7509" s="74"/>
    </row>
    <row r="7510">
      <c r="S7510" s="73"/>
      <c r="T7510" s="73"/>
      <c r="U7510" s="74"/>
      <c r="V7510" s="74"/>
      <c r="W7510" s="74"/>
      <c r="X7510" s="74"/>
    </row>
    <row r="7511">
      <c r="S7511" s="73"/>
      <c r="T7511" s="73"/>
      <c r="U7511" s="74"/>
      <c r="V7511" s="74"/>
      <c r="W7511" s="74"/>
      <c r="X7511" s="74"/>
    </row>
    <row r="7512">
      <c r="S7512" s="73"/>
      <c r="T7512" s="73"/>
      <c r="U7512" s="74"/>
      <c r="V7512" s="74"/>
      <c r="W7512" s="74"/>
      <c r="X7512" s="74"/>
    </row>
    <row r="7513">
      <c r="S7513" s="73"/>
      <c r="T7513" s="73"/>
      <c r="U7513" s="74"/>
      <c r="V7513" s="74"/>
      <c r="W7513" s="74"/>
      <c r="X7513" s="74"/>
    </row>
    <row r="7514">
      <c r="S7514" s="73"/>
      <c r="T7514" s="73"/>
      <c r="U7514" s="74"/>
      <c r="V7514" s="74"/>
      <c r="W7514" s="74"/>
      <c r="X7514" s="74"/>
    </row>
    <row r="7515">
      <c r="S7515" s="73"/>
      <c r="T7515" s="73"/>
      <c r="U7515" s="74"/>
      <c r="V7515" s="74"/>
      <c r="W7515" s="74"/>
      <c r="X7515" s="74"/>
    </row>
    <row r="7516">
      <c r="S7516" s="73"/>
      <c r="T7516" s="73"/>
      <c r="U7516" s="74"/>
      <c r="V7516" s="74"/>
      <c r="W7516" s="74"/>
      <c r="X7516" s="74"/>
    </row>
    <row r="7517">
      <c r="S7517" s="73"/>
      <c r="T7517" s="73"/>
      <c r="U7517" s="74"/>
      <c r="V7517" s="74"/>
      <c r="W7517" s="74"/>
      <c r="X7517" s="74"/>
    </row>
    <row r="7518">
      <c r="S7518" s="73"/>
      <c r="T7518" s="73"/>
      <c r="U7518" s="74"/>
      <c r="V7518" s="74"/>
      <c r="W7518" s="74"/>
      <c r="X7518" s="74"/>
    </row>
    <row r="7519">
      <c r="S7519" s="73"/>
      <c r="T7519" s="73"/>
      <c r="U7519" s="74"/>
      <c r="V7519" s="74"/>
      <c r="W7519" s="74"/>
      <c r="X7519" s="74"/>
    </row>
    <row r="7520">
      <c r="S7520" s="73"/>
      <c r="T7520" s="73"/>
      <c r="U7520" s="74"/>
      <c r="V7520" s="74"/>
      <c r="W7520" s="74"/>
      <c r="X7520" s="74"/>
    </row>
    <row r="7521">
      <c r="S7521" s="73"/>
      <c r="T7521" s="73"/>
      <c r="U7521" s="74"/>
      <c r="V7521" s="74"/>
      <c r="W7521" s="74"/>
      <c r="X7521" s="74"/>
    </row>
    <row r="7522">
      <c r="S7522" s="73"/>
      <c r="T7522" s="73"/>
      <c r="U7522" s="74"/>
      <c r="V7522" s="74"/>
      <c r="W7522" s="74"/>
      <c r="X7522" s="74"/>
    </row>
    <row r="7523">
      <c r="S7523" s="73"/>
      <c r="T7523" s="73"/>
      <c r="U7523" s="74"/>
      <c r="V7523" s="74"/>
      <c r="W7523" s="74"/>
      <c r="X7523" s="74"/>
    </row>
    <row r="7524">
      <c r="S7524" s="73"/>
      <c r="T7524" s="73"/>
      <c r="U7524" s="74"/>
      <c r="V7524" s="74"/>
      <c r="W7524" s="74"/>
      <c r="X7524" s="74"/>
    </row>
    <row r="7525">
      <c r="S7525" s="73"/>
      <c r="T7525" s="73"/>
      <c r="U7525" s="74"/>
      <c r="V7525" s="74"/>
      <c r="W7525" s="74"/>
      <c r="X7525" s="74"/>
    </row>
    <row r="7526">
      <c r="S7526" s="73"/>
      <c r="T7526" s="73"/>
      <c r="U7526" s="74"/>
      <c r="V7526" s="74"/>
      <c r="W7526" s="74"/>
      <c r="X7526" s="74"/>
    </row>
    <row r="7527">
      <c r="S7527" s="73"/>
      <c r="T7527" s="73"/>
      <c r="U7527" s="74"/>
      <c r="V7527" s="74"/>
      <c r="W7527" s="74"/>
      <c r="X7527" s="74"/>
    </row>
    <row r="7528">
      <c r="S7528" s="73"/>
      <c r="T7528" s="73"/>
      <c r="U7528" s="74"/>
      <c r="V7528" s="74"/>
      <c r="W7528" s="74"/>
      <c r="X7528" s="74"/>
    </row>
    <row r="7529">
      <c r="S7529" s="73"/>
      <c r="T7529" s="73"/>
      <c r="U7529" s="74"/>
      <c r="V7529" s="74"/>
      <c r="W7529" s="74"/>
      <c r="X7529" s="74"/>
    </row>
    <row r="7530">
      <c r="S7530" s="73"/>
      <c r="T7530" s="73"/>
      <c r="U7530" s="74"/>
      <c r="V7530" s="74"/>
      <c r="W7530" s="74"/>
      <c r="X7530" s="74"/>
    </row>
    <row r="7531">
      <c r="S7531" s="73"/>
      <c r="T7531" s="73"/>
      <c r="U7531" s="74"/>
      <c r="V7531" s="74"/>
      <c r="W7531" s="74"/>
      <c r="X7531" s="74"/>
    </row>
    <row r="7532">
      <c r="S7532" s="73"/>
      <c r="T7532" s="73"/>
      <c r="U7532" s="74"/>
      <c r="V7532" s="74"/>
      <c r="W7532" s="74"/>
      <c r="X7532" s="74"/>
    </row>
    <row r="7533">
      <c r="S7533" s="73"/>
      <c r="T7533" s="73"/>
      <c r="U7533" s="74"/>
      <c r="V7533" s="74"/>
      <c r="W7533" s="74"/>
      <c r="X7533" s="74"/>
    </row>
    <row r="7534">
      <c r="S7534" s="73"/>
      <c r="T7534" s="73"/>
      <c r="U7534" s="74"/>
      <c r="V7534" s="74"/>
      <c r="W7534" s="74"/>
      <c r="X7534" s="74"/>
    </row>
    <row r="7535">
      <c r="S7535" s="73"/>
      <c r="T7535" s="73"/>
      <c r="U7535" s="74"/>
      <c r="V7535" s="74"/>
      <c r="W7535" s="74"/>
      <c r="X7535" s="74"/>
    </row>
    <row r="7536">
      <c r="S7536" s="73"/>
      <c r="T7536" s="73"/>
      <c r="U7536" s="74"/>
      <c r="V7536" s="74"/>
      <c r="W7536" s="74"/>
      <c r="X7536" s="74"/>
    </row>
    <row r="7537">
      <c r="S7537" s="73"/>
      <c r="T7537" s="73"/>
      <c r="U7537" s="74"/>
      <c r="V7537" s="74"/>
      <c r="W7537" s="74"/>
      <c r="X7537" s="74"/>
    </row>
    <row r="7538">
      <c r="S7538" s="73"/>
      <c r="T7538" s="73"/>
      <c r="U7538" s="74"/>
      <c r="V7538" s="74"/>
      <c r="W7538" s="74"/>
      <c r="X7538" s="74"/>
    </row>
    <row r="7539">
      <c r="S7539" s="73"/>
      <c r="T7539" s="73"/>
      <c r="U7539" s="74"/>
      <c r="V7539" s="74"/>
      <c r="W7539" s="74"/>
      <c r="X7539" s="74"/>
    </row>
    <row r="7540">
      <c r="S7540" s="73"/>
      <c r="T7540" s="73"/>
      <c r="U7540" s="74"/>
      <c r="V7540" s="74"/>
      <c r="W7540" s="74"/>
      <c r="X7540" s="74"/>
    </row>
    <row r="7541">
      <c r="S7541" s="73"/>
      <c r="T7541" s="73"/>
      <c r="U7541" s="74"/>
      <c r="V7541" s="74"/>
      <c r="W7541" s="74"/>
      <c r="X7541" s="74"/>
    </row>
    <row r="7542">
      <c r="S7542" s="73"/>
      <c r="T7542" s="73"/>
      <c r="U7542" s="74"/>
      <c r="V7542" s="74"/>
      <c r="W7542" s="74"/>
      <c r="X7542" s="74"/>
    </row>
    <row r="7543">
      <c r="S7543" s="73"/>
      <c r="T7543" s="73"/>
      <c r="U7543" s="74"/>
      <c r="V7543" s="74"/>
      <c r="W7543" s="74"/>
      <c r="X7543" s="74"/>
    </row>
    <row r="7544">
      <c r="S7544" s="73"/>
      <c r="T7544" s="73"/>
      <c r="U7544" s="74"/>
      <c r="V7544" s="74"/>
      <c r="W7544" s="74"/>
      <c r="X7544" s="74"/>
    </row>
    <row r="7545">
      <c r="S7545" s="73"/>
      <c r="T7545" s="73"/>
      <c r="U7545" s="74"/>
      <c r="V7545" s="74"/>
      <c r="W7545" s="74"/>
      <c r="X7545" s="74"/>
    </row>
    <row r="7546">
      <c r="S7546" s="73"/>
      <c r="T7546" s="73"/>
      <c r="U7546" s="74"/>
      <c r="V7546" s="74"/>
      <c r="W7546" s="74"/>
      <c r="X7546" s="74"/>
    </row>
    <row r="7547">
      <c r="S7547" s="73"/>
      <c r="T7547" s="73"/>
      <c r="U7547" s="74"/>
      <c r="V7547" s="74"/>
      <c r="W7547" s="74"/>
      <c r="X7547" s="74"/>
    </row>
    <row r="7548">
      <c r="S7548" s="73"/>
      <c r="T7548" s="73"/>
      <c r="U7548" s="74"/>
      <c r="V7548" s="74"/>
      <c r="W7548" s="74"/>
      <c r="X7548" s="74"/>
    </row>
    <row r="7549">
      <c r="S7549" s="73"/>
      <c r="T7549" s="73"/>
      <c r="U7549" s="74"/>
      <c r="V7549" s="74"/>
      <c r="W7549" s="74"/>
      <c r="X7549" s="74"/>
    </row>
    <row r="7550">
      <c r="S7550" s="73"/>
      <c r="T7550" s="73"/>
      <c r="U7550" s="74"/>
      <c r="V7550" s="74"/>
      <c r="W7550" s="74"/>
      <c r="X7550" s="74"/>
    </row>
    <row r="7551">
      <c r="S7551" s="73"/>
      <c r="T7551" s="73"/>
      <c r="U7551" s="74"/>
      <c r="V7551" s="74"/>
      <c r="W7551" s="74"/>
      <c r="X7551" s="74"/>
    </row>
    <row r="7552">
      <c r="S7552" s="73"/>
      <c r="T7552" s="73"/>
      <c r="U7552" s="74"/>
      <c r="V7552" s="74"/>
      <c r="W7552" s="74"/>
      <c r="X7552" s="74"/>
    </row>
    <row r="7553">
      <c r="S7553" s="73"/>
      <c r="T7553" s="73"/>
      <c r="U7553" s="74"/>
      <c r="V7553" s="74"/>
      <c r="W7553" s="74"/>
      <c r="X7553" s="74"/>
    </row>
    <row r="7554">
      <c r="S7554" s="73"/>
      <c r="T7554" s="73"/>
      <c r="U7554" s="74"/>
      <c r="V7554" s="74"/>
      <c r="W7554" s="74"/>
      <c r="X7554" s="74"/>
    </row>
    <row r="7555">
      <c r="S7555" s="73"/>
      <c r="T7555" s="73"/>
      <c r="U7555" s="74"/>
      <c r="V7555" s="74"/>
      <c r="W7555" s="74"/>
      <c r="X7555" s="74"/>
    </row>
    <row r="7556">
      <c r="S7556" s="73"/>
      <c r="T7556" s="73"/>
      <c r="U7556" s="74"/>
      <c r="V7556" s="74"/>
      <c r="W7556" s="74"/>
      <c r="X7556" s="74"/>
    </row>
    <row r="7557">
      <c r="S7557" s="73"/>
      <c r="T7557" s="73"/>
      <c r="U7557" s="74"/>
      <c r="V7557" s="74"/>
      <c r="W7557" s="74"/>
      <c r="X7557" s="74"/>
    </row>
    <row r="7558">
      <c r="S7558" s="73"/>
      <c r="T7558" s="73"/>
      <c r="U7558" s="74"/>
      <c r="V7558" s="74"/>
      <c r="W7558" s="74"/>
      <c r="X7558" s="74"/>
    </row>
    <row r="7559">
      <c r="S7559" s="73"/>
      <c r="T7559" s="73"/>
      <c r="U7559" s="74"/>
      <c r="V7559" s="74"/>
      <c r="W7559" s="74"/>
      <c r="X7559" s="74"/>
    </row>
    <row r="7560">
      <c r="S7560" s="73"/>
      <c r="T7560" s="73"/>
      <c r="U7560" s="74"/>
      <c r="V7560" s="74"/>
      <c r="W7560" s="74"/>
      <c r="X7560" s="74"/>
    </row>
    <row r="7561">
      <c r="S7561" s="73"/>
      <c r="T7561" s="73"/>
      <c r="U7561" s="74"/>
      <c r="V7561" s="74"/>
      <c r="W7561" s="74"/>
      <c r="X7561" s="74"/>
    </row>
    <row r="7562">
      <c r="S7562" s="73"/>
      <c r="T7562" s="73"/>
      <c r="U7562" s="74"/>
      <c r="V7562" s="74"/>
      <c r="W7562" s="74"/>
      <c r="X7562" s="74"/>
    </row>
    <row r="7563">
      <c r="S7563" s="73"/>
      <c r="T7563" s="73"/>
      <c r="U7563" s="74"/>
      <c r="V7563" s="74"/>
      <c r="W7563" s="74"/>
      <c r="X7563" s="74"/>
    </row>
    <row r="7564">
      <c r="S7564" s="73"/>
      <c r="T7564" s="73"/>
      <c r="U7564" s="74"/>
      <c r="V7564" s="74"/>
      <c r="W7564" s="74"/>
      <c r="X7564" s="74"/>
    </row>
    <row r="7565">
      <c r="S7565" s="73"/>
      <c r="T7565" s="73"/>
      <c r="U7565" s="74"/>
      <c r="V7565" s="74"/>
      <c r="W7565" s="74"/>
      <c r="X7565" s="74"/>
    </row>
    <row r="7566">
      <c r="S7566" s="73"/>
      <c r="T7566" s="73"/>
      <c r="U7566" s="74"/>
      <c r="V7566" s="74"/>
      <c r="W7566" s="74"/>
      <c r="X7566" s="74"/>
    </row>
    <row r="7567">
      <c r="S7567" s="73"/>
      <c r="T7567" s="73"/>
      <c r="U7567" s="74"/>
      <c r="V7567" s="74"/>
      <c r="W7567" s="74"/>
      <c r="X7567" s="74"/>
    </row>
    <row r="7568">
      <c r="S7568" s="73"/>
      <c r="T7568" s="73"/>
      <c r="U7568" s="74"/>
      <c r="V7568" s="74"/>
      <c r="W7568" s="74"/>
      <c r="X7568" s="74"/>
    </row>
    <row r="7569">
      <c r="S7569" s="73"/>
      <c r="T7569" s="73"/>
      <c r="U7569" s="74"/>
      <c r="V7569" s="74"/>
      <c r="W7569" s="74"/>
      <c r="X7569" s="74"/>
    </row>
    <row r="7570">
      <c r="S7570" s="73"/>
      <c r="T7570" s="73"/>
      <c r="U7570" s="74"/>
      <c r="V7570" s="74"/>
      <c r="W7570" s="74"/>
      <c r="X7570" s="74"/>
    </row>
    <row r="7571">
      <c r="S7571" s="73"/>
      <c r="T7571" s="73"/>
      <c r="U7571" s="74"/>
      <c r="V7571" s="74"/>
      <c r="W7571" s="74"/>
      <c r="X7571" s="74"/>
    </row>
    <row r="7572">
      <c r="S7572" s="73"/>
      <c r="T7572" s="73"/>
      <c r="U7572" s="74"/>
      <c r="V7572" s="74"/>
      <c r="W7572" s="74"/>
      <c r="X7572" s="74"/>
    </row>
    <row r="7573">
      <c r="S7573" s="73"/>
      <c r="T7573" s="73"/>
      <c r="U7573" s="74"/>
      <c r="V7573" s="74"/>
      <c r="W7573" s="74"/>
      <c r="X7573" s="74"/>
    </row>
    <row r="7574">
      <c r="S7574" s="73"/>
      <c r="T7574" s="73"/>
      <c r="U7574" s="74"/>
      <c r="V7574" s="74"/>
      <c r="W7574" s="74"/>
      <c r="X7574" s="74"/>
    </row>
    <row r="7575">
      <c r="S7575" s="73"/>
      <c r="T7575" s="73"/>
      <c r="U7575" s="74"/>
      <c r="V7575" s="74"/>
      <c r="W7575" s="74"/>
      <c r="X7575" s="74"/>
    </row>
    <row r="7576">
      <c r="S7576" s="73"/>
      <c r="T7576" s="73"/>
      <c r="U7576" s="74"/>
      <c r="V7576" s="74"/>
      <c r="W7576" s="74"/>
      <c r="X7576" s="74"/>
    </row>
    <row r="7577">
      <c r="S7577" s="73"/>
      <c r="T7577" s="73"/>
      <c r="U7577" s="74"/>
      <c r="V7577" s="74"/>
      <c r="W7577" s="74"/>
      <c r="X7577" s="74"/>
    </row>
    <row r="7578">
      <c r="S7578" s="73"/>
      <c r="T7578" s="73"/>
      <c r="U7578" s="74"/>
      <c r="V7578" s="74"/>
      <c r="W7578" s="74"/>
      <c r="X7578" s="74"/>
    </row>
    <row r="7579">
      <c r="S7579" s="73"/>
      <c r="T7579" s="73"/>
      <c r="U7579" s="74"/>
      <c r="V7579" s="74"/>
      <c r="W7579" s="74"/>
      <c r="X7579" s="74"/>
    </row>
    <row r="7580">
      <c r="S7580" s="73"/>
      <c r="T7580" s="73"/>
      <c r="U7580" s="74"/>
      <c r="V7580" s="74"/>
      <c r="W7580" s="74"/>
      <c r="X7580" s="74"/>
    </row>
    <row r="7581">
      <c r="S7581" s="73"/>
      <c r="T7581" s="73"/>
      <c r="U7581" s="74"/>
      <c r="V7581" s="74"/>
      <c r="W7581" s="74"/>
      <c r="X7581" s="74"/>
    </row>
    <row r="7582">
      <c r="S7582" s="73"/>
      <c r="T7582" s="73"/>
      <c r="U7582" s="74"/>
      <c r="V7582" s="74"/>
      <c r="W7582" s="74"/>
      <c r="X7582" s="74"/>
    </row>
    <row r="7583">
      <c r="S7583" s="73"/>
      <c r="T7583" s="73"/>
      <c r="U7583" s="74"/>
      <c r="V7583" s="74"/>
      <c r="W7583" s="74"/>
      <c r="X7583" s="74"/>
    </row>
    <row r="7584">
      <c r="S7584" s="73"/>
      <c r="T7584" s="73"/>
      <c r="U7584" s="74"/>
      <c r="V7584" s="74"/>
      <c r="W7584" s="74"/>
      <c r="X7584" s="74"/>
    </row>
    <row r="7585">
      <c r="S7585" s="73"/>
      <c r="T7585" s="73"/>
      <c r="U7585" s="74"/>
      <c r="V7585" s="74"/>
      <c r="W7585" s="74"/>
      <c r="X7585" s="74"/>
    </row>
    <row r="7586">
      <c r="S7586" s="73"/>
      <c r="T7586" s="73"/>
      <c r="U7586" s="74"/>
      <c r="V7586" s="74"/>
      <c r="W7586" s="74"/>
      <c r="X7586" s="74"/>
    </row>
    <row r="7587">
      <c r="S7587" s="73"/>
      <c r="T7587" s="73"/>
      <c r="U7587" s="74"/>
      <c r="V7587" s="74"/>
      <c r="W7587" s="74"/>
      <c r="X7587" s="74"/>
    </row>
    <row r="7588">
      <c r="S7588" s="73"/>
      <c r="T7588" s="73"/>
      <c r="U7588" s="74"/>
      <c r="V7588" s="74"/>
      <c r="W7588" s="74"/>
      <c r="X7588" s="74"/>
    </row>
    <row r="7589">
      <c r="S7589" s="73"/>
      <c r="T7589" s="73"/>
      <c r="U7589" s="74"/>
      <c r="V7589" s="74"/>
      <c r="W7589" s="74"/>
      <c r="X7589" s="74"/>
    </row>
    <row r="7590">
      <c r="S7590" s="73"/>
      <c r="T7590" s="73"/>
      <c r="U7590" s="74"/>
      <c r="V7590" s="74"/>
      <c r="W7590" s="74"/>
      <c r="X7590" s="74"/>
    </row>
    <row r="7591">
      <c r="S7591" s="73"/>
      <c r="T7591" s="73"/>
      <c r="U7591" s="74"/>
      <c r="V7591" s="74"/>
      <c r="W7591" s="74"/>
      <c r="X7591" s="74"/>
    </row>
    <row r="7592">
      <c r="S7592" s="73"/>
      <c r="T7592" s="73"/>
      <c r="U7592" s="74"/>
      <c r="V7592" s="74"/>
      <c r="W7592" s="74"/>
      <c r="X7592" s="74"/>
    </row>
    <row r="7593">
      <c r="S7593" s="73"/>
      <c r="T7593" s="73"/>
      <c r="U7593" s="74"/>
      <c r="V7593" s="74"/>
      <c r="W7593" s="74"/>
      <c r="X7593" s="74"/>
    </row>
    <row r="7594">
      <c r="S7594" s="73"/>
      <c r="T7594" s="73"/>
      <c r="U7594" s="74"/>
      <c r="V7594" s="74"/>
      <c r="W7594" s="74"/>
      <c r="X7594" s="74"/>
    </row>
    <row r="7595">
      <c r="S7595" s="73"/>
      <c r="T7595" s="73"/>
      <c r="U7595" s="74"/>
      <c r="V7595" s="74"/>
      <c r="W7595" s="74"/>
      <c r="X7595" s="74"/>
    </row>
    <row r="7596">
      <c r="S7596" s="73"/>
      <c r="T7596" s="73"/>
      <c r="U7596" s="74"/>
      <c r="V7596" s="74"/>
      <c r="W7596" s="74"/>
      <c r="X7596" s="74"/>
    </row>
    <row r="7597">
      <c r="S7597" s="73"/>
      <c r="T7597" s="73"/>
      <c r="U7597" s="74"/>
      <c r="V7597" s="74"/>
      <c r="W7597" s="74"/>
      <c r="X7597" s="74"/>
    </row>
    <row r="7598">
      <c r="S7598" s="73"/>
      <c r="T7598" s="73"/>
      <c r="U7598" s="74"/>
      <c r="V7598" s="74"/>
      <c r="W7598" s="74"/>
      <c r="X7598" s="74"/>
    </row>
    <row r="7599">
      <c r="S7599" s="73"/>
      <c r="T7599" s="73"/>
      <c r="U7599" s="74"/>
      <c r="V7599" s="74"/>
      <c r="W7599" s="74"/>
      <c r="X7599" s="74"/>
    </row>
    <row r="7600">
      <c r="S7600" s="73"/>
      <c r="T7600" s="73"/>
      <c r="U7600" s="74"/>
      <c r="V7600" s="74"/>
      <c r="W7600" s="74"/>
      <c r="X7600" s="74"/>
    </row>
    <row r="7601">
      <c r="S7601" s="73"/>
      <c r="T7601" s="73"/>
      <c r="U7601" s="74"/>
      <c r="V7601" s="74"/>
      <c r="W7601" s="74"/>
      <c r="X7601" s="74"/>
    </row>
    <row r="7602">
      <c r="S7602" s="73"/>
      <c r="T7602" s="73"/>
      <c r="U7602" s="74"/>
      <c r="V7602" s="74"/>
      <c r="W7602" s="74"/>
      <c r="X7602" s="74"/>
    </row>
    <row r="7603">
      <c r="S7603" s="73"/>
      <c r="T7603" s="73"/>
      <c r="U7603" s="74"/>
      <c r="V7603" s="74"/>
      <c r="W7603" s="74"/>
      <c r="X7603" s="74"/>
    </row>
    <row r="7604">
      <c r="S7604" s="73"/>
      <c r="T7604" s="73"/>
      <c r="U7604" s="74"/>
      <c r="V7604" s="74"/>
      <c r="W7604" s="74"/>
      <c r="X7604" s="74"/>
    </row>
    <row r="7605">
      <c r="S7605" s="73"/>
      <c r="T7605" s="73"/>
      <c r="U7605" s="74"/>
      <c r="V7605" s="74"/>
      <c r="W7605" s="74"/>
      <c r="X7605" s="74"/>
    </row>
    <row r="7606">
      <c r="S7606" s="73"/>
      <c r="T7606" s="73"/>
      <c r="U7606" s="74"/>
      <c r="V7606" s="74"/>
      <c r="W7606" s="74"/>
      <c r="X7606" s="74"/>
    </row>
    <row r="7607">
      <c r="S7607" s="73"/>
      <c r="T7607" s="73"/>
      <c r="U7607" s="74"/>
      <c r="V7607" s="74"/>
      <c r="W7607" s="74"/>
      <c r="X7607" s="74"/>
    </row>
    <row r="7608">
      <c r="S7608" s="73"/>
      <c r="T7608" s="73"/>
      <c r="U7608" s="74"/>
      <c r="V7608" s="74"/>
      <c r="W7608" s="74"/>
      <c r="X7608" s="74"/>
    </row>
    <row r="7609">
      <c r="S7609" s="73"/>
      <c r="T7609" s="73"/>
      <c r="U7609" s="74"/>
      <c r="V7609" s="74"/>
      <c r="W7609" s="74"/>
      <c r="X7609" s="74"/>
    </row>
    <row r="7610">
      <c r="S7610" s="73"/>
      <c r="T7610" s="73"/>
      <c r="U7610" s="74"/>
      <c r="V7610" s="74"/>
      <c r="W7610" s="74"/>
      <c r="X7610" s="74"/>
    </row>
    <row r="7611">
      <c r="S7611" s="73"/>
      <c r="T7611" s="73"/>
      <c r="U7611" s="74"/>
      <c r="V7611" s="74"/>
      <c r="W7611" s="74"/>
      <c r="X7611" s="74"/>
    </row>
    <row r="7612">
      <c r="S7612" s="73"/>
      <c r="T7612" s="73"/>
      <c r="U7612" s="74"/>
      <c r="V7612" s="74"/>
      <c r="W7612" s="74"/>
      <c r="X7612" s="74"/>
    </row>
    <row r="7613">
      <c r="S7613" s="73"/>
      <c r="T7613" s="73"/>
      <c r="U7613" s="74"/>
      <c r="V7613" s="74"/>
      <c r="W7613" s="74"/>
      <c r="X7613" s="74"/>
    </row>
    <row r="7614">
      <c r="S7614" s="73"/>
      <c r="T7614" s="73"/>
      <c r="U7614" s="74"/>
      <c r="V7614" s="74"/>
      <c r="W7614" s="74"/>
      <c r="X7614" s="74"/>
    </row>
    <row r="7615">
      <c r="S7615" s="73"/>
      <c r="T7615" s="73"/>
      <c r="U7615" s="74"/>
      <c r="V7615" s="74"/>
      <c r="W7615" s="74"/>
      <c r="X7615" s="74"/>
    </row>
    <row r="7616">
      <c r="S7616" s="73"/>
      <c r="T7616" s="73"/>
      <c r="U7616" s="74"/>
      <c r="V7616" s="74"/>
      <c r="W7616" s="74"/>
      <c r="X7616" s="74"/>
    </row>
    <row r="7617">
      <c r="S7617" s="73"/>
      <c r="T7617" s="73"/>
      <c r="U7617" s="74"/>
      <c r="V7617" s="74"/>
      <c r="W7617" s="74"/>
      <c r="X7617" s="74"/>
    </row>
    <row r="7618">
      <c r="S7618" s="73"/>
      <c r="T7618" s="73"/>
      <c r="U7618" s="74"/>
      <c r="V7618" s="74"/>
      <c r="W7618" s="74"/>
      <c r="X7618" s="74"/>
    </row>
    <row r="7619">
      <c r="S7619" s="73"/>
      <c r="T7619" s="73"/>
      <c r="U7619" s="74"/>
      <c r="V7619" s="74"/>
      <c r="W7619" s="74"/>
      <c r="X7619" s="74"/>
    </row>
    <row r="7620">
      <c r="S7620" s="73"/>
      <c r="T7620" s="73"/>
      <c r="U7620" s="74"/>
      <c r="V7620" s="74"/>
      <c r="W7620" s="74"/>
      <c r="X7620" s="74"/>
    </row>
    <row r="7621">
      <c r="S7621" s="73"/>
      <c r="T7621" s="73"/>
      <c r="U7621" s="74"/>
      <c r="V7621" s="74"/>
      <c r="W7621" s="74"/>
      <c r="X7621" s="74"/>
    </row>
    <row r="7622">
      <c r="S7622" s="73"/>
      <c r="T7622" s="73"/>
      <c r="U7622" s="74"/>
      <c r="V7622" s="74"/>
      <c r="W7622" s="74"/>
      <c r="X7622" s="74"/>
    </row>
    <row r="7623">
      <c r="S7623" s="73"/>
      <c r="T7623" s="73"/>
      <c r="U7623" s="74"/>
      <c r="V7623" s="74"/>
      <c r="W7623" s="74"/>
      <c r="X7623" s="74"/>
    </row>
    <row r="7624">
      <c r="S7624" s="73"/>
      <c r="T7624" s="73"/>
      <c r="U7624" s="74"/>
      <c r="V7624" s="74"/>
      <c r="W7624" s="74"/>
      <c r="X7624" s="74"/>
    </row>
    <row r="7625">
      <c r="S7625" s="73"/>
      <c r="T7625" s="73"/>
      <c r="U7625" s="74"/>
      <c r="V7625" s="74"/>
      <c r="W7625" s="74"/>
      <c r="X7625" s="74"/>
    </row>
    <row r="7626">
      <c r="S7626" s="73"/>
      <c r="T7626" s="73"/>
      <c r="U7626" s="74"/>
      <c r="V7626" s="74"/>
      <c r="W7626" s="74"/>
      <c r="X7626" s="74"/>
    </row>
    <row r="7627">
      <c r="S7627" s="73"/>
      <c r="T7627" s="73"/>
      <c r="U7627" s="74"/>
      <c r="V7627" s="74"/>
      <c r="W7627" s="74"/>
      <c r="X7627" s="74"/>
    </row>
    <row r="7628">
      <c r="S7628" s="73"/>
      <c r="T7628" s="73"/>
      <c r="U7628" s="74"/>
      <c r="V7628" s="74"/>
      <c r="W7628" s="74"/>
      <c r="X7628" s="74"/>
    </row>
    <row r="7629">
      <c r="S7629" s="73"/>
      <c r="T7629" s="73"/>
      <c r="U7629" s="74"/>
      <c r="V7629" s="74"/>
      <c r="W7629" s="74"/>
      <c r="X7629" s="74"/>
    </row>
    <row r="7630">
      <c r="S7630" s="73"/>
      <c r="T7630" s="73"/>
      <c r="U7630" s="74"/>
      <c r="V7630" s="74"/>
      <c r="W7630" s="74"/>
      <c r="X7630" s="74"/>
    </row>
    <row r="7631">
      <c r="S7631" s="73"/>
      <c r="T7631" s="73"/>
      <c r="U7631" s="74"/>
      <c r="V7631" s="74"/>
      <c r="W7631" s="74"/>
      <c r="X7631" s="74"/>
    </row>
    <row r="7632">
      <c r="S7632" s="73"/>
      <c r="T7632" s="73"/>
      <c r="U7632" s="74"/>
      <c r="V7632" s="74"/>
      <c r="W7632" s="74"/>
      <c r="X7632" s="74"/>
    </row>
    <row r="7633">
      <c r="S7633" s="73"/>
      <c r="T7633" s="73"/>
      <c r="U7633" s="74"/>
      <c r="V7633" s="74"/>
      <c r="W7633" s="74"/>
      <c r="X7633" s="74"/>
    </row>
    <row r="7634">
      <c r="S7634" s="73"/>
      <c r="T7634" s="73"/>
      <c r="U7634" s="74"/>
      <c r="V7634" s="74"/>
      <c r="W7634" s="74"/>
      <c r="X7634" s="74"/>
    </row>
    <row r="7635">
      <c r="S7635" s="73"/>
      <c r="T7635" s="73"/>
      <c r="U7635" s="74"/>
      <c r="V7635" s="74"/>
      <c r="W7635" s="74"/>
      <c r="X7635" s="74"/>
    </row>
    <row r="7636">
      <c r="S7636" s="73"/>
      <c r="T7636" s="73"/>
      <c r="U7636" s="74"/>
      <c r="V7636" s="74"/>
      <c r="W7636" s="74"/>
      <c r="X7636" s="74"/>
    </row>
    <row r="7637">
      <c r="S7637" s="73"/>
      <c r="T7637" s="73"/>
      <c r="U7637" s="74"/>
      <c r="V7637" s="74"/>
      <c r="W7637" s="74"/>
      <c r="X7637" s="74"/>
    </row>
    <row r="7638">
      <c r="S7638" s="73"/>
      <c r="T7638" s="73"/>
      <c r="U7638" s="74"/>
      <c r="V7638" s="74"/>
      <c r="W7638" s="74"/>
      <c r="X7638" s="74"/>
    </row>
    <row r="7639">
      <c r="S7639" s="73"/>
      <c r="T7639" s="73"/>
      <c r="U7639" s="74"/>
      <c r="V7639" s="74"/>
      <c r="W7639" s="74"/>
      <c r="X7639" s="74"/>
    </row>
    <row r="7640">
      <c r="S7640" s="73"/>
      <c r="T7640" s="73"/>
      <c r="U7640" s="74"/>
      <c r="V7640" s="74"/>
      <c r="W7640" s="74"/>
      <c r="X7640" s="74"/>
    </row>
    <row r="7641">
      <c r="S7641" s="73"/>
      <c r="T7641" s="73"/>
      <c r="U7641" s="74"/>
      <c r="V7641" s="74"/>
      <c r="W7641" s="74"/>
      <c r="X7641" s="74"/>
    </row>
    <row r="7642">
      <c r="S7642" s="73"/>
      <c r="T7642" s="73"/>
      <c r="U7642" s="74"/>
      <c r="V7642" s="74"/>
      <c r="W7642" s="74"/>
      <c r="X7642" s="74"/>
    </row>
    <row r="7643">
      <c r="S7643" s="73"/>
      <c r="T7643" s="73"/>
      <c r="U7643" s="74"/>
      <c r="V7643" s="74"/>
      <c r="W7643" s="74"/>
      <c r="X7643" s="74"/>
    </row>
    <row r="7644">
      <c r="S7644" s="73"/>
      <c r="T7644" s="73"/>
      <c r="U7644" s="74"/>
      <c r="V7644" s="74"/>
      <c r="W7644" s="74"/>
      <c r="X7644" s="74"/>
    </row>
    <row r="7645">
      <c r="S7645" s="73"/>
      <c r="T7645" s="73"/>
      <c r="U7645" s="74"/>
      <c r="V7645" s="74"/>
      <c r="W7645" s="74"/>
      <c r="X7645" s="74"/>
    </row>
    <row r="7646">
      <c r="S7646" s="73"/>
      <c r="T7646" s="73"/>
      <c r="U7646" s="74"/>
      <c r="V7646" s="74"/>
      <c r="W7646" s="74"/>
      <c r="X7646" s="74"/>
    </row>
    <row r="7647">
      <c r="S7647" s="73"/>
      <c r="T7647" s="73"/>
      <c r="U7647" s="74"/>
      <c r="V7647" s="74"/>
      <c r="W7647" s="74"/>
      <c r="X7647" s="74"/>
    </row>
    <row r="7648">
      <c r="S7648" s="73"/>
      <c r="T7648" s="73"/>
      <c r="U7648" s="74"/>
      <c r="V7648" s="74"/>
      <c r="W7648" s="74"/>
      <c r="X7648" s="74"/>
    </row>
    <row r="7649">
      <c r="S7649" s="73"/>
      <c r="T7649" s="73"/>
      <c r="U7649" s="74"/>
      <c r="V7649" s="74"/>
      <c r="W7649" s="74"/>
      <c r="X7649" s="74"/>
    </row>
    <row r="7650">
      <c r="S7650" s="73"/>
      <c r="T7650" s="73"/>
      <c r="U7650" s="74"/>
      <c r="V7650" s="74"/>
      <c r="W7650" s="74"/>
      <c r="X7650" s="74"/>
    </row>
    <row r="7651">
      <c r="S7651" s="73"/>
      <c r="T7651" s="73"/>
      <c r="U7651" s="74"/>
      <c r="V7651" s="74"/>
      <c r="W7651" s="74"/>
      <c r="X7651" s="74"/>
    </row>
    <row r="7652">
      <c r="S7652" s="73"/>
      <c r="T7652" s="73"/>
      <c r="U7652" s="74"/>
      <c r="V7652" s="74"/>
      <c r="W7652" s="74"/>
      <c r="X7652" s="74"/>
    </row>
    <row r="7653">
      <c r="S7653" s="73"/>
      <c r="T7653" s="73"/>
      <c r="U7653" s="74"/>
      <c r="V7653" s="74"/>
      <c r="W7653" s="74"/>
      <c r="X7653" s="74"/>
    </row>
    <row r="7654">
      <c r="S7654" s="73"/>
      <c r="T7654" s="73"/>
      <c r="U7654" s="74"/>
      <c r="V7654" s="74"/>
      <c r="W7654" s="74"/>
      <c r="X7654" s="74"/>
    </row>
    <row r="7655">
      <c r="S7655" s="73"/>
      <c r="T7655" s="73"/>
      <c r="U7655" s="74"/>
      <c r="V7655" s="74"/>
      <c r="W7655" s="74"/>
      <c r="X7655" s="74"/>
    </row>
    <row r="7656">
      <c r="S7656" s="73"/>
      <c r="T7656" s="73"/>
      <c r="U7656" s="74"/>
      <c r="V7656" s="74"/>
      <c r="W7656" s="74"/>
      <c r="X7656" s="74"/>
    </row>
    <row r="7657">
      <c r="S7657" s="73"/>
      <c r="T7657" s="73"/>
      <c r="U7657" s="74"/>
      <c r="V7657" s="74"/>
      <c r="W7657" s="74"/>
      <c r="X7657" s="74"/>
    </row>
    <row r="7658">
      <c r="S7658" s="73"/>
      <c r="T7658" s="73"/>
      <c r="U7658" s="74"/>
      <c r="V7658" s="74"/>
      <c r="W7658" s="74"/>
      <c r="X7658" s="74"/>
    </row>
    <row r="7659">
      <c r="S7659" s="73"/>
      <c r="T7659" s="73"/>
      <c r="U7659" s="74"/>
      <c r="V7659" s="74"/>
      <c r="W7659" s="74"/>
      <c r="X7659" s="74"/>
    </row>
    <row r="7660">
      <c r="S7660" s="73"/>
      <c r="T7660" s="73"/>
      <c r="U7660" s="74"/>
      <c r="V7660" s="74"/>
      <c r="W7660" s="74"/>
      <c r="X7660" s="74"/>
    </row>
    <row r="7661">
      <c r="S7661" s="73"/>
      <c r="T7661" s="73"/>
      <c r="U7661" s="74"/>
      <c r="V7661" s="74"/>
      <c r="W7661" s="74"/>
      <c r="X7661" s="74"/>
    </row>
    <row r="7662">
      <c r="S7662" s="73"/>
      <c r="T7662" s="73"/>
      <c r="U7662" s="74"/>
      <c r="V7662" s="74"/>
      <c r="W7662" s="74"/>
      <c r="X7662" s="74"/>
    </row>
    <row r="7663">
      <c r="S7663" s="73"/>
      <c r="T7663" s="73"/>
      <c r="U7663" s="74"/>
      <c r="V7663" s="74"/>
      <c r="W7663" s="74"/>
      <c r="X7663" s="74"/>
    </row>
    <row r="7664">
      <c r="S7664" s="73"/>
      <c r="T7664" s="73"/>
      <c r="U7664" s="74"/>
      <c r="V7664" s="74"/>
      <c r="W7664" s="74"/>
      <c r="X7664" s="74"/>
    </row>
    <row r="7665">
      <c r="S7665" s="73"/>
      <c r="T7665" s="73"/>
      <c r="U7665" s="74"/>
      <c r="V7665" s="74"/>
      <c r="W7665" s="74"/>
      <c r="X7665" s="74"/>
    </row>
    <row r="7666">
      <c r="S7666" s="73"/>
      <c r="T7666" s="73"/>
      <c r="U7666" s="74"/>
      <c r="V7666" s="74"/>
      <c r="W7666" s="74"/>
      <c r="X7666" s="74"/>
    </row>
    <row r="7667">
      <c r="S7667" s="73"/>
      <c r="T7667" s="73"/>
      <c r="U7667" s="74"/>
      <c r="V7667" s="74"/>
      <c r="W7667" s="74"/>
      <c r="X7667" s="74"/>
    </row>
    <row r="7668">
      <c r="S7668" s="73"/>
      <c r="T7668" s="73"/>
      <c r="U7668" s="74"/>
      <c r="V7668" s="74"/>
      <c r="W7668" s="74"/>
      <c r="X7668" s="74"/>
    </row>
    <row r="7669">
      <c r="S7669" s="73"/>
      <c r="T7669" s="73"/>
      <c r="U7669" s="74"/>
      <c r="V7669" s="74"/>
      <c r="W7669" s="74"/>
      <c r="X7669" s="74"/>
    </row>
    <row r="7670">
      <c r="S7670" s="73"/>
      <c r="T7670" s="73"/>
      <c r="U7670" s="74"/>
      <c r="V7670" s="74"/>
      <c r="W7670" s="74"/>
      <c r="X7670" s="74"/>
    </row>
    <row r="7671">
      <c r="S7671" s="73"/>
      <c r="T7671" s="73"/>
      <c r="U7671" s="74"/>
      <c r="V7671" s="74"/>
      <c r="W7671" s="74"/>
      <c r="X7671" s="74"/>
    </row>
    <row r="7672">
      <c r="S7672" s="73"/>
      <c r="T7672" s="73"/>
      <c r="U7672" s="74"/>
      <c r="V7672" s="74"/>
      <c r="W7672" s="74"/>
      <c r="X7672" s="74"/>
    </row>
    <row r="7673">
      <c r="S7673" s="73"/>
      <c r="T7673" s="73"/>
      <c r="U7673" s="74"/>
      <c r="V7673" s="74"/>
      <c r="W7673" s="74"/>
      <c r="X7673" s="74"/>
    </row>
    <row r="7674">
      <c r="S7674" s="73"/>
      <c r="T7674" s="73"/>
      <c r="U7674" s="74"/>
      <c r="V7674" s="74"/>
      <c r="W7674" s="74"/>
      <c r="X7674" s="74"/>
    </row>
    <row r="7675">
      <c r="S7675" s="73"/>
      <c r="T7675" s="73"/>
      <c r="U7675" s="74"/>
      <c r="V7675" s="74"/>
      <c r="W7675" s="74"/>
      <c r="X7675" s="74"/>
    </row>
    <row r="7676">
      <c r="S7676" s="73"/>
      <c r="T7676" s="73"/>
      <c r="U7676" s="74"/>
      <c r="V7676" s="74"/>
      <c r="W7676" s="74"/>
      <c r="X7676" s="74"/>
    </row>
    <row r="7677">
      <c r="S7677" s="73"/>
      <c r="T7677" s="73"/>
      <c r="U7677" s="74"/>
      <c r="V7677" s="74"/>
      <c r="W7677" s="74"/>
      <c r="X7677" s="74"/>
    </row>
    <row r="7678">
      <c r="S7678" s="73"/>
      <c r="T7678" s="73"/>
      <c r="U7678" s="74"/>
      <c r="V7678" s="74"/>
      <c r="W7678" s="74"/>
      <c r="X7678" s="74"/>
    </row>
    <row r="7679">
      <c r="S7679" s="73"/>
      <c r="T7679" s="73"/>
      <c r="U7679" s="74"/>
      <c r="V7679" s="74"/>
      <c r="W7679" s="74"/>
      <c r="X7679" s="74"/>
    </row>
    <row r="7680">
      <c r="S7680" s="73"/>
      <c r="T7680" s="73"/>
      <c r="U7680" s="74"/>
      <c r="V7680" s="74"/>
      <c r="W7680" s="74"/>
      <c r="X7680" s="74"/>
    </row>
    <row r="7681">
      <c r="S7681" s="73"/>
      <c r="T7681" s="73"/>
      <c r="U7681" s="74"/>
      <c r="V7681" s="74"/>
      <c r="W7681" s="74"/>
      <c r="X7681" s="74"/>
    </row>
    <row r="7682">
      <c r="S7682" s="73"/>
      <c r="T7682" s="73"/>
      <c r="U7682" s="74"/>
      <c r="V7682" s="74"/>
      <c r="W7682" s="74"/>
      <c r="X7682" s="74"/>
    </row>
    <row r="7683">
      <c r="S7683" s="73"/>
      <c r="T7683" s="73"/>
      <c r="U7683" s="74"/>
      <c r="V7683" s="74"/>
      <c r="W7683" s="74"/>
      <c r="X7683" s="74"/>
    </row>
    <row r="7684">
      <c r="S7684" s="73"/>
      <c r="T7684" s="73"/>
      <c r="U7684" s="74"/>
      <c r="V7684" s="74"/>
      <c r="W7684" s="74"/>
      <c r="X7684" s="74"/>
    </row>
    <row r="7685">
      <c r="S7685" s="73"/>
      <c r="T7685" s="73"/>
      <c r="U7685" s="74"/>
      <c r="V7685" s="74"/>
      <c r="W7685" s="74"/>
      <c r="X7685" s="74"/>
    </row>
    <row r="7686">
      <c r="S7686" s="73"/>
      <c r="T7686" s="73"/>
      <c r="U7686" s="74"/>
      <c r="V7686" s="74"/>
      <c r="W7686" s="74"/>
      <c r="X7686" s="74"/>
    </row>
    <row r="7687">
      <c r="S7687" s="73"/>
      <c r="T7687" s="73"/>
      <c r="U7687" s="74"/>
      <c r="V7687" s="74"/>
      <c r="W7687" s="74"/>
      <c r="X7687" s="74"/>
    </row>
    <row r="7688">
      <c r="S7688" s="73"/>
      <c r="T7688" s="73"/>
      <c r="U7688" s="74"/>
      <c r="V7688" s="74"/>
      <c r="W7688" s="74"/>
      <c r="X7688" s="74"/>
    </row>
    <row r="7689">
      <c r="S7689" s="73"/>
      <c r="T7689" s="73"/>
      <c r="U7689" s="74"/>
      <c r="V7689" s="74"/>
      <c r="W7689" s="74"/>
      <c r="X7689" s="74"/>
    </row>
    <row r="7690">
      <c r="S7690" s="73"/>
      <c r="T7690" s="73"/>
      <c r="U7690" s="74"/>
      <c r="V7690" s="74"/>
      <c r="W7690" s="74"/>
      <c r="X7690" s="74"/>
    </row>
    <row r="7691">
      <c r="S7691" s="73"/>
      <c r="T7691" s="73"/>
      <c r="U7691" s="74"/>
      <c r="V7691" s="74"/>
      <c r="W7691" s="74"/>
      <c r="X7691" s="74"/>
    </row>
    <row r="7692">
      <c r="S7692" s="73"/>
      <c r="T7692" s="73"/>
      <c r="U7692" s="74"/>
      <c r="V7692" s="74"/>
      <c r="W7692" s="74"/>
      <c r="X7692" s="74"/>
    </row>
    <row r="7693">
      <c r="S7693" s="73"/>
      <c r="T7693" s="73"/>
      <c r="U7693" s="74"/>
      <c r="V7693" s="74"/>
      <c r="W7693" s="74"/>
      <c r="X7693" s="74"/>
    </row>
    <row r="7694">
      <c r="S7694" s="73"/>
      <c r="T7694" s="73"/>
      <c r="U7694" s="74"/>
      <c r="V7694" s="74"/>
      <c r="W7694" s="74"/>
      <c r="X7694" s="74"/>
    </row>
    <row r="7695">
      <c r="S7695" s="73"/>
      <c r="T7695" s="73"/>
      <c r="U7695" s="74"/>
      <c r="V7695" s="74"/>
      <c r="W7695" s="74"/>
      <c r="X7695" s="74"/>
    </row>
    <row r="7696">
      <c r="S7696" s="73"/>
      <c r="T7696" s="73"/>
      <c r="U7696" s="74"/>
      <c r="V7696" s="74"/>
      <c r="W7696" s="74"/>
      <c r="X7696" s="74"/>
    </row>
    <row r="7697">
      <c r="S7697" s="73"/>
      <c r="T7697" s="73"/>
      <c r="U7697" s="74"/>
      <c r="V7697" s="74"/>
      <c r="W7697" s="74"/>
      <c r="X7697" s="74"/>
    </row>
    <row r="7698">
      <c r="S7698" s="73"/>
      <c r="T7698" s="73"/>
      <c r="U7698" s="74"/>
      <c r="V7698" s="74"/>
      <c r="W7698" s="74"/>
      <c r="X7698" s="74"/>
    </row>
    <row r="7699">
      <c r="S7699" s="73"/>
      <c r="T7699" s="73"/>
      <c r="U7699" s="74"/>
      <c r="V7699" s="74"/>
      <c r="W7699" s="74"/>
      <c r="X7699" s="74"/>
    </row>
    <row r="7700">
      <c r="S7700" s="73"/>
      <c r="T7700" s="73"/>
      <c r="U7700" s="74"/>
      <c r="V7700" s="74"/>
      <c r="W7700" s="74"/>
      <c r="X7700" s="74"/>
    </row>
    <row r="7701">
      <c r="S7701" s="73"/>
      <c r="T7701" s="73"/>
      <c r="U7701" s="74"/>
      <c r="V7701" s="74"/>
      <c r="W7701" s="74"/>
      <c r="X7701" s="74"/>
    </row>
    <row r="7702">
      <c r="S7702" s="73"/>
      <c r="T7702" s="73"/>
      <c r="U7702" s="74"/>
      <c r="V7702" s="74"/>
      <c r="W7702" s="74"/>
      <c r="X7702" s="74"/>
    </row>
    <row r="7703">
      <c r="S7703" s="73"/>
      <c r="T7703" s="73"/>
      <c r="U7703" s="74"/>
      <c r="V7703" s="74"/>
      <c r="W7703" s="74"/>
      <c r="X7703" s="74"/>
    </row>
    <row r="7704">
      <c r="S7704" s="73"/>
      <c r="T7704" s="73"/>
      <c r="U7704" s="74"/>
      <c r="V7704" s="74"/>
      <c r="W7704" s="74"/>
      <c r="X7704" s="74"/>
    </row>
    <row r="7705">
      <c r="S7705" s="73"/>
      <c r="T7705" s="73"/>
      <c r="U7705" s="74"/>
      <c r="V7705" s="74"/>
      <c r="W7705" s="74"/>
      <c r="X7705" s="74"/>
    </row>
    <row r="7706">
      <c r="S7706" s="73"/>
      <c r="T7706" s="73"/>
      <c r="U7706" s="74"/>
      <c r="V7706" s="74"/>
      <c r="W7706" s="74"/>
      <c r="X7706" s="74"/>
    </row>
    <row r="7707">
      <c r="S7707" s="73"/>
      <c r="T7707" s="73"/>
      <c r="U7707" s="74"/>
      <c r="V7707" s="74"/>
      <c r="W7707" s="74"/>
      <c r="X7707" s="74"/>
    </row>
    <row r="7708">
      <c r="S7708" s="73"/>
      <c r="T7708" s="73"/>
      <c r="U7708" s="74"/>
      <c r="V7708" s="74"/>
      <c r="W7708" s="74"/>
      <c r="X7708" s="74"/>
    </row>
    <row r="7709">
      <c r="S7709" s="73"/>
      <c r="T7709" s="73"/>
      <c r="U7709" s="74"/>
      <c r="V7709" s="74"/>
      <c r="W7709" s="74"/>
      <c r="X7709" s="74"/>
    </row>
    <row r="7710">
      <c r="S7710" s="73"/>
      <c r="T7710" s="73"/>
      <c r="U7710" s="74"/>
      <c r="V7710" s="74"/>
      <c r="W7710" s="74"/>
      <c r="X7710" s="74"/>
    </row>
    <row r="7711">
      <c r="S7711" s="73"/>
      <c r="T7711" s="73"/>
      <c r="U7711" s="74"/>
      <c r="V7711" s="74"/>
      <c r="W7711" s="74"/>
      <c r="X7711" s="74"/>
    </row>
    <row r="7712">
      <c r="S7712" s="73"/>
      <c r="T7712" s="73"/>
      <c r="U7712" s="74"/>
      <c r="V7712" s="74"/>
      <c r="W7712" s="74"/>
      <c r="X7712" s="74"/>
    </row>
    <row r="7713">
      <c r="S7713" s="73"/>
      <c r="T7713" s="73"/>
      <c r="U7713" s="74"/>
      <c r="V7713" s="74"/>
      <c r="W7713" s="74"/>
      <c r="X7713" s="74"/>
    </row>
    <row r="7714">
      <c r="S7714" s="73"/>
      <c r="T7714" s="73"/>
      <c r="U7714" s="74"/>
      <c r="V7714" s="74"/>
      <c r="W7714" s="74"/>
      <c r="X7714" s="74"/>
    </row>
    <row r="7715">
      <c r="S7715" s="73"/>
      <c r="T7715" s="73"/>
      <c r="U7715" s="74"/>
      <c r="V7715" s="74"/>
      <c r="W7715" s="74"/>
      <c r="X7715" s="74"/>
    </row>
    <row r="7716">
      <c r="S7716" s="73"/>
      <c r="T7716" s="73"/>
      <c r="U7716" s="74"/>
      <c r="V7716" s="74"/>
      <c r="W7716" s="74"/>
      <c r="X7716" s="74"/>
    </row>
    <row r="7717">
      <c r="S7717" s="73"/>
      <c r="T7717" s="73"/>
      <c r="U7717" s="74"/>
      <c r="V7717" s="74"/>
      <c r="W7717" s="74"/>
      <c r="X7717" s="74"/>
    </row>
    <row r="7718">
      <c r="S7718" s="73"/>
      <c r="T7718" s="73"/>
      <c r="U7718" s="74"/>
      <c r="V7718" s="74"/>
      <c r="W7718" s="74"/>
      <c r="X7718" s="74"/>
    </row>
    <row r="7719">
      <c r="S7719" s="73"/>
      <c r="T7719" s="73"/>
      <c r="U7719" s="74"/>
      <c r="V7719" s="74"/>
      <c r="W7719" s="74"/>
      <c r="X7719" s="74"/>
    </row>
    <row r="7720">
      <c r="S7720" s="73"/>
      <c r="T7720" s="73"/>
      <c r="U7720" s="74"/>
      <c r="V7720" s="74"/>
      <c r="W7720" s="74"/>
      <c r="X7720" s="74"/>
    </row>
    <row r="7721">
      <c r="S7721" s="73"/>
      <c r="T7721" s="73"/>
      <c r="U7721" s="74"/>
      <c r="V7721" s="74"/>
      <c r="W7721" s="74"/>
      <c r="X7721" s="74"/>
    </row>
    <row r="7722">
      <c r="S7722" s="73"/>
      <c r="T7722" s="73"/>
      <c r="U7722" s="74"/>
      <c r="V7722" s="74"/>
      <c r="W7722" s="74"/>
      <c r="X7722" s="74"/>
    </row>
    <row r="7723">
      <c r="S7723" s="73"/>
      <c r="T7723" s="73"/>
      <c r="U7723" s="74"/>
      <c r="V7723" s="74"/>
      <c r="W7723" s="74"/>
      <c r="X7723" s="74"/>
    </row>
    <row r="7724">
      <c r="S7724" s="73"/>
      <c r="T7724" s="73"/>
      <c r="U7724" s="74"/>
      <c r="V7724" s="74"/>
      <c r="W7724" s="74"/>
      <c r="X7724" s="74"/>
    </row>
    <row r="7725">
      <c r="S7725" s="73"/>
      <c r="T7725" s="73"/>
      <c r="U7725" s="74"/>
      <c r="V7725" s="74"/>
      <c r="W7725" s="74"/>
      <c r="X7725" s="74"/>
    </row>
    <row r="7726">
      <c r="S7726" s="73"/>
      <c r="T7726" s="73"/>
      <c r="U7726" s="74"/>
      <c r="V7726" s="74"/>
      <c r="W7726" s="74"/>
      <c r="X7726" s="74"/>
    </row>
    <row r="7727">
      <c r="S7727" s="73"/>
      <c r="T7727" s="73"/>
      <c r="U7727" s="74"/>
      <c r="V7727" s="74"/>
      <c r="W7727" s="74"/>
      <c r="X7727" s="74"/>
    </row>
    <row r="7728">
      <c r="S7728" s="73"/>
      <c r="T7728" s="73"/>
      <c r="U7728" s="74"/>
      <c r="V7728" s="74"/>
      <c r="W7728" s="74"/>
      <c r="X7728" s="74"/>
    </row>
    <row r="7729">
      <c r="S7729" s="73"/>
      <c r="T7729" s="73"/>
      <c r="U7729" s="74"/>
      <c r="V7729" s="74"/>
      <c r="W7729" s="74"/>
      <c r="X7729" s="74"/>
    </row>
    <row r="7730">
      <c r="S7730" s="73"/>
      <c r="T7730" s="73"/>
      <c r="U7730" s="74"/>
      <c r="V7730" s="74"/>
      <c r="W7730" s="74"/>
      <c r="X7730" s="74"/>
    </row>
    <row r="7731">
      <c r="S7731" s="73"/>
      <c r="T7731" s="73"/>
      <c r="U7731" s="74"/>
      <c r="V7731" s="74"/>
      <c r="W7731" s="74"/>
      <c r="X7731" s="74"/>
    </row>
    <row r="7732">
      <c r="S7732" s="73"/>
      <c r="T7732" s="73"/>
      <c r="U7732" s="74"/>
      <c r="V7732" s="74"/>
      <c r="W7732" s="74"/>
      <c r="X7732" s="74"/>
    </row>
    <row r="7733">
      <c r="S7733" s="73"/>
      <c r="T7733" s="73"/>
      <c r="U7733" s="74"/>
      <c r="V7733" s="74"/>
      <c r="W7733" s="74"/>
      <c r="X7733" s="74"/>
    </row>
    <row r="7734">
      <c r="S7734" s="73"/>
      <c r="T7734" s="73"/>
      <c r="U7734" s="74"/>
      <c r="V7734" s="74"/>
      <c r="W7734" s="74"/>
      <c r="X7734" s="74"/>
    </row>
    <row r="7735">
      <c r="S7735" s="73"/>
      <c r="T7735" s="73"/>
      <c r="U7735" s="74"/>
      <c r="V7735" s="74"/>
      <c r="W7735" s="74"/>
      <c r="X7735" s="74"/>
    </row>
    <row r="7736">
      <c r="S7736" s="73"/>
      <c r="T7736" s="73"/>
      <c r="U7736" s="74"/>
      <c r="V7736" s="74"/>
      <c r="W7736" s="74"/>
      <c r="X7736" s="74"/>
    </row>
    <row r="7737">
      <c r="S7737" s="73"/>
      <c r="T7737" s="73"/>
      <c r="U7737" s="74"/>
      <c r="V7737" s="74"/>
      <c r="W7737" s="74"/>
      <c r="X7737" s="74"/>
    </row>
    <row r="7738">
      <c r="S7738" s="73"/>
      <c r="T7738" s="73"/>
      <c r="U7738" s="74"/>
      <c r="V7738" s="74"/>
      <c r="W7738" s="74"/>
      <c r="X7738" s="74"/>
    </row>
    <row r="7739">
      <c r="S7739" s="73"/>
      <c r="T7739" s="73"/>
      <c r="U7739" s="74"/>
      <c r="V7739" s="74"/>
      <c r="W7739" s="74"/>
      <c r="X7739" s="74"/>
    </row>
    <row r="7740">
      <c r="S7740" s="73"/>
      <c r="T7740" s="73"/>
      <c r="U7740" s="74"/>
      <c r="V7740" s="74"/>
      <c r="W7740" s="74"/>
      <c r="X7740" s="74"/>
    </row>
    <row r="7741">
      <c r="S7741" s="73"/>
      <c r="T7741" s="73"/>
      <c r="U7741" s="74"/>
      <c r="V7741" s="74"/>
      <c r="W7741" s="74"/>
      <c r="X7741" s="74"/>
    </row>
    <row r="7742">
      <c r="S7742" s="73"/>
      <c r="T7742" s="73"/>
      <c r="U7742" s="74"/>
      <c r="V7742" s="74"/>
      <c r="W7742" s="74"/>
      <c r="X7742" s="74"/>
    </row>
    <row r="7743">
      <c r="S7743" s="73"/>
      <c r="T7743" s="73"/>
      <c r="U7743" s="74"/>
      <c r="V7743" s="74"/>
      <c r="W7743" s="74"/>
      <c r="X7743" s="74"/>
    </row>
    <row r="7744">
      <c r="S7744" s="73"/>
      <c r="T7744" s="73"/>
      <c r="U7744" s="74"/>
      <c r="V7744" s="74"/>
      <c r="W7744" s="74"/>
      <c r="X7744" s="74"/>
    </row>
    <row r="7745">
      <c r="S7745" s="73"/>
      <c r="T7745" s="73"/>
      <c r="U7745" s="74"/>
      <c r="V7745" s="74"/>
      <c r="W7745" s="74"/>
      <c r="X7745" s="74"/>
    </row>
    <row r="7746">
      <c r="S7746" s="73"/>
      <c r="T7746" s="73"/>
      <c r="U7746" s="74"/>
      <c r="V7746" s="74"/>
      <c r="W7746" s="74"/>
      <c r="X7746" s="74"/>
    </row>
    <row r="7747">
      <c r="S7747" s="73"/>
      <c r="T7747" s="73"/>
      <c r="U7747" s="74"/>
      <c r="V7747" s="74"/>
      <c r="W7747" s="74"/>
      <c r="X7747" s="74"/>
    </row>
    <row r="7748">
      <c r="S7748" s="73"/>
      <c r="T7748" s="73"/>
      <c r="U7748" s="74"/>
      <c r="V7748" s="74"/>
      <c r="W7748" s="74"/>
      <c r="X7748" s="74"/>
    </row>
    <row r="7749">
      <c r="S7749" s="73"/>
      <c r="T7749" s="73"/>
      <c r="U7749" s="74"/>
      <c r="V7749" s="74"/>
      <c r="W7749" s="74"/>
      <c r="X7749" s="74"/>
    </row>
    <row r="7750">
      <c r="S7750" s="73"/>
      <c r="T7750" s="73"/>
      <c r="U7750" s="74"/>
      <c r="V7750" s="74"/>
      <c r="W7750" s="74"/>
      <c r="X7750" s="74"/>
    </row>
    <row r="7751">
      <c r="S7751" s="73"/>
      <c r="T7751" s="73"/>
      <c r="U7751" s="74"/>
      <c r="V7751" s="74"/>
      <c r="W7751" s="74"/>
      <c r="X7751" s="74"/>
    </row>
    <row r="7752">
      <c r="S7752" s="73"/>
      <c r="T7752" s="73"/>
      <c r="U7752" s="74"/>
      <c r="V7752" s="74"/>
      <c r="W7752" s="74"/>
      <c r="X7752" s="74"/>
    </row>
    <row r="7753">
      <c r="S7753" s="73"/>
      <c r="T7753" s="73"/>
      <c r="U7753" s="74"/>
      <c r="V7753" s="74"/>
      <c r="W7753" s="74"/>
      <c r="X7753" s="74"/>
    </row>
    <row r="7754">
      <c r="S7754" s="73"/>
      <c r="T7754" s="73"/>
      <c r="U7754" s="74"/>
      <c r="V7754" s="74"/>
      <c r="W7754" s="74"/>
      <c r="X7754" s="74"/>
    </row>
    <row r="7755">
      <c r="S7755" s="73"/>
      <c r="T7755" s="73"/>
      <c r="U7755" s="74"/>
      <c r="V7755" s="74"/>
      <c r="W7755" s="74"/>
      <c r="X7755" s="74"/>
    </row>
    <row r="7756">
      <c r="S7756" s="73"/>
      <c r="T7756" s="73"/>
      <c r="U7756" s="74"/>
      <c r="V7756" s="74"/>
      <c r="W7756" s="74"/>
      <c r="X7756" s="74"/>
    </row>
    <row r="7757">
      <c r="S7757" s="73"/>
      <c r="T7757" s="73"/>
      <c r="U7757" s="74"/>
      <c r="V7757" s="74"/>
      <c r="W7757" s="74"/>
      <c r="X7757" s="74"/>
    </row>
    <row r="7758">
      <c r="S7758" s="73"/>
      <c r="T7758" s="73"/>
      <c r="U7758" s="74"/>
      <c r="V7758" s="74"/>
      <c r="W7758" s="74"/>
      <c r="X7758" s="74"/>
    </row>
    <row r="7759">
      <c r="S7759" s="73"/>
      <c r="T7759" s="73"/>
      <c r="U7759" s="74"/>
      <c r="V7759" s="74"/>
      <c r="W7759" s="74"/>
      <c r="X7759" s="74"/>
    </row>
    <row r="7760">
      <c r="S7760" s="73"/>
      <c r="T7760" s="73"/>
      <c r="U7760" s="74"/>
      <c r="V7760" s="74"/>
      <c r="W7760" s="74"/>
      <c r="X7760" s="74"/>
    </row>
    <row r="7761">
      <c r="S7761" s="73"/>
      <c r="T7761" s="73"/>
      <c r="U7761" s="74"/>
      <c r="V7761" s="74"/>
      <c r="W7761" s="74"/>
      <c r="X7761" s="74"/>
    </row>
    <row r="7762">
      <c r="S7762" s="73"/>
      <c r="T7762" s="73"/>
      <c r="U7762" s="74"/>
      <c r="V7762" s="74"/>
      <c r="W7762" s="74"/>
      <c r="X7762" s="74"/>
    </row>
    <row r="7763">
      <c r="S7763" s="73"/>
      <c r="T7763" s="73"/>
      <c r="U7763" s="74"/>
      <c r="V7763" s="74"/>
      <c r="W7763" s="74"/>
      <c r="X7763" s="74"/>
    </row>
    <row r="7764">
      <c r="S7764" s="73"/>
      <c r="T7764" s="73"/>
      <c r="U7764" s="74"/>
      <c r="V7764" s="74"/>
      <c r="W7764" s="74"/>
      <c r="X7764" s="74"/>
    </row>
    <row r="7765">
      <c r="S7765" s="73"/>
      <c r="T7765" s="73"/>
      <c r="U7765" s="74"/>
      <c r="V7765" s="74"/>
      <c r="W7765" s="74"/>
      <c r="X7765" s="74"/>
    </row>
    <row r="7766">
      <c r="S7766" s="73"/>
      <c r="T7766" s="73"/>
      <c r="U7766" s="74"/>
      <c r="V7766" s="74"/>
      <c r="W7766" s="74"/>
      <c r="X7766" s="74"/>
    </row>
    <row r="7767">
      <c r="S7767" s="73"/>
      <c r="T7767" s="73"/>
      <c r="U7767" s="74"/>
      <c r="V7767" s="74"/>
      <c r="W7767" s="74"/>
      <c r="X7767" s="74"/>
    </row>
    <row r="7768">
      <c r="S7768" s="73"/>
      <c r="T7768" s="73"/>
      <c r="U7768" s="74"/>
      <c r="V7768" s="74"/>
      <c r="W7768" s="74"/>
      <c r="X7768" s="74"/>
    </row>
    <row r="7769">
      <c r="S7769" s="73"/>
      <c r="T7769" s="73"/>
      <c r="U7769" s="74"/>
      <c r="V7769" s="74"/>
      <c r="W7769" s="74"/>
      <c r="X7769" s="74"/>
    </row>
    <row r="7770">
      <c r="S7770" s="73"/>
      <c r="T7770" s="73"/>
      <c r="U7770" s="74"/>
      <c r="V7770" s="74"/>
      <c r="W7770" s="74"/>
      <c r="X7770" s="74"/>
    </row>
    <row r="7771">
      <c r="S7771" s="73"/>
      <c r="T7771" s="73"/>
      <c r="U7771" s="74"/>
      <c r="V7771" s="74"/>
      <c r="W7771" s="74"/>
      <c r="X7771" s="74"/>
    </row>
    <row r="7772">
      <c r="S7772" s="73"/>
      <c r="T7772" s="73"/>
      <c r="U7772" s="74"/>
      <c r="V7772" s="74"/>
      <c r="W7772" s="74"/>
      <c r="X7772" s="74"/>
    </row>
    <row r="7773">
      <c r="S7773" s="73"/>
      <c r="T7773" s="73"/>
      <c r="U7773" s="74"/>
      <c r="V7773" s="74"/>
      <c r="W7773" s="74"/>
      <c r="X7773" s="74"/>
    </row>
    <row r="7774">
      <c r="S7774" s="73"/>
      <c r="T7774" s="73"/>
      <c r="U7774" s="74"/>
      <c r="V7774" s="74"/>
      <c r="W7774" s="74"/>
      <c r="X7774" s="74"/>
    </row>
    <row r="7775">
      <c r="S7775" s="73"/>
      <c r="T7775" s="73"/>
      <c r="U7775" s="74"/>
      <c r="V7775" s="74"/>
      <c r="W7775" s="74"/>
      <c r="X7775" s="74"/>
    </row>
    <row r="7776">
      <c r="S7776" s="73"/>
      <c r="T7776" s="73"/>
      <c r="U7776" s="74"/>
      <c r="V7776" s="74"/>
      <c r="W7776" s="74"/>
      <c r="X7776" s="74"/>
    </row>
    <row r="7777">
      <c r="S7777" s="73"/>
      <c r="T7777" s="73"/>
      <c r="U7777" s="74"/>
      <c r="V7777" s="74"/>
      <c r="W7777" s="74"/>
      <c r="X7777" s="74"/>
    </row>
    <row r="7778">
      <c r="S7778" s="73"/>
      <c r="T7778" s="73"/>
      <c r="U7778" s="74"/>
      <c r="V7778" s="74"/>
      <c r="W7778" s="74"/>
      <c r="X7778" s="74"/>
    </row>
    <row r="7779">
      <c r="S7779" s="73"/>
      <c r="T7779" s="73"/>
      <c r="U7779" s="74"/>
      <c r="V7779" s="74"/>
      <c r="W7779" s="74"/>
      <c r="X7779" s="74"/>
    </row>
    <row r="7780">
      <c r="S7780" s="73"/>
      <c r="T7780" s="73"/>
      <c r="U7780" s="74"/>
      <c r="V7780" s="74"/>
      <c r="W7780" s="74"/>
      <c r="X7780" s="74"/>
    </row>
    <row r="7781">
      <c r="S7781" s="73"/>
      <c r="T7781" s="73"/>
      <c r="U7781" s="74"/>
      <c r="V7781" s="74"/>
      <c r="W7781" s="74"/>
      <c r="X7781" s="74"/>
    </row>
    <row r="7782">
      <c r="S7782" s="73"/>
      <c r="T7782" s="73"/>
      <c r="U7782" s="74"/>
      <c r="V7782" s="74"/>
      <c r="W7782" s="74"/>
      <c r="X7782" s="77"/>
    </row>
    <row r="7783">
      <c r="S7783" s="73"/>
      <c r="T7783" s="73"/>
      <c r="U7783" s="74"/>
      <c r="V7783" s="74"/>
      <c r="W7783" s="74"/>
      <c r="X7783" s="74"/>
    </row>
    <row r="7784">
      <c r="S7784" s="73"/>
      <c r="T7784" s="73"/>
      <c r="U7784" s="74"/>
      <c r="V7784" s="74"/>
      <c r="W7784" s="74"/>
      <c r="X7784" s="74"/>
    </row>
    <row r="7785">
      <c r="S7785" s="73"/>
      <c r="T7785" s="73"/>
      <c r="U7785" s="74"/>
      <c r="V7785" s="74"/>
      <c r="W7785" s="74"/>
      <c r="X7785" s="74"/>
    </row>
    <row r="7786">
      <c r="S7786" s="73"/>
      <c r="T7786" s="73"/>
      <c r="U7786" s="74"/>
      <c r="V7786" s="74"/>
      <c r="W7786" s="74"/>
      <c r="X7786" s="74"/>
    </row>
    <row r="7787">
      <c r="S7787" s="73"/>
      <c r="T7787" s="73"/>
      <c r="U7787" s="74"/>
      <c r="V7787" s="74"/>
      <c r="W7787" s="74"/>
      <c r="X7787" s="74"/>
    </row>
    <row r="7788">
      <c r="S7788" s="73"/>
      <c r="T7788" s="73"/>
      <c r="U7788" s="74"/>
      <c r="V7788" s="74"/>
      <c r="W7788" s="74"/>
      <c r="X7788" s="74"/>
    </row>
    <row r="7789">
      <c r="S7789" s="73"/>
      <c r="T7789" s="73"/>
      <c r="U7789" s="74"/>
      <c r="V7789" s="74"/>
      <c r="W7789" s="74"/>
      <c r="X7789" s="74"/>
    </row>
    <row r="7790">
      <c r="S7790" s="73"/>
      <c r="T7790" s="73"/>
      <c r="U7790" s="74"/>
      <c r="V7790" s="74"/>
      <c r="W7790" s="74"/>
      <c r="X7790" s="74"/>
    </row>
    <row r="7791">
      <c r="S7791" s="73"/>
      <c r="T7791" s="73"/>
      <c r="U7791" s="74"/>
      <c r="V7791" s="74"/>
      <c r="W7791" s="74"/>
      <c r="X7791" s="74"/>
    </row>
    <row r="7792">
      <c r="S7792" s="73"/>
      <c r="T7792" s="73"/>
      <c r="U7792" s="74"/>
      <c r="V7792" s="74"/>
      <c r="W7792" s="74"/>
      <c r="X7792" s="74"/>
    </row>
    <row r="7793">
      <c r="S7793" s="73"/>
      <c r="T7793" s="73"/>
      <c r="U7793" s="74"/>
      <c r="V7793" s="74"/>
      <c r="W7793" s="74"/>
      <c r="X7793" s="74"/>
    </row>
    <row r="7794">
      <c r="S7794" s="73"/>
      <c r="T7794" s="73"/>
      <c r="U7794" s="74"/>
      <c r="V7794" s="74"/>
      <c r="W7794" s="74"/>
      <c r="X7794" s="74"/>
    </row>
    <row r="7795">
      <c r="S7795" s="73"/>
      <c r="T7795" s="73"/>
      <c r="U7795" s="74"/>
      <c r="V7795" s="74"/>
      <c r="W7795" s="74"/>
      <c r="X7795" s="74"/>
    </row>
    <row r="7796">
      <c r="S7796" s="73"/>
      <c r="T7796" s="73"/>
      <c r="U7796" s="74"/>
      <c r="V7796" s="74"/>
      <c r="W7796" s="74"/>
      <c r="X7796" s="74"/>
    </row>
    <row r="7797">
      <c r="S7797" s="73"/>
      <c r="T7797" s="73"/>
      <c r="U7797" s="74"/>
      <c r="V7797" s="74"/>
      <c r="W7797" s="74"/>
      <c r="X7797" s="74"/>
    </row>
    <row r="7798">
      <c r="S7798" s="73"/>
      <c r="T7798" s="73"/>
      <c r="U7798" s="74"/>
      <c r="V7798" s="74"/>
      <c r="W7798" s="74"/>
      <c r="X7798" s="74"/>
    </row>
    <row r="7799">
      <c r="S7799" s="73"/>
      <c r="T7799" s="73"/>
      <c r="U7799" s="74"/>
      <c r="V7799" s="74"/>
      <c r="W7799" s="74"/>
      <c r="X7799" s="74"/>
    </row>
    <row r="7800">
      <c r="S7800" s="73"/>
      <c r="T7800" s="73"/>
      <c r="U7800" s="74"/>
      <c r="V7800" s="74"/>
      <c r="W7800" s="74"/>
      <c r="X7800" s="74"/>
    </row>
    <row r="7801">
      <c r="S7801" s="73"/>
      <c r="T7801" s="73"/>
      <c r="U7801" s="74"/>
      <c r="V7801" s="74"/>
      <c r="W7801" s="74"/>
      <c r="X7801" s="74"/>
    </row>
    <row r="7802">
      <c r="S7802" s="73"/>
      <c r="T7802" s="73"/>
      <c r="U7802" s="74"/>
      <c r="V7802" s="74"/>
      <c r="W7802" s="74"/>
      <c r="X7802" s="74"/>
    </row>
    <row r="7803">
      <c r="S7803" s="73"/>
      <c r="T7803" s="73"/>
      <c r="U7803" s="74"/>
      <c r="V7803" s="74"/>
      <c r="W7803" s="74"/>
      <c r="X7803" s="74"/>
    </row>
    <row r="7804">
      <c r="S7804" s="73"/>
      <c r="T7804" s="73"/>
      <c r="U7804" s="74"/>
      <c r="V7804" s="74"/>
      <c r="W7804" s="74"/>
      <c r="X7804" s="74"/>
    </row>
    <row r="7805">
      <c r="S7805" s="73"/>
      <c r="T7805" s="73"/>
      <c r="U7805" s="74"/>
      <c r="V7805" s="74"/>
      <c r="W7805" s="74"/>
      <c r="X7805" s="74"/>
    </row>
    <row r="7806">
      <c r="S7806" s="73"/>
      <c r="T7806" s="73"/>
      <c r="U7806" s="74"/>
      <c r="V7806" s="74"/>
      <c r="W7806" s="74"/>
      <c r="X7806" s="74"/>
    </row>
    <row r="7807">
      <c r="S7807" s="73"/>
      <c r="T7807" s="73"/>
      <c r="U7807" s="74"/>
      <c r="V7807" s="74"/>
      <c r="W7807" s="74"/>
      <c r="X7807" s="74"/>
    </row>
    <row r="7808">
      <c r="S7808" s="73"/>
      <c r="T7808" s="73"/>
      <c r="U7808" s="74"/>
      <c r="V7808" s="74"/>
      <c r="W7808" s="74"/>
      <c r="X7808" s="74"/>
    </row>
    <row r="7809">
      <c r="S7809" s="73"/>
      <c r="T7809" s="73"/>
      <c r="U7809" s="74"/>
      <c r="V7809" s="74"/>
      <c r="W7809" s="74"/>
      <c r="X7809" s="74"/>
    </row>
    <row r="7810">
      <c r="S7810" s="73"/>
      <c r="T7810" s="73"/>
      <c r="U7810" s="74"/>
      <c r="V7810" s="74"/>
      <c r="W7810" s="74"/>
      <c r="X7810" s="74"/>
    </row>
    <row r="7811">
      <c r="S7811" s="73"/>
      <c r="T7811" s="73"/>
      <c r="U7811" s="74"/>
      <c r="V7811" s="74"/>
      <c r="W7811" s="74"/>
      <c r="X7811" s="74"/>
    </row>
    <row r="7812">
      <c r="S7812" s="73"/>
      <c r="T7812" s="73"/>
      <c r="U7812" s="74"/>
      <c r="V7812" s="74"/>
      <c r="W7812" s="74"/>
      <c r="X7812" s="74"/>
    </row>
    <row r="7813">
      <c r="S7813" s="73"/>
      <c r="T7813" s="73"/>
      <c r="U7813" s="74"/>
      <c r="V7813" s="74"/>
      <c r="W7813" s="74"/>
      <c r="X7813" s="74"/>
    </row>
    <row r="7814">
      <c r="S7814" s="73"/>
      <c r="T7814" s="73"/>
      <c r="U7814" s="74"/>
      <c r="V7814" s="74"/>
      <c r="W7814" s="74"/>
      <c r="X7814" s="74"/>
    </row>
    <row r="7815">
      <c r="S7815" s="73"/>
      <c r="T7815" s="73"/>
      <c r="U7815" s="74"/>
      <c r="V7815" s="74"/>
      <c r="W7815" s="74"/>
      <c r="X7815" s="74"/>
    </row>
    <row r="7816">
      <c r="S7816" s="73"/>
      <c r="T7816" s="73"/>
      <c r="U7816" s="74"/>
      <c r="V7816" s="74"/>
      <c r="W7816" s="74"/>
      <c r="X7816" s="74"/>
    </row>
    <row r="7817">
      <c r="S7817" s="73"/>
      <c r="T7817" s="73"/>
      <c r="U7817" s="74"/>
      <c r="V7817" s="74"/>
      <c r="W7817" s="74"/>
      <c r="X7817" s="74"/>
    </row>
    <row r="7818">
      <c r="S7818" s="73"/>
      <c r="T7818" s="73"/>
      <c r="U7818" s="74"/>
      <c r="V7818" s="74"/>
      <c r="W7818" s="74"/>
      <c r="X7818" s="74"/>
    </row>
    <row r="7819">
      <c r="S7819" s="73"/>
      <c r="T7819" s="73"/>
      <c r="U7819" s="74"/>
      <c r="V7819" s="74"/>
      <c r="W7819" s="74"/>
      <c r="X7819" s="74"/>
    </row>
    <row r="7820">
      <c r="S7820" s="73"/>
      <c r="T7820" s="73"/>
      <c r="U7820" s="74"/>
      <c r="V7820" s="74"/>
      <c r="W7820" s="74"/>
      <c r="X7820" s="74"/>
    </row>
    <row r="7821">
      <c r="S7821" s="73"/>
      <c r="T7821" s="73"/>
      <c r="U7821" s="74"/>
      <c r="V7821" s="74"/>
      <c r="W7821" s="74"/>
      <c r="X7821" s="74"/>
    </row>
    <row r="7822">
      <c r="S7822" s="73"/>
      <c r="T7822" s="73"/>
      <c r="U7822" s="74"/>
      <c r="V7822" s="74"/>
      <c r="W7822" s="74"/>
      <c r="X7822" s="74"/>
    </row>
    <row r="7823">
      <c r="S7823" s="73"/>
      <c r="T7823" s="73"/>
      <c r="U7823" s="74"/>
      <c r="V7823" s="74"/>
      <c r="W7823" s="74"/>
      <c r="X7823" s="74"/>
    </row>
    <row r="7824">
      <c r="S7824" s="73"/>
      <c r="T7824" s="73"/>
      <c r="U7824" s="74"/>
      <c r="V7824" s="74"/>
      <c r="W7824" s="74"/>
      <c r="X7824" s="74"/>
    </row>
    <row r="7825">
      <c r="S7825" s="73"/>
      <c r="T7825" s="73"/>
      <c r="U7825" s="74"/>
      <c r="V7825" s="74"/>
      <c r="W7825" s="74"/>
      <c r="X7825" s="74"/>
    </row>
    <row r="7826">
      <c r="S7826" s="73"/>
      <c r="T7826" s="73"/>
      <c r="U7826" s="74"/>
      <c r="V7826" s="74"/>
      <c r="W7826" s="74"/>
      <c r="X7826" s="74"/>
    </row>
    <row r="7827">
      <c r="S7827" s="73"/>
      <c r="T7827" s="73"/>
      <c r="U7827" s="74"/>
      <c r="V7827" s="74"/>
      <c r="W7827" s="74"/>
      <c r="X7827" s="74"/>
    </row>
    <row r="7828">
      <c r="S7828" s="73"/>
      <c r="T7828" s="73"/>
      <c r="U7828" s="74"/>
      <c r="V7828" s="74"/>
      <c r="W7828" s="74"/>
      <c r="X7828" s="74"/>
    </row>
    <row r="7829">
      <c r="S7829" s="73"/>
      <c r="T7829" s="73"/>
      <c r="U7829" s="74"/>
      <c r="V7829" s="74"/>
      <c r="W7829" s="74"/>
      <c r="X7829" s="74"/>
    </row>
    <row r="7830">
      <c r="S7830" s="73"/>
      <c r="T7830" s="73"/>
      <c r="U7830" s="74"/>
      <c r="V7830" s="74"/>
      <c r="W7830" s="74"/>
      <c r="X7830" s="74"/>
    </row>
    <row r="7831">
      <c r="S7831" s="73"/>
      <c r="T7831" s="73"/>
      <c r="U7831" s="74"/>
      <c r="V7831" s="74"/>
      <c r="W7831" s="74"/>
      <c r="X7831" s="74"/>
    </row>
    <row r="7832">
      <c r="S7832" s="73"/>
      <c r="T7832" s="73"/>
      <c r="U7832" s="74"/>
      <c r="V7832" s="74"/>
      <c r="W7832" s="74"/>
      <c r="X7832" s="74"/>
    </row>
    <row r="7833">
      <c r="S7833" s="73"/>
      <c r="T7833" s="73"/>
      <c r="U7833" s="74"/>
      <c r="V7833" s="74"/>
      <c r="W7833" s="74"/>
      <c r="X7833" s="74"/>
    </row>
    <row r="7834">
      <c r="S7834" s="73"/>
      <c r="T7834" s="73"/>
      <c r="U7834" s="74"/>
      <c r="V7834" s="74"/>
      <c r="W7834" s="74"/>
      <c r="X7834" s="74"/>
    </row>
    <row r="7835">
      <c r="S7835" s="73"/>
      <c r="T7835" s="73"/>
      <c r="U7835" s="74"/>
      <c r="V7835" s="74"/>
      <c r="W7835" s="74"/>
      <c r="X7835" s="74"/>
    </row>
    <row r="7836">
      <c r="S7836" s="73"/>
      <c r="T7836" s="73"/>
      <c r="U7836" s="74"/>
      <c r="V7836" s="74"/>
      <c r="W7836" s="74"/>
      <c r="X7836" s="74"/>
    </row>
    <row r="7837">
      <c r="S7837" s="73"/>
      <c r="T7837" s="73"/>
      <c r="U7837" s="74"/>
      <c r="V7837" s="74"/>
      <c r="W7837" s="74"/>
      <c r="X7837" s="74"/>
    </row>
    <row r="7838">
      <c r="S7838" s="73"/>
      <c r="T7838" s="73"/>
      <c r="U7838" s="74"/>
      <c r="V7838" s="74"/>
      <c r="W7838" s="74"/>
      <c r="X7838" s="74"/>
    </row>
    <row r="7839">
      <c r="S7839" s="73"/>
      <c r="T7839" s="73"/>
      <c r="U7839" s="74"/>
      <c r="V7839" s="74"/>
      <c r="W7839" s="74"/>
      <c r="X7839" s="74"/>
    </row>
    <row r="7840">
      <c r="S7840" s="73"/>
      <c r="T7840" s="73"/>
      <c r="U7840" s="74"/>
      <c r="V7840" s="74"/>
      <c r="W7840" s="74"/>
      <c r="X7840" s="74"/>
    </row>
    <row r="7841">
      <c r="S7841" s="73"/>
      <c r="T7841" s="73"/>
      <c r="U7841" s="74"/>
      <c r="V7841" s="74"/>
      <c r="W7841" s="74"/>
      <c r="X7841" s="74"/>
    </row>
    <row r="7842">
      <c r="S7842" s="73"/>
      <c r="T7842" s="73"/>
      <c r="U7842" s="74"/>
      <c r="V7842" s="74"/>
      <c r="W7842" s="74"/>
      <c r="X7842" s="74"/>
    </row>
    <row r="7843">
      <c r="S7843" s="76"/>
      <c r="T7843" s="73"/>
      <c r="U7843" s="74"/>
      <c r="V7843" s="74"/>
      <c r="W7843" s="74"/>
      <c r="X7843" s="74"/>
    </row>
    <row r="7844">
      <c r="S7844" s="73"/>
      <c r="T7844" s="73"/>
      <c r="U7844" s="74"/>
      <c r="V7844" s="74"/>
      <c r="W7844" s="74"/>
      <c r="X7844" s="74"/>
    </row>
    <row r="7845">
      <c r="S7845" s="73"/>
      <c r="T7845" s="73"/>
      <c r="U7845" s="74"/>
      <c r="V7845" s="74"/>
      <c r="W7845" s="74"/>
      <c r="X7845" s="74"/>
    </row>
    <row r="7846">
      <c r="S7846" s="73"/>
      <c r="T7846" s="73"/>
      <c r="U7846" s="74"/>
      <c r="V7846" s="74"/>
      <c r="W7846" s="74"/>
      <c r="X7846" s="74"/>
    </row>
    <row r="7847">
      <c r="S7847" s="73"/>
      <c r="T7847" s="73"/>
      <c r="U7847" s="74"/>
      <c r="V7847" s="74"/>
      <c r="W7847" s="74"/>
      <c r="X7847" s="74"/>
    </row>
    <row r="7848">
      <c r="S7848" s="73"/>
      <c r="T7848" s="73"/>
      <c r="U7848" s="74"/>
      <c r="V7848" s="74"/>
      <c r="W7848" s="74"/>
      <c r="X7848" s="74"/>
    </row>
    <row r="7849">
      <c r="S7849" s="73"/>
      <c r="T7849" s="73"/>
      <c r="U7849" s="74"/>
      <c r="V7849" s="74"/>
      <c r="W7849" s="74"/>
      <c r="X7849" s="74"/>
    </row>
    <row r="7850">
      <c r="S7850" s="73"/>
      <c r="T7850" s="73"/>
      <c r="U7850" s="74"/>
      <c r="V7850" s="74"/>
      <c r="W7850" s="74"/>
      <c r="X7850" s="74"/>
    </row>
    <row r="7851">
      <c r="S7851" s="73"/>
      <c r="T7851" s="73"/>
      <c r="U7851" s="74"/>
      <c r="V7851" s="74"/>
      <c r="W7851" s="74"/>
      <c r="X7851" s="74"/>
    </row>
    <row r="7852">
      <c r="S7852" s="73"/>
      <c r="T7852" s="73"/>
      <c r="U7852" s="74"/>
      <c r="V7852" s="74"/>
      <c r="W7852" s="74"/>
      <c r="X7852" s="74"/>
    </row>
    <row r="7853">
      <c r="S7853" s="73"/>
      <c r="T7853" s="73"/>
      <c r="U7853" s="74"/>
      <c r="V7853" s="74"/>
      <c r="W7853" s="74"/>
      <c r="X7853" s="74"/>
    </row>
    <row r="7854">
      <c r="S7854" s="73"/>
      <c r="T7854" s="73"/>
      <c r="U7854" s="74"/>
      <c r="V7854" s="74"/>
      <c r="W7854" s="74"/>
      <c r="X7854" s="74"/>
    </row>
    <row r="7855">
      <c r="S7855" s="73"/>
      <c r="T7855" s="73"/>
      <c r="U7855" s="74"/>
      <c r="V7855" s="74"/>
      <c r="W7855" s="74"/>
      <c r="X7855" s="74"/>
    </row>
    <row r="7856">
      <c r="S7856" s="73"/>
      <c r="T7856" s="73"/>
      <c r="U7856" s="74"/>
      <c r="V7856" s="74"/>
      <c r="W7856" s="74"/>
      <c r="X7856" s="74"/>
    </row>
    <row r="7857">
      <c r="S7857" s="73"/>
      <c r="T7857" s="73"/>
      <c r="U7857" s="74"/>
      <c r="V7857" s="74"/>
      <c r="W7857" s="74"/>
      <c r="X7857" s="74"/>
    </row>
    <row r="7858">
      <c r="S7858" s="73"/>
      <c r="T7858" s="73"/>
      <c r="U7858" s="74"/>
      <c r="V7858" s="74"/>
      <c r="W7858" s="74"/>
      <c r="X7858" s="74"/>
    </row>
    <row r="7859">
      <c r="S7859" s="73"/>
      <c r="T7859" s="73"/>
      <c r="U7859" s="74"/>
      <c r="V7859" s="74"/>
      <c r="W7859" s="74"/>
      <c r="X7859" s="74"/>
    </row>
    <row r="7860">
      <c r="S7860" s="73"/>
      <c r="T7860" s="73"/>
      <c r="U7860" s="74"/>
      <c r="V7860" s="74"/>
      <c r="W7860" s="74"/>
      <c r="X7860" s="74"/>
    </row>
    <row r="7861">
      <c r="S7861" s="73"/>
      <c r="T7861" s="73"/>
      <c r="U7861" s="74"/>
      <c r="V7861" s="74"/>
      <c r="W7861" s="74"/>
      <c r="X7861" s="74"/>
    </row>
    <row r="7862">
      <c r="S7862" s="73"/>
      <c r="T7862" s="73"/>
      <c r="U7862" s="74"/>
      <c r="V7862" s="74"/>
      <c r="W7862" s="74"/>
      <c r="X7862" s="74"/>
    </row>
    <row r="7863">
      <c r="S7863" s="73"/>
      <c r="T7863" s="73"/>
      <c r="U7863" s="74"/>
      <c r="V7863" s="74"/>
      <c r="W7863" s="74"/>
      <c r="X7863" s="74"/>
    </row>
    <row r="7864">
      <c r="S7864" s="73"/>
      <c r="T7864" s="73"/>
      <c r="U7864" s="74"/>
      <c r="V7864" s="74"/>
      <c r="W7864" s="74"/>
      <c r="X7864" s="74"/>
    </row>
    <row r="7865">
      <c r="S7865" s="73"/>
      <c r="T7865" s="73"/>
      <c r="U7865" s="74"/>
      <c r="V7865" s="74"/>
      <c r="W7865" s="74"/>
      <c r="X7865" s="74"/>
    </row>
    <row r="7866">
      <c r="S7866" s="73"/>
      <c r="T7866" s="73"/>
      <c r="U7866" s="74"/>
      <c r="V7866" s="74"/>
      <c r="W7866" s="74"/>
      <c r="X7866" s="74"/>
    </row>
    <row r="7867">
      <c r="S7867" s="73"/>
      <c r="T7867" s="73"/>
      <c r="U7867" s="74"/>
      <c r="V7867" s="74"/>
      <c r="W7867" s="74"/>
      <c r="X7867" s="74"/>
    </row>
    <row r="7868">
      <c r="S7868" s="73"/>
      <c r="T7868" s="73"/>
      <c r="U7868" s="74"/>
      <c r="V7868" s="74"/>
      <c r="W7868" s="74"/>
      <c r="X7868" s="74"/>
    </row>
    <row r="7869">
      <c r="S7869" s="73"/>
      <c r="T7869" s="73"/>
      <c r="U7869" s="74"/>
      <c r="V7869" s="74"/>
      <c r="W7869" s="74"/>
      <c r="X7869" s="74"/>
    </row>
    <row r="7870">
      <c r="S7870" s="73"/>
      <c r="T7870" s="73"/>
      <c r="U7870" s="74"/>
      <c r="V7870" s="74"/>
      <c r="W7870" s="74"/>
      <c r="X7870" s="74"/>
    </row>
    <row r="7871">
      <c r="S7871" s="73"/>
      <c r="T7871" s="73"/>
      <c r="U7871" s="74"/>
      <c r="V7871" s="74"/>
      <c r="W7871" s="74"/>
      <c r="X7871" s="74"/>
    </row>
    <row r="7872">
      <c r="S7872" s="73"/>
      <c r="T7872" s="73"/>
      <c r="U7872" s="74"/>
      <c r="V7872" s="74"/>
      <c r="W7872" s="74"/>
      <c r="X7872" s="74"/>
    </row>
    <row r="7873">
      <c r="S7873" s="73"/>
      <c r="T7873" s="73"/>
      <c r="U7873" s="74"/>
      <c r="V7873" s="74"/>
      <c r="W7873" s="74"/>
      <c r="X7873" s="74"/>
    </row>
    <row r="7874">
      <c r="S7874" s="73"/>
      <c r="T7874" s="73"/>
      <c r="U7874" s="74"/>
      <c r="V7874" s="74"/>
      <c r="W7874" s="74"/>
      <c r="X7874" s="74"/>
    </row>
    <row r="7875">
      <c r="S7875" s="73"/>
      <c r="T7875" s="73"/>
      <c r="U7875" s="74"/>
      <c r="V7875" s="74"/>
      <c r="W7875" s="74"/>
      <c r="X7875" s="74"/>
    </row>
    <row r="7876">
      <c r="S7876" s="73"/>
      <c r="T7876" s="73"/>
      <c r="U7876" s="74"/>
      <c r="V7876" s="74"/>
      <c r="W7876" s="74"/>
      <c r="X7876" s="74"/>
    </row>
    <row r="7877">
      <c r="S7877" s="73"/>
      <c r="T7877" s="73"/>
      <c r="U7877" s="74"/>
      <c r="V7877" s="74"/>
      <c r="W7877" s="74"/>
      <c r="X7877" s="74"/>
    </row>
    <row r="7878">
      <c r="S7878" s="73"/>
      <c r="T7878" s="73"/>
      <c r="U7878" s="74"/>
      <c r="V7878" s="74"/>
      <c r="W7878" s="74"/>
      <c r="X7878" s="74"/>
    </row>
    <row r="7879">
      <c r="S7879" s="73"/>
      <c r="T7879" s="73"/>
      <c r="U7879" s="74"/>
      <c r="V7879" s="74"/>
      <c r="W7879" s="74"/>
      <c r="X7879" s="74"/>
    </row>
    <row r="7880">
      <c r="S7880" s="73"/>
      <c r="T7880" s="73"/>
      <c r="U7880" s="74"/>
      <c r="V7880" s="74"/>
      <c r="W7880" s="74"/>
      <c r="X7880" s="74"/>
    </row>
    <row r="7881">
      <c r="S7881" s="73"/>
      <c r="T7881" s="73"/>
      <c r="U7881" s="74"/>
      <c r="V7881" s="74"/>
      <c r="W7881" s="74"/>
      <c r="X7881" s="74"/>
    </row>
    <row r="7882">
      <c r="S7882" s="73"/>
      <c r="T7882" s="73"/>
      <c r="U7882" s="74"/>
      <c r="V7882" s="74"/>
      <c r="W7882" s="74"/>
      <c r="X7882" s="74"/>
    </row>
    <row r="7883">
      <c r="S7883" s="73"/>
      <c r="T7883" s="73"/>
      <c r="U7883" s="74"/>
      <c r="V7883" s="74"/>
      <c r="W7883" s="74"/>
      <c r="X7883" s="74"/>
    </row>
    <row r="7884">
      <c r="S7884" s="73"/>
      <c r="T7884" s="73"/>
      <c r="U7884" s="74"/>
      <c r="V7884" s="74"/>
      <c r="W7884" s="74"/>
      <c r="X7884" s="74"/>
    </row>
    <row r="7885">
      <c r="S7885" s="73"/>
      <c r="T7885" s="73"/>
      <c r="U7885" s="74"/>
      <c r="V7885" s="74"/>
      <c r="W7885" s="74"/>
      <c r="X7885" s="74"/>
    </row>
    <row r="7886">
      <c r="S7886" s="73"/>
      <c r="T7886" s="73"/>
      <c r="U7886" s="74"/>
      <c r="V7886" s="74"/>
      <c r="W7886" s="74"/>
      <c r="X7886" s="74"/>
    </row>
    <row r="7887">
      <c r="S7887" s="73"/>
      <c r="T7887" s="73"/>
      <c r="U7887" s="74"/>
      <c r="V7887" s="74"/>
      <c r="W7887" s="74"/>
      <c r="X7887" s="74"/>
    </row>
    <row r="7888">
      <c r="S7888" s="73"/>
      <c r="T7888" s="73"/>
      <c r="U7888" s="74"/>
      <c r="V7888" s="74"/>
      <c r="W7888" s="74"/>
      <c r="X7888" s="74"/>
    </row>
    <row r="7889">
      <c r="S7889" s="73"/>
      <c r="T7889" s="73"/>
      <c r="U7889" s="74"/>
      <c r="V7889" s="74"/>
      <c r="W7889" s="74"/>
      <c r="X7889" s="74"/>
    </row>
    <row r="7890">
      <c r="S7890" s="73"/>
      <c r="T7890" s="73"/>
      <c r="U7890" s="74"/>
      <c r="V7890" s="74"/>
      <c r="W7890" s="74"/>
      <c r="X7890" s="74"/>
    </row>
    <row r="7891">
      <c r="S7891" s="73"/>
      <c r="T7891" s="73"/>
      <c r="U7891" s="74"/>
      <c r="V7891" s="74"/>
      <c r="W7891" s="74"/>
      <c r="X7891" s="74"/>
    </row>
    <row r="7892">
      <c r="S7892" s="73"/>
      <c r="T7892" s="73"/>
      <c r="U7892" s="74"/>
      <c r="V7892" s="74"/>
      <c r="W7892" s="74"/>
      <c r="X7892" s="74"/>
    </row>
    <row r="7893">
      <c r="S7893" s="73"/>
      <c r="T7893" s="73"/>
      <c r="U7893" s="74"/>
      <c r="V7893" s="74"/>
      <c r="W7893" s="74"/>
      <c r="X7893" s="74"/>
    </row>
    <row r="7894">
      <c r="S7894" s="73"/>
      <c r="T7894" s="73"/>
      <c r="U7894" s="74"/>
      <c r="V7894" s="74"/>
      <c r="W7894" s="74"/>
      <c r="X7894" s="74"/>
    </row>
    <row r="7895">
      <c r="S7895" s="73"/>
      <c r="T7895" s="73"/>
      <c r="U7895" s="74"/>
      <c r="V7895" s="74"/>
      <c r="W7895" s="74"/>
      <c r="X7895" s="74"/>
    </row>
    <row r="7896">
      <c r="S7896" s="73"/>
      <c r="T7896" s="73"/>
      <c r="U7896" s="74"/>
      <c r="V7896" s="74"/>
      <c r="W7896" s="74"/>
      <c r="X7896" s="74"/>
    </row>
    <row r="7897">
      <c r="S7897" s="73"/>
      <c r="T7897" s="73"/>
      <c r="U7897" s="74"/>
      <c r="V7897" s="74"/>
      <c r="W7897" s="74"/>
      <c r="X7897" s="74"/>
    </row>
    <row r="7898">
      <c r="S7898" s="73"/>
      <c r="T7898" s="73"/>
      <c r="U7898" s="74"/>
      <c r="V7898" s="74"/>
      <c r="W7898" s="74"/>
      <c r="X7898" s="74"/>
    </row>
    <row r="7899">
      <c r="S7899" s="73"/>
      <c r="T7899" s="73"/>
      <c r="U7899" s="74"/>
      <c r="V7899" s="74"/>
      <c r="W7899" s="74"/>
      <c r="X7899" s="74"/>
    </row>
    <row r="7900">
      <c r="S7900" s="73"/>
      <c r="T7900" s="73"/>
      <c r="U7900" s="74"/>
      <c r="V7900" s="74"/>
      <c r="W7900" s="74"/>
      <c r="X7900" s="74"/>
    </row>
    <row r="7901">
      <c r="S7901" s="73"/>
      <c r="T7901" s="73"/>
      <c r="U7901" s="74"/>
      <c r="V7901" s="74"/>
      <c r="W7901" s="74"/>
      <c r="X7901" s="74"/>
    </row>
    <row r="7902">
      <c r="S7902" s="73"/>
      <c r="T7902" s="73"/>
      <c r="U7902" s="74"/>
      <c r="V7902" s="74"/>
      <c r="W7902" s="74"/>
      <c r="X7902" s="74"/>
    </row>
    <row r="7903">
      <c r="S7903" s="73"/>
      <c r="T7903" s="73"/>
      <c r="U7903" s="74"/>
      <c r="V7903" s="74"/>
      <c r="W7903" s="74"/>
      <c r="X7903" s="74"/>
    </row>
    <row r="7904">
      <c r="S7904" s="73"/>
      <c r="T7904" s="73"/>
      <c r="U7904" s="74"/>
      <c r="V7904" s="74"/>
      <c r="W7904" s="74"/>
      <c r="X7904" s="74"/>
    </row>
    <row r="7905">
      <c r="S7905" s="73"/>
      <c r="T7905" s="73"/>
      <c r="U7905" s="74"/>
      <c r="V7905" s="74"/>
      <c r="W7905" s="74"/>
      <c r="X7905" s="74"/>
    </row>
    <row r="7906">
      <c r="S7906" s="73"/>
      <c r="T7906" s="73"/>
      <c r="U7906" s="74"/>
      <c r="V7906" s="74"/>
      <c r="W7906" s="74"/>
      <c r="X7906" s="74"/>
    </row>
    <row r="7907">
      <c r="S7907" s="73"/>
      <c r="T7907" s="73"/>
      <c r="U7907" s="74"/>
      <c r="V7907" s="74"/>
      <c r="W7907" s="74"/>
      <c r="X7907" s="74"/>
    </row>
    <row r="7908">
      <c r="S7908" s="73"/>
      <c r="T7908" s="73"/>
      <c r="U7908" s="74"/>
      <c r="V7908" s="74"/>
      <c r="W7908" s="74"/>
      <c r="X7908" s="74"/>
    </row>
    <row r="7909">
      <c r="S7909" s="73"/>
      <c r="T7909" s="73"/>
      <c r="U7909" s="74"/>
      <c r="V7909" s="74"/>
      <c r="W7909" s="74"/>
      <c r="X7909" s="74"/>
    </row>
    <row r="7910">
      <c r="S7910" s="73"/>
      <c r="T7910" s="73"/>
      <c r="U7910" s="74"/>
      <c r="V7910" s="74"/>
      <c r="W7910" s="74"/>
      <c r="X7910" s="74"/>
    </row>
    <row r="7911">
      <c r="S7911" s="73"/>
      <c r="T7911" s="73"/>
      <c r="U7911" s="74"/>
      <c r="V7911" s="74"/>
      <c r="W7911" s="74"/>
      <c r="X7911" s="74"/>
    </row>
    <row r="7912">
      <c r="S7912" s="73"/>
      <c r="T7912" s="73"/>
      <c r="U7912" s="74"/>
      <c r="V7912" s="74"/>
      <c r="W7912" s="74"/>
      <c r="X7912" s="74"/>
    </row>
    <row r="7913">
      <c r="S7913" s="73"/>
      <c r="T7913" s="73"/>
      <c r="U7913" s="74"/>
      <c r="V7913" s="74"/>
      <c r="W7913" s="74"/>
      <c r="X7913" s="74"/>
    </row>
    <row r="7914">
      <c r="S7914" s="73"/>
      <c r="T7914" s="73"/>
      <c r="U7914" s="74"/>
      <c r="V7914" s="74"/>
      <c r="W7914" s="74"/>
      <c r="X7914" s="74"/>
    </row>
    <row r="7915">
      <c r="S7915" s="73"/>
      <c r="T7915" s="73"/>
      <c r="U7915" s="74"/>
      <c r="V7915" s="74"/>
      <c r="W7915" s="74"/>
      <c r="X7915" s="74"/>
    </row>
    <row r="7916">
      <c r="S7916" s="73"/>
      <c r="T7916" s="73"/>
      <c r="U7916" s="74"/>
      <c r="V7916" s="74"/>
      <c r="W7916" s="74"/>
      <c r="X7916" s="74"/>
    </row>
    <row r="7917">
      <c r="S7917" s="73"/>
      <c r="T7917" s="73"/>
      <c r="U7917" s="74"/>
      <c r="V7917" s="74"/>
      <c r="W7917" s="74"/>
      <c r="X7917" s="74"/>
    </row>
    <row r="7918">
      <c r="S7918" s="73"/>
      <c r="T7918" s="73"/>
      <c r="U7918" s="74"/>
      <c r="V7918" s="74"/>
      <c r="W7918" s="74"/>
      <c r="X7918" s="74"/>
    </row>
    <row r="7919">
      <c r="S7919" s="73"/>
      <c r="T7919" s="73"/>
      <c r="U7919" s="74"/>
      <c r="V7919" s="74"/>
      <c r="W7919" s="74"/>
      <c r="X7919" s="74"/>
    </row>
    <row r="7920">
      <c r="S7920" s="73"/>
      <c r="T7920" s="73"/>
      <c r="U7920" s="74"/>
      <c r="V7920" s="74"/>
      <c r="W7920" s="74"/>
      <c r="X7920" s="74"/>
    </row>
    <row r="7921">
      <c r="S7921" s="73"/>
      <c r="T7921" s="73"/>
      <c r="U7921" s="74"/>
      <c r="V7921" s="74"/>
      <c r="W7921" s="74"/>
      <c r="X7921" s="74"/>
    </row>
    <row r="7922">
      <c r="S7922" s="73"/>
      <c r="T7922" s="73"/>
      <c r="U7922" s="74"/>
      <c r="V7922" s="74"/>
      <c r="W7922" s="74"/>
      <c r="X7922" s="74"/>
    </row>
    <row r="7923">
      <c r="S7923" s="73"/>
      <c r="T7923" s="73"/>
      <c r="U7923" s="74"/>
      <c r="V7923" s="74"/>
      <c r="W7923" s="74"/>
      <c r="X7923" s="74"/>
    </row>
    <row r="7924">
      <c r="S7924" s="73"/>
      <c r="T7924" s="73"/>
      <c r="U7924" s="74"/>
      <c r="V7924" s="74"/>
      <c r="W7924" s="74"/>
      <c r="X7924" s="74"/>
    </row>
    <row r="7925">
      <c r="S7925" s="73"/>
      <c r="T7925" s="73"/>
      <c r="U7925" s="74"/>
      <c r="V7925" s="74"/>
      <c r="W7925" s="74"/>
      <c r="X7925" s="74"/>
    </row>
    <row r="7926">
      <c r="S7926" s="73"/>
      <c r="T7926" s="73"/>
      <c r="U7926" s="74"/>
      <c r="V7926" s="74"/>
      <c r="W7926" s="74"/>
      <c r="X7926" s="74"/>
    </row>
    <row r="7927">
      <c r="S7927" s="73"/>
      <c r="T7927" s="73"/>
      <c r="U7927" s="74"/>
      <c r="V7927" s="74"/>
      <c r="W7927" s="74"/>
      <c r="X7927" s="74"/>
    </row>
    <row r="7928">
      <c r="S7928" s="73"/>
      <c r="T7928" s="73"/>
      <c r="U7928" s="74"/>
      <c r="V7928" s="74"/>
      <c r="W7928" s="74"/>
      <c r="X7928" s="74"/>
    </row>
    <row r="7929">
      <c r="S7929" s="73"/>
      <c r="T7929" s="73"/>
      <c r="U7929" s="74"/>
      <c r="V7929" s="74"/>
      <c r="W7929" s="74"/>
      <c r="X7929" s="74"/>
    </row>
    <row r="7930">
      <c r="S7930" s="73"/>
      <c r="T7930" s="73"/>
      <c r="U7930" s="74"/>
      <c r="V7930" s="74"/>
      <c r="W7930" s="74"/>
      <c r="X7930" s="74"/>
    </row>
    <row r="7931">
      <c r="S7931" s="73"/>
      <c r="T7931" s="73"/>
      <c r="U7931" s="74"/>
      <c r="V7931" s="74"/>
      <c r="W7931" s="74"/>
      <c r="X7931" s="74"/>
    </row>
    <row r="7932">
      <c r="S7932" s="73"/>
      <c r="T7932" s="73"/>
      <c r="U7932" s="74"/>
      <c r="V7932" s="74"/>
      <c r="W7932" s="74"/>
      <c r="X7932" s="74"/>
    </row>
    <row r="7933">
      <c r="S7933" s="73"/>
      <c r="T7933" s="73"/>
      <c r="U7933" s="74"/>
      <c r="V7933" s="74"/>
      <c r="W7933" s="74"/>
      <c r="X7933" s="74"/>
    </row>
    <row r="7934">
      <c r="S7934" s="73"/>
      <c r="T7934" s="73"/>
      <c r="U7934" s="74"/>
      <c r="V7934" s="74"/>
      <c r="W7934" s="74"/>
      <c r="X7934" s="74"/>
    </row>
    <row r="7935">
      <c r="S7935" s="73"/>
      <c r="T7935" s="73"/>
      <c r="U7935" s="74"/>
      <c r="V7935" s="74"/>
      <c r="W7935" s="74"/>
      <c r="X7935" s="74"/>
    </row>
    <row r="7936">
      <c r="S7936" s="73"/>
      <c r="T7936" s="73"/>
      <c r="U7936" s="74"/>
      <c r="V7936" s="74"/>
      <c r="W7936" s="74"/>
      <c r="X7936" s="74"/>
    </row>
    <row r="7937">
      <c r="S7937" s="73"/>
      <c r="T7937" s="73"/>
      <c r="U7937" s="74"/>
      <c r="V7937" s="74"/>
      <c r="W7937" s="74"/>
      <c r="X7937" s="74"/>
    </row>
    <row r="7938">
      <c r="S7938" s="73"/>
      <c r="T7938" s="73"/>
      <c r="U7938" s="74"/>
      <c r="V7938" s="74"/>
      <c r="W7938" s="74"/>
      <c r="X7938" s="74"/>
    </row>
    <row r="7939">
      <c r="S7939" s="73"/>
      <c r="T7939" s="73"/>
      <c r="U7939" s="74"/>
      <c r="V7939" s="74"/>
      <c r="W7939" s="74"/>
      <c r="X7939" s="74"/>
    </row>
    <row r="7940">
      <c r="S7940" s="73"/>
      <c r="T7940" s="73"/>
      <c r="U7940" s="74"/>
      <c r="V7940" s="74"/>
      <c r="W7940" s="74"/>
      <c r="X7940" s="74"/>
    </row>
    <row r="7941">
      <c r="S7941" s="73"/>
      <c r="T7941" s="73"/>
      <c r="U7941" s="74"/>
      <c r="V7941" s="74"/>
      <c r="W7941" s="74"/>
      <c r="X7941" s="74"/>
    </row>
    <row r="7942">
      <c r="S7942" s="73"/>
      <c r="T7942" s="73"/>
      <c r="U7942" s="74"/>
      <c r="V7942" s="74"/>
      <c r="W7942" s="74"/>
      <c r="X7942" s="74"/>
    </row>
    <row r="7943">
      <c r="S7943" s="73"/>
      <c r="T7943" s="73"/>
      <c r="U7943" s="74"/>
      <c r="V7943" s="74"/>
      <c r="W7943" s="74"/>
      <c r="X7943" s="74"/>
    </row>
    <row r="7944">
      <c r="S7944" s="73"/>
      <c r="T7944" s="73"/>
      <c r="U7944" s="74"/>
      <c r="V7944" s="74"/>
      <c r="W7944" s="74"/>
      <c r="X7944" s="74"/>
    </row>
    <row r="7945">
      <c r="S7945" s="73"/>
      <c r="T7945" s="73"/>
      <c r="U7945" s="74"/>
      <c r="V7945" s="74"/>
      <c r="W7945" s="74"/>
      <c r="X7945" s="74"/>
    </row>
    <row r="7946">
      <c r="S7946" s="73"/>
      <c r="T7946" s="73"/>
      <c r="U7946" s="74"/>
      <c r="V7946" s="74"/>
      <c r="W7946" s="74"/>
      <c r="X7946" s="74"/>
    </row>
    <row r="7947">
      <c r="S7947" s="73"/>
      <c r="T7947" s="73"/>
      <c r="U7947" s="74"/>
      <c r="V7947" s="74"/>
      <c r="W7947" s="74"/>
      <c r="X7947" s="74"/>
    </row>
    <row r="7948">
      <c r="S7948" s="73"/>
      <c r="T7948" s="73"/>
      <c r="U7948" s="74"/>
      <c r="V7948" s="74"/>
      <c r="W7948" s="74"/>
      <c r="X7948" s="74"/>
    </row>
    <row r="7949">
      <c r="S7949" s="73"/>
      <c r="T7949" s="73"/>
      <c r="U7949" s="74"/>
      <c r="V7949" s="74"/>
      <c r="W7949" s="74"/>
      <c r="X7949" s="74"/>
    </row>
    <row r="7950">
      <c r="S7950" s="73"/>
      <c r="T7950" s="73"/>
      <c r="U7950" s="74"/>
      <c r="V7950" s="74"/>
      <c r="W7950" s="74"/>
      <c r="X7950" s="74"/>
    </row>
    <row r="7951">
      <c r="S7951" s="73"/>
      <c r="T7951" s="73"/>
      <c r="U7951" s="74"/>
      <c r="V7951" s="74"/>
      <c r="W7951" s="74"/>
      <c r="X7951" s="74"/>
    </row>
    <row r="7952">
      <c r="S7952" s="73"/>
      <c r="T7952" s="73"/>
      <c r="U7952" s="74"/>
      <c r="V7952" s="74"/>
      <c r="W7952" s="74"/>
      <c r="X7952" s="74"/>
    </row>
    <row r="7953">
      <c r="S7953" s="73"/>
      <c r="T7953" s="73"/>
      <c r="U7953" s="74"/>
      <c r="V7953" s="74"/>
      <c r="W7953" s="74"/>
      <c r="X7953" s="74"/>
    </row>
    <row r="7954">
      <c r="S7954" s="73"/>
      <c r="T7954" s="73"/>
      <c r="U7954" s="74"/>
      <c r="V7954" s="74"/>
      <c r="W7954" s="74"/>
      <c r="X7954" s="74"/>
    </row>
    <row r="7955">
      <c r="S7955" s="73"/>
      <c r="T7955" s="73"/>
      <c r="U7955" s="74"/>
      <c r="V7955" s="74"/>
      <c r="W7955" s="74"/>
      <c r="X7955" s="74"/>
    </row>
    <row r="7956">
      <c r="S7956" s="73"/>
      <c r="T7956" s="73"/>
      <c r="U7956" s="74"/>
      <c r="V7956" s="74"/>
      <c r="W7956" s="74"/>
      <c r="X7956" s="74"/>
    </row>
    <row r="7957">
      <c r="S7957" s="73"/>
      <c r="T7957" s="73"/>
      <c r="U7957" s="74"/>
      <c r="V7957" s="74"/>
      <c r="W7957" s="74"/>
      <c r="X7957" s="74"/>
    </row>
    <row r="7958">
      <c r="S7958" s="73"/>
      <c r="T7958" s="73"/>
      <c r="U7958" s="74"/>
      <c r="V7958" s="74"/>
      <c r="W7958" s="74"/>
      <c r="X7958" s="74"/>
    </row>
    <row r="7959">
      <c r="S7959" s="73"/>
      <c r="T7959" s="73"/>
      <c r="U7959" s="74"/>
      <c r="V7959" s="74"/>
      <c r="W7959" s="74"/>
      <c r="X7959" s="74"/>
    </row>
    <row r="7960">
      <c r="S7960" s="73"/>
      <c r="T7960" s="73"/>
      <c r="U7960" s="74"/>
      <c r="V7960" s="74"/>
      <c r="W7960" s="74"/>
      <c r="X7960" s="74"/>
    </row>
    <row r="7961">
      <c r="S7961" s="73"/>
      <c r="T7961" s="73"/>
      <c r="U7961" s="74"/>
      <c r="V7961" s="74"/>
      <c r="W7961" s="74"/>
      <c r="X7961" s="74"/>
    </row>
    <row r="7962">
      <c r="S7962" s="73"/>
      <c r="T7962" s="73"/>
      <c r="U7962" s="74"/>
      <c r="V7962" s="74"/>
      <c r="W7962" s="74"/>
      <c r="X7962" s="74"/>
    </row>
    <row r="7963">
      <c r="S7963" s="73"/>
      <c r="T7963" s="73"/>
      <c r="U7963" s="74"/>
      <c r="V7963" s="74"/>
      <c r="W7963" s="74"/>
      <c r="X7963" s="74"/>
    </row>
    <row r="7964">
      <c r="S7964" s="73"/>
      <c r="T7964" s="73"/>
      <c r="U7964" s="74"/>
      <c r="V7964" s="74"/>
      <c r="W7964" s="74"/>
      <c r="X7964" s="74"/>
    </row>
    <row r="7965">
      <c r="S7965" s="73"/>
      <c r="T7965" s="73"/>
      <c r="U7965" s="74"/>
      <c r="V7965" s="74"/>
      <c r="W7965" s="74"/>
      <c r="X7965" s="74"/>
    </row>
    <row r="7966">
      <c r="S7966" s="73"/>
      <c r="T7966" s="73"/>
      <c r="U7966" s="74"/>
      <c r="V7966" s="74"/>
      <c r="W7966" s="74"/>
      <c r="X7966" s="74"/>
    </row>
    <row r="7967">
      <c r="S7967" s="73"/>
      <c r="T7967" s="73"/>
      <c r="U7967" s="74"/>
      <c r="V7967" s="74"/>
      <c r="W7967" s="74"/>
      <c r="X7967" s="74"/>
    </row>
    <row r="7968">
      <c r="S7968" s="73"/>
      <c r="T7968" s="73"/>
      <c r="U7968" s="74"/>
      <c r="V7968" s="74"/>
      <c r="W7968" s="74"/>
      <c r="X7968" s="74"/>
    </row>
    <row r="7969">
      <c r="S7969" s="73"/>
      <c r="T7969" s="73"/>
      <c r="U7969" s="74"/>
      <c r="V7969" s="74"/>
      <c r="W7969" s="74"/>
      <c r="X7969" s="74"/>
    </row>
    <row r="7970">
      <c r="S7970" s="73"/>
      <c r="T7970" s="73"/>
      <c r="U7970" s="74"/>
      <c r="V7970" s="74"/>
      <c r="W7970" s="74"/>
      <c r="X7970" s="74"/>
    </row>
    <row r="7971">
      <c r="S7971" s="73"/>
      <c r="T7971" s="73"/>
      <c r="U7971" s="74"/>
      <c r="V7971" s="74"/>
      <c r="W7971" s="74"/>
      <c r="X7971" s="74"/>
    </row>
    <row r="7972">
      <c r="S7972" s="73"/>
      <c r="T7972" s="73"/>
      <c r="U7972" s="74"/>
      <c r="V7972" s="74"/>
      <c r="W7972" s="74"/>
      <c r="X7972" s="74"/>
    </row>
    <row r="7973">
      <c r="S7973" s="73"/>
      <c r="T7973" s="73"/>
      <c r="U7973" s="74"/>
      <c r="V7973" s="74"/>
      <c r="W7973" s="74"/>
      <c r="X7973" s="74"/>
    </row>
    <row r="7974">
      <c r="S7974" s="73"/>
      <c r="T7974" s="73"/>
      <c r="U7974" s="74"/>
      <c r="V7974" s="74"/>
      <c r="W7974" s="74"/>
      <c r="X7974" s="74"/>
    </row>
    <row r="7975">
      <c r="S7975" s="73"/>
      <c r="T7975" s="73"/>
      <c r="U7975" s="74"/>
      <c r="V7975" s="74"/>
      <c r="W7975" s="74"/>
      <c r="X7975" s="74"/>
    </row>
    <row r="7976">
      <c r="S7976" s="73"/>
      <c r="T7976" s="73"/>
      <c r="U7976" s="74"/>
      <c r="V7976" s="74"/>
      <c r="W7976" s="74"/>
      <c r="X7976" s="74"/>
    </row>
    <row r="7977">
      <c r="S7977" s="73"/>
      <c r="T7977" s="73"/>
      <c r="U7977" s="74"/>
      <c r="V7977" s="74"/>
      <c r="W7977" s="74"/>
      <c r="X7977" s="74"/>
    </row>
    <row r="7978">
      <c r="S7978" s="73"/>
      <c r="T7978" s="73"/>
      <c r="U7978" s="74"/>
      <c r="V7978" s="74"/>
      <c r="W7978" s="74"/>
      <c r="X7978" s="74"/>
    </row>
    <row r="7979">
      <c r="S7979" s="73"/>
      <c r="T7979" s="73"/>
      <c r="U7979" s="74"/>
      <c r="V7979" s="74"/>
      <c r="W7979" s="74"/>
      <c r="X7979" s="74"/>
    </row>
    <row r="7980">
      <c r="S7980" s="73"/>
      <c r="T7980" s="73"/>
      <c r="U7980" s="74"/>
      <c r="V7980" s="74"/>
      <c r="W7980" s="74"/>
      <c r="X7980" s="74"/>
    </row>
    <row r="7981">
      <c r="S7981" s="73"/>
      <c r="T7981" s="73"/>
      <c r="U7981" s="74"/>
      <c r="V7981" s="74"/>
      <c r="W7981" s="74"/>
      <c r="X7981" s="74"/>
    </row>
    <row r="7982">
      <c r="S7982" s="73"/>
      <c r="T7982" s="73"/>
      <c r="U7982" s="74"/>
      <c r="V7982" s="74"/>
      <c r="W7982" s="74"/>
      <c r="X7982" s="74"/>
    </row>
    <row r="7983">
      <c r="S7983" s="73"/>
      <c r="T7983" s="73"/>
      <c r="U7983" s="74"/>
      <c r="V7983" s="74"/>
      <c r="W7983" s="74"/>
      <c r="X7983" s="74"/>
    </row>
    <row r="7984">
      <c r="S7984" s="73"/>
      <c r="T7984" s="73"/>
      <c r="U7984" s="74"/>
      <c r="V7984" s="74"/>
      <c r="W7984" s="74"/>
      <c r="X7984" s="74"/>
    </row>
    <row r="7985">
      <c r="S7985" s="73"/>
      <c r="T7985" s="73"/>
      <c r="U7985" s="74"/>
      <c r="V7985" s="74"/>
      <c r="W7985" s="74"/>
      <c r="X7985" s="74"/>
    </row>
    <row r="7986">
      <c r="S7986" s="73"/>
      <c r="T7986" s="73"/>
      <c r="U7986" s="74"/>
      <c r="V7986" s="74"/>
      <c r="W7986" s="74"/>
      <c r="X7986" s="77"/>
    </row>
    <row r="7987">
      <c r="S7987" s="73"/>
      <c r="T7987" s="73"/>
      <c r="U7987" s="74"/>
      <c r="V7987" s="74"/>
      <c r="W7987" s="74"/>
      <c r="X7987" s="74"/>
    </row>
    <row r="7988">
      <c r="S7988" s="73"/>
      <c r="T7988" s="73"/>
      <c r="U7988" s="74"/>
      <c r="V7988" s="74"/>
      <c r="W7988" s="74"/>
      <c r="X7988" s="74"/>
    </row>
    <row r="7989">
      <c r="S7989" s="73"/>
      <c r="T7989" s="73"/>
      <c r="U7989" s="74"/>
      <c r="V7989" s="74"/>
      <c r="W7989" s="74"/>
      <c r="X7989" s="74"/>
    </row>
    <row r="7990">
      <c r="S7990" s="73"/>
      <c r="T7990" s="73"/>
      <c r="U7990" s="74"/>
      <c r="V7990" s="74"/>
      <c r="W7990" s="74"/>
      <c r="X7990" s="74"/>
    </row>
    <row r="7991">
      <c r="S7991" s="73"/>
      <c r="T7991" s="73"/>
      <c r="U7991" s="74"/>
      <c r="V7991" s="74"/>
      <c r="W7991" s="74"/>
      <c r="X7991" s="74"/>
    </row>
    <row r="7992">
      <c r="S7992" s="73"/>
      <c r="T7992" s="73"/>
      <c r="U7992" s="74"/>
      <c r="V7992" s="74"/>
      <c r="W7992" s="74"/>
      <c r="X7992" s="74"/>
    </row>
    <row r="7993">
      <c r="S7993" s="73"/>
      <c r="T7993" s="73"/>
      <c r="U7993" s="74"/>
      <c r="V7993" s="74"/>
      <c r="W7993" s="74"/>
      <c r="X7993" s="74"/>
    </row>
    <row r="7994">
      <c r="S7994" s="73"/>
      <c r="T7994" s="73"/>
      <c r="U7994" s="74"/>
      <c r="V7994" s="74"/>
      <c r="W7994" s="74"/>
      <c r="X7994" s="74"/>
    </row>
    <row r="7995">
      <c r="S7995" s="73"/>
      <c r="T7995" s="73"/>
      <c r="U7995" s="74"/>
      <c r="V7995" s="74"/>
      <c r="W7995" s="74"/>
      <c r="X7995" s="74"/>
    </row>
    <row r="7996">
      <c r="S7996" s="73"/>
      <c r="T7996" s="73"/>
      <c r="U7996" s="74"/>
      <c r="V7996" s="74"/>
      <c r="W7996" s="74"/>
      <c r="X7996" s="74"/>
    </row>
    <row r="7997">
      <c r="S7997" s="73"/>
      <c r="T7997" s="73"/>
      <c r="U7997" s="74"/>
      <c r="V7997" s="74"/>
      <c r="W7997" s="74"/>
      <c r="X7997" s="74"/>
    </row>
    <row r="7998">
      <c r="S7998" s="73"/>
      <c r="T7998" s="73"/>
      <c r="U7998" s="74"/>
      <c r="V7998" s="74"/>
      <c r="W7998" s="74"/>
      <c r="X7998" s="74"/>
    </row>
    <row r="7999">
      <c r="S7999" s="73"/>
      <c r="T7999" s="73"/>
      <c r="U7999" s="74"/>
      <c r="V7999" s="74"/>
      <c r="W7999" s="74"/>
      <c r="X7999" s="74"/>
    </row>
    <row r="8000">
      <c r="S8000" s="73"/>
      <c r="T8000" s="73"/>
      <c r="U8000" s="74"/>
      <c r="V8000" s="74"/>
      <c r="W8000" s="74"/>
      <c r="X8000" s="74"/>
    </row>
    <row r="8001">
      <c r="S8001" s="73"/>
      <c r="T8001" s="73"/>
      <c r="U8001" s="74"/>
      <c r="V8001" s="74"/>
      <c r="W8001" s="74"/>
      <c r="X8001" s="77"/>
    </row>
    <row r="8002">
      <c r="S8002" s="73"/>
      <c r="T8002" s="73"/>
      <c r="U8002" s="74"/>
      <c r="V8002" s="74"/>
      <c r="W8002" s="74"/>
      <c r="X8002" s="74"/>
    </row>
    <row r="8003">
      <c r="S8003" s="73"/>
      <c r="T8003" s="73"/>
      <c r="U8003" s="74"/>
      <c r="V8003" s="74"/>
      <c r="W8003" s="74"/>
      <c r="X8003" s="74"/>
    </row>
    <row r="8004">
      <c r="S8004" s="73"/>
      <c r="T8004" s="73"/>
      <c r="U8004" s="74"/>
      <c r="V8004" s="74"/>
      <c r="W8004" s="74"/>
      <c r="X8004" s="74"/>
    </row>
    <row r="8005">
      <c r="S8005" s="73"/>
      <c r="T8005" s="73"/>
      <c r="U8005" s="74"/>
      <c r="V8005" s="74"/>
      <c r="W8005" s="74"/>
      <c r="X8005" s="74"/>
    </row>
    <row r="8006">
      <c r="S8006" s="73"/>
      <c r="T8006" s="73"/>
      <c r="U8006" s="74"/>
      <c r="V8006" s="74"/>
      <c r="W8006" s="74"/>
      <c r="X8006" s="74"/>
    </row>
    <row r="8007">
      <c r="S8007" s="73"/>
      <c r="T8007" s="73"/>
      <c r="U8007" s="74"/>
      <c r="V8007" s="74"/>
      <c r="W8007" s="74"/>
      <c r="X8007" s="74"/>
    </row>
    <row r="8008">
      <c r="S8008" s="73"/>
      <c r="T8008" s="73"/>
      <c r="U8008" s="74"/>
      <c r="V8008" s="74"/>
      <c r="W8008" s="74"/>
      <c r="X8008" s="74"/>
    </row>
    <row r="8009">
      <c r="S8009" s="73"/>
      <c r="T8009" s="73"/>
      <c r="U8009" s="74"/>
      <c r="V8009" s="74"/>
      <c r="W8009" s="74"/>
      <c r="X8009" s="74"/>
    </row>
    <row r="8010">
      <c r="S8010" s="73"/>
      <c r="T8010" s="73"/>
      <c r="U8010" s="74"/>
      <c r="V8010" s="74"/>
      <c r="W8010" s="74"/>
      <c r="X8010" s="74"/>
    </row>
    <row r="8011">
      <c r="S8011" s="73"/>
      <c r="T8011" s="73"/>
      <c r="U8011" s="74"/>
      <c r="V8011" s="74"/>
      <c r="W8011" s="74"/>
      <c r="X8011" s="74"/>
    </row>
    <row r="8012">
      <c r="S8012" s="73"/>
      <c r="T8012" s="73"/>
      <c r="U8012" s="74"/>
      <c r="V8012" s="74"/>
      <c r="W8012" s="74"/>
      <c r="X8012" s="74"/>
    </row>
    <row r="8013">
      <c r="S8013" s="73"/>
      <c r="T8013" s="73"/>
      <c r="U8013" s="74"/>
      <c r="V8013" s="74"/>
      <c r="W8013" s="74"/>
      <c r="X8013" s="74"/>
    </row>
    <row r="8014">
      <c r="S8014" s="73"/>
      <c r="T8014" s="73"/>
      <c r="U8014" s="74"/>
      <c r="V8014" s="74"/>
      <c r="W8014" s="74"/>
      <c r="X8014" s="74"/>
    </row>
    <row r="8015">
      <c r="S8015" s="73"/>
      <c r="T8015" s="73"/>
      <c r="U8015" s="74"/>
      <c r="V8015" s="74"/>
      <c r="W8015" s="74"/>
      <c r="X8015" s="74"/>
    </row>
    <row r="8016">
      <c r="S8016" s="73"/>
      <c r="T8016" s="73"/>
      <c r="U8016" s="74"/>
      <c r="V8016" s="74"/>
      <c r="W8016" s="74"/>
      <c r="X8016" s="74"/>
    </row>
    <row r="8017">
      <c r="S8017" s="73"/>
      <c r="T8017" s="73"/>
      <c r="U8017" s="74"/>
      <c r="V8017" s="74"/>
      <c r="W8017" s="74"/>
      <c r="X8017" s="74"/>
    </row>
    <row r="8018">
      <c r="S8018" s="73"/>
      <c r="T8018" s="73"/>
      <c r="U8018" s="74"/>
      <c r="V8018" s="74"/>
      <c r="W8018" s="74"/>
      <c r="X8018" s="74"/>
    </row>
    <row r="8019">
      <c r="S8019" s="73"/>
      <c r="T8019" s="73"/>
      <c r="U8019" s="74"/>
      <c r="V8019" s="74"/>
      <c r="W8019" s="74"/>
      <c r="X8019" s="74"/>
    </row>
    <row r="8020">
      <c r="S8020" s="73"/>
      <c r="T8020" s="73"/>
      <c r="U8020" s="74"/>
      <c r="V8020" s="74"/>
      <c r="W8020" s="74"/>
      <c r="X8020" s="74"/>
    </row>
    <row r="8021">
      <c r="S8021" s="73"/>
      <c r="T8021" s="73"/>
      <c r="U8021" s="74"/>
      <c r="V8021" s="74"/>
      <c r="W8021" s="74"/>
      <c r="X8021" s="74"/>
    </row>
    <row r="8022">
      <c r="S8022" s="73"/>
      <c r="T8022" s="73"/>
      <c r="U8022" s="74"/>
      <c r="V8022" s="74"/>
      <c r="W8022" s="74"/>
      <c r="X8022" s="74"/>
    </row>
    <row r="8023">
      <c r="S8023" s="73"/>
      <c r="T8023" s="73"/>
      <c r="U8023" s="74"/>
      <c r="V8023" s="74"/>
      <c r="W8023" s="74"/>
      <c r="X8023" s="74"/>
    </row>
    <row r="8024">
      <c r="S8024" s="73"/>
      <c r="T8024" s="73"/>
      <c r="U8024" s="74"/>
      <c r="V8024" s="74"/>
      <c r="W8024" s="74"/>
      <c r="X8024" s="74"/>
    </row>
    <row r="8025">
      <c r="S8025" s="73"/>
      <c r="T8025" s="73"/>
      <c r="U8025" s="74"/>
      <c r="V8025" s="74"/>
      <c r="W8025" s="74"/>
      <c r="X8025" s="74"/>
    </row>
    <row r="8026">
      <c r="S8026" s="73"/>
      <c r="T8026" s="73"/>
      <c r="U8026" s="74"/>
      <c r="V8026" s="74"/>
      <c r="W8026" s="74"/>
      <c r="X8026" s="74"/>
    </row>
    <row r="8027">
      <c r="S8027" s="73"/>
      <c r="T8027" s="73"/>
      <c r="U8027" s="74"/>
      <c r="V8027" s="74"/>
      <c r="W8027" s="74"/>
      <c r="X8027" s="74"/>
    </row>
    <row r="8028">
      <c r="S8028" s="73"/>
      <c r="T8028" s="73"/>
      <c r="U8028" s="74"/>
      <c r="V8028" s="74"/>
      <c r="W8028" s="74"/>
      <c r="X8028" s="74"/>
    </row>
    <row r="8029">
      <c r="S8029" s="73"/>
      <c r="T8029" s="73"/>
      <c r="U8029" s="74"/>
      <c r="V8029" s="74"/>
      <c r="W8029" s="74"/>
      <c r="X8029" s="74"/>
    </row>
    <row r="8030">
      <c r="S8030" s="73"/>
      <c r="T8030" s="73"/>
      <c r="U8030" s="74"/>
      <c r="V8030" s="74"/>
      <c r="W8030" s="74"/>
      <c r="X8030" s="74"/>
    </row>
    <row r="8031">
      <c r="S8031" s="73"/>
      <c r="T8031" s="73"/>
      <c r="U8031" s="74"/>
      <c r="V8031" s="74"/>
      <c r="W8031" s="74"/>
      <c r="X8031" s="74"/>
    </row>
    <row r="8032">
      <c r="S8032" s="73"/>
      <c r="T8032" s="73"/>
      <c r="U8032" s="74"/>
      <c r="V8032" s="74"/>
      <c r="W8032" s="74"/>
      <c r="X8032" s="74"/>
    </row>
    <row r="8033">
      <c r="S8033" s="73"/>
      <c r="T8033" s="73"/>
      <c r="U8033" s="74"/>
      <c r="V8033" s="74"/>
      <c r="W8033" s="74"/>
      <c r="X8033" s="74"/>
    </row>
    <row r="8034">
      <c r="S8034" s="73"/>
      <c r="T8034" s="73"/>
      <c r="U8034" s="74"/>
      <c r="V8034" s="74"/>
      <c r="W8034" s="74"/>
      <c r="X8034" s="74"/>
    </row>
    <row r="8035">
      <c r="S8035" s="73"/>
      <c r="T8035" s="73"/>
      <c r="U8035" s="74"/>
      <c r="V8035" s="74"/>
      <c r="W8035" s="74"/>
      <c r="X8035" s="74"/>
    </row>
    <row r="8036">
      <c r="S8036" s="73"/>
      <c r="T8036" s="73"/>
      <c r="U8036" s="74"/>
      <c r="V8036" s="74"/>
      <c r="W8036" s="74"/>
      <c r="X8036" s="74"/>
    </row>
    <row r="8037">
      <c r="S8037" s="73"/>
      <c r="T8037" s="73"/>
      <c r="U8037" s="74"/>
      <c r="V8037" s="74"/>
      <c r="W8037" s="74"/>
      <c r="X8037" s="77"/>
    </row>
    <row r="8038">
      <c r="S8038" s="73"/>
      <c r="T8038" s="73"/>
      <c r="U8038" s="74"/>
      <c r="V8038" s="74"/>
      <c r="W8038" s="74"/>
      <c r="X8038" s="74"/>
    </row>
    <row r="8039">
      <c r="S8039" s="73"/>
      <c r="T8039" s="73"/>
      <c r="U8039" s="74"/>
      <c r="V8039" s="74"/>
      <c r="W8039" s="74"/>
      <c r="X8039" s="74"/>
    </row>
    <row r="8040">
      <c r="S8040" s="73"/>
      <c r="T8040" s="73"/>
      <c r="U8040" s="74"/>
      <c r="V8040" s="74"/>
      <c r="W8040" s="74"/>
      <c r="X8040" s="74"/>
    </row>
    <row r="8041">
      <c r="S8041" s="73"/>
      <c r="T8041" s="73"/>
      <c r="U8041" s="74"/>
      <c r="V8041" s="74"/>
      <c r="W8041" s="74"/>
      <c r="X8041" s="74"/>
    </row>
    <row r="8042">
      <c r="S8042" s="73"/>
      <c r="T8042" s="73"/>
      <c r="U8042" s="74"/>
      <c r="V8042" s="74"/>
      <c r="W8042" s="74"/>
      <c r="X8042" s="74"/>
    </row>
    <row r="8043">
      <c r="S8043" s="73"/>
      <c r="T8043" s="73"/>
      <c r="U8043" s="74"/>
      <c r="V8043" s="74"/>
      <c r="W8043" s="74"/>
      <c r="X8043" s="74"/>
    </row>
    <row r="8044">
      <c r="S8044" s="73"/>
      <c r="T8044" s="73"/>
      <c r="U8044" s="74"/>
      <c r="V8044" s="74"/>
      <c r="W8044" s="74"/>
      <c r="X8044" s="74"/>
    </row>
    <row r="8045">
      <c r="S8045" s="73"/>
      <c r="T8045" s="73"/>
      <c r="U8045" s="74"/>
      <c r="V8045" s="74"/>
      <c r="W8045" s="74"/>
      <c r="X8045" s="74"/>
    </row>
    <row r="8046">
      <c r="S8046" s="73"/>
      <c r="T8046" s="73"/>
      <c r="U8046" s="74"/>
      <c r="V8046" s="74"/>
      <c r="W8046" s="74"/>
      <c r="X8046" s="74"/>
    </row>
    <row r="8047">
      <c r="S8047" s="73"/>
      <c r="T8047" s="73"/>
      <c r="U8047" s="74"/>
      <c r="V8047" s="74"/>
      <c r="W8047" s="74"/>
      <c r="X8047" s="74"/>
    </row>
    <row r="8048">
      <c r="S8048" s="73"/>
      <c r="T8048" s="73"/>
      <c r="U8048" s="74"/>
      <c r="V8048" s="74"/>
      <c r="W8048" s="74"/>
      <c r="X8048" s="74"/>
    </row>
    <row r="8049">
      <c r="S8049" s="73"/>
      <c r="T8049" s="73"/>
      <c r="U8049" s="74"/>
      <c r="V8049" s="74"/>
      <c r="W8049" s="74"/>
      <c r="X8049" s="74"/>
    </row>
    <row r="8050">
      <c r="S8050" s="73"/>
      <c r="T8050" s="73"/>
      <c r="U8050" s="74"/>
      <c r="V8050" s="74"/>
      <c r="W8050" s="74"/>
      <c r="X8050" s="74"/>
    </row>
    <row r="8051">
      <c r="S8051" s="73"/>
      <c r="T8051" s="73"/>
      <c r="U8051" s="74"/>
      <c r="V8051" s="74"/>
      <c r="W8051" s="74"/>
      <c r="X8051" s="74"/>
    </row>
    <row r="8052">
      <c r="S8052" s="73"/>
      <c r="T8052" s="73"/>
      <c r="U8052" s="74"/>
      <c r="V8052" s="74"/>
      <c r="W8052" s="74"/>
      <c r="X8052" s="74"/>
    </row>
    <row r="8053">
      <c r="S8053" s="73"/>
      <c r="T8053" s="73"/>
      <c r="U8053" s="74"/>
      <c r="V8053" s="74"/>
      <c r="W8053" s="74"/>
      <c r="X8053" s="74"/>
    </row>
    <row r="8054">
      <c r="S8054" s="73"/>
      <c r="T8054" s="73"/>
      <c r="U8054" s="74"/>
      <c r="V8054" s="74"/>
      <c r="W8054" s="74"/>
      <c r="X8054" s="74"/>
    </row>
    <row r="8055">
      <c r="S8055" s="73"/>
      <c r="T8055" s="73"/>
      <c r="U8055" s="74"/>
      <c r="V8055" s="74"/>
      <c r="W8055" s="74"/>
      <c r="X8055" s="74"/>
    </row>
    <row r="8056">
      <c r="S8056" s="73"/>
      <c r="T8056" s="73"/>
      <c r="U8056" s="74"/>
      <c r="V8056" s="74"/>
      <c r="W8056" s="74"/>
      <c r="X8056" s="74"/>
    </row>
    <row r="8057">
      <c r="S8057" s="73"/>
      <c r="T8057" s="73"/>
      <c r="U8057" s="74"/>
      <c r="V8057" s="74"/>
      <c r="W8057" s="74"/>
      <c r="X8057" s="74"/>
    </row>
    <row r="8058">
      <c r="S8058" s="73"/>
      <c r="T8058" s="73"/>
      <c r="U8058" s="74"/>
      <c r="V8058" s="74"/>
      <c r="W8058" s="74"/>
      <c r="X8058" s="74"/>
    </row>
    <row r="8059">
      <c r="S8059" s="73"/>
      <c r="T8059" s="73"/>
      <c r="U8059" s="74"/>
      <c r="V8059" s="74"/>
      <c r="W8059" s="74"/>
      <c r="X8059" s="74"/>
    </row>
    <row r="8060">
      <c r="S8060" s="73"/>
      <c r="T8060" s="73"/>
      <c r="U8060" s="74"/>
      <c r="V8060" s="74"/>
      <c r="W8060" s="74"/>
      <c r="X8060" s="74"/>
    </row>
    <row r="8061">
      <c r="S8061" s="73"/>
      <c r="T8061" s="73"/>
      <c r="U8061" s="74"/>
      <c r="V8061" s="74"/>
      <c r="W8061" s="74"/>
      <c r="X8061" s="74"/>
    </row>
    <row r="8062">
      <c r="S8062" s="73"/>
      <c r="T8062" s="73"/>
      <c r="U8062" s="74"/>
      <c r="V8062" s="74"/>
      <c r="W8062" s="74"/>
      <c r="X8062" s="74"/>
    </row>
    <row r="8063">
      <c r="S8063" s="73"/>
      <c r="T8063" s="73"/>
      <c r="U8063" s="74"/>
      <c r="V8063" s="74"/>
      <c r="W8063" s="74"/>
      <c r="X8063" s="74"/>
    </row>
    <row r="8064">
      <c r="S8064" s="73"/>
      <c r="T8064" s="73"/>
      <c r="U8064" s="74"/>
      <c r="V8064" s="74"/>
      <c r="W8064" s="74"/>
      <c r="X8064" s="74"/>
    </row>
    <row r="8065">
      <c r="S8065" s="73"/>
      <c r="T8065" s="73"/>
      <c r="U8065" s="74"/>
      <c r="V8065" s="74"/>
      <c r="W8065" s="74"/>
      <c r="X8065" s="74"/>
    </row>
    <row r="8066">
      <c r="S8066" s="73"/>
      <c r="T8066" s="73"/>
      <c r="U8066" s="74"/>
      <c r="V8066" s="74"/>
      <c r="W8066" s="74"/>
      <c r="X8066" s="74"/>
    </row>
    <row r="8067">
      <c r="S8067" s="73"/>
      <c r="T8067" s="73"/>
      <c r="U8067" s="74"/>
      <c r="V8067" s="74"/>
      <c r="W8067" s="74"/>
      <c r="X8067" s="74"/>
    </row>
    <row r="8068">
      <c r="S8068" s="73"/>
      <c r="T8068" s="73"/>
      <c r="U8068" s="74"/>
      <c r="V8068" s="74"/>
      <c r="W8068" s="74"/>
      <c r="X8068" s="74"/>
    </row>
    <row r="8069">
      <c r="S8069" s="76"/>
      <c r="T8069" s="73"/>
      <c r="U8069" s="74"/>
      <c r="V8069" s="74"/>
      <c r="W8069" s="74"/>
      <c r="X8069" s="74"/>
    </row>
    <row r="8070">
      <c r="S8070" s="73"/>
      <c r="T8070" s="73"/>
      <c r="U8070" s="74"/>
      <c r="V8070" s="74"/>
      <c r="W8070" s="74"/>
      <c r="X8070" s="74"/>
    </row>
    <row r="8071">
      <c r="S8071" s="73"/>
      <c r="T8071" s="73"/>
      <c r="U8071" s="74"/>
      <c r="V8071" s="74"/>
      <c r="W8071" s="74"/>
      <c r="X8071" s="74"/>
    </row>
    <row r="8072">
      <c r="S8072" s="73"/>
      <c r="T8072" s="73"/>
      <c r="U8072" s="74"/>
      <c r="V8072" s="74"/>
      <c r="W8072" s="74"/>
      <c r="X8072" s="74"/>
    </row>
    <row r="8073">
      <c r="S8073" s="73"/>
      <c r="T8073" s="73"/>
      <c r="U8073" s="74"/>
      <c r="V8073" s="74"/>
      <c r="W8073" s="74"/>
      <c r="X8073" s="74"/>
    </row>
    <row r="8074">
      <c r="S8074" s="73"/>
      <c r="T8074" s="73"/>
      <c r="U8074" s="74"/>
      <c r="V8074" s="74"/>
      <c r="W8074" s="74"/>
      <c r="X8074" s="74"/>
    </row>
    <row r="8075">
      <c r="S8075" s="73"/>
      <c r="T8075" s="73"/>
      <c r="U8075" s="74"/>
      <c r="V8075" s="74"/>
      <c r="W8075" s="74"/>
      <c r="X8075" s="74"/>
    </row>
    <row r="8076">
      <c r="S8076" s="73"/>
      <c r="T8076" s="73"/>
      <c r="U8076" s="74"/>
      <c r="V8076" s="74"/>
      <c r="W8076" s="74"/>
      <c r="X8076" s="74"/>
    </row>
    <row r="8077">
      <c r="S8077" s="73"/>
      <c r="T8077" s="73"/>
      <c r="U8077" s="74"/>
      <c r="V8077" s="74"/>
      <c r="W8077" s="74"/>
      <c r="X8077" s="74"/>
    </row>
    <row r="8078">
      <c r="S8078" s="73"/>
      <c r="T8078" s="73"/>
      <c r="U8078" s="74"/>
      <c r="V8078" s="74"/>
      <c r="W8078" s="74"/>
      <c r="X8078" s="74"/>
    </row>
    <row r="8079">
      <c r="S8079" s="73"/>
      <c r="T8079" s="73"/>
      <c r="U8079" s="74"/>
      <c r="V8079" s="74"/>
      <c r="W8079" s="74"/>
      <c r="X8079" s="74"/>
    </row>
    <row r="8080">
      <c r="S8080" s="73"/>
      <c r="T8080" s="73"/>
      <c r="U8080" s="74"/>
      <c r="V8080" s="74"/>
      <c r="W8080" s="74"/>
      <c r="X8080" s="74"/>
    </row>
    <row r="8081">
      <c r="S8081" s="73"/>
      <c r="T8081" s="73"/>
      <c r="U8081" s="74"/>
      <c r="V8081" s="74"/>
      <c r="W8081" s="74"/>
      <c r="X8081" s="74"/>
    </row>
    <row r="8082">
      <c r="S8082" s="73"/>
      <c r="T8082" s="73"/>
      <c r="U8082" s="74"/>
      <c r="V8082" s="74"/>
      <c r="W8082" s="74"/>
      <c r="X8082" s="74"/>
    </row>
    <row r="8083">
      <c r="S8083" s="73"/>
      <c r="T8083" s="73"/>
      <c r="U8083" s="74"/>
      <c r="V8083" s="74"/>
      <c r="W8083" s="74"/>
      <c r="X8083" s="74"/>
    </row>
    <row r="8084">
      <c r="S8084" s="73"/>
      <c r="T8084" s="73"/>
      <c r="U8084" s="74"/>
      <c r="V8084" s="74"/>
      <c r="W8084" s="74"/>
      <c r="X8084" s="74"/>
    </row>
    <row r="8085">
      <c r="S8085" s="73"/>
      <c r="T8085" s="73"/>
      <c r="U8085" s="74"/>
      <c r="V8085" s="74"/>
      <c r="W8085" s="74"/>
      <c r="X8085" s="74"/>
    </row>
    <row r="8086">
      <c r="S8086" s="73"/>
      <c r="T8086" s="73"/>
      <c r="U8086" s="74"/>
      <c r="V8086" s="74"/>
      <c r="W8086" s="74"/>
      <c r="X8086" s="74"/>
    </row>
    <row r="8087">
      <c r="S8087" s="73"/>
      <c r="T8087" s="73"/>
      <c r="U8087" s="74"/>
      <c r="V8087" s="74"/>
      <c r="W8087" s="74"/>
      <c r="X8087" s="74"/>
    </row>
    <row r="8088">
      <c r="S8088" s="73"/>
      <c r="T8088" s="73"/>
      <c r="U8088" s="74"/>
      <c r="V8088" s="74"/>
      <c r="W8088" s="74"/>
      <c r="X8088" s="74"/>
    </row>
    <row r="8089">
      <c r="S8089" s="73"/>
      <c r="T8089" s="73"/>
      <c r="U8089" s="74"/>
      <c r="V8089" s="74"/>
      <c r="W8089" s="74"/>
      <c r="X8089" s="74"/>
    </row>
    <row r="8090">
      <c r="S8090" s="73"/>
      <c r="T8090" s="73"/>
      <c r="U8090" s="74"/>
      <c r="V8090" s="74"/>
      <c r="W8090" s="74"/>
      <c r="X8090" s="74"/>
    </row>
    <row r="8091">
      <c r="S8091" s="73"/>
      <c r="T8091" s="73"/>
      <c r="U8091" s="74"/>
      <c r="V8091" s="74"/>
      <c r="W8091" s="74"/>
      <c r="X8091" s="74"/>
    </row>
    <row r="8092">
      <c r="S8092" s="73"/>
      <c r="T8092" s="73"/>
      <c r="U8092" s="74"/>
      <c r="V8092" s="74"/>
      <c r="W8092" s="74"/>
      <c r="X8092" s="74"/>
    </row>
    <row r="8093">
      <c r="S8093" s="73"/>
      <c r="T8093" s="73"/>
      <c r="U8093" s="74"/>
      <c r="V8093" s="74"/>
      <c r="W8093" s="74"/>
      <c r="X8093" s="74"/>
    </row>
    <row r="8094">
      <c r="S8094" s="73"/>
      <c r="T8094" s="73"/>
      <c r="U8094" s="74"/>
      <c r="V8094" s="74"/>
      <c r="W8094" s="74"/>
      <c r="X8094" s="74"/>
    </row>
    <row r="8095">
      <c r="S8095" s="73"/>
      <c r="T8095" s="73"/>
      <c r="U8095" s="74"/>
      <c r="V8095" s="74"/>
      <c r="W8095" s="74"/>
      <c r="X8095" s="74"/>
    </row>
    <row r="8096">
      <c r="S8096" s="73"/>
      <c r="T8096" s="73"/>
      <c r="U8096" s="74"/>
      <c r="V8096" s="74"/>
      <c r="W8096" s="74"/>
      <c r="X8096" s="74"/>
    </row>
    <row r="8097">
      <c r="S8097" s="73"/>
      <c r="T8097" s="73"/>
      <c r="U8097" s="74"/>
      <c r="V8097" s="74"/>
      <c r="W8097" s="74"/>
      <c r="X8097" s="74"/>
    </row>
    <row r="8098">
      <c r="S8098" s="73"/>
      <c r="T8098" s="73"/>
      <c r="U8098" s="74"/>
      <c r="V8098" s="74"/>
      <c r="W8098" s="74"/>
      <c r="X8098" s="74"/>
    </row>
    <row r="8099">
      <c r="S8099" s="73"/>
      <c r="T8099" s="73"/>
      <c r="U8099" s="74"/>
      <c r="V8099" s="74"/>
      <c r="W8099" s="74"/>
      <c r="X8099" s="74"/>
    </row>
    <row r="8100">
      <c r="S8100" s="73"/>
      <c r="T8100" s="73"/>
      <c r="U8100" s="74"/>
      <c r="V8100" s="74"/>
      <c r="W8100" s="74"/>
      <c r="X8100" s="74"/>
    </row>
    <row r="8101">
      <c r="S8101" s="73"/>
      <c r="T8101" s="73"/>
      <c r="U8101" s="74"/>
      <c r="V8101" s="74"/>
      <c r="W8101" s="74"/>
      <c r="X8101" s="74"/>
    </row>
    <row r="8102">
      <c r="S8102" s="73"/>
      <c r="T8102" s="73"/>
      <c r="U8102" s="74"/>
      <c r="V8102" s="74"/>
      <c r="W8102" s="74"/>
      <c r="X8102" s="74"/>
    </row>
    <row r="8103">
      <c r="S8103" s="73"/>
      <c r="T8103" s="73"/>
      <c r="U8103" s="74"/>
      <c r="V8103" s="74"/>
      <c r="W8103" s="74"/>
      <c r="X8103" s="74"/>
    </row>
    <row r="8104">
      <c r="S8104" s="73"/>
      <c r="T8104" s="73"/>
      <c r="U8104" s="74"/>
      <c r="V8104" s="74"/>
      <c r="W8104" s="74"/>
      <c r="X8104" s="74"/>
    </row>
    <row r="8105">
      <c r="S8105" s="73"/>
      <c r="T8105" s="73"/>
      <c r="U8105" s="74"/>
      <c r="V8105" s="74"/>
      <c r="W8105" s="74"/>
      <c r="X8105" s="74"/>
    </row>
    <row r="8106">
      <c r="S8106" s="73"/>
      <c r="T8106" s="73"/>
      <c r="U8106" s="74"/>
      <c r="V8106" s="74"/>
      <c r="W8106" s="74"/>
      <c r="X8106" s="74"/>
    </row>
    <row r="8107">
      <c r="S8107" s="73"/>
      <c r="T8107" s="73"/>
      <c r="U8107" s="74"/>
      <c r="V8107" s="74"/>
      <c r="W8107" s="74"/>
      <c r="X8107" s="74"/>
    </row>
    <row r="8108">
      <c r="S8108" s="73"/>
      <c r="T8108" s="73"/>
      <c r="U8108" s="74"/>
      <c r="V8108" s="74"/>
      <c r="W8108" s="74"/>
      <c r="X8108" s="74"/>
    </row>
    <row r="8109">
      <c r="S8109" s="73"/>
      <c r="T8109" s="73"/>
      <c r="U8109" s="74"/>
      <c r="V8109" s="74"/>
      <c r="W8109" s="74"/>
      <c r="X8109" s="74"/>
    </row>
    <row r="8110">
      <c r="S8110" s="73"/>
      <c r="T8110" s="73"/>
      <c r="U8110" s="74"/>
      <c r="V8110" s="74"/>
      <c r="W8110" s="74"/>
      <c r="X8110" s="74"/>
    </row>
    <row r="8111">
      <c r="S8111" s="73"/>
      <c r="T8111" s="73"/>
      <c r="U8111" s="74"/>
      <c r="V8111" s="74"/>
      <c r="W8111" s="74"/>
      <c r="X8111" s="74"/>
    </row>
    <row r="8112">
      <c r="S8112" s="73"/>
      <c r="T8112" s="73"/>
      <c r="U8112" s="74"/>
      <c r="V8112" s="74"/>
      <c r="W8112" s="74"/>
      <c r="X8112" s="74"/>
    </row>
    <row r="8113">
      <c r="S8113" s="73"/>
      <c r="T8113" s="73"/>
      <c r="U8113" s="74"/>
      <c r="V8113" s="74"/>
      <c r="W8113" s="74"/>
      <c r="X8113" s="74"/>
    </row>
    <row r="8114">
      <c r="S8114" s="73"/>
      <c r="T8114" s="73"/>
      <c r="U8114" s="74"/>
      <c r="V8114" s="74"/>
      <c r="W8114" s="74"/>
      <c r="X8114" s="74"/>
    </row>
    <row r="8115">
      <c r="S8115" s="73"/>
      <c r="T8115" s="73"/>
      <c r="U8115" s="74"/>
      <c r="V8115" s="74"/>
      <c r="W8115" s="74"/>
      <c r="X8115" s="74"/>
    </row>
    <row r="8117">
      <c r="S8117" s="73"/>
      <c r="T8117" s="73"/>
      <c r="U8117" s="74"/>
      <c r="V8117" s="74"/>
      <c r="W8117" s="74"/>
      <c r="X8117" s="74"/>
    </row>
    <row r="8118">
      <c r="S8118" s="73"/>
      <c r="T8118" s="73"/>
      <c r="U8118" s="74"/>
      <c r="V8118" s="74"/>
      <c r="W8118" s="74"/>
      <c r="X8118" s="74"/>
    </row>
    <row r="8120">
      <c r="S8120" s="73"/>
      <c r="T8120" s="73"/>
      <c r="U8120" s="74"/>
      <c r="V8120" s="74"/>
      <c r="W8120" s="74"/>
      <c r="X8120" s="74"/>
    </row>
    <row r="8121">
      <c r="S8121" s="73"/>
      <c r="T8121" s="73"/>
      <c r="U8121" s="74"/>
      <c r="V8121" s="74"/>
      <c r="W8121" s="74"/>
      <c r="X8121" s="74"/>
    </row>
    <row r="8122">
      <c r="S8122" s="73"/>
      <c r="T8122" s="73"/>
      <c r="U8122" s="74"/>
      <c r="V8122" s="74"/>
      <c r="W8122" s="74"/>
      <c r="X8122" s="74"/>
    </row>
    <row r="8123">
      <c r="S8123" s="73"/>
      <c r="T8123" s="73"/>
      <c r="U8123" s="74"/>
      <c r="V8123" s="74"/>
      <c r="W8123" s="74"/>
      <c r="X8123" s="74"/>
    </row>
    <row r="8124">
      <c r="S8124" s="73"/>
      <c r="T8124" s="73"/>
      <c r="U8124" s="74"/>
      <c r="V8124" s="74"/>
      <c r="W8124" s="74"/>
      <c r="X8124" s="74"/>
    </row>
    <row r="8125">
      <c r="S8125" s="73"/>
      <c r="T8125" s="73"/>
      <c r="U8125" s="74"/>
      <c r="V8125" s="74"/>
      <c r="W8125" s="74"/>
      <c r="X8125" s="74"/>
    </row>
    <row r="8126">
      <c r="S8126" s="73"/>
      <c r="T8126" s="73"/>
      <c r="U8126" s="74"/>
      <c r="V8126" s="74"/>
      <c r="W8126" s="74"/>
      <c r="X8126" s="74"/>
    </row>
    <row r="8128">
      <c r="S8128" s="73"/>
      <c r="T8128" s="73"/>
      <c r="U8128" s="74"/>
      <c r="V8128" s="74"/>
      <c r="W8128" s="74"/>
      <c r="X8128" s="74"/>
    </row>
    <row r="8129">
      <c r="S8129" s="73"/>
      <c r="T8129" s="73"/>
      <c r="U8129" s="74"/>
      <c r="V8129" s="74"/>
      <c r="W8129" s="74"/>
      <c r="X8129" s="74"/>
    </row>
    <row r="8130">
      <c r="S8130" s="73"/>
      <c r="T8130" s="73"/>
      <c r="U8130" s="74"/>
      <c r="V8130" s="74"/>
      <c r="W8130" s="74"/>
      <c r="X8130" s="74"/>
    </row>
    <row r="8131">
      <c r="S8131" s="73"/>
      <c r="T8131" s="73"/>
      <c r="U8131" s="74"/>
      <c r="V8131" s="74"/>
      <c r="W8131" s="74"/>
      <c r="X8131" s="74"/>
    </row>
    <row r="8132">
      <c r="S8132" s="73"/>
      <c r="T8132" s="73"/>
      <c r="U8132" s="74"/>
      <c r="V8132" s="74"/>
      <c r="W8132" s="74"/>
      <c r="X8132" s="74"/>
    </row>
    <row r="8133">
      <c r="S8133" s="73"/>
      <c r="T8133" s="73"/>
      <c r="U8133" s="74"/>
      <c r="V8133" s="74"/>
      <c r="W8133" s="74"/>
      <c r="X8133" s="74"/>
    </row>
    <row r="8134">
      <c r="S8134" s="73"/>
      <c r="T8134" s="73"/>
      <c r="U8134" s="74"/>
      <c r="V8134" s="74"/>
      <c r="W8134" s="74"/>
      <c r="X8134" s="74"/>
    </row>
    <row r="8135">
      <c r="S8135" s="73"/>
      <c r="T8135" s="73"/>
      <c r="U8135" s="74"/>
      <c r="V8135" s="74"/>
      <c r="W8135" s="74"/>
      <c r="X8135" s="74"/>
    </row>
    <row r="8136">
      <c r="S8136" s="73"/>
      <c r="T8136" s="73"/>
      <c r="U8136" s="74"/>
      <c r="V8136" s="74"/>
      <c r="W8136" s="74"/>
      <c r="X8136" s="74"/>
    </row>
    <row r="8137">
      <c r="S8137" s="73"/>
      <c r="T8137" s="73"/>
      <c r="U8137" s="74"/>
      <c r="V8137" s="74"/>
      <c r="W8137" s="74"/>
      <c r="X8137" s="74"/>
    </row>
    <row r="8138">
      <c r="S8138" s="73"/>
      <c r="T8138" s="73"/>
      <c r="U8138" s="74"/>
      <c r="V8138" s="74"/>
      <c r="W8138" s="74"/>
      <c r="X8138" s="74"/>
    </row>
    <row r="8139">
      <c r="S8139" s="73"/>
      <c r="T8139" s="73"/>
      <c r="U8139" s="74"/>
      <c r="V8139" s="74"/>
      <c r="W8139" s="74"/>
      <c r="X8139" s="74"/>
    </row>
    <row r="8140">
      <c r="S8140" s="73"/>
      <c r="T8140" s="73"/>
      <c r="U8140" s="74"/>
      <c r="V8140" s="74"/>
      <c r="W8140" s="74"/>
      <c r="X8140" s="74"/>
    </row>
    <row r="8141">
      <c r="S8141" s="73"/>
      <c r="T8141" s="73"/>
      <c r="U8141" s="74"/>
      <c r="V8141" s="74"/>
      <c r="W8141" s="74"/>
      <c r="X8141" s="74"/>
    </row>
    <row r="8142">
      <c r="S8142" s="73"/>
      <c r="T8142" s="73"/>
      <c r="U8142" s="74"/>
      <c r="V8142" s="74"/>
      <c r="W8142" s="74"/>
      <c r="X8142" s="74"/>
    </row>
    <row r="8143">
      <c r="S8143" s="73"/>
      <c r="T8143" s="73"/>
      <c r="U8143" s="74"/>
      <c r="V8143" s="74"/>
      <c r="W8143" s="74"/>
      <c r="X8143" s="74"/>
    </row>
    <row r="8144">
      <c r="S8144" s="73"/>
      <c r="T8144" s="73"/>
      <c r="U8144" s="74"/>
      <c r="V8144" s="74"/>
      <c r="W8144" s="74"/>
      <c r="X8144" s="74"/>
    </row>
    <row r="8145">
      <c r="S8145" s="73"/>
      <c r="T8145" s="73"/>
      <c r="U8145" s="74"/>
      <c r="V8145" s="74"/>
      <c r="W8145" s="74"/>
      <c r="X8145" s="74"/>
    </row>
    <row r="8146">
      <c r="S8146" s="73"/>
      <c r="T8146" s="73"/>
      <c r="U8146" s="74"/>
      <c r="V8146" s="74"/>
      <c r="W8146" s="74"/>
      <c r="X8146" s="74"/>
    </row>
    <row r="8147">
      <c r="S8147" s="73"/>
      <c r="T8147" s="73"/>
      <c r="U8147" s="74"/>
      <c r="V8147" s="74"/>
      <c r="W8147" s="74"/>
      <c r="X8147" s="74"/>
    </row>
    <row r="8148">
      <c r="S8148" s="73"/>
      <c r="T8148" s="73"/>
      <c r="U8148" s="74"/>
      <c r="V8148" s="74"/>
      <c r="W8148" s="74"/>
      <c r="X8148" s="74"/>
    </row>
    <row r="8149">
      <c r="S8149" s="73"/>
      <c r="T8149" s="73"/>
      <c r="U8149" s="74"/>
      <c r="V8149" s="74"/>
      <c r="W8149" s="74"/>
      <c r="X8149" s="74"/>
    </row>
    <row r="8150">
      <c r="S8150" s="73"/>
      <c r="T8150" s="73"/>
      <c r="U8150" s="74"/>
      <c r="V8150" s="74"/>
      <c r="W8150" s="74"/>
      <c r="X8150" s="74"/>
    </row>
    <row r="8151">
      <c r="S8151" s="73"/>
      <c r="T8151" s="73"/>
      <c r="U8151" s="74"/>
      <c r="V8151" s="74"/>
      <c r="W8151" s="74"/>
      <c r="X8151" s="74"/>
    </row>
    <row r="8152">
      <c r="S8152" s="73"/>
      <c r="T8152" s="73"/>
      <c r="U8152" s="74"/>
      <c r="V8152" s="74"/>
      <c r="W8152" s="74"/>
      <c r="X8152" s="74"/>
    </row>
    <row r="8153">
      <c r="S8153" s="73"/>
      <c r="T8153" s="73"/>
      <c r="U8153" s="74"/>
      <c r="V8153" s="74"/>
      <c r="W8153" s="74"/>
      <c r="X8153" s="74"/>
    </row>
    <row r="8154">
      <c r="S8154" s="73"/>
      <c r="T8154" s="73"/>
      <c r="U8154" s="74"/>
      <c r="V8154" s="74"/>
      <c r="W8154" s="74"/>
      <c r="X8154" s="74"/>
    </row>
    <row r="8155">
      <c r="S8155" s="73"/>
      <c r="T8155" s="73"/>
      <c r="U8155" s="74"/>
      <c r="V8155" s="74"/>
      <c r="W8155" s="74"/>
      <c r="X8155" s="74"/>
    </row>
    <row r="8156">
      <c r="S8156" s="73"/>
      <c r="T8156" s="73"/>
      <c r="U8156" s="74"/>
      <c r="V8156" s="74"/>
      <c r="W8156" s="74"/>
      <c r="X8156" s="74"/>
    </row>
    <row r="8157">
      <c r="S8157" s="73"/>
      <c r="T8157" s="73"/>
      <c r="U8157" s="74"/>
      <c r="V8157" s="74"/>
      <c r="W8157" s="74"/>
      <c r="X8157" s="74"/>
    </row>
    <row r="8158">
      <c r="S8158" s="73"/>
      <c r="T8158" s="73"/>
      <c r="U8158" s="74"/>
      <c r="V8158" s="74"/>
      <c r="W8158" s="74"/>
      <c r="X8158" s="74"/>
    </row>
    <row r="8159">
      <c r="S8159" s="73"/>
      <c r="T8159" s="73"/>
      <c r="U8159" s="74"/>
      <c r="V8159" s="74"/>
      <c r="W8159" s="74"/>
      <c r="X8159" s="74"/>
    </row>
    <row r="8160">
      <c r="S8160" s="73"/>
      <c r="T8160" s="73"/>
      <c r="U8160" s="74"/>
      <c r="V8160" s="74"/>
      <c r="W8160" s="74"/>
      <c r="X8160" s="74"/>
    </row>
    <row r="8161">
      <c r="S8161" s="73"/>
      <c r="T8161" s="73"/>
      <c r="U8161" s="74"/>
      <c r="V8161" s="74"/>
      <c r="W8161" s="74"/>
      <c r="X8161" s="74"/>
    </row>
    <row r="8162">
      <c r="S8162" s="73"/>
      <c r="T8162" s="73"/>
      <c r="U8162" s="74"/>
      <c r="V8162" s="74"/>
      <c r="W8162" s="74"/>
      <c r="X8162" s="74"/>
    </row>
    <row r="8163">
      <c r="S8163" s="73"/>
      <c r="T8163" s="73"/>
      <c r="U8163" s="74"/>
      <c r="V8163" s="74"/>
      <c r="W8163" s="74"/>
      <c r="X8163" s="74"/>
    </row>
    <row r="8164">
      <c r="S8164" s="73"/>
      <c r="T8164" s="73"/>
      <c r="U8164" s="74"/>
      <c r="V8164" s="74"/>
      <c r="W8164" s="74"/>
      <c r="X8164" s="74"/>
    </row>
    <row r="8165">
      <c r="S8165" s="73"/>
      <c r="T8165" s="73"/>
      <c r="U8165" s="74"/>
      <c r="V8165" s="74"/>
      <c r="W8165" s="74"/>
      <c r="X8165" s="74"/>
    </row>
    <row r="8166">
      <c r="S8166" s="73"/>
      <c r="T8166" s="73"/>
      <c r="U8166" s="74"/>
      <c r="V8166" s="74"/>
      <c r="W8166" s="74"/>
      <c r="X8166" s="74"/>
    </row>
    <row r="8167">
      <c r="S8167" s="73"/>
      <c r="T8167" s="73"/>
      <c r="U8167" s="74"/>
      <c r="V8167" s="74"/>
      <c r="W8167" s="74"/>
      <c r="X8167" s="74"/>
    </row>
    <row r="8168">
      <c r="S8168" s="76"/>
      <c r="T8168" s="73"/>
      <c r="U8168" s="74"/>
      <c r="V8168" s="74"/>
      <c r="W8168" s="74"/>
      <c r="X8168" s="74"/>
    </row>
    <row r="8169">
      <c r="S8169" s="73"/>
      <c r="T8169" s="73"/>
      <c r="U8169" s="74"/>
      <c r="V8169" s="74"/>
      <c r="W8169" s="74"/>
      <c r="X8169" s="74"/>
    </row>
    <row r="8170">
      <c r="S8170" s="73"/>
      <c r="T8170" s="73"/>
      <c r="U8170" s="74"/>
      <c r="V8170" s="74"/>
      <c r="W8170" s="74"/>
      <c r="X8170" s="74"/>
    </row>
    <row r="8171">
      <c r="S8171" s="73"/>
      <c r="T8171" s="73"/>
      <c r="U8171" s="74"/>
      <c r="V8171" s="74"/>
      <c r="W8171" s="74"/>
      <c r="X8171" s="74"/>
    </row>
    <row r="8172">
      <c r="S8172" s="73"/>
      <c r="T8172" s="73"/>
      <c r="U8172" s="74"/>
      <c r="V8172" s="74"/>
      <c r="W8172" s="74"/>
      <c r="X8172" s="74"/>
    </row>
    <row r="8173">
      <c r="S8173" s="73"/>
      <c r="T8173" s="73"/>
      <c r="U8173" s="74"/>
      <c r="V8173" s="74"/>
      <c r="W8173" s="74"/>
      <c r="X8173" s="74"/>
    </row>
    <row r="8174">
      <c r="S8174" s="73"/>
      <c r="T8174" s="73"/>
      <c r="U8174" s="74"/>
      <c r="V8174" s="74"/>
      <c r="W8174" s="74"/>
      <c r="X8174" s="74"/>
    </row>
    <row r="8175">
      <c r="S8175" s="73"/>
      <c r="T8175" s="73"/>
      <c r="U8175" s="74"/>
      <c r="V8175" s="74"/>
      <c r="W8175" s="74"/>
      <c r="X8175" s="74"/>
    </row>
    <row r="8176">
      <c r="S8176" s="73"/>
      <c r="T8176" s="73"/>
      <c r="U8176" s="74"/>
      <c r="V8176" s="74"/>
      <c r="W8176" s="74"/>
      <c r="X8176" s="74"/>
    </row>
    <row r="8177">
      <c r="S8177" s="73"/>
      <c r="T8177" s="73"/>
      <c r="U8177" s="74"/>
      <c r="V8177" s="74"/>
      <c r="W8177" s="74"/>
      <c r="X8177" s="74"/>
    </row>
    <row r="8178">
      <c r="S8178" s="73"/>
      <c r="T8178" s="73"/>
      <c r="U8178" s="74"/>
      <c r="V8178" s="74"/>
      <c r="W8178" s="74"/>
      <c r="X8178" s="74"/>
    </row>
    <row r="8179">
      <c r="S8179" s="73"/>
      <c r="T8179" s="73"/>
      <c r="U8179" s="74"/>
      <c r="V8179" s="74"/>
      <c r="W8179" s="74"/>
      <c r="X8179" s="74"/>
    </row>
    <row r="8180">
      <c r="S8180" s="73"/>
      <c r="T8180" s="73"/>
      <c r="U8180" s="74"/>
      <c r="V8180" s="74"/>
      <c r="W8180" s="74"/>
      <c r="X8180" s="74"/>
    </row>
    <row r="8181">
      <c r="S8181" s="73"/>
      <c r="T8181" s="73"/>
      <c r="U8181" s="74"/>
      <c r="V8181" s="74"/>
      <c r="W8181" s="74"/>
      <c r="X8181" s="74"/>
    </row>
    <row r="8182">
      <c r="S8182" s="73"/>
      <c r="T8182" s="73"/>
      <c r="U8182" s="74"/>
      <c r="V8182" s="74"/>
      <c r="W8182" s="74"/>
      <c r="X8182" s="74"/>
    </row>
    <row r="8183">
      <c r="S8183" s="73"/>
      <c r="T8183" s="73"/>
      <c r="U8183" s="74"/>
      <c r="V8183" s="74"/>
      <c r="W8183" s="74"/>
      <c r="X8183" s="74"/>
    </row>
    <row r="8184">
      <c r="S8184" s="73"/>
      <c r="T8184" s="73"/>
      <c r="U8184" s="74"/>
      <c r="V8184" s="74"/>
      <c r="W8184" s="74"/>
      <c r="X8184" s="74"/>
    </row>
    <row r="8185">
      <c r="S8185" s="73"/>
      <c r="T8185" s="73"/>
      <c r="U8185" s="74"/>
      <c r="V8185" s="74"/>
      <c r="W8185" s="74"/>
      <c r="X8185" s="74"/>
    </row>
    <row r="8186">
      <c r="S8186" s="73"/>
      <c r="T8186" s="73"/>
      <c r="U8186" s="74"/>
      <c r="V8186" s="74"/>
      <c r="W8186" s="74"/>
      <c r="X8186" s="74"/>
    </row>
    <row r="8187">
      <c r="S8187" s="73"/>
      <c r="T8187" s="73"/>
      <c r="U8187" s="74"/>
      <c r="V8187" s="74"/>
      <c r="W8187" s="74"/>
      <c r="X8187" s="74"/>
    </row>
    <row r="8188">
      <c r="S8188" s="73"/>
      <c r="T8188" s="73"/>
      <c r="U8188" s="74"/>
      <c r="V8188" s="74"/>
      <c r="W8188" s="74"/>
      <c r="X8188" s="74"/>
    </row>
    <row r="8189">
      <c r="S8189" s="73"/>
      <c r="T8189" s="73"/>
      <c r="U8189" s="74"/>
      <c r="V8189" s="74"/>
      <c r="W8189" s="74"/>
      <c r="X8189" s="74"/>
    </row>
    <row r="8190">
      <c r="S8190" s="73"/>
      <c r="T8190" s="73"/>
      <c r="U8190" s="74"/>
      <c r="V8190" s="74"/>
      <c r="W8190" s="74"/>
      <c r="X8190" s="74"/>
    </row>
    <row r="8191">
      <c r="S8191" s="73"/>
      <c r="T8191" s="73"/>
      <c r="U8191" s="74"/>
      <c r="V8191" s="74"/>
      <c r="W8191" s="74"/>
      <c r="X8191" s="74"/>
    </row>
    <row r="8192">
      <c r="S8192" s="73"/>
      <c r="T8192" s="73"/>
      <c r="U8192" s="74"/>
      <c r="V8192" s="74"/>
      <c r="W8192" s="74"/>
      <c r="X8192" s="74"/>
    </row>
    <row r="8193">
      <c r="S8193" s="73"/>
      <c r="T8193" s="73"/>
      <c r="U8193" s="74"/>
      <c r="V8193" s="74"/>
      <c r="W8193" s="74"/>
      <c r="X8193" s="74"/>
    </row>
    <row r="8194">
      <c r="S8194" s="73"/>
      <c r="T8194" s="73"/>
      <c r="U8194" s="74"/>
      <c r="V8194" s="74"/>
      <c r="W8194" s="74"/>
      <c r="X8194" s="74"/>
    </row>
    <row r="8195">
      <c r="S8195" s="73"/>
      <c r="T8195" s="73"/>
      <c r="U8195" s="74"/>
      <c r="V8195" s="74"/>
      <c r="W8195" s="74"/>
      <c r="X8195" s="74"/>
    </row>
    <row r="8196">
      <c r="S8196" s="73"/>
      <c r="T8196" s="73"/>
      <c r="U8196" s="74"/>
      <c r="V8196" s="74"/>
      <c r="W8196" s="74"/>
      <c r="X8196" s="74"/>
    </row>
    <row r="8197">
      <c r="S8197" s="73"/>
      <c r="T8197" s="73"/>
      <c r="U8197" s="74"/>
      <c r="V8197" s="74"/>
      <c r="W8197" s="74"/>
      <c r="X8197" s="74"/>
    </row>
    <row r="8198">
      <c r="S8198" s="73"/>
      <c r="T8198" s="73"/>
      <c r="U8198" s="74"/>
      <c r="V8198" s="74"/>
      <c r="W8198" s="74"/>
      <c r="X8198" s="74"/>
    </row>
    <row r="8199">
      <c r="S8199" s="73"/>
      <c r="T8199" s="73"/>
      <c r="U8199" s="74"/>
      <c r="V8199" s="74"/>
      <c r="W8199" s="74"/>
      <c r="X8199" s="74"/>
    </row>
    <row r="8200">
      <c r="S8200" s="73"/>
      <c r="T8200" s="73"/>
      <c r="U8200" s="74"/>
      <c r="V8200" s="74"/>
      <c r="W8200" s="74"/>
      <c r="X8200" s="74"/>
    </row>
    <row r="8201">
      <c r="S8201" s="73"/>
      <c r="T8201" s="73"/>
      <c r="U8201" s="74"/>
      <c r="V8201" s="74"/>
      <c r="W8201" s="74"/>
      <c r="X8201" s="74"/>
    </row>
    <row r="8202">
      <c r="S8202" s="73"/>
      <c r="T8202" s="73"/>
      <c r="U8202" s="74"/>
      <c r="V8202" s="74"/>
      <c r="W8202" s="74"/>
      <c r="X8202" s="74"/>
    </row>
    <row r="8203">
      <c r="S8203" s="73"/>
      <c r="T8203" s="73"/>
      <c r="U8203" s="74"/>
      <c r="V8203" s="74"/>
      <c r="W8203" s="74"/>
      <c r="X8203" s="74"/>
    </row>
    <row r="8204">
      <c r="S8204" s="73"/>
      <c r="T8204" s="73"/>
      <c r="U8204" s="74"/>
      <c r="V8204" s="74"/>
      <c r="W8204" s="74"/>
      <c r="X8204" s="74"/>
    </row>
    <row r="8205">
      <c r="S8205" s="73"/>
      <c r="T8205" s="73"/>
      <c r="U8205" s="74"/>
      <c r="V8205" s="74"/>
      <c r="W8205" s="74"/>
      <c r="X8205" s="74"/>
    </row>
    <row r="8206">
      <c r="S8206" s="73"/>
      <c r="T8206" s="73"/>
      <c r="U8206" s="74"/>
      <c r="V8206" s="74"/>
      <c r="W8206" s="74"/>
      <c r="X8206" s="74"/>
    </row>
    <row r="8207">
      <c r="S8207" s="73"/>
      <c r="T8207" s="73"/>
      <c r="U8207" s="74"/>
      <c r="V8207" s="74"/>
      <c r="W8207" s="74"/>
      <c r="X8207" s="74"/>
    </row>
    <row r="8208">
      <c r="S8208" s="73"/>
      <c r="T8208" s="73"/>
      <c r="U8208" s="74"/>
      <c r="V8208" s="74"/>
      <c r="W8208" s="74"/>
      <c r="X8208" s="74"/>
    </row>
    <row r="8209">
      <c r="S8209" s="73"/>
      <c r="T8209" s="73"/>
      <c r="U8209" s="74"/>
      <c r="V8209" s="74"/>
      <c r="W8209" s="74"/>
      <c r="X8209" s="74"/>
    </row>
    <row r="8210">
      <c r="S8210" s="73"/>
      <c r="T8210" s="73"/>
      <c r="U8210" s="74"/>
      <c r="V8210" s="74"/>
      <c r="W8210" s="74"/>
      <c r="X8210" s="74"/>
    </row>
    <row r="8211">
      <c r="S8211" s="73"/>
      <c r="T8211" s="73"/>
      <c r="U8211" s="74"/>
      <c r="V8211" s="74"/>
      <c r="W8211" s="74"/>
      <c r="X8211" s="74"/>
    </row>
    <row r="8212">
      <c r="S8212" s="73"/>
      <c r="T8212" s="73"/>
      <c r="U8212" s="74"/>
      <c r="V8212" s="74"/>
      <c r="W8212" s="74"/>
      <c r="X8212" s="74"/>
    </row>
    <row r="8213">
      <c r="S8213" s="73"/>
      <c r="T8213" s="73"/>
      <c r="U8213" s="74"/>
      <c r="V8213" s="74"/>
      <c r="W8213" s="74"/>
      <c r="X8213" s="74"/>
    </row>
    <row r="8214">
      <c r="S8214" s="73"/>
      <c r="T8214" s="73"/>
      <c r="U8214" s="74"/>
      <c r="V8214" s="74"/>
      <c r="W8214" s="74"/>
      <c r="X8214" s="74"/>
    </row>
    <row r="8215">
      <c r="S8215" s="73"/>
      <c r="T8215" s="73"/>
      <c r="U8215" s="74"/>
      <c r="V8215" s="74"/>
      <c r="W8215" s="74"/>
      <c r="X8215" s="74"/>
    </row>
    <row r="8216">
      <c r="S8216" s="73"/>
      <c r="T8216" s="73"/>
      <c r="U8216" s="74"/>
      <c r="V8216" s="74"/>
      <c r="W8216" s="74"/>
      <c r="X8216" s="74"/>
    </row>
    <row r="8217">
      <c r="S8217" s="73"/>
      <c r="T8217" s="73"/>
      <c r="U8217" s="74"/>
      <c r="V8217" s="74"/>
      <c r="W8217" s="74"/>
      <c r="X8217" s="74"/>
    </row>
    <row r="8218">
      <c r="S8218" s="73"/>
      <c r="T8218" s="73"/>
      <c r="U8218" s="74"/>
      <c r="V8218" s="74"/>
      <c r="W8218" s="74"/>
      <c r="X8218" s="74"/>
    </row>
    <row r="8219">
      <c r="S8219" s="73"/>
      <c r="T8219" s="73"/>
      <c r="U8219" s="74"/>
      <c r="V8219" s="74"/>
      <c r="W8219" s="74"/>
      <c r="X8219" s="74"/>
    </row>
    <row r="8220">
      <c r="S8220" s="73"/>
      <c r="T8220" s="73"/>
      <c r="U8220" s="74"/>
      <c r="V8220" s="74"/>
      <c r="W8220" s="74"/>
      <c r="X8220" s="74"/>
    </row>
    <row r="8221">
      <c r="S8221" s="73"/>
      <c r="T8221" s="73"/>
      <c r="U8221" s="74"/>
      <c r="V8221" s="74"/>
      <c r="W8221" s="74"/>
      <c r="X8221" s="74"/>
    </row>
    <row r="8222">
      <c r="S8222" s="73"/>
      <c r="T8222" s="73"/>
      <c r="U8222" s="74"/>
      <c r="V8222" s="74"/>
      <c r="W8222" s="74"/>
      <c r="X8222" s="74"/>
    </row>
    <row r="8223">
      <c r="S8223" s="73"/>
      <c r="T8223" s="73"/>
      <c r="U8223" s="74"/>
      <c r="V8223" s="74"/>
      <c r="W8223" s="74"/>
      <c r="X8223" s="74"/>
    </row>
    <row r="8224">
      <c r="S8224" s="73"/>
      <c r="T8224" s="73"/>
      <c r="U8224" s="74"/>
      <c r="V8224" s="74"/>
      <c r="W8224" s="74"/>
      <c r="X8224" s="74"/>
    </row>
    <row r="8225">
      <c r="S8225" s="73"/>
      <c r="T8225" s="73"/>
      <c r="U8225" s="74"/>
      <c r="V8225" s="74"/>
      <c r="W8225" s="74"/>
      <c r="X8225" s="74"/>
    </row>
    <row r="8226">
      <c r="S8226" s="73"/>
      <c r="T8226" s="73"/>
      <c r="U8226" s="74"/>
      <c r="V8226" s="74"/>
      <c r="W8226" s="74"/>
      <c r="X8226" s="74"/>
    </row>
    <row r="8227">
      <c r="S8227" s="73"/>
      <c r="T8227" s="73"/>
      <c r="U8227" s="74"/>
      <c r="V8227" s="74"/>
      <c r="W8227" s="74"/>
      <c r="X8227" s="74"/>
    </row>
    <row r="8228">
      <c r="S8228" s="73"/>
      <c r="T8228" s="73"/>
      <c r="U8228" s="74"/>
      <c r="V8228" s="74"/>
      <c r="W8228" s="74"/>
      <c r="X8228" s="74"/>
    </row>
    <row r="8229">
      <c r="S8229" s="73"/>
      <c r="T8229" s="73"/>
      <c r="U8229" s="74"/>
      <c r="V8229" s="74"/>
      <c r="W8229" s="74"/>
      <c r="X8229" s="74"/>
    </row>
    <row r="8230">
      <c r="S8230" s="73"/>
      <c r="T8230" s="73"/>
      <c r="U8230" s="74"/>
      <c r="V8230" s="74"/>
      <c r="W8230" s="74"/>
      <c r="X8230" s="74"/>
    </row>
    <row r="8231">
      <c r="S8231" s="73"/>
      <c r="T8231" s="73"/>
      <c r="U8231" s="74"/>
      <c r="V8231" s="74"/>
      <c r="W8231" s="74"/>
      <c r="X8231" s="74"/>
    </row>
    <row r="8233">
      <c r="S8233" s="73"/>
      <c r="T8233" s="73"/>
      <c r="U8233" s="74"/>
      <c r="V8233" s="74"/>
      <c r="W8233" s="74"/>
      <c r="X8233" s="74"/>
    </row>
    <row r="8234">
      <c r="S8234" s="73"/>
      <c r="T8234" s="73"/>
      <c r="U8234" s="74"/>
      <c r="V8234" s="74"/>
      <c r="W8234" s="74"/>
      <c r="X8234" s="74"/>
    </row>
    <row r="8235">
      <c r="S8235" s="73"/>
      <c r="T8235" s="73"/>
      <c r="U8235" s="74"/>
      <c r="V8235" s="74"/>
      <c r="W8235" s="74"/>
      <c r="X8235" s="74"/>
    </row>
    <row r="8236">
      <c r="S8236" s="73"/>
      <c r="T8236" s="73"/>
      <c r="U8236" s="74"/>
      <c r="V8236" s="74"/>
      <c r="W8236" s="74"/>
      <c r="X8236" s="74"/>
    </row>
    <row r="8237">
      <c r="S8237" s="73"/>
      <c r="T8237" s="73"/>
      <c r="U8237" s="74"/>
      <c r="V8237" s="74"/>
      <c r="W8237" s="74"/>
      <c r="X8237" s="74"/>
    </row>
    <row r="8238">
      <c r="S8238" s="73"/>
      <c r="T8238" s="73"/>
      <c r="U8238" s="74"/>
      <c r="V8238" s="74"/>
      <c r="W8238" s="74"/>
      <c r="X8238" s="74"/>
    </row>
    <row r="8239">
      <c r="S8239" s="73"/>
      <c r="T8239" s="73"/>
      <c r="U8239" s="74"/>
      <c r="V8239" s="74"/>
      <c r="W8239" s="74"/>
      <c r="X8239" s="74"/>
    </row>
    <row r="8240">
      <c r="S8240" s="73"/>
      <c r="T8240" s="73"/>
      <c r="U8240" s="74"/>
      <c r="V8240" s="74"/>
      <c r="W8240" s="74"/>
      <c r="X8240" s="74"/>
    </row>
    <row r="8241">
      <c r="S8241" s="73"/>
      <c r="T8241" s="73"/>
      <c r="U8241" s="74"/>
      <c r="V8241" s="74"/>
      <c r="W8241" s="74"/>
      <c r="X8241" s="74"/>
    </row>
    <row r="8242">
      <c r="S8242" s="73"/>
      <c r="T8242" s="73"/>
      <c r="U8242" s="74"/>
      <c r="V8242" s="74"/>
      <c r="W8242" s="74"/>
      <c r="X8242" s="74"/>
    </row>
    <row r="8243">
      <c r="S8243" s="73"/>
      <c r="T8243" s="73"/>
      <c r="U8243" s="74"/>
      <c r="V8243" s="74"/>
      <c r="W8243" s="74"/>
      <c r="X8243" s="74"/>
    </row>
    <row r="8244">
      <c r="S8244" s="73"/>
      <c r="T8244" s="73"/>
      <c r="U8244" s="74"/>
      <c r="V8244" s="74"/>
      <c r="W8244" s="74"/>
      <c r="X8244" s="74"/>
    </row>
    <row r="8245">
      <c r="S8245" s="73"/>
      <c r="T8245" s="73"/>
      <c r="U8245" s="74"/>
      <c r="V8245" s="74"/>
      <c r="W8245" s="74"/>
      <c r="X8245" s="74"/>
    </row>
    <row r="8246">
      <c r="S8246" s="73"/>
      <c r="T8246" s="73"/>
      <c r="U8246" s="74"/>
      <c r="V8246" s="74"/>
      <c r="W8246" s="74"/>
      <c r="X8246" s="74"/>
    </row>
    <row r="8247">
      <c r="S8247" s="73"/>
      <c r="T8247" s="73"/>
      <c r="U8247" s="74"/>
      <c r="V8247" s="74"/>
      <c r="W8247" s="74"/>
      <c r="X8247" s="74"/>
    </row>
    <row r="8248">
      <c r="S8248" s="73"/>
      <c r="T8248" s="73"/>
      <c r="U8248" s="74"/>
      <c r="V8248" s="74"/>
      <c r="W8248" s="74"/>
      <c r="X8248" s="74"/>
    </row>
    <row r="8249">
      <c r="S8249" s="73"/>
      <c r="T8249" s="73"/>
      <c r="U8249" s="74"/>
      <c r="V8249" s="74"/>
      <c r="W8249" s="74"/>
      <c r="X8249" s="74"/>
    </row>
    <row r="8250">
      <c r="S8250" s="73"/>
      <c r="T8250" s="73"/>
      <c r="U8250" s="74"/>
      <c r="V8250" s="74"/>
      <c r="W8250" s="74"/>
      <c r="X8250" s="74"/>
    </row>
    <row r="8251">
      <c r="S8251" s="73"/>
      <c r="T8251" s="73"/>
      <c r="U8251" s="74"/>
      <c r="V8251" s="74"/>
      <c r="W8251" s="74"/>
      <c r="X8251" s="74"/>
    </row>
    <row r="8252">
      <c r="S8252" s="73"/>
      <c r="T8252" s="73"/>
      <c r="U8252" s="74"/>
      <c r="V8252" s="74"/>
      <c r="W8252" s="74"/>
      <c r="X8252" s="74"/>
    </row>
    <row r="8253">
      <c r="S8253" s="73"/>
      <c r="T8253" s="73"/>
      <c r="U8253" s="74"/>
      <c r="V8253" s="74"/>
      <c r="W8253" s="74"/>
      <c r="X8253" s="74"/>
    </row>
    <row r="8254">
      <c r="S8254" s="73"/>
      <c r="T8254" s="73"/>
      <c r="U8254" s="74"/>
      <c r="V8254" s="74"/>
      <c r="W8254" s="74"/>
      <c r="X8254" s="74"/>
    </row>
    <row r="8255">
      <c r="S8255" s="73"/>
      <c r="T8255" s="73"/>
      <c r="U8255" s="74"/>
      <c r="V8255" s="74"/>
      <c r="W8255" s="74"/>
      <c r="X8255" s="74"/>
    </row>
    <row r="8256">
      <c r="S8256" s="73"/>
      <c r="T8256" s="73"/>
      <c r="U8256" s="74"/>
      <c r="V8256" s="74"/>
      <c r="W8256" s="74"/>
      <c r="X8256" s="74"/>
    </row>
    <row r="8257">
      <c r="S8257" s="73"/>
      <c r="T8257" s="73"/>
      <c r="U8257" s="74"/>
      <c r="V8257" s="74"/>
      <c r="W8257" s="74"/>
      <c r="X8257" s="74"/>
    </row>
    <row r="8258">
      <c r="S8258" s="73"/>
      <c r="T8258" s="73"/>
      <c r="U8258" s="74"/>
      <c r="V8258" s="74"/>
      <c r="W8258" s="74"/>
      <c r="X8258" s="74"/>
    </row>
    <row r="8259">
      <c r="S8259" s="73"/>
      <c r="T8259" s="73"/>
      <c r="U8259" s="74"/>
      <c r="V8259" s="74"/>
      <c r="W8259" s="74"/>
      <c r="X8259" s="74"/>
    </row>
    <row r="8260">
      <c r="S8260" s="73"/>
      <c r="T8260" s="73"/>
      <c r="U8260" s="74"/>
      <c r="V8260" s="74"/>
      <c r="W8260" s="74"/>
      <c r="X8260" s="74"/>
    </row>
    <row r="8261">
      <c r="S8261" s="73"/>
      <c r="T8261" s="73"/>
      <c r="U8261" s="74"/>
      <c r="V8261" s="74"/>
      <c r="W8261" s="74"/>
      <c r="X8261" s="74"/>
    </row>
    <row r="8262">
      <c r="S8262" s="73"/>
      <c r="T8262" s="73"/>
      <c r="U8262" s="74"/>
      <c r="V8262" s="74"/>
      <c r="W8262" s="74"/>
      <c r="X8262" s="74"/>
    </row>
    <row r="8263">
      <c r="S8263" s="73"/>
      <c r="T8263" s="73"/>
      <c r="U8263" s="74"/>
      <c r="V8263" s="74"/>
      <c r="W8263" s="74"/>
      <c r="X8263" s="74"/>
    </row>
    <row r="8264">
      <c r="S8264" s="73"/>
      <c r="T8264" s="73"/>
      <c r="U8264" s="74"/>
      <c r="V8264" s="74"/>
      <c r="W8264" s="74"/>
      <c r="X8264" s="74"/>
    </row>
    <row r="8265">
      <c r="S8265" s="73"/>
      <c r="T8265" s="73"/>
      <c r="U8265" s="74"/>
      <c r="V8265" s="74"/>
      <c r="W8265" s="74"/>
      <c r="X8265" s="74"/>
    </row>
    <row r="8266">
      <c r="S8266" s="73"/>
      <c r="T8266" s="73"/>
      <c r="U8266" s="74"/>
      <c r="V8266" s="74"/>
      <c r="W8266" s="74"/>
      <c r="X8266" s="74"/>
    </row>
    <row r="8267">
      <c r="S8267" s="73"/>
      <c r="T8267" s="73"/>
      <c r="U8267" s="74"/>
      <c r="V8267" s="74"/>
      <c r="W8267" s="74"/>
      <c r="X8267" s="74"/>
    </row>
    <row r="8268">
      <c r="S8268" s="73"/>
      <c r="T8268" s="73"/>
      <c r="U8268" s="74"/>
      <c r="V8268" s="74"/>
      <c r="W8268" s="74"/>
      <c r="X8268" s="74"/>
    </row>
    <row r="8269">
      <c r="S8269" s="73"/>
      <c r="T8269" s="73"/>
      <c r="U8269" s="74"/>
      <c r="V8269" s="74"/>
      <c r="W8269" s="74"/>
      <c r="X8269" s="74"/>
    </row>
    <row r="8270">
      <c r="S8270" s="73"/>
      <c r="T8270" s="73"/>
      <c r="U8270" s="74"/>
      <c r="V8270" s="74"/>
      <c r="W8270" s="74"/>
      <c r="X8270" s="74"/>
    </row>
    <row r="8271">
      <c r="S8271" s="73"/>
      <c r="T8271" s="73"/>
      <c r="U8271" s="74"/>
      <c r="V8271" s="74"/>
      <c r="W8271" s="74"/>
      <c r="X8271" s="74"/>
    </row>
    <row r="8272">
      <c r="S8272" s="73"/>
      <c r="T8272" s="73"/>
      <c r="U8272" s="74"/>
      <c r="V8272" s="74"/>
      <c r="W8272" s="74"/>
      <c r="X8272" s="74"/>
    </row>
    <row r="8273">
      <c r="S8273" s="73"/>
      <c r="T8273" s="73"/>
      <c r="U8273" s="74"/>
      <c r="V8273" s="74"/>
      <c r="W8273" s="74"/>
      <c r="X8273" s="74"/>
    </row>
    <row r="8274">
      <c r="S8274" s="73"/>
      <c r="T8274" s="73"/>
      <c r="U8274" s="74"/>
      <c r="V8274" s="74"/>
      <c r="W8274" s="74"/>
      <c r="X8274" s="74"/>
    </row>
    <row r="8275">
      <c r="S8275" s="73"/>
      <c r="T8275" s="73"/>
      <c r="U8275" s="74"/>
      <c r="V8275" s="74"/>
      <c r="W8275" s="74"/>
      <c r="X8275" s="74"/>
    </row>
    <row r="8276">
      <c r="S8276" s="73"/>
      <c r="T8276" s="73"/>
      <c r="U8276" s="74"/>
      <c r="V8276" s="74"/>
      <c r="W8276" s="74"/>
      <c r="X8276" s="74"/>
    </row>
    <row r="8277">
      <c r="S8277" s="73"/>
      <c r="T8277" s="73"/>
      <c r="U8277" s="74"/>
      <c r="V8277" s="74"/>
      <c r="W8277" s="74"/>
      <c r="X8277" s="74"/>
    </row>
    <row r="8278">
      <c r="S8278" s="73"/>
      <c r="T8278" s="73"/>
      <c r="U8278" s="74"/>
      <c r="V8278" s="74"/>
      <c r="W8278" s="74"/>
      <c r="X8278" s="74"/>
    </row>
    <row r="8279">
      <c r="S8279" s="73"/>
      <c r="T8279" s="73"/>
      <c r="U8279" s="74"/>
      <c r="V8279" s="74"/>
      <c r="W8279" s="74"/>
      <c r="X8279" s="74"/>
    </row>
    <row r="8280">
      <c r="S8280" s="73"/>
      <c r="T8280" s="73"/>
      <c r="U8280" s="74"/>
      <c r="V8280" s="74"/>
      <c r="W8280" s="74"/>
      <c r="X8280" s="74"/>
    </row>
    <row r="8281">
      <c r="S8281" s="73"/>
      <c r="T8281" s="73"/>
      <c r="U8281" s="74"/>
      <c r="V8281" s="74"/>
      <c r="W8281" s="74"/>
      <c r="X8281" s="74"/>
    </row>
    <row r="8282">
      <c r="S8282" s="73"/>
      <c r="T8282" s="73"/>
      <c r="U8282" s="74"/>
      <c r="V8282" s="74"/>
      <c r="W8282" s="74"/>
      <c r="X8282" s="74"/>
    </row>
    <row r="8283">
      <c r="S8283" s="73"/>
      <c r="T8283" s="73"/>
      <c r="U8283" s="74"/>
      <c r="V8283" s="74"/>
      <c r="W8283" s="74"/>
      <c r="X8283" s="74"/>
    </row>
    <row r="8284">
      <c r="S8284" s="73"/>
      <c r="T8284" s="73"/>
      <c r="U8284" s="74"/>
      <c r="V8284" s="74"/>
      <c r="W8284" s="74"/>
      <c r="X8284" s="74"/>
    </row>
    <row r="8285">
      <c r="S8285" s="73"/>
      <c r="T8285" s="73"/>
      <c r="U8285" s="74"/>
      <c r="V8285" s="74"/>
      <c r="W8285" s="74"/>
      <c r="X8285" s="74"/>
    </row>
    <row r="8286">
      <c r="S8286" s="73"/>
      <c r="T8286" s="73"/>
      <c r="U8286" s="74"/>
      <c r="V8286" s="74"/>
      <c r="W8286" s="74"/>
      <c r="X8286" s="74"/>
    </row>
    <row r="8287">
      <c r="S8287" s="73"/>
      <c r="T8287" s="73"/>
      <c r="U8287" s="74"/>
      <c r="V8287" s="74"/>
      <c r="W8287" s="74"/>
      <c r="X8287" s="74"/>
    </row>
    <row r="8288">
      <c r="S8288" s="73"/>
      <c r="T8288" s="73"/>
      <c r="U8288" s="74"/>
      <c r="V8288" s="74"/>
      <c r="W8288" s="74"/>
      <c r="X8288" s="74"/>
    </row>
    <row r="8289">
      <c r="S8289" s="73"/>
      <c r="T8289" s="73"/>
      <c r="U8289" s="74"/>
      <c r="V8289" s="74"/>
      <c r="W8289" s="74"/>
      <c r="X8289" s="74"/>
    </row>
    <row r="8290">
      <c r="S8290" s="73"/>
      <c r="T8290" s="73"/>
      <c r="U8290" s="74"/>
      <c r="V8290" s="74"/>
      <c r="W8290" s="74"/>
      <c r="X8290" s="74"/>
    </row>
    <row r="8291">
      <c r="S8291" s="73"/>
      <c r="T8291" s="73"/>
      <c r="U8291" s="74"/>
      <c r="V8291" s="74"/>
      <c r="W8291" s="74"/>
      <c r="X8291" s="74"/>
    </row>
    <row r="8292">
      <c r="S8292" s="73"/>
      <c r="T8292" s="73"/>
      <c r="U8292" s="74"/>
      <c r="V8292" s="74"/>
      <c r="W8292" s="74"/>
      <c r="X8292" s="74"/>
    </row>
    <row r="8293">
      <c r="S8293" s="73"/>
      <c r="T8293" s="73"/>
      <c r="U8293" s="74"/>
      <c r="V8293" s="74"/>
      <c r="W8293" s="74"/>
      <c r="X8293" s="74"/>
    </row>
    <row r="8294">
      <c r="S8294" s="73"/>
      <c r="T8294" s="73"/>
      <c r="U8294" s="74"/>
      <c r="V8294" s="74"/>
      <c r="W8294" s="74"/>
      <c r="X8294" s="74"/>
    </row>
    <row r="8295">
      <c r="S8295" s="73"/>
      <c r="T8295" s="73"/>
      <c r="U8295" s="74"/>
      <c r="V8295" s="74"/>
      <c r="W8295" s="74"/>
      <c r="X8295" s="74"/>
    </row>
    <row r="8296">
      <c r="S8296" s="73"/>
      <c r="T8296" s="73"/>
      <c r="U8296" s="74"/>
      <c r="V8296" s="74"/>
      <c r="W8296" s="74"/>
      <c r="X8296" s="74"/>
    </row>
    <row r="8297">
      <c r="S8297" s="73"/>
      <c r="T8297" s="73"/>
      <c r="U8297" s="74"/>
      <c r="V8297" s="74"/>
      <c r="W8297" s="74"/>
      <c r="X8297" s="74"/>
    </row>
    <row r="8298">
      <c r="S8298" s="73"/>
      <c r="T8298" s="73"/>
      <c r="U8298" s="74"/>
      <c r="V8298" s="74"/>
      <c r="W8298" s="74"/>
      <c r="X8298" s="74"/>
    </row>
    <row r="8299">
      <c r="S8299" s="73"/>
      <c r="T8299" s="73"/>
      <c r="U8299" s="74"/>
      <c r="V8299" s="74"/>
      <c r="W8299" s="74"/>
      <c r="X8299" s="74"/>
    </row>
    <row r="8300">
      <c r="S8300" s="73"/>
      <c r="T8300" s="73"/>
      <c r="U8300" s="74"/>
      <c r="V8300" s="74"/>
      <c r="W8300" s="74"/>
      <c r="X8300" s="74"/>
    </row>
    <row r="8301">
      <c r="S8301" s="73"/>
      <c r="T8301" s="73"/>
      <c r="U8301" s="74"/>
      <c r="V8301" s="74"/>
      <c r="W8301" s="74"/>
      <c r="X8301" s="74"/>
    </row>
    <row r="8302">
      <c r="S8302" s="73"/>
      <c r="T8302" s="73"/>
      <c r="U8302" s="74"/>
      <c r="V8302" s="74"/>
      <c r="W8302" s="74"/>
      <c r="X8302" s="74"/>
    </row>
    <row r="8303">
      <c r="S8303" s="73"/>
      <c r="T8303" s="73"/>
      <c r="U8303" s="74"/>
      <c r="V8303" s="74"/>
      <c r="W8303" s="74"/>
      <c r="X8303" s="74"/>
    </row>
    <row r="8304">
      <c r="S8304" s="73"/>
      <c r="T8304" s="73"/>
      <c r="U8304" s="74"/>
      <c r="V8304" s="74"/>
      <c r="W8304" s="74"/>
      <c r="X8304" s="74"/>
    </row>
    <row r="8305">
      <c r="S8305" s="73"/>
      <c r="T8305" s="73"/>
      <c r="U8305" s="74"/>
      <c r="V8305" s="74"/>
      <c r="W8305" s="74"/>
      <c r="X8305" s="74"/>
    </row>
    <row r="8306">
      <c r="S8306" s="73"/>
      <c r="T8306" s="73"/>
      <c r="U8306" s="74"/>
      <c r="V8306" s="74"/>
      <c r="W8306" s="74"/>
      <c r="X8306" s="74"/>
    </row>
    <row r="8307">
      <c r="S8307" s="73"/>
      <c r="T8307" s="73"/>
      <c r="U8307" s="74"/>
      <c r="V8307" s="74"/>
      <c r="W8307" s="74"/>
      <c r="X8307" s="74"/>
    </row>
    <row r="8308">
      <c r="S8308" s="73"/>
      <c r="T8308" s="73"/>
      <c r="U8308" s="74"/>
      <c r="V8308" s="74"/>
      <c r="W8308" s="74"/>
      <c r="X8308" s="74"/>
    </row>
    <row r="8309">
      <c r="S8309" s="73"/>
      <c r="T8309" s="73"/>
      <c r="U8309" s="74"/>
      <c r="V8309" s="74"/>
      <c r="W8309" s="74"/>
      <c r="X8309" s="74"/>
    </row>
    <row r="8310">
      <c r="S8310" s="73"/>
      <c r="T8310" s="73"/>
      <c r="U8310" s="74"/>
      <c r="V8310" s="74"/>
      <c r="W8310" s="74"/>
      <c r="X8310" s="74"/>
    </row>
    <row r="8311">
      <c r="S8311" s="73"/>
      <c r="T8311" s="73"/>
      <c r="U8311" s="74"/>
      <c r="V8311" s="74"/>
      <c r="W8311" s="74"/>
      <c r="X8311" s="74"/>
    </row>
    <row r="8312">
      <c r="S8312" s="73"/>
      <c r="T8312" s="73"/>
      <c r="U8312" s="74"/>
      <c r="V8312" s="74"/>
      <c r="W8312" s="74"/>
      <c r="X8312" s="74"/>
    </row>
    <row r="8313">
      <c r="S8313" s="73"/>
      <c r="T8313" s="73"/>
      <c r="U8313" s="74"/>
      <c r="V8313" s="74"/>
      <c r="W8313" s="74"/>
      <c r="X8313" s="74"/>
    </row>
    <row r="8314">
      <c r="S8314" s="73"/>
      <c r="T8314" s="73"/>
      <c r="U8314" s="74"/>
      <c r="V8314" s="74"/>
      <c r="W8314" s="74"/>
      <c r="X8314" s="74"/>
    </row>
    <row r="8315">
      <c r="S8315" s="73"/>
      <c r="T8315" s="73"/>
      <c r="U8315" s="74"/>
      <c r="V8315" s="74"/>
      <c r="W8315" s="74"/>
      <c r="X8315" s="74"/>
    </row>
    <row r="8316">
      <c r="S8316" s="73"/>
      <c r="T8316" s="73"/>
      <c r="U8316" s="74"/>
      <c r="V8316" s="74"/>
      <c r="W8316" s="74"/>
      <c r="X8316" s="74"/>
    </row>
    <row r="8317">
      <c r="S8317" s="73"/>
      <c r="T8317" s="73"/>
      <c r="U8317" s="74"/>
      <c r="V8317" s="74"/>
      <c r="W8317" s="74"/>
      <c r="X8317" s="74"/>
    </row>
    <row r="8318">
      <c r="S8318" s="73"/>
      <c r="T8318" s="73"/>
      <c r="U8318" s="74"/>
      <c r="V8318" s="74"/>
      <c r="W8318" s="74"/>
      <c r="X8318" s="74"/>
    </row>
    <row r="8319">
      <c r="S8319" s="73"/>
      <c r="T8319" s="73"/>
      <c r="U8319" s="74"/>
      <c r="V8319" s="74"/>
      <c r="W8319" s="74"/>
      <c r="X8319" s="74"/>
    </row>
    <row r="8320">
      <c r="S8320" s="73"/>
      <c r="T8320" s="73"/>
      <c r="U8320" s="74"/>
      <c r="V8320" s="74"/>
      <c r="W8320" s="74"/>
      <c r="X8320" s="74"/>
    </row>
    <row r="8321">
      <c r="S8321" s="73"/>
      <c r="T8321" s="73"/>
      <c r="U8321" s="74"/>
      <c r="V8321" s="74"/>
      <c r="W8321" s="74"/>
      <c r="X8321" s="74"/>
    </row>
    <row r="8322">
      <c r="S8322" s="73"/>
      <c r="T8322" s="73"/>
      <c r="U8322" s="74"/>
      <c r="V8322" s="74"/>
      <c r="W8322" s="74"/>
      <c r="X8322" s="74"/>
    </row>
    <row r="8323">
      <c r="S8323" s="73"/>
      <c r="T8323" s="73"/>
      <c r="U8323" s="74"/>
      <c r="V8323" s="74"/>
      <c r="W8323" s="74"/>
      <c r="X8323" s="74"/>
    </row>
    <row r="8324">
      <c r="S8324" s="73"/>
      <c r="T8324" s="73"/>
      <c r="U8324" s="74"/>
      <c r="V8324" s="74"/>
      <c r="W8324" s="74"/>
      <c r="X8324" s="74"/>
    </row>
    <row r="8325">
      <c r="S8325" s="73"/>
      <c r="T8325" s="73"/>
      <c r="U8325" s="74"/>
      <c r="V8325" s="74"/>
      <c r="W8325" s="74"/>
      <c r="X8325" s="74"/>
    </row>
    <row r="8326">
      <c r="S8326" s="73"/>
      <c r="T8326" s="73"/>
      <c r="U8326" s="74"/>
      <c r="V8326" s="74"/>
      <c r="W8326" s="74"/>
      <c r="X8326" s="74"/>
    </row>
    <row r="8327">
      <c r="S8327" s="73"/>
      <c r="T8327" s="73"/>
      <c r="U8327" s="74"/>
      <c r="V8327" s="74"/>
      <c r="W8327" s="74"/>
      <c r="X8327" s="74"/>
    </row>
    <row r="8329">
      <c r="S8329" s="73"/>
      <c r="T8329" s="73"/>
      <c r="U8329" s="74"/>
      <c r="V8329" s="74"/>
      <c r="W8329" s="74"/>
      <c r="X8329" s="74"/>
    </row>
    <row r="8330">
      <c r="S8330" s="73"/>
      <c r="T8330" s="73"/>
      <c r="U8330" s="74"/>
      <c r="V8330" s="74"/>
      <c r="W8330" s="74"/>
      <c r="X8330" s="74"/>
    </row>
    <row r="8331">
      <c r="S8331" s="73"/>
      <c r="T8331" s="73"/>
      <c r="U8331" s="74"/>
      <c r="V8331" s="74"/>
      <c r="W8331" s="74"/>
      <c r="X8331" s="74"/>
    </row>
    <row r="8332">
      <c r="S8332" s="73"/>
      <c r="T8332" s="73"/>
      <c r="U8332" s="74"/>
      <c r="V8332" s="74"/>
      <c r="W8332" s="74"/>
      <c r="X8332" s="74"/>
    </row>
    <row r="8333">
      <c r="S8333" s="73"/>
      <c r="T8333" s="73"/>
      <c r="U8333" s="74"/>
      <c r="V8333" s="74"/>
      <c r="W8333" s="74"/>
      <c r="X8333" s="74"/>
    </row>
    <row r="8334">
      <c r="S8334" s="73"/>
      <c r="T8334" s="73"/>
      <c r="U8334" s="74"/>
      <c r="V8334" s="74"/>
      <c r="W8334" s="74"/>
      <c r="X8334" s="74"/>
    </row>
    <row r="8335">
      <c r="S8335" s="73"/>
      <c r="T8335" s="73"/>
      <c r="U8335" s="74"/>
      <c r="V8335" s="74"/>
      <c r="W8335" s="74"/>
      <c r="X8335" s="74"/>
    </row>
    <row r="8336">
      <c r="S8336" s="73"/>
      <c r="T8336" s="73"/>
      <c r="U8336" s="74"/>
      <c r="V8336" s="74"/>
      <c r="W8336" s="74"/>
      <c r="X8336" s="74"/>
    </row>
    <row r="8337">
      <c r="S8337" s="73"/>
      <c r="T8337" s="73"/>
      <c r="U8337" s="74"/>
      <c r="V8337" s="74"/>
      <c r="W8337" s="74"/>
      <c r="X8337" s="74"/>
    </row>
    <row r="8338">
      <c r="S8338" s="73"/>
      <c r="T8338" s="73"/>
      <c r="U8338" s="74"/>
      <c r="V8338" s="74"/>
      <c r="W8338" s="74"/>
      <c r="X8338" s="74"/>
    </row>
    <row r="8339">
      <c r="S8339" s="73"/>
      <c r="T8339" s="73"/>
      <c r="U8339" s="74"/>
      <c r="V8339" s="74"/>
      <c r="W8339" s="74"/>
      <c r="X8339" s="74"/>
    </row>
    <row r="8340">
      <c r="S8340" s="73"/>
      <c r="T8340" s="73"/>
      <c r="U8340" s="74"/>
      <c r="V8340" s="74"/>
      <c r="W8340" s="74"/>
      <c r="X8340" s="74"/>
    </row>
    <row r="8341">
      <c r="S8341" s="73"/>
      <c r="T8341" s="73"/>
      <c r="U8341" s="74"/>
      <c r="V8341" s="74"/>
      <c r="W8341" s="74"/>
      <c r="X8341" s="74"/>
    </row>
    <row r="8342">
      <c r="S8342" s="73"/>
      <c r="T8342" s="73"/>
      <c r="U8342" s="74"/>
      <c r="V8342" s="74"/>
      <c r="W8342" s="74"/>
      <c r="X8342" s="74"/>
    </row>
    <row r="8343">
      <c r="S8343" s="73"/>
      <c r="T8343" s="73"/>
      <c r="U8343" s="74"/>
      <c r="V8343" s="74"/>
      <c r="W8343" s="74"/>
      <c r="X8343" s="74"/>
    </row>
    <row r="8344">
      <c r="S8344" s="73"/>
      <c r="T8344" s="73"/>
      <c r="U8344" s="74"/>
      <c r="V8344" s="74"/>
      <c r="W8344" s="74"/>
      <c r="X8344" s="74"/>
    </row>
    <row r="8345">
      <c r="S8345" s="73"/>
      <c r="T8345" s="73"/>
      <c r="U8345" s="74"/>
      <c r="V8345" s="74"/>
      <c r="W8345" s="74"/>
      <c r="X8345" s="74"/>
    </row>
    <row r="8346">
      <c r="S8346" s="73"/>
      <c r="T8346" s="73"/>
      <c r="U8346" s="74"/>
      <c r="V8346" s="74"/>
      <c r="W8346" s="74"/>
      <c r="X8346" s="74"/>
    </row>
    <row r="8347">
      <c r="S8347" s="73"/>
      <c r="T8347" s="73"/>
      <c r="U8347" s="74"/>
      <c r="V8347" s="74"/>
      <c r="W8347" s="74"/>
      <c r="X8347" s="74"/>
    </row>
    <row r="8348">
      <c r="S8348" s="73"/>
      <c r="T8348" s="73"/>
      <c r="U8348" s="74"/>
      <c r="V8348" s="74"/>
      <c r="W8348" s="74"/>
      <c r="X8348" s="74"/>
    </row>
    <row r="8349">
      <c r="S8349" s="73"/>
      <c r="T8349" s="73"/>
      <c r="U8349" s="74"/>
      <c r="V8349" s="74"/>
      <c r="W8349" s="74"/>
      <c r="X8349" s="74"/>
    </row>
    <row r="8350">
      <c r="S8350" s="73"/>
      <c r="T8350" s="73"/>
      <c r="U8350" s="74"/>
      <c r="V8350" s="74"/>
      <c r="W8350" s="74"/>
      <c r="X8350" s="74"/>
    </row>
    <row r="8351">
      <c r="S8351" s="73"/>
      <c r="T8351" s="73"/>
      <c r="U8351" s="74"/>
      <c r="V8351" s="74"/>
      <c r="W8351" s="74"/>
      <c r="X8351" s="74"/>
    </row>
    <row r="8352">
      <c r="S8352" s="73"/>
      <c r="T8352" s="73"/>
      <c r="U8352" s="74"/>
      <c r="V8352" s="74"/>
      <c r="W8352" s="74"/>
      <c r="X8352" s="74"/>
    </row>
    <row r="8353">
      <c r="S8353" s="73"/>
      <c r="T8353" s="73"/>
      <c r="U8353" s="74"/>
      <c r="V8353" s="74"/>
      <c r="W8353" s="74"/>
      <c r="X8353" s="74"/>
    </row>
    <row r="8354">
      <c r="S8354" s="73"/>
      <c r="T8354" s="73"/>
      <c r="U8354" s="74"/>
      <c r="V8354" s="74"/>
      <c r="W8354" s="74"/>
      <c r="X8354" s="74"/>
    </row>
    <row r="8355">
      <c r="S8355" s="73"/>
      <c r="T8355" s="73"/>
      <c r="U8355" s="74"/>
      <c r="V8355" s="74"/>
      <c r="W8355" s="74"/>
      <c r="X8355" s="74"/>
    </row>
    <row r="8356">
      <c r="S8356" s="73"/>
      <c r="T8356" s="73"/>
      <c r="U8356" s="74"/>
      <c r="V8356" s="74"/>
      <c r="W8356" s="74"/>
      <c r="X8356" s="74"/>
    </row>
    <row r="8357">
      <c r="S8357" s="73"/>
      <c r="T8357" s="73"/>
      <c r="U8357" s="74"/>
      <c r="V8357" s="74"/>
      <c r="W8357" s="74"/>
      <c r="X8357" s="74"/>
    </row>
    <row r="8358">
      <c r="S8358" s="73"/>
      <c r="T8358" s="73"/>
      <c r="U8358" s="74"/>
      <c r="V8358" s="74"/>
      <c r="W8358" s="74"/>
      <c r="X8358" s="74"/>
    </row>
    <row r="8359">
      <c r="S8359" s="73"/>
      <c r="T8359" s="73"/>
      <c r="U8359" s="74"/>
      <c r="V8359" s="74"/>
      <c r="W8359" s="74"/>
      <c r="X8359" s="74"/>
    </row>
    <row r="8360">
      <c r="S8360" s="73"/>
      <c r="T8360" s="73"/>
      <c r="U8360" s="74"/>
      <c r="V8360" s="74"/>
      <c r="W8360" s="74"/>
      <c r="X8360" s="74"/>
    </row>
    <row r="8361">
      <c r="S8361" s="73"/>
      <c r="T8361" s="73"/>
      <c r="U8361" s="74"/>
      <c r="V8361" s="74"/>
      <c r="W8361" s="74"/>
      <c r="X8361" s="74"/>
    </row>
    <row r="8363">
      <c r="S8363" s="73"/>
      <c r="T8363" s="73"/>
      <c r="U8363" s="74"/>
      <c r="V8363" s="74"/>
      <c r="W8363" s="74"/>
      <c r="X8363" s="74"/>
    </row>
    <row r="8364">
      <c r="S8364" s="73"/>
      <c r="T8364" s="73"/>
      <c r="U8364" s="74"/>
      <c r="V8364" s="74"/>
      <c r="W8364" s="74"/>
      <c r="X8364" s="74"/>
    </row>
    <row r="8365">
      <c r="S8365" s="73"/>
      <c r="T8365" s="73"/>
      <c r="U8365" s="74"/>
      <c r="V8365" s="74"/>
      <c r="W8365" s="74"/>
      <c r="X8365" s="74"/>
    </row>
    <row r="8366">
      <c r="S8366" s="73"/>
      <c r="T8366" s="73"/>
      <c r="U8366" s="74"/>
      <c r="V8366" s="74"/>
      <c r="W8366" s="74"/>
      <c r="X8366" s="74"/>
    </row>
    <row r="8367">
      <c r="S8367" s="73"/>
      <c r="T8367" s="73"/>
      <c r="U8367" s="74"/>
      <c r="V8367" s="74"/>
      <c r="W8367" s="74"/>
      <c r="X8367" s="74"/>
    </row>
    <row r="8368">
      <c r="S8368" s="73"/>
      <c r="T8368" s="73"/>
      <c r="U8368" s="74"/>
      <c r="V8368" s="74"/>
      <c r="W8368" s="74"/>
      <c r="X8368" s="74"/>
    </row>
    <row r="8369">
      <c r="S8369" s="73"/>
      <c r="T8369" s="73"/>
      <c r="U8369" s="74"/>
      <c r="V8369" s="74"/>
      <c r="W8369" s="74"/>
      <c r="X8369" s="74"/>
    </row>
    <row r="8370">
      <c r="S8370" s="73"/>
      <c r="T8370" s="73"/>
      <c r="U8370" s="74"/>
      <c r="V8370" s="74"/>
      <c r="W8370" s="74"/>
      <c r="X8370" s="74"/>
    </row>
    <row r="8371">
      <c r="S8371" s="73"/>
      <c r="T8371" s="73"/>
      <c r="U8371" s="74"/>
      <c r="V8371" s="74"/>
      <c r="W8371" s="74"/>
      <c r="X8371" s="74"/>
    </row>
    <row r="8372">
      <c r="S8372" s="73"/>
      <c r="T8372" s="73"/>
      <c r="U8372" s="74"/>
      <c r="V8372" s="74"/>
      <c r="W8372" s="74"/>
      <c r="X8372" s="74"/>
    </row>
    <row r="8373">
      <c r="S8373" s="73"/>
      <c r="T8373" s="73"/>
      <c r="U8373" s="74"/>
      <c r="V8373" s="74"/>
      <c r="W8373" s="74"/>
      <c r="X8373" s="74"/>
    </row>
    <row r="8374">
      <c r="S8374" s="73"/>
      <c r="T8374" s="73"/>
      <c r="U8374" s="74"/>
      <c r="V8374" s="74"/>
      <c r="W8374" s="74"/>
      <c r="X8374" s="74"/>
    </row>
    <row r="8375">
      <c r="S8375" s="73"/>
      <c r="T8375" s="73"/>
      <c r="U8375" s="74"/>
      <c r="V8375" s="74"/>
      <c r="W8375" s="74"/>
      <c r="X8375" s="74"/>
    </row>
    <row r="8376">
      <c r="S8376" s="73"/>
      <c r="T8376" s="73"/>
      <c r="U8376" s="74"/>
      <c r="V8376" s="74"/>
      <c r="W8376" s="74"/>
      <c r="X8376" s="74"/>
    </row>
    <row r="8377">
      <c r="S8377" s="73"/>
      <c r="T8377" s="73"/>
      <c r="U8377" s="74"/>
      <c r="V8377" s="74"/>
      <c r="W8377" s="74"/>
      <c r="X8377" s="74"/>
    </row>
    <row r="8378">
      <c r="S8378" s="73"/>
      <c r="T8378" s="73"/>
      <c r="U8378" s="74"/>
      <c r="V8378" s="74"/>
      <c r="W8378" s="74"/>
      <c r="X8378" s="74"/>
    </row>
    <row r="8379">
      <c r="S8379" s="73"/>
      <c r="T8379" s="73"/>
      <c r="U8379" s="74"/>
      <c r="V8379" s="74"/>
      <c r="W8379" s="74"/>
      <c r="X8379" s="74"/>
    </row>
    <row r="8380">
      <c r="S8380" s="73"/>
      <c r="T8380" s="73"/>
      <c r="U8380" s="74"/>
      <c r="V8380" s="74"/>
      <c r="W8380" s="74"/>
      <c r="X8380" s="74"/>
    </row>
    <row r="8381">
      <c r="S8381" s="73"/>
      <c r="T8381" s="73"/>
      <c r="U8381" s="74"/>
      <c r="V8381" s="74"/>
      <c r="W8381" s="74"/>
      <c r="X8381" s="74"/>
    </row>
    <row r="8382">
      <c r="S8382" s="73"/>
      <c r="T8382" s="73"/>
      <c r="U8382" s="74"/>
      <c r="V8382" s="74"/>
      <c r="W8382" s="74"/>
      <c r="X8382" s="74"/>
    </row>
    <row r="8383">
      <c r="S8383" s="73"/>
      <c r="T8383" s="73"/>
      <c r="U8383" s="74"/>
      <c r="V8383" s="74"/>
      <c r="W8383" s="74"/>
      <c r="X8383" s="74"/>
    </row>
    <row r="8384">
      <c r="S8384" s="73"/>
      <c r="T8384" s="73"/>
      <c r="U8384" s="74"/>
      <c r="V8384" s="74"/>
      <c r="W8384" s="74"/>
      <c r="X8384" s="74"/>
    </row>
    <row r="8385">
      <c r="S8385" s="73"/>
      <c r="T8385" s="73"/>
      <c r="U8385" s="74"/>
      <c r="V8385" s="74"/>
      <c r="W8385" s="74"/>
      <c r="X8385" s="74"/>
    </row>
    <row r="8386">
      <c r="S8386" s="73"/>
      <c r="T8386" s="73"/>
      <c r="U8386" s="74"/>
      <c r="V8386" s="74"/>
      <c r="W8386" s="74"/>
      <c r="X8386" s="74"/>
    </row>
    <row r="8387">
      <c r="S8387" s="73"/>
      <c r="T8387" s="73"/>
      <c r="U8387" s="74"/>
      <c r="V8387" s="74"/>
      <c r="W8387" s="74"/>
      <c r="X8387" s="74"/>
    </row>
    <row r="8388">
      <c r="S8388" s="73"/>
      <c r="T8388" s="73"/>
      <c r="U8388" s="74"/>
      <c r="V8388" s="74"/>
      <c r="W8388" s="74"/>
      <c r="X8388" s="74"/>
    </row>
    <row r="8389">
      <c r="S8389" s="73"/>
      <c r="T8389" s="73"/>
      <c r="U8389" s="74"/>
      <c r="V8389" s="74"/>
      <c r="W8389" s="74"/>
      <c r="X8389" s="74"/>
    </row>
    <row r="8390">
      <c r="S8390" s="73"/>
      <c r="T8390" s="73"/>
      <c r="U8390" s="74"/>
      <c r="V8390" s="74"/>
      <c r="W8390" s="74"/>
      <c r="X8390" s="74"/>
    </row>
    <row r="8391">
      <c r="S8391" s="73"/>
      <c r="T8391" s="73"/>
      <c r="U8391" s="74"/>
      <c r="V8391" s="74"/>
      <c r="W8391" s="74"/>
      <c r="X8391" s="74"/>
    </row>
    <row r="8392">
      <c r="S8392" s="73"/>
      <c r="T8392" s="73"/>
      <c r="U8392" s="74"/>
      <c r="V8392" s="74"/>
      <c r="W8392" s="74"/>
      <c r="X8392" s="74"/>
    </row>
    <row r="8393">
      <c r="S8393" s="73"/>
      <c r="T8393" s="73"/>
      <c r="U8393" s="74"/>
      <c r="V8393" s="74"/>
      <c r="W8393" s="74"/>
      <c r="X8393" s="74"/>
    </row>
    <row r="8394">
      <c r="S8394" s="73"/>
      <c r="T8394" s="73"/>
      <c r="U8394" s="74"/>
      <c r="V8394" s="74"/>
      <c r="W8394" s="74"/>
      <c r="X8394" s="74"/>
    </row>
    <row r="8395">
      <c r="S8395" s="73"/>
      <c r="T8395" s="73"/>
      <c r="U8395" s="74"/>
      <c r="V8395" s="74"/>
      <c r="W8395" s="74"/>
      <c r="X8395" s="74"/>
    </row>
    <row r="8396">
      <c r="S8396" s="73"/>
      <c r="T8396" s="73"/>
      <c r="U8396" s="74"/>
      <c r="V8396" s="74"/>
      <c r="W8396" s="74"/>
      <c r="X8396" s="74"/>
    </row>
    <row r="8397">
      <c r="S8397" s="73"/>
      <c r="T8397" s="73"/>
      <c r="U8397" s="74"/>
      <c r="V8397" s="74"/>
      <c r="W8397" s="74"/>
      <c r="X8397" s="74"/>
    </row>
    <row r="8398">
      <c r="S8398" s="73"/>
      <c r="T8398" s="73"/>
      <c r="U8398" s="74"/>
      <c r="V8398" s="74"/>
      <c r="W8398" s="74"/>
      <c r="X8398" s="74"/>
    </row>
    <row r="8399">
      <c r="S8399" s="73"/>
      <c r="T8399" s="73"/>
      <c r="U8399" s="74"/>
      <c r="V8399" s="74"/>
      <c r="W8399" s="74"/>
      <c r="X8399" s="74"/>
    </row>
    <row r="8400">
      <c r="S8400" s="73"/>
      <c r="T8400" s="73"/>
      <c r="U8400" s="74"/>
      <c r="V8400" s="74"/>
      <c r="W8400" s="74"/>
      <c r="X8400" s="74"/>
    </row>
    <row r="8401">
      <c r="S8401" s="73"/>
      <c r="T8401" s="73"/>
      <c r="U8401" s="74"/>
      <c r="V8401" s="74"/>
      <c r="W8401" s="74"/>
      <c r="X8401" s="74"/>
    </row>
    <row r="8402">
      <c r="S8402" s="73"/>
      <c r="T8402" s="73"/>
      <c r="U8402" s="74"/>
      <c r="V8402" s="74"/>
      <c r="W8402" s="74"/>
      <c r="X8402" s="74"/>
    </row>
    <row r="8403">
      <c r="S8403" s="73"/>
      <c r="T8403" s="73"/>
      <c r="U8403" s="74"/>
      <c r="V8403" s="74"/>
      <c r="W8403" s="74"/>
      <c r="X8403" s="74"/>
    </row>
    <row r="8404">
      <c r="S8404" s="73"/>
      <c r="T8404" s="73"/>
      <c r="U8404" s="74"/>
      <c r="V8404" s="74"/>
      <c r="W8404" s="74"/>
      <c r="X8404" s="74"/>
    </row>
    <row r="8405">
      <c r="S8405" s="73"/>
      <c r="T8405" s="73"/>
      <c r="U8405" s="74"/>
      <c r="V8405" s="74"/>
      <c r="W8405" s="74"/>
      <c r="X8405" s="74"/>
    </row>
    <row r="8406">
      <c r="S8406" s="73"/>
      <c r="T8406" s="73"/>
      <c r="U8406" s="74"/>
      <c r="V8406" s="74"/>
      <c r="W8406" s="74"/>
      <c r="X8406" s="74"/>
    </row>
    <row r="8407">
      <c r="S8407" s="73"/>
      <c r="T8407" s="73"/>
      <c r="U8407" s="74"/>
      <c r="V8407" s="74"/>
      <c r="W8407" s="74"/>
      <c r="X8407" s="74"/>
    </row>
    <row r="8408">
      <c r="S8408" s="73"/>
      <c r="T8408" s="73"/>
      <c r="U8408" s="74"/>
      <c r="V8408" s="74"/>
      <c r="W8408" s="74"/>
      <c r="X8408" s="74"/>
    </row>
    <row r="8409">
      <c r="S8409" s="73"/>
      <c r="T8409" s="73"/>
      <c r="U8409" s="74"/>
      <c r="V8409" s="74"/>
      <c r="W8409" s="74"/>
      <c r="X8409" s="74"/>
    </row>
    <row r="8410">
      <c r="S8410" s="73"/>
      <c r="T8410" s="73"/>
      <c r="U8410" s="74"/>
      <c r="V8410" s="74"/>
      <c r="W8410" s="74"/>
      <c r="X8410" s="74"/>
    </row>
    <row r="8411">
      <c r="S8411" s="73"/>
      <c r="T8411" s="73"/>
      <c r="U8411" s="74"/>
      <c r="V8411" s="74"/>
      <c r="W8411" s="74"/>
      <c r="X8411" s="74"/>
    </row>
    <row r="8412">
      <c r="S8412" s="73"/>
      <c r="T8412" s="73"/>
      <c r="U8412" s="74"/>
      <c r="V8412" s="74"/>
      <c r="W8412" s="74"/>
      <c r="X8412" s="74"/>
    </row>
    <row r="8413">
      <c r="S8413" s="73"/>
      <c r="T8413" s="73"/>
      <c r="U8413" s="74"/>
      <c r="V8413" s="74"/>
      <c r="W8413" s="74"/>
      <c r="X8413" s="74"/>
    </row>
    <row r="8414">
      <c r="S8414" s="73"/>
      <c r="T8414" s="73"/>
      <c r="U8414" s="74"/>
      <c r="V8414" s="74"/>
      <c r="W8414" s="74"/>
      <c r="X8414" s="74"/>
    </row>
    <row r="8415">
      <c r="S8415" s="73"/>
      <c r="T8415" s="73"/>
      <c r="U8415" s="74"/>
      <c r="V8415" s="74"/>
      <c r="W8415" s="74"/>
      <c r="X8415" s="74"/>
    </row>
    <row r="8416">
      <c r="S8416" s="73"/>
      <c r="T8416" s="73"/>
      <c r="U8416" s="74"/>
      <c r="V8416" s="74"/>
      <c r="W8416" s="74"/>
      <c r="X8416" s="74"/>
    </row>
    <row r="8417">
      <c r="S8417" s="73"/>
      <c r="T8417" s="73"/>
      <c r="U8417" s="74"/>
      <c r="V8417" s="74"/>
      <c r="W8417" s="74"/>
      <c r="X8417" s="74"/>
    </row>
    <row r="8418">
      <c r="S8418" s="73"/>
      <c r="T8418" s="73"/>
      <c r="U8418" s="74"/>
      <c r="V8418" s="74"/>
      <c r="W8418" s="74"/>
      <c r="X8418" s="74"/>
    </row>
    <row r="8419">
      <c r="S8419" s="73"/>
      <c r="T8419" s="73"/>
      <c r="U8419" s="74"/>
      <c r="V8419" s="74"/>
      <c r="W8419" s="74"/>
      <c r="X8419" s="74"/>
    </row>
    <row r="8420">
      <c r="S8420" s="73"/>
      <c r="T8420" s="73"/>
      <c r="U8420" s="74"/>
      <c r="V8420" s="74"/>
      <c r="W8420" s="74"/>
      <c r="X8420" s="74"/>
    </row>
    <row r="8421">
      <c r="S8421" s="73"/>
      <c r="T8421" s="73"/>
      <c r="U8421" s="74"/>
      <c r="V8421" s="74"/>
      <c r="W8421" s="74"/>
      <c r="X8421" s="74"/>
    </row>
    <row r="8422">
      <c r="S8422" s="73"/>
      <c r="T8422" s="73"/>
      <c r="U8422" s="74"/>
      <c r="V8422" s="74"/>
      <c r="W8422" s="74"/>
      <c r="X8422" s="74"/>
    </row>
    <row r="8423">
      <c r="S8423" s="73"/>
      <c r="T8423" s="73"/>
      <c r="U8423" s="74"/>
      <c r="V8423" s="74"/>
      <c r="W8423" s="74"/>
      <c r="X8423" s="74"/>
    </row>
    <row r="8424">
      <c r="S8424" s="73"/>
      <c r="T8424" s="73"/>
      <c r="U8424" s="74"/>
      <c r="V8424" s="74"/>
      <c r="W8424" s="74"/>
      <c r="X8424" s="74"/>
    </row>
    <row r="8425">
      <c r="S8425" s="73"/>
      <c r="T8425" s="73"/>
      <c r="U8425" s="74"/>
      <c r="V8425" s="74"/>
      <c r="W8425" s="74"/>
      <c r="X8425" s="74"/>
    </row>
    <row r="8426">
      <c r="S8426" s="73"/>
      <c r="T8426" s="73"/>
      <c r="U8426" s="74"/>
      <c r="V8426" s="74"/>
      <c r="W8426" s="74"/>
      <c r="X8426" s="74"/>
    </row>
    <row r="8427">
      <c r="S8427" s="73"/>
      <c r="T8427" s="73"/>
      <c r="U8427" s="74"/>
      <c r="V8427" s="74"/>
      <c r="W8427" s="74"/>
      <c r="X8427" s="74"/>
    </row>
    <row r="8428">
      <c r="S8428" s="73"/>
      <c r="T8428" s="73"/>
      <c r="U8428" s="74"/>
      <c r="V8428" s="74"/>
      <c r="W8428" s="74"/>
      <c r="X8428" s="74"/>
    </row>
    <row r="8429">
      <c r="S8429" s="73"/>
      <c r="T8429" s="73"/>
      <c r="U8429" s="74"/>
      <c r="V8429" s="74"/>
      <c r="W8429" s="74"/>
      <c r="X8429" s="74"/>
    </row>
    <row r="8430">
      <c r="S8430" s="73"/>
      <c r="T8430" s="73"/>
      <c r="U8430" s="74"/>
      <c r="V8430" s="74"/>
      <c r="W8430" s="74"/>
      <c r="X8430" s="74"/>
    </row>
    <row r="8431">
      <c r="S8431" s="73"/>
      <c r="T8431" s="73"/>
      <c r="U8431" s="74"/>
      <c r="V8431" s="74"/>
      <c r="W8431" s="74"/>
      <c r="X8431" s="74"/>
    </row>
    <row r="8432">
      <c r="S8432" s="73"/>
      <c r="T8432" s="73"/>
      <c r="U8432" s="74"/>
      <c r="V8432" s="74"/>
      <c r="W8432" s="74"/>
      <c r="X8432" s="74"/>
    </row>
    <row r="8433">
      <c r="S8433" s="73"/>
      <c r="T8433" s="73"/>
      <c r="U8433" s="74"/>
      <c r="V8433" s="74"/>
      <c r="W8433" s="74"/>
      <c r="X8433" s="74"/>
    </row>
    <row r="8434">
      <c r="S8434" s="73"/>
      <c r="T8434" s="73"/>
      <c r="U8434" s="74"/>
      <c r="V8434" s="74"/>
      <c r="W8434" s="74"/>
      <c r="X8434" s="74"/>
    </row>
    <row r="8435">
      <c r="S8435" s="73"/>
      <c r="T8435" s="73"/>
      <c r="U8435" s="74"/>
      <c r="V8435" s="74"/>
      <c r="W8435" s="74"/>
      <c r="X8435" s="74"/>
    </row>
    <row r="8436">
      <c r="S8436" s="73"/>
      <c r="T8436" s="73"/>
      <c r="U8436" s="74"/>
      <c r="V8436" s="74"/>
      <c r="W8436" s="74"/>
      <c r="X8436" s="74"/>
    </row>
    <row r="8437">
      <c r="S8437" s="73"/>
      <c r="T8437" s="73"/>
      <c r="U8437" s="74"/>
      <c r="V8437" s="74"/>
      <c r="W8437" s="74"/>
      <c r="X8437" s="74"/>
    </row>
    <row r="8438">
      <c r="S8438" s="73"/>
      <c r="T8438" s="73"/>
      <c r="U8438" s="74"/>
      <c r="V8438" s="74"/>
      <c r="W8438" s="74"/>
      <c r="X8438" s="74"/>
    </row>
    <row r="8439">
      <c r="S8439" s="73"/>
      <c r="T8439" s="73"/>
      <c r="U8439" s="74"/>
      <c r="V8439" s="74"/>
      <c r="W8439" s="74"/>
      <c r="X8439" s="74"/>
    </row>
    <row r="8440">
      <c r="S8440" s="73"/>
      <c r="T8440" s="73"/>
      <c r="U8440" s="74"/>
      <c r="V8440" s="74"/>
      <c r="W8440" s="74"/>
      <c r="X8440" s="74"/>
    </row>
    <row r="8441">
      <c r="S8441" s="73"/>
      <c r="T8441" s="73"/>
      <c r="U8441" s="74"/>
      <c r="V8441" s="74"/>
      <c r="W8441" s="74"/>
      <c r="X8441" s="74"/>
    </row>
    <row r="8442">
      <c r="S8442" s="73"/>
      <c r="T8442" s="73"/>
      <c r="U8442" s="74"/>
      <c r="V8442" s="74"/>
      <c r="W8442" s="74"/>
      <c r="X8442" s="74"/>
    </row>
    <row r="8443">
      <c r="S8443" s="73"/>
      <c r="T8443" s="73"/>
      <c r="U8443" s="74"/>
      <c r="V8443" s="74"/>
      <c r="W8443" s="74"/>
      <c r="X8443" s="74"/>
    </row>
    <row r="8444">
      <c r="S8444" s="73"/>
      <c r="T8444" s="73"/>
      <c r="U8444" s="74"/>
      <c r="V8444" s="74"/>
      <c r="W8444" s="74"/>
      <c r="X8444" s="74"/>
    </row>
    <row r="8445">
      <c r="S8445" s="73"/>
      <c r="T8445" s="73"/>
      <c r="U8445" s="74"/>
      <c r="V8445" s="74"/>
      <c r="W8445" s="74"/>
      <c r="X8445" s="74"/>
    </row>
    <row r="8446">
      <c r="S8446" s="73"/>
      <c r="T8446" s="73"/>
      <c r="U8446" s="74"/>
      <c r="V8446" s="74"/>
      <c r="W8446" s="74"/>
      <c r="X8446" s="74"/>
    </row>
    <row r="8447">
      <c r="S8447" s="73"/>
      <c r="T8447" s="73"/>
      <c r="U8447" s="74"/>
      <c r="V8447" s="74"/>
      <c r="W8447" s="74"/>
      <c r="X8447" s="74"/>
    </row>
    <row r="8448">
      <c r="S8448" s="73"/>
      <c r="T8448" s="73"/>
      <c r="U8448" s="74"/>
      <c r="V8448" s="74"/>
      <c r="W8448" s="74"/>
      <c r="X8448" s="74"/>
    </row>
    <row r="8449">
      <c r="S8449" s="73"/>
      <c r="T8449" s="73"/>
      <c r="U8449" s="74"/>
      <c r="V8449" s="74"/>
      <c r="W8449" s="74"/>
      <c r="X8449" s="74"/>
    </row>
    <row r="8450">
      <c r="S8450" s="73"/>
      <c r="T8450" s="73"/>
      <c r="U8450" s="74"/>
      <c r="V8450" s="74"/>
      <c r="W8450" s="74"/>
      <c r="X8450" s="74"/>
    </row>
    <row r="8451">
      <c r="S8451" s="73"/>
      <c r="T8451" s="73"/>
      <c r="U8451" s="74"/>
      <c r="V8451" s="74"/>
      <c r="W8451" s="74"/>
      <c r="X8451" s="74"/>
    </row>
    <row r="8453">
      <c r="S8453" s="73"/>
      <c r="T8453" s="73"/>
      <c r="U8453" s="74"/>
      <c r="V8453" s="74"/>
      <c r="W8453" s="74"/>
      <c r="X8453" s="74"/>
    </row>
    <row r="8454">
      <c r="S8454" s="73"/>
      <c r="T8454" s="73"/>
      <c r="U8454" s="74"/>
      <c r="V8454" s="74"/>
      <c r="W8454" s="74"/>
      <c r="X8454" s="74"/>
    </row>
    <row r="8455">
      <c r="S8455" s="73"/>
      <c r="T8455" s="73"/>
      <c r="U8455" s="74"/>
      <c r="V8455" s="74"/>
      <c r="W8455" s="74"/>
      <c r="X8455" s="74"/>
    </row>
    <row r="8456">
      <c r="S8456" s="73"/>
      <c r="T8456" s="73"/>
      <c r="U8456" s="74"/>
      <c r="V8456" s="74"/>
      <c r="W8456" s="74"/>
      <c r="X8456" s="74"/>
    </row>
    <row r="8457">
      <c r="S8457" s="73"/>
      <c r="T8457" s="73"/>
      <c r="U8457" s="74"/>
      <c r="V8457" s="74"/>
      <c r="W8457" s="74"/>
      <c r="X8457" s="74"/>
    </row>
    <row r="8458">
      <c r="S8458" s="73"/>
      <c r="T8458" s="73"/>
      <c r="U8458" s="74"/>
      <c r="V8458" s="74"/>
      <c r="W8458" s="74"/>
      <c r="X8458" s="74"/>
    </row>
    <row r="8459">
      <c r="S8459" s="73"/>
      <c r="T8459" s="73"/>
      <c r="U8459" s="74"/>
      <c r="V8459" s="74"/>
      <c r="W8459" s="74"/>
      <c r="X8459" s="74"/>
    </row>
    <row r="8460">
      <c r="S8460" s="73"/>
      <c r="T8460" s="73"/>
      <c r="U8460" s="74"/>
      <c r="V8460" s="74"/>
      <c r="W8460" s="74"/>
      <c r="X8460" s="74"/>
    </row>
    <row r="8461">
      <c r="S8461" s="73"/>
      <c r="T8461" s="73"/>
      <c r="U8461" s="74"/>
      <c r="V8461" s="74"/>
      <c r="W8461" s="74"/>
      <c r="X8461" s="74"/>
    </row>
    <row r="8462">
      <c r="S8462" s="73"/>
      <c r="T8462" s="73"/>
      <c r="U8462" s="74"/>
      <c r="V8462" s="74"/>
      <c r="W8462" s="74"/>
      <c r="X8462" s="74"/>
    </row>
    <row r="8463">
      <c r="S8463" s="73"/>
      <c r="T8463" s="73"/>
      <c r="U8463" s="74"/>
      <c r="V8463" s="74"/>
      <c r="W8463" s="74"/>
      <c r="X8463" s="74"/>
    </row>
    <row r="8464">
      <c r="S8464" s="76"/>
      <c r="T8464" s="73"/>
      <c r="U8464" s="74"/>
      <c r="V8464" s="74"/>
      <c r="W8464" s="74"/>
      <c r="X8464" s="74"/>
    </row>
    <row r="8465">
      <c r="S8465" s="73"/>
      <c r="T8465" s="73"/>
      <c r="U8465" s="74"/>
      <c r="V8465" s="74"/>
      <c r="W8465" s="74"/>
      <c r="X8465" s="74"/>
    </row>
    <row r="8466">
      <c r="S8466" s="73"/>
      <c r="T8466" s="73"/>
      <c r="U8466" s="74"/>
      <c r="V8466" s="74"/>
      <c r="W8466" s="74"/>
      <c r="X8466" s="74"/>
    </row>
    <row r="8467">
      <c r="S8467" s="73"/>
      <c r="T8467" s="73"/>
      <c r="U8467" s="74"/>
      <c r="V8467" s="74"/>
      <c r="W8467" s="74"/>
      <c r="X8467" s="74"/>
    </row>
    <row r="8468">
      <c r="S8468" s="73"/>
      <c r="T8468" s="73"/>
      <c r="U8468" s="74"/>
      <c r="V8468" s="74"/>
      <c r="W8468" s="74"/>
      <c r="X8468" s="74"/>
    </row>
    <row r="8469">
      <c r="S8469" s="73"/>
      <c r="T8469" s="73"/>
      <c r="U8469" s="74"/>
      <c r="V8469" s="74"/>
      <c r="W8469" s="74"/>
      <c r="X8469" s="74"/>
    </row>
    <row r="8470">
      <c r="S8470" s="73"/>
      <c r="T8470" s="73"/>
      <c r="U8470" s="74"/>
      <c r="V8470" s="74"/>
      <c r="W8470" s="74"/>
      <c r="X8470" s="74"/>
    </row>
    <row r="8471">
      <c r="S8471" s="73"/>
      <c r="T8471" s="73"/>
      <c r="U8471" s="74"/>
      <c r="V8471" s="74"/>
      <c r="W8471" s="74"/>
      <c r="X8471" s="74"/>
    </row>
    <row r="8472">
      <c r="S8472" s="73"/>
      <c r="T8472" s="73"/>
      <c r="U8472" s="74"/>
      <c r="V8472" s="74"/>
      <c r="W8472" s="74"/>
      <c r="X8472" s="74"/>
    </row>
    <row r="8473">
      <c r="S8473" s="73"/>
      <c r="T8473" s="73"/>
      <c r="U8473" s="74"/>
      <c r="V8473" s="74"/>
      <c r="W8473" s="74"/>
      <c r="X8473" s="74"/>
    </row>
    <row r="8474">
      <c r="S8474" s="73"/>
      <c r="T8474" s="73"/>
      <c r="U8474" s="74"/>
      <c r="V8474" s="74"/>
      <c r="W8474" s="74"/>
      <c r="X8474" s="74"/>
    </row>
    <row r="8475">
      <c r="S8475" s="73"/>
      <c r="T8475" s="73"/>
      <c r="U8475" s="74"/>
      <c r="V8475" s="74"/>
      <c r="W8475" s="74"/>
      <c r="X8475" s="74"/>
    </row>
    <row r="8476">
      <c r="S8476" s="73"/>
      <c r="T8476" s="73"/>
      <c r="U8476" s="74"/>
      <c r="V8476" s="74"/>
      <c r="W8476" s="74"/>
      <c r="X8476" s="74"/>
    </row>
    <row r="8477">
      <c r="S8477" s="73"/>
      <c r="T8477" s="73"/>
      <c r="U8477" s="74"/>
      <c r="V8477" s="74"/>
      <c r="W8477" s="74"/>
      <c r="X8477" s="74"/>
    </row>
    <row r="8478">
      <c r="S8478" s="73"/>
      <c r="T8478" s="73"/>
      <c r="U8478" s="74"/>
      <c r="V8478" s="74"/>
      <c r="W8478" s="74"/>
      <c r="X8478" s="74"/>
    </row>
    <row r="8479">
      <c r="S8479" s="73"/>
      <c r="T8479" s="73"/>
      <c r="U8479" s="74"/>
      <c r="V8479" s="74"/>
      <c r="W8479" s="74"/>
      <c r="X8479" s="74"/>
    </row>
    <row r="8480">
      <c r="S8480" s="73"/>
      <c r="T8480" s="73"/>
      <c r="U8480" s="74"/>
      <c r="V8480" s="74"/>
      <c r="W8480" s="74"/>
      <c r="X8480" s="74"/>
    </row>
    <row r="8481">
      <c r="S8481" s="73"/>
      <c r="T8481" s="73"/>
      <c r="U8481" s="74"/>
      <c r="V8481" s="74"/>
      <c r="W8481" s="74"/>
      <c r="X8481" s="74"/>
    </row>
    <row r="8482">
      <c r="S8482" s="73"/>
      <c r="T8482" s="73"/>
      <c r="U8482" s="74"/>
      <c r="V8482" s="74"/>
      <c r="W8482" s="74"/>
      <c r="X8482" s="74"/>
    </row>
    <row r="8483">
      <c r="S8483" s="73"/>
      <c r="T8483" s="73"/>
      <c r="U8483" s="74"/>
      <c r="V8483" s="74"/>
      <c r="W8483" s="74"/>
      <c r="X8483" s="74"/>
    </row>
    <row r="8484">
      <c r="S8484" s="73"/>
      <c r="T8484" s="73"/>
      <c r="U8484" s="74"/>
      <c r="V8484" s="74"/>
      <c r="W8484" s="74"/>
      <c r="X8484" s="74"/>
    </row>
    <row r="8485">
      <c r="S8485" s="73"/>
      <c r="T8485" s="73"/>
      <c r="U8485" s="74"/>
      <c r="V8485" s="74"/>
      <c r="W8485" s="74"/>
      <c r="X8485" s="74"/>
    </row>
    <row r="8486">
      <c r="S8486" s="73"/>
      <c r="T8486" s="73"/>
      <c r="U8486" s="74"/>
      <c r="V8486" s="74"/>
      <c r="W8486" s="74"/>
      <c r="X8486" s="74"/>
    </row>
    <row r="8487">
      <c r="S8487" s="73"/>
      <c r="T8487" s="73"/>
      <c r="U8487" s="74"/>
      <c r="V8487" s="74"/>
      <c r="W8487" s="74"/>
      <c r="X8487" s="74"/>
    </row>
    <row r="8488">
      <c r="S8488" s="73"/>
      <c r="T8488" s="73"/>
      <c r="U8488" s="74"/>
      <c r="V8488" s="74"/>
      <c r="W8488" s="74"/>
      <c r="X8488" s="74"/>
    </row>
    <row r="8489">
      <c r="S8489" s="73"/>
      <c r="T8489" s="73"/>
      <c r="U8489" s="74"/>
      <c r="V8489" s="74"/>
      <c r="W8489" s="74"/>
      <c r="X8489" s="74"/>
    </row>
    <row r="8490">
      <c r="S8490" s="73"/>
      <c r="T8490" s="73"/>
      <c r="U8490" s="74"/>
      <c r="V8490" s="74"/>
      <c r="W8490" s="74"/>
      <c r="X8490" s="74"/>
    </row>
    <row r="8491">
      <c r="S8491" s="73"/>
      <c r="T8491" s="73"/>
      <c r="U8491" s="74"/>
      <c r="V8491" s="74"/>
      <c r="W8491" s="74"/>
      <c r="X8491" s="74"/>
    </row>
    <row r="8492">
      <c r="S8492" s="73"/>
      <c r="T8492" s="73"/>
      <c r="U8492" s="74"/>
      <c r="V8492" s="74"/>
      <c r="W8492" s="74"/>
      <c r="X8492" s="74"/>
    </row>
    <row r="8493">
      <c r="S8493" s="73"/>
      <c r="T8493" s="73"/>
      <c r="U8493" s="74"/>
      <c r="V8493" s="74"/>
      <c r="W8493" s="74"/>
      <c r="X8493" s="74"/>
    </row>
    <row r="8494">
      <c r="S8494" s="73"/>
      <c r="T8494" s="73"/>
      <c r="U8494" s="74"/>
      <c r="V8494" s="74"/>
      <c r="W8494" s="74"/>
      <c r="X8494" s="74"/>
    </row>
    <row r="8495">
      <c r="S8495" s="73"/>
      <c r="T8495" s="73"/>
      <c r="U8495" s="74"/>
      <c r="V8495" s="74"/>
      <c r="W8495" s="74"/>
      <c r="X8495" s="74"/>
    </row>
    <row r="8496">
      <c r="S8496" s="73"/>
      <c r="T8496" s="73"/>
      <c r="U8496" s="74"/>
      <c r="V8496" s="74"/>
      <c r="W8496" s="74"/>
      <c r="X8496" s="74"/>
    </row>
    <row r="8497">
      <c r="S8497" s="73"/>
      <c r="T8497" s="73"/>
      <c r="U8497" s="74"/>
      <c r="V8497" s="74"/>
      <c r="W8497" s="74"/>
      <c r="X8497" s="74"/>
    </row>
    <row r="8498">
      <c r="S8498" s="73"/>
      <c r="T8498" s="73"/>
      <c r="U8498" s="74"/>
      <c r="V8498" s="74"/>
      <c r="W8498" s="74"/>
      <c r="X8498" s="74"/>
    </row>
    <row r="8499">
      <c r="S8499" s="73"/>
      <c r="T8499" s="73"/>
      <c r="U8499" s="74"/>
      <c r="V8499" s="74"/>
      <c r="W8499" s="74"/>
      <c r="X8499" s="74"/>
    </row>
    <row r="8500">
      <c r="S8500" s="73"/>
      <c r="T8500" s="73"/>
      <c r="U8500" s="74"/>
      <c r="V8500" s="74"/>
      <c r="W8500" s="74"/>
      <c r="X8500" s="74"/>
    </row>
    <row r="8501">
      <c r="S8501" s="73"/>
      <c r="T8501" s="73"/>
      <c r="U8501" s="74"/>
      <c r="V8501" s="74"/>
      <c r="W8501" s="74"/>
      <c r="X8501" s="74"/>
    </row>
    <row r="8502">
      <c r="S8502" s="73"/>
      <c r="T8502" s="73"/>
      <c r="U8502" s="74"/>
      <c r="V8502" s="74"/>
      <c r="W8502" s="74"/>
      <c r="X8502" s="74"/>
    </row>
    <row r="8503">
      <c r="S8503" s="73"/>
      <c r="T8503" s="73"/>
      <c r="U8503" s="74"/>
      <c r="V8503" s="74"/>
      <c r="W8503" s="74"/>
      <c r="X8503" s="74"/>
    </row>
    <row r="8504">
      <c r="S8504" s="73"/>
      <c r="T8504" s="73"/>
      <c r="U8504" s="74"/>
      <c r="V8504" s="74"/>
      <c r="W8504" s="74"/>
      <c r="X8504" s="74"/>
    </row>
    <row r="8505">
      <c r="S8505" s="73"/>
      <c r="T8505" s="73"/>
      <c r="U8505" s="74"/>
      <c r="V8505" s="74"/>
      <c r="W8505" s="74"/>
      <c r="X8505" s="74"/>
    </row>
    <row r="8506">
      <c r="S8506" s="73"/>
      <c r="T8506" s="73"/>
      <c r="U8506" s="74"/>
      <c r="V8506" s="74"/>
      <c r="W8506" s="74"/>
      <c r="X8506" s="74"/>
    </row>
    <row r="8507">
      <c r="S8507" s="73"/>
      <c r="T8507" s="73"/>
      <c r="U8507" s="74"/>
      <c r="V8507" s="74"/>
      <c r="W8507" s="74"/>
      <c r="X8507" s="74"/>
    </row>
    <row r="8508">
      <c r="S8508" s="73"/>
      <c r="T8508" s="73"/>
      <c r="U8508" s="74"/>
      <c r="V8508" s="74"/>
      <c r="W8508" s="74"/>
      <c r="X8508" s="74"/>
    </row>
    <row r="8509">
      <c r="S8509" s="73"/>
      <c r="T8509" s="73"/>
      <c r="U8509" s="74"/>
      <c r="V8509" s="74"/>
      <c r="W8509" s="74"/>
      <c r="X8509" s="74"/>
    </row>
    <row r="8510">
      <c r="S8510" s="73"/>
      <c r="T8510" s="73"/>
      <c r="U8510" s="74"/>
      <c r="V8510" s="74"/>
      <c r="W8510" s="74"/>
      <c r="X8510" s="74"/>
    </row>
    <row r="8511">
      <c r="S8511" s="73"/>
      <c r="T8511" s="73"/>
      <c r="U8511" s="74"/>
      <c r="V8511" s="74"/>
      <c r="W8511" s="74"/>
      <c r="X8511" s="74"/>
    </row>
    <row r="8512">
      <c r="S8512" s="73"/>
      <c r="T8512" s="73"/>
      <c r="U8512" s="74"/>
      <c r="V8512" s="74"/>
      <c r="W8512" s="74"/>
      <c r="X8512" s="74"/>
    </row>
    <row r="8513">
      <c r="S8513" s="73"/>
      <c r="T8513" s="73"/>
      <c r="U8513" s="74"/>
      <c r="V8513" s="74"/>
      <c r="W8513" s="74"/>
      <c r="X8513" s="74"/>
    </row>
    <row r="8514">
      <c r="S8514" s="73"/>
      <c r="T8514" s="73"/>
      <c r="U8514" s="74"/>
      <c r="V8514" s="74"/>
      <c r="W8514" s="74"/>
      <c r="X8514" s="74"/>
    </row>
    <row r="8515">
      <c r="S8515" s="73"/>
      <c r="T8515" s="73"/>
      <c r="U8515" s="74"/>
      <c r="V8515" s="74"/>
      <c r="W8515" s="74"/>
      <c r="X8515" s="74"/>
    </row>
    <row r="8516">
      <c r="S8516" s="73"/>
      <c r="T8516" s="73"/>
      <c r="U8516" s="74"/>
      <c r="V8516" s="74"/>
      <c r="W8516" s="74"/>
      <c r="X8516" s="74"/>
    </row>
    <row r="8517">
      <c r="S8517" s="73"/>
      <c r="T8517" s="73"/>
      <c r="U8517" s="74"/>
      <c r="V8517" s="74"/>
      <c r="W8517" s="74"/>
      <c r="X8517" s="74"/>
    </row>
    <row r="8518">
      <c r="S8518" s="73"/>
      <c r="T8518" s="73"/>
      <c r="U8518" s="74"/>
      <c r="V8518" s="74"/>
      <c r="W8518" s="74"/>
      <c r="X8518" s="74"/>
    </row>
    <row r="8519">
      <c r="S8519" s="73"/>
      <c r="T8519" s="73"/>
      <c r="U8519" s="74"/>
      <c r="V8519" s="74"/>
      <c r="W8519" s="74"/>
      <c r="X8519" s="74"/>
    </row>
    <row r="8520">
      <c r="S8520" s="73"/>
      <c r="T8520" s="73"/>
      <c r="U8520" s="74"/>
      <c r="V8520" s="74"/>
      <c r="W8520" s="74"/>
      <c r="X8520" s="74"/>
    </row>
    <row r="8521">
      <c r="S8521" s="73"/>
      <c r="T8521" s="73"/>
      <c r="U8521" s="74"/>
      <c r="V8521" s="74"/>
      <c r="W8521" s="74"/>
      <c r="X8521" s="74"/>
    </row>
    <row r="8522">
      <c r="S8522" s="73"/>
      <c r="T8522" s="73"/>
      <c r="U8522" s="74"/>
      <c r="V8522" s="74"/>
      <c r="W8522" s="74"/>
      <c r="X8522" s="74"/>
    </row>
    <row r="8523">
      <c r="S8523" s="73"/>
      <c r="T8523" s="73"/>
      <c r="U8523" s="74"/>
      <c r="V8523" s="74"/>
      <c r="W8523" s="74"/>
      <c r="X8523" s="74"/>
    </row>
    <row r="8524">
      <c r="S8524" s="73"/>
      <c r="T8524" s="73"/>
      <c r="U8524" s="74"/>
      <c r="V8524" s="74"/>
      <c r="W8524" s="74"/>
      <c r="X8524" s="74"/>
    </row>
    <row r="8525">
      <c r="S8525" s="73"/>
      <c r="T8525" s="73"/>
      <c r="U8525" s="74"/>
      <c r="V8525" s="74"/>
      <c r="W8525" s="74"/>
      <c r="X8525" s="74"/>
    </row>
    <row r="8526">
      <c r="S8526" s="73"/>
      <c r="T8526" s="73"/>
      <c r="U8526" s="74"/>
      <c r="V8526" s="74"/>
      <c r="W8526" s="74"/>
      <c r="X8526" s="74"/>
    </row>
    <row r="8527">
      <c r="S8527" s="73"/>
      <c r="T8527" s="73"/>
      <c r="U8527" s="74"/>
      <c r="V8527" s="74"/>
      <c r="W8527" s="74"/>
      <c r="X8527" s="74"/>
    </row>
    <row r="8528">
      <c r="S8528" s="73"/>
      <c r="T8528" s="73"/>
      <c r="U8528" s="74"/>
      <c r="V8528" s="74"/>
      <c r="W8528" s="74"/>
      <c r="X8528" s="74"/>
    </row>
    <row r="8529">
      <c r="S8529" s="73"/>
      <c r="T8529" s="73"/>
      <c r="U8529" s="74"/>
      <c r="V8529" s="74"/>
      <c r="W8529" s="74"/>
      <c r="X8529" s="74"/>
    </row>
    <row r="8530">
      <c r="S8530" s="73"/>
      <c r="T8530" s="73"/>
      <c r="U8530" s="74"/>
      <c r="V8530" s="74"/>
      <c r="W8530" s="74"/>
      <c r="X8530" s="74"/>
    </row>
    <row r="8531">
      <c r="S8531" s="73"/>
      <c r="T8531" s="73"/>
      <c r="U8531" s="74"/>
      <c r="V8531" s="74"/>
      <c r="W8531" s="74"/>
      <c r="X8531" s="74"/>
    </row>
    <row r="8532">
      <c r="S8532" s="73"/>
      <c r="T8532" s="73"/>
      <c r="U8532" s="74"/>
      <c r="V8532" s="74"/>
      <c r="W8532" s="74"/>
      <c r="X8532" s="74"/>
    </row>
    <row r="8533">
      <c r="S8533" s="73"/>
      <c r="T8533" s="73"/>
      <c r="U8533" s="74"/>
      <c r="V8533" s="74"/>
      <c r="W8533" s="74"/>
      <c r="X8533" s="74"/>
    </row>
    <row r="8534">
      <c r="S8534" s="73"/>
      <c r="T8534" s="73"/>
      <c r="U8534" s="74"/>
      <c r="V8534" s="74"/>
      <c r="W8534" s="74"/>
      <c r="X8534" s="74"/>
    </row>
    <row r="8535">
      <c r="S8535" s="73"/>
      <c r="T8535" s="73"/>
      <c r="U8535" s="74"/>
      <c r="V8535" s="74"/>
      <c r="W8535" s="74"/>
      <c r="X8535" s="74"/>
    </row>
    <row r="8536">
      <c r="S8536" s="73"/>
      <c r="T8536" s="73"/>
      <c r="U8536" s="74"/>
      <c r="V8536" s="74"/>
      <c r="W8536" s="74"/>
      <c r="X8536" s="74"/>
    </row>
    <row r="8537">
      <c r="S8537" s="73"/>
      <c r="T8537" s="73"/>
      <c r="U8537" s="74"/>
      <c r="V8537" s="74"/>
      <c r="W8537" s="74"/>
      <c r="X8537" s="74"/>
    </row>
    <row r="8538">
      <c r="S8538" s="73"/>
      <c r="T8538" s="73"/>
      <c r="U8538" s="74"/>
      <c r="V8538" s="74"/>
      <c r="W8538" s="74"/>
      <c r="X8538" s="74"/>
    </row>
    <row r="8539">
      <c r="S8539" s="73"/>
      <c r="T8539" s="73"/>
      <c r="U8539" s="74"/>
      <c r="V8539" s="74"/>
      <c r="W8539" s="74"/>
      <c r="X8539" s="74"/>
    </row>
    <row r="8540">
      <c r="S8540" s="73"/>
      <c r="T8540" s="73"/>
      <c r="U8540" s="74"/>
      <c r="V8540" s="74"/>
      <c r="W8540" s="74"/>
      <c r="X8540" s="74"/>
    </row>
    <row r="8541">
      <c r="S8541" s="73"/>
      <c r="T8541" s="73"/>
      <c r="U8541" s="74"/>
      <c r="V8541" s="74"/>
      <c r="W8541" s="74"/>
      <c r="X8541" s="74"/>
    </row>
    <row r="8542">
      <c r="S8542" s="73"/>
      <c r="T8542" s="73"/>
      <c r="U8542" s="74"/>
      <c r="V8542" s="74"/>
      <c r="W8542" s="74"/>
      <c r="X8542" s="74"/>
    </row>
    <row r="8543">
      <c r="S8543" s="73"/>
      <c r="T8543" s="73"/>
      <c r="U8543" s="74"/>
      <c r="V8543" s="74"/>
      <c r="W8543" s="74"/>
      <c r="X8543" s="74"/>
    </row>
    <row r="8544">
      <c r="S8544" s="73"/>
      <c r="T8544" s="73"/>
      <c r="U8544" s="74"/>
      <c r="V8544" s="74"/>
      <c r="W8544" s="74"/>
      <c r="X8544" s="74"/>
    </row>
    <row r="8545">
      <c r="S8545" s="73"/>
      <c r="T8545" s="73"/>
      <c r="U8545" s="74"/>
      <c r="V8545" s="74"/>
      <c r="W8545" s="74"/>
      <c r="X8545" s="74"/>
    </row>
    <row r="8546">
      <c r="S8546" s="73"/>
      <c r="T8546" s="73"/>
      <c r="U8546" s="74"/>
      <c r="V8546" s="74"/>
      <c r="W8546" s="74"/>
      <c r="X8546" s="74"/>
    </row>
    <row r="8547">
      <c r="S8547" s="73"/>
      <c r="T8547" s="73"/>
      <c r="U8547" s="74"/>
      <c r="V8547" s="74"/>
      <c r="W8547" s="74"/>
      <c r="X8547" s="74"/>
    </row>
    <row r="8548">
      <c r="S8548" s="73"/>
      <c r="T8548" s="73"/>
      <c r="U8548" s="74"/>
      <c r="V8548" s="74"/>
      <c r="W8548" s="74"/>
      <c r="X8548" s="74"/>
    </row>
    <row r="8549">
      <c r="S8549" s="73"/>
      <c r="T8549" s="73"/>
      <c r="U8549" s="74"/>
      <c r="V8549" s="74"/>
      <c r="W8549" s="74"/>
      <c r="X8549" s="74"/>
    </row>
    <row r="8550">
      <c r="S8550" s="73"/>
      <c r="T8550" s="73"/>
      <c r="U8550" s="74"/>
      <c r="V8550" s="74"/>
      <c r="W8550" s="74"/>
      <c r="X8550" s="74"/>
    </row>
    <row r="8551">
      <c r="S8551" s="73"/>
      <c r="T8551" s="73"/>
      <c r="U8551" s="74"/>
      <c r="V8551" s="74"/>
      <c r="W8551" s="74"/>
      <c r="X8551" s="74"/>
    </row>
    <row r="8552">
      <c r="S8552" s="73"/>
      <c r="T8552" s="73"/>
      <c r="U8552" s="74"/>
      <c r="V8552" s="74"/>
      <c r="W8552" s="74"/>
      <c r="X8552" s="74"/>
    </row>
    <row r="8553">
      <c r="S8553" s="73"/>
      <c r="T8553" s="73"/>
      <c r="U8553" s="74"/>
      <c r="V8553" s="74"/>
      <c r="W8553" s="74"/>
      <c r="X8553" s="74"/>
    </row>
    <row r="8554">
      <c r="S8554" s="73"/>
      <c r="T8554" s="73"/>
      <c r="U8554" s="74"/>
      <c r="V8554" s="74"/>
      <c r="W8554" s="74"/>
      <c r="X8554" s="74"/>
    </row>
    <row r="8555">
      <c r="S8555" s="73"/>
      <c r="T8555" s="73"/>
      <c r="U8555" s="74"/>
      <c r="V8555" s="74"/>
      <c r="W8555" s="74"/>
      <c r="X8555" s="74"/>
    </row>
    <row r="8556">
      <c r="S8556" s="73"/>
      <c r="T8556" s="73"/>
      <c r="U8556" s="74"/>
      <c r="V8556" s="74"/>
      <c r="W8556" s="74"/>
      <c r="X8556" s="74"/>
    </row>
    <row r="8557">
      <c r="S8557" s="73"/>
      <c r="T8557" s="73"/>
      <c r="U8557" s="74"/>
      <c r="V8557" s="74"/>
      <c r="W8557" s="74"/>
      <c r="X8557" s="74"/>
    </row>
    <row r="8558">
      <c r="S8558" s="73"/>
      <c r="T8558" s="73"/>
      <c r="U8558" s="74"/>
      <c r="V8558" s="74"/>
      <c r="W8558" s="74"/>
      <c r="X8558" s="74"/>
    </row>
    <row r="8559">
      <c r="S8559" s="73"/>
      <c r="T8559" s="73"/>
      <c r="U8559" s="74"/>
      <c r="V8559" s="74"/>
      <c r="W8559" s="74"/>
      <c r="X8559" s="74"/>
    </row>
    <row r="8560">
      <c r="S8560" s="73"/>
      <c r="T8560" s="73"/>
      <c r="U8560" s="74"/>
      <c r="V8560" s="74"/>
      <c r="W8560" s="74"/>
      <c r="X8560" s="74"/>
    </row>
    <row r="8561">
      <c r="S8561" s="73"/>
      <c r="T8561" s="73"/>
      <c r="U8561" s="74"/>
      <c r="V8561" s="74"/>
      <c r="W8561" s="74"/>
      <c r="X8561" s="74"/>
    </row>
    <row r="8562">
      <c r="S8562" s="73"/>
      <c r="T8562" s="73"/>
      <c r="U8562" s="74"/>
      <c r="V8562" s="74"/>
      <c r="W8562" s="74"/>
      <c r="X8562" s="74"/>
    </row>
    <row r="8563">
      <c r="S8563" s="73"/>
      <c r="T8563" s="73"/>
      <c r="U8563" s="74"/>
      <c r="V8563" s="74"/>
      <c r="W8563" s="74"/>
      <c r="X8563" s="74"/>
    </row>
    <row r="8564">
      <c r="S8564" s="73"/>
      <c r="T8564" s="73"/>
      <c r="U8564" s="74"/>
      <c r="V8564" s="74"/>
      <c r="W8564" s="74"/>
      <c r="X8564" s="74"/>
    </row>
    <row r="8565">
      <c r="S8565" s="73"/>
      <c r="T8565" s="73"/>
      <c r="U8565" s="74"/>
      <c r="V8565" s="74"/>
      <c r="W8565" s="74"/>
      <c r="X8565" s="74"/>
    </row>
    <row r="8566">
      <c r="S8566" s="73"/>
      <c r="T8566" s="73"/>
      <c r="U8566" s="74"/>
      <c r="V8566" s="74"/>
      <c r="W8566" s="74"/>
      <c r="X8566" s="74"/>
    </row>
    <row r="8567">
      <c r="S8567" s="73"/>
      <c r="T8567" s="73"/>
      <c r="U8567" s="74"/>
      <c r="V8567" s="74"/>
      <c r="W8567" s="74"/>
      <c r="X8567" s="74"/>
    </row>
    <row r="8568">
      <c r="S8568" s="73"/>
      <c r="T8568" s="73"/>
      <c r="U8568" s="74"/>
      <c r="V8568" s="74"/>
      <c r="W8568" s="74"/>
      <c r="X8568" s="74"/>
    </row>
    <row r="8569">
      <c r="S8569" s="73"/>
      <c r="T8569" s="73"/>
      <c r="U8569" s="74"/>
      <c r="V8569" s="74"/>
      <c r="W8569" s="74"/>
      <c r="X8569" s="74"/>
    </row>
    <row r="8570">
      <c r="S8570" s="73"/>
      <c r="T8570" s="73"/>
      <c r="U8570" s="74"/>
      <c r="V8570" s="74"/>
      <c r="W8570" s="74"/>
      <c r="X8570" s="74"/>
    </row>
    <row r="8571">
      <c r="S8571" s="73"/>
      <c r="T8571" s="73"/>
      <c r="U8571" s="74"/>
      <c r="V8571" s="74"/>
      <c r="W8571" s="74"/>
      <c r="X8571" s="74"/>
    </row>
    <row r="8572">
      <c r="S8572" s="73"/>
      <c r="T8572" s="73"/>
      <c r="U8572" s="74"/>
      <c r="V8572" s="74"/>
      <c r="W8572" s="74"/>
      <c r="X8572" s="74"/>
    </row>
    <row r="8573">
      <c r="S8573" s="73"/>
      <c r="T8573" s="73"/>
      <c r="U8573" s="74"/>
      <c r="V8573" s="74"/>
      <c r="W8573" s="74"/>
      <c r="X8573" s="74"/>
    </row>
    <row r="8574">
      <c r="S8574" s="73"/>
      <c r="T8574" s="73"/>
      <c r="U8574" s="74"/>
      <c r="V8574" s="74"/>
      <c r="W8574" s="74"/>
      <c r="X8574" s="74"/>
    </row>
    <row r="8575">
      <c r="S8575" s="73"/>
      <c r="T8575" s="73"/>
      <c r="U8575" s="74"/>
      <c r="V8575" s="74"/>
      <c r="W8575" s="74"/>
      <c r="X8575" s="74"/>
    </row>
    <row r="8576">
      <c r="S8576" s="73"/>
      <c r="T8576" s="73"/>
      <c r="U8576" s="74"/>
      <c r="V8576" s="74"/>
      <c r="W8576" s="74"/>
      <c r="X8576" s="74"/>
    </row>
    <row r="8577">
      <c r="S8577" s="73"/>
      <c r="T8577" s="73"/>
      <c r="U8577" s="74"/>
      <c r="V8577" s="74"/>
      <c r="W8577" s="74"/>
      <c r="X8577" s="74"/>
    </row>
    <row r="8578">
      <c r="S8578" s="73"/>
      <c r="T8578" s="73"/>
      <c r="U8578" s="74"/>
      <c r="V8578" s="74"/>
      <c r="W8578" s="74"/>
      <c r="X8578" s="74"/>
    </row>
    <row r="8579">
      <c r="S8579" s="73"/>
      <c r="T8579" s="73"/>
      <c r="U8579" s="74"/>
      <c r="V8579" s="74"/>
      <c r="W8579" s="74"/>
      <c r="X8579" s="74"/>
    </row>
    <row r="8580">
      <c r="S8580" s="73"/>
      <c r="T8580" s="73"/>
      <c r="U8580" s="74"/>
      <c r="V8580" s="74"/>
      <c r="W8580" s="74"/>
      <c r="X8580" s="74"/>
    </row>
    <row r="8581">
      <c r="S8581" s="73"/>
      <c r="T8581" s="73"/>
      <c r="U8581" s="74"/>
      <c r="V8581" s="74"/>
      <c r="W8581" s="74"/>
      <c r="X8581" s="74"/>
    </row>
    <row r="8582">
      <c r="S8582" s="73"/>
      <c r="T8582" s="73"/>
      <c r="U8582" s="74"/>
      <c r="V8582" s="74"/>
      <c r="W8582" s="74"/>
      <c r="X8582" s="74"/>
    </row>
    <row r="8583">
      <c r="S8583" s="73"/>
      <c r="T8583" s="73"/>
      <c r="U8583" s="74"/>
      <c r="V8583" s="74"/>
      <c r="W8583" s="74"/>
      <c r="X8583" s="74"/>
    </row>
    <row r="8584">
      <c r="S8584" s="73"/>
      <c r="T8584" s="73"/>
      <c r="U8584" s="74"/>
      <c r="V8584" s="74"/>
      <c r="W8584" s="74"/>
      <c r="X8584" s="74"/>
    </row>
    <row r="8585">
      <c r="S8585" s="73"/>
      <c r="T8585" s="73"/>
      <c r="U8585" s="74"/>
      <c r="V8585" s="74"/>
      <c r="W8585" s="74"/>
      <c r="X8585" s="74"/>
    </row>
    <row r="8586">
      <c r="S8586" s="73"/>
      <c r="T8586" s="73"/>
      <c r="U8586" s="74"/>
      <c r="V8586" s="74"/>
      <c r="W8586" s="74"/>
      <c r="X8586" s="74"/>
    </row>
    <row r="8587">
      <c r="S8587" s="73"/>
      <c r="T8587" s="73"/>
      <c r="U8587" s="74"/>
      <c r="V8587" s="74"/>
      <c r="W8587" s="74"/>
      <c r="X8587" s="74"/>
    </row>
    <row r="8588">
      <c r="S8588" s="73"/>
      <c r="T8588" s="73"/>
      <c r="U8588" s="74"/>
      <c r="V8588" s="74"/>
      <c r="W8588" s="74"/>
      <c r="X8588" s="74"/>
    </row>
    <row r="8589">
      <c r="S8589" s="73"/>
      <c r="T8589" s="73"/>
      <c r="U8589" s="74"/>
      <c r="V8589" s="74"/>
      <c r="W8589" s="74"/>
      <c r="X8589" s="74"/>
    </row>
    <row r="8590">
      <c r="S8590" s="73"/>
      <c r="T8590" s="73"/>
      <c r="U8590" s="74"/>
      <c r="V8590" s="74"/>
      <c r="W8590" s="74"/>
      <c r="X8590" s="74"/>
    </row>
    <row r="8591">
      <c r="S8591" s="73"/>
      <c r="T8591" s="73"/>
      <c r="U8591" s="74"/>
      <c r="V8591" s="74"/>
      <c r="W8591" s="74"/>
      <c r="X8591" s="74"/>
    </row>
    <row r="8592">
      <c r="S8592" s="73"/>
      <c r="T8592" s="73"/>
      <c r="U8592" s="74"/>
      <c r="V8592" s="74"/>
      <c r="W8592" s="74"/>
      <c r="X8592" s="74"/>
    </row>
    <row r="8593">
      <c r="S8593" s="73"/>
      <c r="T8593" s="73"/>
      <c r="U8593" s="74"/>
      <c r="V8593" s="74"/>
      <c r="W8593" s="74"/>
      <c r="X8593" s="74"/>
    </row>
    <row r="8594">
      <c r="S8594" s="73"/>
      <c r="T8594" s="73"/>
      <c r="U8594" s="74"/>
      <c r="V8594" s="74"/>
      <c r="W8594" s="74"/>
      <c r="X8594" s="74"/>
    </row>
    <row r="8595">
      <c r="S8595" s="73"/>
      <c r="T8595" s="73"/>
      <c r="U8595" s="74"/>
      <c r="V8595" s="74"/>
      <c r="W8595" s="74"/>
      <c r="X8595" s="74"/>
    </row>
    <row r="8596">
      <c r="S8596" s="73"/>
      <c r="T8596" s="73"/>
      <c r="U8596" s="74"/>
      <c r="V8596" s="74"/>
      <c r="W8596" s="74"/>
      <c r="X8596" s="74"/>
    </row>
    <row r="8597">
      <c r="S8597" s="73"/>
      <c r="T8597" s="73"/>
      <c r="U8597" s="74"/>
      <c r="V8597" s="74"/>
      <c r="W8597" s="74"/>
      <c r="X8597" s="74"/>
    </row>
    <row r="8598">
      <c r="S8598" s="73"/>
      <c r="T8598" s="73"/>
      <c r="U8598" s="74"/>
      <c r="V8598" s="74"/>
      <c r="W8598" s="74"/>
      <c r="X8598" s="74"/>
    </row>
    <row r="8599">
      <c r="S8599" s="73"/>
      <c r="T8599" s="73"/>
      <c r="U8599" s="74"/>
      <c r="V8599" s="74"/>
      <c r="W8599" s="74"/>
      <c r="X8599" s="74"/>
    </row>
    <row r="8600">
      <c r="S8600" s="73"/>
      <c r="T8600" s="73"/>
      <c r="U8600" s="74"/>
      <c r="V8600" s="74"/>
      <c r="W8600" s="74"/>
      <c r="X8600" s="74"/>
    </row>
    <row r="8601">
      <c r="S8601" s="73"/>
      <c r="T8601" s="73"/>
      <c r="U8601" s="74"/>
      <c r="V8601" s="74"/>
      <c r="W8601" s="74"/>
      <c r="X8601" s="74"/>
    </row>
    <row r="8602">
      <c r="S8602" s="73"/>
      <c r="T8602" s="73"/>
      <c r="U8602" s="74"/>
      <c r="V8602" s="74"/>
      <c r="W8602" s="74"/>
      <c r="X8602" s="74"/>
    </row>
    <row r="8603">
      <c r="S8603" s="73"/>
      <c r="T8603" s="73"/>
      <c r="U8603" s="74"/>
      <c r="V8603" s="74"/>
      <c r="W8603" s="74"/>
      <c r="X8603" s="74"/>
    </row>
    <row r="8604">
      <c r="S8604" s="73"/>
      <c r="T8604" s="73"/>
      <c r="U8604" s="74"/>
      <c r="V8604" s="74"/>
      <c r="W8604" s="74"/>
      <c r="X8604" s="74"/>
    </row>
    <row r="8605">
      <c r="S8605" s="73"/>
      <c r="T8605" s="73"/>
      <c r="U8605" s="74"/>
      <c r="V8605" s="74"/>
      <c r="W8605" s="74"/>
      <c r="X8605" s="74"/>
    </row>
    <row r="8606">
      <c r="S8606" s="73"/>
      <c r="T8606" s="73"/>
      <c r="U8606" s="74"/>
      <c r="V8606" s="74"/>
      <c r="W8606" s="74"/>
      <c r="X8606" s="74"/>
    </row>
    <row r="8607">
      <c r="S8607" s="73"/>
      <c r="T8607" s="73"/>
      <c r="U8607" s="74"/>
      <c r="V8607" s="74"/>
      <c r="W8607" s="74"/>
      <c r="X8607" s="74"/>
    </row>
    <row r="8608">
      <c r="S8608" s="73"/>
      <c r="T8608" s="73"/>
      <c r="U8608" s="74"/>
      <c r="V8608" s="74"/>
      <c r="W8608" s="74"/>
      <c r="X8608" s="74"/>
    </row>
    <row r="8609">
      <c r="S8609" s="73"/>
      <c r="T8609" s="73"/>
      <c r="U8609" s="74"/>
      <c r="V8609" s="74"/>
      <c r="W8609" s="74"/>
      <c r="X8609" s="74"/>
    </row>
    <row r="8610">
      <c r="S8610" s="73"/>
      <c r="T8610" s="73"/>
      <c r="U8610" s="74"/>
      <c r="V8610" s="74"/>
      <c r="W8610" s="74"/>
      <c r="X8610" s="74"/>
    </row>
    <row r="8611">
      <c r="S8611" s="73"/>
      <c r="T8611" s="73"/>
      <c r="U8611" s="74"/>
      <c r="V8611" s="74"/>
      <c r="W8611" s="74"/>
      <c r="X8611" s="74"/>
    </row>
    <row r="8612">
      <c r="S8612" s="73"/>
      <c r="T8612" s="73"/>
      <c r="U8612" s="74"/>
      <c r="V8612" s="74"/>
      <c r="W8612" s="74"/>
      <c r="X8612" s="74"/>
    </row>
    <row r="8613">
      <c r="S8613" s="73"/>
      <c r="T8613" s="73"/>
      <c r="U8613" s="74"/>
      <c r="V8613" s="74"/>
      <c r="W8613" s="74"/>
      <c r="X8613" s="74"/>
    </row>
    <row r="8614">
      <c r="S8614" s="73"/>
      <c r="T8614" s="73"/>
      <c r="U8614" s="74"/>
      <c r="V8614" s="74"/>
      <c r="W8614" s="74"/>
      <c r="X8614" s="74"/>
    </row>
    <row r="8615">
      <c r="S8615" s="73"/>
      <c r="T8615" s="73"/>
      <c r="U8615" s="74"/>
      <c r="V8615" s="74"/>
      <c r="W8615" s="74"/>
      <c r="X8615" s="74"/>
    </row>
    <row r="8616">
      <c r="S8616" s="73"/>
      <c r="T8616" s="73"/>
      <c r="U8616" s="74"/>
      <c r="V8616" s="74"/>
      <c r="W8616" s="74"/>
      <c r="X8616" s="74"/>
    </row>
    <row r="8617">
      <c r="S8617" s="73"/>
      <c r="T8617" s="73"/>
      <c r="U8617" s="74"/>
      <c r="V8617" s="74"/>
      <c r="W8617" s="74"/>
      <c r="X8617" s="74"/>
    </row>
    <row r="8618">
      <c r="S8618" s="73"/>
      <c r="T8618" s="73"/>
      <c r="U8618" s="74"/>
      <c r="V8618" s="74"/>
      <c r="W8618" s="74"/>
      <c r="X8618" s="74"/>
    </row>
    <row r="8619">
      <c r="S8619" s="73"/>
      <c r="T8619" s="73"/>
      <c r="U8619" s="74"/>
      <c r="V8619" s="74"/>
      <c r="W8619" s="74"/>
      <c r="X8619" s="74"/>
    </row>
    <row r="8620">
      <c r="S8620" s="73"/>
      <c r="T8620" s="73"/>
      <c r="U8620" s="74"/>
      <c r="V8620" s="74"/>
      <c r="W8620" s="74"/>
      <c r="X8620" s="74"/>
    </row>
    <row r="8621">
      <c r="S8621" s="73"/>
      <c r="T8621" s="73"/>
      <c r="U8621" s="74"/>
      <c r="V8621" s="74"/>
      <c r="W8621" s="74"/>
      <c r="X8621" s="74"/>
    </row>
    <row r="8622">
      <c r="S8622" s="73"/>
      <c r="T8622" s="73"/>
      <c r="U8622" s="74"/>
      <c r="V8622" s="74"/>
      <c r="W8622" s="74"/>
      <c r="X8622" s="74"/>
    </row>
    <row r="8624">
      <c r="S8624" s="73"/>
      <c r="T8624" s="73"/>
      <c r="U8624" s="74"/>
      <c r="V8624" s="74"/>
      <c r="W8624" s="74"/>
      <c r="X8624" s="74"/>
    </row>
    <row r="8625">
      <c r="S8625" s="73"/>
      <c r="T8625" s="73"/>
      <c r="U8625" s="74"/>
      <c r="V8625" s="74"/>
      <c r="W8625" s="74"/>
      <c r="X8625" s="74"/>
    </row>
    <row r="8626">
      <c r="S8626" s="73"/>
      <c r="T8626" s="73"/>
      <c r="U8626" s="74"/>
      <c r="V8626" s="74"/>
      <c r="W8626" s="74"/>
      <c r="X8626" s="74"/>
    </row>
    <row r="8627">
      <c r="S8627" s="73"/>
      <c r="T8627" s="73"/>
      <c r="U8627" s="74"/>
      <c r="V8627" s="74"/>
      <c r="W8627" s="74"/>
      <c r="X8627" s="74"/>
    </row>
    <row r="8628">
      <c r="S8628" s="73"/>
      <c r="T8628" s="73"/>
      <c r="U8628" s="74"/>
      <c r="V8628" s="74"/>
      <c r="W8628" s="74"/>
      <c r="X8628" s="74"/>
    </row>
    <row r="8629">
      <c r="S8629" s="73"/>
      <c r="T8629" s="73"/>
      <c r="U8629" s="74"/>
      <c r="V8629" s="74"/>
      <c r="W8629" s="74"/>
      <c r="X8629" s="74"/>
    </row>
    <row r="8630">
      <c r="S8630" s="73"/>
      <c r="T8630" s="73"/>
      <c r="U8630" s="74"/>
      <c r="V8630" s="74"/>
      <c r="W8630" s="74"/>
      <c r="X8630" s="74"/>
    </row>
    <row r="8631">
      <c r="S8631" s="73"/>
      <c r="T8631" s="73"/>
      <c r="U8631" s="74"/>
      <c r="V8631" s="74"/>
      <c r="W8631" s="74"/>
      <c r="X8631" s="74"/>
    </row>
    <row r="8632">
      <c r="S8632" s="73"/>
      <c r="T8632" s="73"/>
      <c r="U8632" s="74"/>
      <c r="V8632" s="74"/>
      <c r="W8632" s="74"/>
      <c r="X8632" s="74"/>
    </row>
    <row r="8633">
      <c r="S8633" s="73"/>
      <c r="T8633" s="73"/>
      <c r="U8633" s="74"/>
      <c r="V8633" s="74"/>
      <c r="W8633" s="74"/>
      <c r="X8633" s="74"/>
    </row>
    <row r="8634">
      <c r="S8634" s="73"/>
      <c r="T8634" s="73"/>
      <c r="U8634" s="74"/>
      <c r="V8634" s="74"/>
      <c r="W8634" s="74"/>
      <c r="X8634" s="74"/>
    </row>
    <row r="8635">
      <c r="S8635" s="73"/>
      <c r="T8635" s="73"/>
      <c r="U8635" s="74"/>
      <c r="V8635" s="74"/>
      <c r="W8635" s="74"/>
      <c r="X8635" s="74"/>
    </row>
    <row r="8636">
      <c r="S8636" s="73"/>
      <c r="T8636" s="73"/>
      <c r="U8636" s="74"/>
      <c r="V8636" s="74"/>
      <c r="W8636" s="74"/>
      <c r="X8636" s="74"/>
    </row>
    <row r="8637">
      <c r="S8637" s="73"/>
      <c r="T8637" s="73"/>
      <c r="U8637" s="74"/>
      <c r="V8637" s="74"/>
      <c r="W8637" s="74"/>
      <c r="X8637" s="74"/>
    </row>
    <row r="8638">
      <c r="S8638" s="73"/>
      <c r="T8638" s="73"/>
      <c r="U8638" s="74"/>
      <c r="V8638" s="74"/>
      <c r="W8638" s="74"/>
      <c r="X8638" s="74"/>
    </row>
    <row r="8639">
      <c r="S8639" s="73"/>
      <c r="T8639" s="73"/>
      <c r="U8639" s="74"/>
      <c r="V8639" s="74"/>
      <c r="W8639" s="74"/>
      <c r="X8639" s="74"/>
    </row>
    <row r="8640">
      <c r="S8640" s="73"/>
      <c r="T8640" s="73"/>
      <c r="U8640" s="74"/>
      <c r="V8640" s="74"/>
      <c r="W8640" s="74"/>
      <c r="X8640" s="74"/>
    </row>
    <row r="8641">
      <c r="S8641" s="73"/>
      <c r="T8641" s="73"/>
      <c r="U8641" s="74"/>
      <c r="V8641" s="74"/>
      <c r="W8641" s="74"/>
      <c r="X8641" s="74"/>
    </row>
    <row r="8642">
      <c r="S8642" s="73"/>
      <c r="T8642" s="73"/>
      <c r="U8642" s="74"/>
      <c r="V8642" s="74"/>
      <c r="W8642" s="74"/>
      <c r="X8642" s="74"/>
    </row>
    <row r="8643">
      <c r="S8643" s="73"/>
      <c r="T8643" s="73"/>
      <c r="U8643" s="74"/>
      <c r="V8643" s="74"/>
      <c r="W8643" s="74"/>
      <c r="X8643" s="74"/>
    </row>
    <row r="8644">
      <c r="S8644" s="73"/>
      <c r="T8644" s="73"/>
      <c r="U8644" s="74"/>
      <c r="V8644" s="74"/>
      <c r="W8644" s="74"/>
      <c r="X8644" s="74"/>
    </row>
    <row r="8645">
      <c r="S8645" s="73"/>
      <c r="T8645" s="73"/>
      <c r="U8645" s="74"/>
      <c r="V8645" s="74"/>
      <c r="W8645" s="74"/>
      <c r="X8645" s="74"/>
    </row>
    <row r="8646">
      <c r="S8646" s="73"/>
      <c r="T8646" s="73"/>
      <c r="U8646" s="74"/>
      <c r="V8646" s="74"/>
      <c r="W8646" s="74"/>
      <c r="X8646" s="74"/>
    </row>
    <row r="8647">
      <c r="S8647" s="73"/>
      <c r="T8647" s="73"/>
      <c r="U8647" s="74"/>
      <c r="V8647" s="74"/>
      <c r="W8647" s="74"/>
      <c r="X8647" s="74"/>
    </row>
    <row r="8648">
      <c r="S8648" s="73"/>
      <c r="T8648" s="73"/>
      <c r="U8648" s="74"/>
      <c r="V8648" s="74"/>
      <c r="W8648" s="74"/>
      <c r="X8648" s="74"/>
    </row>
    <row r="8649">
      <c r="S8649" s="73"/>
      <c r="T8649" s="73"/>
      <c r="U8649" s="74"/>
      <c r="V8649" s="74"/>
      <c r="W8649" s="74"/>
      <c r="X8649" s="74"/>
    </row>
    <row r="8650">
      <c r="S8650" s="73"/>
      <c r="T8650" s="73"/>
      <c r="U8650" s="74"/>
      <c r="V8650" s="74"/>
      <c r="W8650" s="74"/>
      <c r="X8650" s="74"/>
    </row>
    <row r="8651">
      <c r="S8651" s="73"/>
      <c r="T8651" s="73"/>
      <c r="U8651" s="74"/>
      <c r="V8651" s="74"/>
      <c r="W8651" s="74"/>
      <c r="X8651" s="74"/>
    </row>
    <row r="8652">
      <c r="S8652" s="73"/>
      <c r="T8652" s="73"/>
      <c r="U8652" s="74"/>
      <c r="V8652" s="74"/>
      <c r="W8652" s="74"/>
      <c r="X8652" s="74"/>
    </row>
    <row r="8653">
      <c r="S8653" s="73"/>
      <c r="T8653" s="73"/>
      <c r="U8653" s="74"/>
      <c r="V8653" s="74"/>
      <c r="W8653" s="74"/>
      <c r="X8653" s="74"/>
    </row>
    <row r="8654">
      <c r="S8654" s="73"/>
      <c r="T8654" s="73"/>
      <c r="U8654" s="74"/>
      <c r="V8654" s="74"/>
      <c r="W8654" s="74"/>
      <c r="X8654" s="74"/>
    </row>
    <row r="8655">
      <c r="S8655" s="73"/>
      <c r="T8655" s="73"/>
      <c r="U8655" s="74"/>
      <c r="V8655" s="74"/>
      <c r="W8655" s="74"/>
      <c r="X8655" s="74"/>
    </row>
    <row r="8656">
      <c r="S8656" s="73"/>
      <c r="T8656" s="73"/>
      <c r="U8656" s="74"/>
      <c r="V8656" s="74"/>
      <c r="W8656" s="74"/>
      <c r="X8656" s="74"/>
    </row>
    <row r="8657">
      <c r="S8657" s="73"/>
      <c r="T8657" s="73"/>
      <c r="U8657" s="74"/>
      <c r="V8657" s="74"/>
      <c r="W8657" s="74"/>
      <c r="X8657" s="74"/>
    </row>
    <row r="8658">
      <c r="S8658" s="73"/>
      <c r="T8658" s="73"/>
      <c r="U8658" s="74"/>
      <c r="V8658" s="74"/>
      <c r="W8658" s="74"/>
      <c r="X8658" s="74"/>
    </row>
    <row r="8659">
      <c r="S8659" s="76"/>
      <c r="T8659" s="73"/>
      <c r="U8659" s="74"/>
      <c r="V8659" s="74"/>
      <c r="W8659" s="74"/>
      <c r="X8659" s="74"/>
    </row>
    <row r="8660">
      <c r="S8660" s="73"/>
      <c r="T8660" s="73"/>
      <c r="U8660" s="74"/>
      <c r="V8660" s="74"/>
      <c r="W8660" s="74"/>
      <c r="X8660" s="74"/>
    </row>
    <row r="8661">
      <c r="S8661" s="73"/>
      <c r="T8661" s="73"/>
      <c r="U8661" s="74"/>
      <c r="V8661" s="74"/>
      <c r="W8661" s="74"/>
      <c r="X8661" s="74"/>
    </row>
    <row r="8662">
      <c r="S8662" s="73"/>
      <c r="T8662" s="73"/>
      <c r="U8662" s="74"/>
      <c r="V8662" s="74"/>
      <c r="W8662" s="74"/>
      <c r="X8662" s="74"/>
    </row>
    <row r="8663">
      <c r="S8663" s="73"/>
      <c r="T8663" s="73"/>
      <c r="U8663" s="74"/>
      <c r="V8663" s="74"/>
      <c r="W8663" s="74"/>
      <c r="X8663" s="74"/>
    </row>
    <row r="8664">
      <c r="S8664" s="73"/>
      <c r="T8664" s="73"/>
      <c r="U8664" s="74"/>
      <c r="V8664" s="74"/>
      <c r="W8664" s="74"/>
      <c r="X8664" s="74"/>
    </row>
    <row r="8665">
      <c r="S8665" s="73"/>
      <c r="T8665" s="73"/>
      <c r="U8665" s="74"/>
      <c r="V8665" s="74"/>
      <c r="W8665" s="74"/>
      <c r="X8665" s="74"/>
    </row>
    <row r="8666">
      <c r="S8666" s="73"/>
      <c r="T8666" s="73"/>
      <c r="U8666" s="74"/>
      <c r="V8666" s="74"/>
      <c r="W8666" s="74"/>
      <c r="X8666" s="74"/>
    </row>
    <row r="8667">
      <c r="S8667" s="73"/>
      <c r="T8667" s="73"/>
      <c r="U8667" s="74"/>
      <c r="V8667" s="74"/>
      <c r="W8667" s="74"/>
      <c r="X8667" s="74"/>
    </row>
    <row r="8668">
      <c r="S8668" s="73"/>
      <c r="T8668" s="73"/>
      <c r="U8668" s="74"/>
      <c r="V8668" s="74"/>
      <c r="W8668" s="74"/>
      <c r="X8668" s="74"/>
    </row>
    <row r="8669">
      <c r="S8669" s="73"/>
      <c r="T8669" s="73"/>
      <c r="U8669" s="74"/>
      <c r="V8669" s="74"/>
      <c r="W8669" s="74"/>
      <c r="X8669" s="74"/>
    </row>
    <row r="8670">
      <c r="S8670" s="73"/>
      <c r="T8670" s="73"/>
      <c r="U8670" s="74"/>
      <c r="V8670" s="74"/>
      <c r="W8670" s="74"/>
      <c r="X8670" s="74"/>
    </row>
    <row r="8671">
      <c r="S8671" s="73"/>
      <c r="T8671" s="73"/>
      <c r="U8671" s="74"/>
      <c r="V8671" s="74"/>
      <c r="W8671" s="74"/>
      <c r="X8671" s="74"/>
    </row>
    <row r="8672">
      <c r="S8672" s="73"/>
      <c r="T8672" s="73"/>
      <c r="U8672" s="74"/>
      <c r="V8672" s="74"/>
      <c r="W8672" s="74"/>
      <c r="X8672" s="74"/>
    </row>
    <row r="8673">
      <c r="S8673" s="73"/>
      <c r="T8673" s="73"/>
      <c r="U8673" s="74"/>
      <c r="V8673" s="74"/>
      <c r="W8673" s="74"/>
      <c r="X8673" s="74"/>
    </row>
    <row r="8674">
      <c r="S8674" s="73"/>
      <c r="T8674" s="73"/>
      <c r="U8674" s="74"/>
      <c r="V8674" s="74"/>
      <c r="W8674" s="74"/>
      <c r="X8674" s="74"/>
    </row>
    <row r="8675">
      <c r="S8675" s="73"/>
      <c r="T8675" s="73"/>
      <c r="U8675" s="74"/>
      <c r="V8675" s="74"/>
      <c r="W8675" s="74"/>
      <c r="X8675" s="74"/>
    </row>
    <row r="8676">
      <c r="S8676" s="73"/>
      <c r="T8676" s="73"/>
      <c r="U8676" s="74"/>
      <c r="V8676" s="74"/>
      <c r="W8676" s="74"/>
      <c r="X8676" s="74"/>
    </row>
    <row r="8677">
      <c r="S8677" s="73"/>
      <c r="T8677" s="73"/>
      <c r="U8677" s="74"/>
      <c r="V8677" s="74"/>
      <c r="W8677" s="74"/>
      <c r="X8677" s="74"/>
    </row>
    <row r="8678">
      <c r="S8678" s="73"/>
      <c r="T8678" s="73"/>
      <c r="U8678" s="74"/>
      <c r="V8678" s="74"/>
      <c r="W8678" s="74"/>
      <c r="X8678" s="74"/>
    </row>
    <row r="8679">
      <c r="S8679" s="73"/>
      <c r="T8679" s="73"/>
      <c r="U8679" s="74"/>
      <c r="V8679" s="74"/>
      <c r="W8679" s="74"/>
      <c r="X8679" s="74"/>
    </row>
    <row r="8680">
      <c r="S8680" s="73"/>
      <c r="T8680" s="73"/>
      <c r="U8680" s="74"/>
      <c r="V8680" s="74"/>
      <c r="W8680" s="74"/>
      <c r="X8680" s="74"/>
    </row>
    <row r="8681">
      <c r="S8681" s="73"/>
      <c r="T8681" s="73"/>
      <c r="U8681" s="74"/>
      <c r="V8681" s="74"/>
      <c r="W8681" s="74"/>
      <c r="X8681" s="74"/>
    </row>
    <row r="8682">
      <c r="S8682" s="73"/>
      <c r="T8682" s="73"/>
      <c r="U8682" s="74"/>
      <c r="V8682" s="74"/>
      <c r="W8682" s="74"/>
      <c r="X8682" s="74"/>
    </row>
    <row r="8683">
      <c r="S8683" s="73"/>
      <c r="T8683" s="73"/>
      <c r="U8683" s="74"/>
      <c r="V8683" s="74"/>
      <c r="W8683" s="74"/>
      <c r="X8683" s="74"/>
    </row>
    <row r="8684">
      <c r="S8684" s="73"/>
      <c r="T8684" s="73"/>
      <c r="U8684" s="74"/>
      <c r="V8684" s="74"/>
      <c r="W8684" s="74"/>
      <c r="X8684" s="74"/>
    </row>
    <row r="8686">
      <c r="S8686" s="73"/>
      <c r="T8686" s="73"/>
      <c r="U8686" s="74"/>
      <c r="V8686" s="74"/>
      <c r="W8686" s="74"/>
      <c r="X8686" s="74"/>
    </row>
    <row r="8687">
      <c r="S8687" s="73"/>
      <c r="T8687" s="73"/>
      <c r="U8687" s="74"/>
      <c r="V8687" s="74"/>
      <c r="W8687" s="74"/>
      <c r="X8687" s="74"/>
    </row>
    <row r="8688">
      <c r="S8688" s="73"/>
      <c r="T8688" s="73"/>
      <c r="U8688" s="74"/>
      <c r="V8688" s="74"/>
      <c r="W8688" s="74"/>
      <c r="X8688" s="74"/>
    </row>
    <row r="8689">
      <c r="S8689" s="73"/>
      <c r="T8689" s="73"/>
      <c r="U8689" s="74"/>
      <c r="V8689" s="74"/>
      <c r="W8689" s="74"/>
      <c r="X8689" s="74"/>
    </row>
    <row r="8690">
      <c r="S8690" s="73"/>
      <c r="T8690" s="73"/>
      <c r="U8690" s="74"/>
      <c r="V8690" s="74"/>
      <c r="W8690" s="74"/>
      <c r="X8690" s="74"/>
    </row>
    <row r="8691">
      <c r="S8691" s="73"/>
      <c r="T8691" s="73"/>
      <c r="U8691" s="74"/>
      <c r="V8691" s="74"/>
      <c r="W8691" s="74"/>
      <c r="X8691" s="74"/>
    </row>
    <row r="8692">
      <c r="S8692" s="73"/>
      <c r="T8692" s="73"/>
      <c r="U8692" s="74"/>
      <c r="V8692" s="74"/>
      <c r="W8692" s="74"/>
      <c r="X8692" s="74"/>
    </row>
    <row r="8693">
      <c r="S8693" s="73"/>
      <c r="T8693" s="73"/>
      <c r="U8693" s="74"/>
      <c r="V8693" s="74"/>
      <c r="W8693" s="74"/>
      <c r="X8693" s="74"/>
    </row>
    <row r="8694">
      <c r="S8694" s="73"/>
      <c r="T8694" s="73"/>
      <c r="U8694" s="74"/>
      <c r="V8694" s="74"/>
      <c r="W8694" s="74"/>
      <c r="X8694" s="74"/>
    </row>
    <row r="8695">
      <c r="S8695" s="73"/>
      <c r="T8695" s="73"/>
      <c r="U8695" s="74"/>
      <c r="V8695" s="74"/>
      <c r="W8695" s="74"/>
      <c r="X8695" s="74"/>
    </row>
    <row r="8696">
      <c r="S8696" s="73"/>
      <c r="T8696" s="73"/>
      <c r="U8696" s="74"/>
      <c r="V8696" s="74"/>
      <c r="W8696" s="74"/>
      <c r="X8696" s="74"/>
    </row>
    <row r="8697">
      <c r="S8697" s="73"/>
      <c r="T8697" s="73"/>
      <c r="U8697" s="74"/>
      <c r="V8697" s="74"/>
      <c r="W8697" s="74"/>
      <c r="X8697" s="74"/>
    </row>
    <row r="8698">
      <c r="S8698" s="73"/>
      <c r="T8698" s="73"/>
      <c r="U8698" s="74"/>
      <c r="V8698" s="74"/>
      <c r="W8698" s="74"/>
      <c r="X8698" s="74"/>
    </row>
    <row r="8699">
      <c r="S8699" s="73"/>
      <c r="T8699" s="73"/>
      <c r="U8699" s="74"/>
      <c r="V8699" s="74"/>
      <c r="W8699" s="74"/>
      <c r="X8699" s="74"/>
    </row>
    <row r="8700">
      <c r="S8700" s="73"/>
      <c r="T8700" s="73"/>
      <c r="U8700" s="74"/>
      <c r="V8700" s="74"/>
      <c r="W8700" s="74"/>
      <c r="X8700" s="74"/>
    </row>
    <row r="8701">
      <c r="S8701" s="73"/>
      <c r="T8701" s="73"/>
      <c r="U8701" s="74"/>
      <c r="V8701" s="74"/>
      <c r="W8701" s="74"/>
      <c r="X8701" s="74"/>
    </row>
    <row r="8702">
      <c r="S8702" s="73"/>
      <c r="T8702" s="73"/>
      <c r="U8702" s="74"/>
      <c r="V8702" s="74"/>
      <c r="W8702" s="74"/>
      <c r="X8702" s="74"/>
    </row>
    <row r="8703">
      <c r="S8703" s="73"/>
      <c r="T8703" s="73"/>
      <c r="U8703" s="74"/>
      <c r="V8703" s="74"/>
      <c r="W8703" s="74"/>
      <c r="X8703" s="74"/>
    </row>
    <row r="8704">
      <c r="S8704" s="73"/>
      <c r="T8704" s="73"/>
      <c r="U8704" s="74"/>
      <c r="V8704" s="74"/>
      <c r="W8704" s="74"/>
      <c r="X8704" s="74"/>
    </row>
    <row r="8705">
      <c r="S8705" s="73"/>
      <c r="T8705" s="73"/>
      <c r="U8705" s="74"/>
      <c r="V8705" s="74"/>
      <c r="W8705" s="74"/>
      <c r="X8705" s="74"/>
    </row>
    <row r="8706">
      <c r="S8706" s="73"/>
      <c r="T8706" s="73"/>
      <c r="U8706" s="74"/>
      <c r="V8706" s="74"/>
      <c r="W8706" s="74"/>
      <c r="X8706" s="74"/>
    </row>
    <row r="8707">
      <c r="S8707" s="73"/>
      <c r="T8707" s="73"/>
      <c r="U8707" s="74"/>
      <c r="V8707" s="74"/>
      <c r="W8707" s="74"/>
      <c r="X8707" s="74"/>
    </row>
    <row r="8708">
      <c r="S8708" s="73"/>
      <c r="T8708" s="73"/>
      <c r="U8708" s="74"/>
      <c r="V8708" s="74"/>
      <c r="W8708" s="74"/>
      <c r="X8708" s="74"/>
    </row>
    <row r="8709">
      <c r="S8709" s="73"/>
      <c r="T8709" s="73"/>
      <c r="U8709" s="74"/>
      <c r="V8709" s="74"/>
      <c r="W8709" s="74"/>
      <c r="X8709" s="74"/>
    </row>
    <row r="8710">
      <c r="S8710" s="73"/>
      <c r="T8710" s="73"/>
      <c r="U8710" s="74"/>
      <c r="V8710" s="74"/>
      <c r="W8710" s="74"/>
      <c r="X8710" s="74"/>
    </row>
    <row r="8711">
      <c r="S8711" s="73"/>
      <c r="T8711" s="73"/>
      <c r="U8711" s="74"/>
      <c r="V8711" s="74"/>
      <c r="W8711" s="74"/>
      <c r="X8711" s="74"/>
    </row>
    <row r="8712">
      <c r="S8712" s="73"/>
      <c r="T8712" s="73"/>
      <c r="U8712" s="74"/>
      <c r="V8712" s="74"/>
      <c r="W8712" s="74"/>
      <c r="X8712" s="74"/>
    </row>
    <row r="8713">
      <c r="S8713" s="73"/>
      <c r="T8713" s="73"/>
      <c r="U8713" s="74"/>
      <c r="V8713" s="74"/>
      <c r="W8713" s="74"/>
      <c r="X8713" s="74"/>
    </row>
    <row r="8714">
      <c r="S8714" s="73"/>
      <c r="T8714" s="73"/>
      <c r="U8714" s="74"/>
      <c r="V8714" s="74"/>
      <c r="W8714" s="74"/>
      <c r="X8714" s="74"/>
    </row>
    <row r="8715">
      <c r="S8715" s="73"/>
      <c r="T8715" s="73"/>
      <c r="U8715" s="74"/>
      <c r="V8715" s="74"/>
      <c r="W8715" s="74"/>
      <c r="X8715" s="74"/>
    </row>
    <row r="8716">
      <c r="S8716" s="73"/>
      <c r="T8716" s="73"/>
      <c r="U8716" s="74"/>
      <c r="V8716" s="74"/>
      <c r="W8716" s="74"/>
      <c r="X8716" s="74"/>
    </row>
    <row r="8717">
      <c r="S8717" s="73"/>
      <c r="T8717" s="73"/>
      <c r="U8717" s="74"/>
      <c r="V8717" s="74"/>
      <c r="W8717" s="74"/>
      <c r="X8717" s="74"/>
    </row>
    <row r="8718">
      <c r="S8718" s="73"/>
      <c r="T8718" s="73"/>
      <c r="U8718" s="74"/>
      <c r="V8718" s="74"/>
      <c r="W8718" s="74"/>
      <c r="X8718" s="74"/>
    </row>
    <row r="8719">
      <c r="S8719" s="73"/>
      <c r="T8719" s="73"/>
      <c r="U8719" s="74"/>
      <c r="V8719" s="74"/>
      <c r="W8719" s="74"/>
      <c r="X8719" s="74"/>
    </row>
    <row r="8720">
      <c r="S8720" s="73"/>
      <c r="T8720" s="73"/>
      <c r="U8720" s="74"/>
      <c r="V8720" s="74"/>
      <c r="W8720" s="74"/>
      <c r="X8720" s="74"/>
    </row>
    <row r="8721">
      <c r="S8721" s="73"/>
      <c r="T8721" s="73"/>
      <c r="U8721" s="74"/>
      <c r="V8721" s="74"/>
      <c r="W8721" s="74"/>
      <c r="X8721" s="74"/>
    </row>
    <row r="8722">
      <c r="S8722" s="73"/>
      <c r="T8722" s="73"/>
      <c r="U8722" s="74"/>
      <c r="V8722" s="74"/>
      <c r="W8722" s="74"/>
      <c r="X8722" s="74"/>
    </row>
    <row r="8723">
      <c r="S8723" s="73"/>
      <c r="T8723" s="73"/>
      <c r="U8723" s="74"/>
      <c r="V8723" s="74"/>
      <c r="W8723" s="74"/>
      <c r="X8723" s="74"/>
    </row>
    <row r="8724">
      <c r="S8724" s="73"/>
      <c r="T8724" s="73"/>
      <c r="U8724" s="74"/>
      <c r="V8724" s="74"/>
      <c r="W8724" s="74"/>
      <c r="X8724" s="74"/>
    </row>
    <row r="8725">
      <c r="S8725" s="73"/>
      <c r="T8725" s="73"/>
      <c r="U8725" s="74"/>
      <c r="V8725" s="74"/>
      <c r="W8725" s="74"/>
      <c r="X8725" s="74"/>
    </row>
    <row r="8726">
      <c r="S8726" s="73"/>
      <c r="T8726" s="73"/>
      <c r="U8726" s="74"/>
      <c r="V8726" s="74"/>
      <c r="W8726" s="74"/>
      <c r="X8726" s="74"/>
    </row>
    <row r="8727">
      <c r="S8727" s="73"/>
      <c r="T8727" s="73"/>
      <c r="U8727" s="74"/>
      <c r="V8727" s="74"/>
      <c r="W8727" s="74"/>
      <c r="X8727" s="74"/>
    </row>
    <row r="8728">
      <c r="S8728" s="73"/>
      <c r="T8728" s="73"/>
      <c r="U8728" s="74"/>
      <c r="V8728" s="74"/>
      <c r="W8728" s="74"/>
      <c r="X8728" s="74"/>
    </row>
    <row r="8729">
      <c r="S8729" s="73"/>
      <c r="T8729" s="73"/>
      <c r="U8729" s="74"/>
      <c r="V8729" s="74"/>
      <c r="W8729" s="74"/>
      <c r="X8729" s="74"/>
    </row>
    <row r="8730">
      <c r="S8730" s="73"/>
      <c r="T8730" s="73"/>
      <c r="U8730" s="74"/>
      <c r="V8730" s="74"/>
      <c r="W8730" s="74"/>
      <c r="X8730" s="74"/>
    </row>
    <row r="8731">
      <c r="S8731" s="73"/>
      <c r="T8731" s="73"/>
      <c r="U8731" s="74"/>
      <c r="V8731" s="74"/>
      <c r="W8731" s="74"/>
      <c r="X8731" s="74"/>
    </row>
    <row r="8732">
      <c r="S8732" s="73"/>
      <c r="T8732" s="73"/>
      <c r="U8732" s="74"/>
      <c r="V8732" s="74"/>
      <c r="W8732" s="74"/>
      <c r="X8732" s="74"/>
    </row>
    <row r="8733">
      <c r="S8733" s="73"/>
      <c r="T8733" s="73"/>
      <c r="U8733" s="74"/>
      <c r="V8733" s="74"/>
      <c r="W8733" s="74"/>
      <c r="X8733" s="74"/>
    </row>
    <row r="8734">
      <c r="S8734" s="73"/>
      <c r="T8734" s="73"/>
      <c r="U8734" s="74"/>
      <c r="V8734" s="74"/>
      <c r="W8734" s="74"/>
      <c r="X8734" s="74"/>
    </row>
    <row r="8735">
      <c r="S8735" s="73"/>
      <c r="T8735" s="73"/>
      <c r="U8735" s="74"/>
      <c r="V8735" s="74"/>
      <c r="W8735" s="74"/>
      <c r="X8735" s="74"/>
    </row>
    <row r="8736">
      <c r="S8736" s="73"/>
      <c r="T8736" s="73"/>
      <c r="U8736" s="74"/>
      <c r="V8736" s="74"/>
      <c r="W8736" s="74"/>
      <c r="X8736" s="74"/>
    </row>
    <row r="8737">
      <c r="S8737" s="73"/>
      <c r="T8737" s="73"/>
      <c r="U8737" s="74"/>
      <c r="V8737" s="74"/>
      <c r="W8737" s="74"/>
      <c r="X8737" s="74"/>
    </row>
    <row r="8738">
      <c r="S8738" s="73"/>
      <c r="T8738" s="73"/>
      <c r="U8738" s="74"/>
      <c r="V8738" s="74"/>
      <c r="W8738" s="74"/>
      <c r="X8738" s="74"/>
    </row>
    <row r="8739">
      <c r="S8739" s="73"/>
      <c r="T8739" s="73"/>
      <c r="U8739" s="74"/>
      <c r="V8739" s="74"/>
      <c r="W8739" s="74"/>
      <c r="X8739" s="74"/>
    </row>
    <row r="8740">
      <c r="S8740" s="73"/>
      <c r="T8740" s="73"/>
      <c r="U8740" s="74"/>
      <c r="V8740" s="74"/>
      <c r="W8740" s="74"/>
      <c r="X8740" s="74"/>
    </row>
    <row r="8741">
      <c r="S8741" s="73"/>
      <c r="T8741" s="73"/>
      <c r="U8741" s="74"/>
      <c r="V8741" s="74"/>
      <c r="W8741" s="74"/>
      <c r="X8741" s="74"/>
    </row>
    <row r="8742">
      <c r="S8742" s="73"/>
      <c r="T8742" s="73"/>
      <c r="U8742" s="74"/>
      <c r="V8742" s="74"/>
      <c r="W8742" s="74"/>
      <c r="X8742" s="74"/>
    </row>
    <row r="8743">
      <c r="S8743" s="73"/>
      <c r="T8743" s="73"/>
      <c r="U8743" s="74"/>
      <c r="V8743" s="74"/>
      <c r="W8743" s="74"/>
      <c r="X8743" s="74"/>
    </row>
    <row r="8744">
      <c r="S8744" s="73"/>
      <c r="T8744" s="73"/>
      <c r="U8744" s="74"/>
      <c r="V8744" s="74"/>
      <c r="W8744" s="74"/>
      <c r="X8744" s="74"/>
    </row>
    <row r="8745">
      <c r="S8745" s="73"/>
      <c r="T8745" s="73"/>
      <c r="U8745" s="74"/>
      <c r="V8745" s="74"/>
      <c r="W8745" s="74"/>
      <c r="X8745" s="74"/>
    </row>
    <row r="8746">
      <c r="S8746" s="73"/>
      <c r="T8746" s="73"/>
      <c r="U8746" s="74"/>
      <c r="V8746" s="74"/>
      <c r="W8746" s="74"/>
      <c r="X8746" s="74"/>
    </row>
    <row r="8747">
      <c r="S8747" s="73"/>
      <c r="T8747" s="73"/>
      <c r="U8747" s="74"/>
      <c r="V8747" s="74"/>
      <c r="W8747" s="74"/>
      <c r="X8747" s="74"/>
    </row>
    <row r="8748">
      <c r="S8748" s="73"/>
      <c r="T8748" s="73"/>
      <c r="U8748" s="74"/>
      <c r="V8748" s="74"/>
      <c r="W8748" s="74"/>
      <c r="X8748" s="74"/>
    </row>
    <row r="8749">
      <c r="S8749" s="73"/>
      <c r="T8749" s="73"/>
      <c r="U8749" s="74"/>
      <c r="V8749" s="74"/>
      <c r="W8749" s="74"/>
      <c r="X8749" s="74"/>
    </row>
    <row r="8750">
      <c r="S8750" s="73"/>
      <c r="T8750" s="73"/>
      <c r="U8750" s="74"/>
      <c r="V8750" s="74"/>
      <c r="W8750" s="74"/>
      <c r="X8750" s="74"/>
    </row>
    <row r="8751">
      <c r="S8751" s="73"/>
      <c r="T8751" s="73"/>
      <c r="U8751" s="74"/>
      <c r="V8751" s="74"/>
      <c r="W8751" s="74"/>
      <c r="X8751" s="74"/>
    </row>
    <row r="8752">
      <c r="S8752" s="73"/>
      <c r="T8752" s="73"/>
      <c r="U8752" s="74"/>
      <c r="V8752" s="74"/>
      <c r="W8752" s="74"/>
      <c r="X8752" s="74"/>
    </row>
    <row r="8753">
      <c r="S8753" s="73"/>
      <c r="T8753" s="73"/>
      <c r="U8753" s="74"/>
      <c r="V8753" s="74"/>
      <c r="W8753" s="74"/>
      <c r="X8753" s="74"/>
    </row>
    <row r="8754">
      <c r="S8754" s="73"/>
      <c r="T8754" s="73"/>
      <c r="U8754" s="74"/>
      <c r="V8754" s="74"/>
      <c r="W8754" s="74"/>
      <c r="X8754" s="74"/>
    </row>
    <row r="8755">
      <c r="S8755" s="73"/>
      <c r="T8755" s="73"/>
      <c r="U8755" s="74"/>
      <c r="V8755" s="74"/>
      <c r="W8755" s="74"/>
      <c r="X8755" s="74"/>
    </row>
    <row r="8756">
      <c r="S8756" s="73"/>
      <c r="T8756" s="73"/>
      <c r="U8756" s="74"/>
      <c r="V8756" s="74"/>
      <c r="W8756" s="74"/>
      <c r="X8756" s="74"/>
    </row>
    <row r="8757">
      <c r="S8757" s="73"/>
      <c r="T8757" s="73"/>
      <c r="U8757" s="74"/>
      <c r="V8757" s="74"/>
      <c r="W8757" s="74"/>
      <c r="X8757" s="74"/>
    </row>
    <row r="8758">
      <c r="S8758" s="73"/>
      <c r="T8758" s="73"/>
      <c r="U8758" s="74"/>
      <c r="V8758" s="74"/>
      <c r="W8758" s="74"/>
      <c r="X8758" s="74"/>
    </row>
    <row r="8759">
      <c r="S8759" s="73"/>
      <c r="T8759" s="73"/>
      <c r="U8759" s="74"/>
      <c r="V8759" s="74"/>
      <c r="W8759" s="74"/>
      <c r="X8759" s="74"/>
    </row>
    <row r="8760">
      <c r="S8760" s="73"/>
      <c r="T8760" s="73"/>
      <c r="U8760" s="74"/>
      <c r="V8760" s="74"/>
      <c r="W8760" s="74"/>
      <c r="X8760" s="74"/>
    </row>
    <row r="8761">
      <c r="S8761" s="73"/>
      <c r="T8761" s="73"/>
      <c r="U8761" s="74"/>
      <c r="V8761" s="74"/>
      <c r="W8761" s="74"/>
      <c r="X8761" s="74"/>
    </row>
    <row r="8762">
      <c r="S8762" s="73"/>
      <c r="T8762" s="73"/>
      <c r="U8762" s="74"/>
      <c r="V8762" s="74"/>
      <c r="W8762" s="74"/>
      <c r="X8762" s="74"/>
    </row>
    <row r="8763">
      <c r="S8763" s="73"/>
      <c r="T8763" s="73"/>
      <c r="U8763" s="74"/>
      <c r="V8763" s="74"/>
      <c r="W8763" s="74"/>
      <c r="X8763" s="74"/>
    </row>
    <row r="8764">
      <c r="S8764" s="73"/>
      <c r="T8764" s="73"/>
      <c r="U8764" s="74"/>
      <c r="V8764" s="74"/>
      <c r="W8764" s="74"/>
      <c r="X8764" s="74"/>
    </row>
    <row r="8765">
      <c r="S8765" s="73"/>
      <c r="T8765" s="73"/>
      <c r="U8765" s="74"/>
      <c r="V8765" s="74"/>
      <c r="W8765" s="74"/>
      <c r="X8765" s="74"/>
    </row>
    <row r="8766">
      <c r="S8766" s="73"/>
      <c r="T8766" s="73"/>
      <c r="U8766" s="74"/>
      <c r="V8766" s="74"/>
      <c r="W8766" s="74"/>
      <c r="X8766" s="74"/>
    </row>
    <row r="8767">
      <c r="S8767" s="73"/>
      <c r="T8767" s="73"/>
      <c r="U8767" s="74"/>
      <c r="V8767" s="74"/>
      <c r="W8767" s="74"/>
      <c r="X8767" s="74"/>
    </row>
    <row r="8768">
      <c r="S8768" s="73"/>
      <c r="T8768" s="73"/>
      <c r="U8768" s="74"/>
      <c r="V8768" s="74"/>
      <c r="W8768" s="74"/>
      <c r="X8768" s="74"/>
    </row>
    <row r="8769">
      <c r="S8769" s="73"/>
      <c r="T8769" s="73"/>
      <c r="U8769" s="74"/>
      <c r="V8769" s="74"/>
      <c r="W8769" s="74"/>
      <c r="X8769" s="74"/>
    </row>
    <row r="8770">
      <c r="S8770" s="73"/>
      <c r="T8770" s="73"/>
      <c r="U8770" s="74"/>
      <c r="V8770" s="74"/>
      <c r="W8770" s="74"/>
      <c r="X8770" s="74"/>
    </row>
    <row r="8771">
      <c r="S8771" s="73"/>
      <c r="T8771" s="73"/>
      <c r="U8771" s="74"/>
      <c r="V8771" s="74"/>
      <c r="W8771" s="74"/>
      <c r="X8771" s="74"/>
    </row>
    <row r="8772">
      <c r="S8772" s="73"/>
      <c r="T8772" s="73"/>
      <c r="U8772" s="74"/>
      <c r="V8772" s="74"/>
      <c r="W8772" s="74"/>
      <c r="X8772" s="74"/>
    </row>
    <row r="8773">
      <c r="S8773" s="73"/>
      <c r="T8773" s="73"/>
      <c r="U8773" s="74"/>
      <c r="V8773" s="74"/>
      <c r="W8773" s="74"/>
      <c r="X8773" s="74"/>
    </row>
    <row r="8775">
      <c r="S8775" s="73"/>
      <c r="T8775" s="73"/>
      <c r="U8775" s="74"/>
      <c r="V8775" s="74"/>
      <c r="W8775" s="74"/>
      <c r="X8775" s="74"/>
    </row>
    <row r="8777">
      <c r="S8777" s="73"/>
      <c r="T8777" s="73"/>
      <c r="U8777" s="74"/>
      <c r="V8777" s="74"/>
      <c r="W8777" s="74"/>
      <c r="X8777" s="74"/>
    </row>
    <row r="8778">
      <c r="S8778" s="73"/>
      <c r="T8778" s="73"/>
      <c r="U8778" s="74"/>
      <c r="V8778" s="74"/>
      <c r="W8778" s="74"/>
      <c r="X8778" s="74"/>
    </row>
    <row r="8779">
      <c r="S8779" s="73"/>
      <c r="T8779" s="73"/>
      <c r="U8779" s="74"/>
      <c r="V8779" s="74"/>
      <c r="W8779" s="74"/>
      <c r="X8779" s="74"/>
    </row>
    <row r="8780">
      <c r="S8780" s="73"/>
      <c r="T8780" s="73"/>
      <c r="U8780" s="74"/>
      <c r="V8780" s="74"/>
      <c r="W8780" s="74"/>
      <c r="X8780" s="74"/>
    </row>
    <row r="8781">
      <c r="S8781" s="73"/>
      <c r="T8781" s="73"/>
      <c r="U8781" s="74"/>
      <c r="V8781" s="74"/>
      <c r="W8781" s="74"/>
      <c r="X8781" s="74"/>
    </row>
    <row r="8782">
      <c r="S8782" s="73"/>
      <c r="T8782" s="73"/>
      <c r="U8782" s="74"/>
      <c r="V8782" s="74"/>
      <c r="W8782" s="74"/>
      <c r="X8782" s="74"/>
    </row>
    <row r="8783">
      <c r="S8783" s="73"/>
      <c r="T8783" s="73"/>
      <c r="U8783" s="74"/>
      <c r="V8783" s="74"/>
      <c r="W8783" s="74"/>
      <c r="X8783" s="74"/>
    </row>
    <row r="8784">
      <c r="S8784" s="73"/>
      <c r="T8784" s="73"/>
      <c r="U8784" s="74"/>
      <c r="V8784" s="74"/>
      <c r="W8784" s="74"/>
      <c r="X8784" s="74"/>
    </row>
    <row r="8785">
      <c r="S8785" s="73"/>
      <c r="T8785" s="73"/>
      <c r="U8785" s="74"/>
      <c r="V8785" s="74"/>
      <c r="W8785" s="74"/>
      <c r="X8785" s="74"/>
    </row>
    <row r="8786">
      <c r="S8786" s="73"/>
      <c r="T8786" s="73"/>
      <c r="U8786" s="74"/>
      <c r="V8786" s="74"/>
      <c r="W8786" s="74"/>
      <c r="X8786" s="74"/>
    </row>
    <row r="8787">
      <c r="S8787" s="73"/>
      <c r="T8787" s="73"/>
      <c r="U8787" s="74"/>
      <c r="V8787" s="74"/>
      <c r="W8787" s="74"/>
      <c r="X8787" s="74"/>
    </row>
    <row r="8788">
      <c r="S8788" s="73"/>
      <c r="T8788" s="73"/>
      <c r="U8788" s="74"/>
      <c r="V8788" s="74"/>
      <c r="W8788" s="74"/>
      <c r="X8788" s="74"/>
    </row>
    <row r="8789">
      <c r="S8789" s="73"/>
      <c r="T8789" s="73"/>
      <c r="U8789" s="74"/>
      <c r="V8789" s="74"/>
      <c r="W8789" s="74"/>
      <c r="X8789" s="74"/>
    </row>
    <row r="8790">
      <c r="S8790" s="73"/>
      <c r="T8790" s="73"/>
      <c r="U8790" s="74"/>
      <c r="V8790" s="74"/>
      <c r="W8790" s="74"/>
      <c r="X8790" s="74"/>
    </row>
    <row r="8791">
      <c r="S8791" s="73"/>
      <c r="T8791" s="73"/>
      <c r="U8791" s="74"/>
      <c r="V8791" s="74"/>
      <c r="W8791" s="74"/>
      <c r="X8791" s="74"/>
    </row>
    <row r="8792">
      <c r="S8792" s="73"/>
      <c r="T8792" s="73"/>
      <c r="U8792" s="74"/>
      <c r="V8792" s="74"/>
      <c r="W8792" s="74"/>
      <c r="X8792" s="74"/>
    </row>
    <row r="8793">
      <c r="S8793" s="73"/>
      <c r="T8793" s="73"/>
      <c r="U8793" s="74"/>
      <c r="V8793" s="74"/>
      <c r="W8793" s="74"/>
      <c r="X8793" s="74"/>
    </row>
    <row r="8794">
      <c r="S8794" s="73"/>
      <c r="T8794" s="73"/>
      <c r="U8794" s="74"/>
      <c r="V8794" s="74"/>
      <c r="W8794" s="74"/>
      <c r="X8794" s="74"/>
    </row>
    <row r="8795">
      <c r="S8795" s="73"/>
      <c r="T8795" s="73"/>
      <c r="U8795" s="74"/>
      <c r="V8795" s="74"/>
      <c r="W8795" s="74"/>
      <c r="X8795" s="74"/>
    </row>
    <row r="8796">
      <c r="S8796" s="73"/>
      <c r="T8796" s="73"/>
      <c r="U8796" s="74"/>
      <c r="V8796" s="74"/>
      <c r="W8796" s="74"/>
      <c r="X8796" s="74"/>
    </row>
    <row r="8797">
      <c r="S8797" s="73"/>
      <c r="T8797" s="73"/>
      <c r="U8797" s="74"/>
      <c r="V8797" s="74"/>
      <c r="W8797" s="74"/>
      <c r="X8797" s="74"/>
    </row>
    <row r="8798">
      <c r="S8798" s="73"/>
      <c r="T8798" s="73"/>
      <c r="U8798" s="74"/>
      <c r="V8798" s="74"/>
      <c r="W8798" s="74"/>
      <c r="X8798" s="74"/>
    </row>
    <row r="8799">
      <c r="S8799" s="73"/>
      <c r="T8799" s="73"/>
      <c r="U8799" s="74"/>
      <c r="V8799" s="74"/>
      <c r="W8799" s="74"/>
      <c r="X8799" s="74"/>
    </row>
    <row r="8800">
      <c r="S8800" s="73"/>
      <c r="T8800" s="73"/>
      <c r="U8800" s="74"/>
      <c r="V8800" s="74"/>
      <c r="W8800" s="74"/>
      <c r="X8800" s="74"/>
    </row>
    <row r="8801">
      <c r="S8801" s="73"/>
      <c r="T8801" s="73"/>
      <c r="U8801" s="74"/>
      <c r="V8801" s="74"/>
      <c r="W8801" s="74"/>
      <c r="X8801" s="74"/>
    </row>
    <row r="8802">
      <c r="S8802" s="73"/>
      <c r="T8802" s="73"/>
      <c r="U8802" s="74"/>
      <c r="V8802" s="74"/>
      <c r="W8802" s="74"/>
      <c r="X8802" s="74"/>
    </row>
    <row r="8803">
      <c r="S8803" s="73"/>
      <c r="T8803" s="73"/>
      <c r="U8803" s="74"/>
      <c r="V8803" s="74"/>
      <c r="W8803" s="74"/>
      <c r="X8803" s="74"/>
    </row>
    <row r="8804">
      <c r="S8804" s="73"/>
      <c r="T8804" s="73"/>
      <c r="U8804" s="74"/>
      <c r="V8804" s="74"/>
      <c r="W8804" s="74"/>
      <c r="X8804" s="74"/>
    </row>
    <row r="8805">
      <c r="S8805" s="73"/>
      <c r="T8805" s="73"/>
      <c r="U8805" s="74"/>
      <c r="V8805" s="74"/>
      <c r="W8805" s="74"/>
      <c r="X8805" s="74"/>
    </row>
    <row r="8806">
      <c r="S8806" s="73"/>
      <c r="T8806" s="73"/>
      <c r="U8806" s="74"/>
      <c r="V8806" s="74"/>
      <c r="W8806" s="74"/>
      <c r="X8806" s="74"/>
    </row>
    <row r="8807">
      <c r="S8807" s="73"/>
      <c r="T8807" s="73"/>
      <c r="U8807" s="74"/>
      <c r="V8807" s="74"/>
      <c r="W8807" s="74"/>
      <c r="X8807" s="74"/>
    </row>
    <row r="8808">
      <c r="S8808" s="73"/>
      <c r="T8808" s="73"/>
      <c r="U8808" s="74"/>
      <c r="V8808" s="74"/>
      <c r="W8808" s="74"/>
      <c r="X8808" s="74"/>
    </row>
    <row r="8809">
      <c r="S8809" s="73"/>
      <c r="T8809" s="73"/>
      <c r="U8809" s="74"/>
      <c r="V8809" s="74"/>
      <c r="W8809" s="74"/>
      <c r="X8809" s="74"/>
    </row>
    <row r="8810">
      <c r="S8810" s="73"/>
      <c r="T8810" s="73"/>
      <c r="U8810" s="74"/>
      <c r="V8810" s="74"/>
      <c r="W8810" s="74"/>
      <c r="X8810" s="74"/>
    </row>
    <row r="8811">
      <c r="S8811" s="73"/>
      <c r="T8811" s="73"/>
      <c r="U8811" s="74"/>
      <c r="V8811" s="74"/>
      <c r="W8811" s="74"/>
      <c r="X8811" s="74"/>
    </row>
    <row r="8812">
      <c r="S8812" s="73"/>
      <c r="T8812" s="73"/>
      <c r="U8812" s="74"/>
      <c r="V8812" s="74"/>
      <c r="W8812" s="74"/>
      <c r="X8812" s="74"/>
    </row>
    <row r="8813">
      <c r="S8813" s="73"/>
      <c r="T8813" s="73"/>
      <c r="U8813" s="74"/>
      <c r="V8813" s="74"/>
      <c r="W8813" s="74"/>
      <c r="X8813" s="74"/>
    </row>
    <row r="8814">
      <c r="S8814" s="73"/>
      <c r="T8814" s="73"/>
      <c r="U8814" s="74"/>
      <c r="V8814" s="74"/>
      <c r="W8814" s="74"/>
      <c r="X8814" s="74"/>
    </row>
    <row r="8815">
      <c r="S8815" s="73"/>
      <c r="T8815" s="73"/>
      <c r="U8815" s="74"/>
      <c r="V8815" s="74"/>
      <c r="W8815" s="74"/>
      <c r="X8815" s="74"/>
    </row>
    <row r="8816">
      <c r="S8816" s="73"/>
      <c r="T8816" s="73"/>
      <c r="U8816" s="74"/>
      <c r="V8816" s="74"/>
      <c r="W8816" s="74"/>
      <c r="X8816" s="74"/>
    </row>
    <row r="8817">
      <c r="S8817" s="73"/>
      <c r="T8817" s="73"/>
      <c r="U8817" s="74"/>
      <c r="V8817" s="74"/>
      <c r="W8817" s="74"/>
      <c r="X8817" s="74"/>
    </row>
    <row r="8818">
      <c r="S8818" s="73"/>
      <c r="T8818" s="73"/>
      <c r="U8818" s="74"/>
      <c r="V8818" s="74"/>
      <c r="W8818" s="74"/>
      <c r="X8818" s="74"/>
    </row>
    <row r="8819">
      <c r="S8819" s="73"/>
      <c r="T8819" s="73"/>
      <c r="U8819" s="74"/>
      <c r="V8819" s="74"/>
      <c r="W8819" s="74"/>
      <c r="X8819" s="74"/>
    </row>
    <row r="8820">
      <c r="S8820" s="73"/>
      <c r="T8820" s="73"/>
      <c r="U8820" s="74"/>
      <c r="V8820" s="74"/>
      <c r="W8820" s="74"/>
      <c r="X8820" s="74"/>
    </row>
    <row r="8821">
      <c r="S8821" s="73"/>
      <c r="T8821" s="73"/>
      <c r="U8821" s="74"/>
      <c r="V8821" s="74"/>
      <c r="W8821" s="74"/>
      <c r="X8821" s="74"/>
    </row>
    <row r="8822">
      <c r="S8822" s="73"/>
      <c r="T8822" s="73"/>
      <c r="U8822" s="74"/>
      <c r="V8822" s="74"/>
      <c r="W8822" s="74"/>
      <c r="X8822" s="74"/>
    </row>
    <row r="8823">
      <c r="S8823" s="73"/>
      <c r="T8823" s="73"/>
      <c r="U8823" s="74"/>
      <c r="V8823" s="74"/>
      <c r="W8823" s="74"/>
      <c r="X8823" s="74"/>
    </row>
    <row r="8824">
      <c r="S8824" s="73"/>
      <c r="T8824" s="73"/>
      <c r="U8824" s="74"/>
      <c r="V8824" s="74"/>
      <c r="W8824" s="74"/>
      <c r="X8824" s="74"/>
    </row>
    <row r="8825">
      <c r="S8825" s="73"/>
      <c r="T8825" s="73"/>
      <c r="U8825" s="74"/>
      <c r="V8825" s="74"/>
      <c r="W8825" s="74"/>
      <c r="X8825" s="74"/>
    </row>
    <row r="8826">
      <c r="S8826" s="73"/>
      <c r="T8826" s="73"/>
      <c r="U8826" s="74"/>
      <c r="V8826" s="74"/>
      <c r="W8826" s="74"/>
      <c r="X8826" s="74"/>
    </row>
    <row r="8827">
      <c r="S8827" s="73"/>
      <c r="T8827" s="73"/>
      <c r="U8827" s="74"/>
      <c r="V8827" s="74"/>
      <c r="W8827" s="74"/>
      <c r="X8827" s="74"/>
    </row>
    <row r="8828">
      <c r="S8828" s="73"/>
      <c r="T8828" s="73"/>
      <c r="U8828" s="74"/>
      <c r="V8828" s="74"/>
      <c r="W8828" s="74"/>
      <c r="X8828" s="74"/>
    </row>
    <row r="8829">
      <c r="S8829" s="73"/>
      <c r="T8829" s="73"/>
      <c r="U8829" s="74"/>
      <c r="V8829" s="74"/>
      <c r="W8829" s="74"/>
      <c r="X8829" s="74"/>
    </row>
    <row r="8830">
      <c r="S8830" s="73"/>
      <c r="T8830" s="73"/>
      <c r="U8830" s="74"/>
      <c r="V8830" s="74"/>
      <c r="W8830" s="74"/>
      <c r="X8830" s="74"/>
    </row>
    <row r="8831">
      <c r="S8831" s="73"/>
      <c r="T8831" s="73"/>
      <c r="U8831" s="74"/>
      <c r="V8831" s="74"/>
      <c r="W8831" s="74"/>
      <c r="X8831" s="74"/>
    </row>
    <row r="8832">
      <c r="S8832" s="73"/>
      <c r="T8832" s="73"/>
      <c r="U8832" s="74"/>
      <c r="V8832" s="74"/>
      <c r="W8832" s="74"/>
      <c r="X8832" s="74"/>
    </row>
    <row r="8833">
      <c r="S8833" s="73"/>
      <c r="T8833" s="73"/>
      <c r="U8833" s="74"/>
      <c r="V8833" s="74"/>
      <c r="W8833" s="74"/>
      <c r="X8833" s="74"/>
    </row>
    <row r="8834">
      <c r="S8834" s="73"/>
      <c r="T8834" s="73"/>
      <c r="U8834" s="74"/>
      <c r="V8834" s="74"/>
      <c r="W8834" s="74"/>
      <c r="X8834" s="74"/>
    </row>
    <row r="8835">
      <c r="S8835" s="73"/>
      <c r="T8835" s="73"/>
      <c r="U8835" s="74"/>
      <c r="V8835" s="74"/>
      <c r="W8835" s="74"/>
      <c r="X8835" s="74"/>
    </row>
    <row r="8836">
      <c r="S8836" s="73"/>
      <c r="T8836" s="73"/>
      <c r="U8836" s="74"/>
      <c r="V8836" s="74"/>
      <c r="W8836" s="74"/>
      <c r="X8836" s="74"/>
    </row>
    <row r="8837">
      <c r="S8837" s="73"/>
      <c r="T8837" s="73"/>
      <c r="U8837" s="74"/>
      <c r="V8837" s="74"/>
      <c r="W8837" s="74"/>
      <c r="X8837" s="74"/>
    </row>
    <row r="8838">
      <c r="S8838" s="73"/>
      <c r="T8838" s="73"/>
      <c r="U8838" s="74"/>
      <c r="V8838" s="74"/>
      <c r="W8838" s="74"/>
      <c r="X8838" s="74"/>
    </row>
    <row r="8839">
      <c r="S8839" s="73"/>
      <c r="T8839" s="73"/>
      <c r="U8839" s="74"/>
      <c r="V8839" s="74"/>
      <c r="W8839" s="74"/>
      <c r="X8839" s="74"/>
    </row>
    <row r="8840">
      <c r="S8840" s="73"/>
      <c r="T8840" s="73"/>
      <c r="U8840" s="74"/>
      <c r="V8840" s="74"/>
      <c r="W8840" s="74"/>
      <c r="X8840" s="74"/>
    </row>
    <row r="8841">
      <c r="S8841" s="73"/>
      <c r="T8841" s="73"/>
      <c r="U8841" s="74"/>
      <c r="V8841" s="74"/>
      <c r="W8841" s="74"/>
      <c r="X8841" s="74"/>
    </row>
    <row r="8842">
      <c r="S8842" s="73"/>
      <c r="T8842" s="73"/>
      <c r="U8842" s="74"/>
      <c r="V8842" s="74"/>
      <c r="W8842" s="74"/>
      <c r="X8842" s="74"/>
    </row>
    <row r="8843">
      <c r="S8843" s="73"/>
      <c r="T8843" s="73"/>
      <c r="U8843" s="74"/>
      <c r="V8843" s="74"/>
      <c r="W8843" s="74"/>
      <c r="X8843" s="74"/>
    </row>
    <row r="8844">
      <c r="S8844" s="73"/>
      <c r="T8844" s="73"/>
      <c r="U8844" s="74"/>
      <c r="V8844" s="74"/>
      <c r="W8844" s="74"/>
      <c r="X8844" s="74"/>
    </row>
    <row r="8845">
      <c r="S8845" s="73"/>
      <c r="T8845" s="73"/>
      <c r="U8845" s="74"/>
      <c r="V8845" s="74"/>
      <c r="W8845" s="74"/>
      <c r="X8845" s="74"/>
    </row>
    <row r="8846">
      <c r="S8846" s="73"/>
      <c r="T8846" s="73"/>
      <c r="U8846" s="74"/>
      <c r="V8846" s="74"/>
      <c r="W8846" s="74"/>
      <c r="X8846" s="74"/>
    </row>
    <row r="8847">
      <c r="S8847" s="73"/>
      <c r="T8847" s="73"/>
      <c r="U8847" s="74"/>
      <c r="V8847" s="74"/>
      <c r="W8847" s="74"/>
      <c r="X8847" s="74"/>
    </row>
    <row r="8848">
      <c r="S8848" s="73"/>
      <c r="T8848" s="73"/>
      <c r="U8848" s="74"/>
      <c r="V8848" s="74"/>
      <c r="W8848" s="74"/>
      <c r="X8848" s="74"/>
    </row>
    <row r="8849">
      <c r="S8849" s="73"/>
      <c r="T8849" s="73"/>
      <c r="U8849" s="74"/>
      <c r="V8849" s="74"/>
      <c r="W8849" s="74"/>
      <c r="X8849" s="74"/>
    </row>
    <row r="8850">
      <c r="S8850" s="73"/>
      <c r="T8850" s="73"/>
      <c r="U8850" s="74"/>
      <c r="V8850" s="74"/>
      <c r="W8850" s="74"/>
      <c r="X8850" s="74"/>
    </row>
    <row r="8851">
      <c r="S8851" s="73"/>
      <c r="T8851" s="73"/>
      <c r="U8851" s="74"/>
      <c r="V8851" s="74"/>
      <c r="W8851" s="74"/>
      <c r="X8851" s="74"/>
    </row>
    <row r="8852">
      <c r="S8852" s="73"/>
      <c r="T8852" s="73"/>
      <c r="U8852" s="74"/>
      <c r="V8852" s="74"/>
      <c r="W8852" s="74"/>
      <c r="X8852" s="74"/>
    </row>
    <row r="8853">
      <c r="S8853" s="73"/>
      <c r="T8853" s="73"/>
      <c r="U8853" s="74"/>
      <c r="V8853" s="74"/>
      <c r="W8853" s="74"/>
      <c r="X8853" s="74"/>
    </row>
    <row r="8854">
      <c r="S8854" s="73"/>
      <c r="T8854" s="73"/>
      <c r="U8854" s="74"/>
      <c r="V8854" s="74"/>
      <c r="W8854" s="74"/>
      <c r="X8854" s="74"/>
    </row>
    <row r="8855">
      <c r="S8855" s="73"/>
      <c r="T8855" s="73"/>
      <c r="U8855" s="74"/>
      <c r="V8855" s="74"/>
      <c r="W8855" s="74"/>
      <c r="X8855" s="74"/>
    </row>
    <row r="8856">
      <c r="S8856" s="73"/>
      <c r="T8856" s="73"/>
      <c r="U8856" s="74"/>
      <c r="V8856" s="74"/>
      <c r="W8856" s="74"/>
      <c r="X8856" s="74"/>
    </row>
    <row r="8857">
      <c r="S8857" s="73"/>
      <c r="T8857" s="73"/>
      <c r="U8857" s="74"/>
      <c r="V8857" s="74"/>
      <c r="W8857" s="74"/>
      <c r="X8857" s="74"/>
    </row>
    <row r="8858">
      <c r="S8858" s="73"/>
      <c r="T8858" s="73"/>
      <c r="U8858" s="74"/>
      <c r="V8858" s="74"/>
      <c r="W8858" s="74"/>
      <c r="X8858" s="74"/>
    </row>
    <row r="8859">
      <c r="S8859" s="73"/>
      <c r="T8859" s="73"/>
      <c r="U8859" s="74"/>
      <c r="V8859" s="74"/>
      <c r="W8859" s="74"/>
      <c r="X8859" s="74"/>
    </row>
    <row r="8861">
      <c r="S8861" s="73"/>
      <c r="T8861" s="73"/>
      <c r="U8861" s="74"/>
      <c r="V8861" s="74"/>
      <c r="W8861" s="74"/>
      <c r="X8861" s="74"/>
    </row>
    <row r="8862">
      <c r="S8862" s="73"/>
      <c r="T8862" s="73"/>
      <c r="U8862" s="74"/>
      <c r="V8862" s="74"/>
      <c r="W8862" s="74"/>
      <c r="X8862" s="74"/>
    </row>
    <row r="8863">
      <c r="S8863" s="73"/>
      <c r="T8863" s="73"/>
      <c r="U8863" s="74"/>
      <c r="V8863" s="74"/>
      <c r="W8863" s="74"/>
      <c r="X8863" s="74"/>
    </row>
    <row r="8864">
      <c r="S8864" s="73"/>
      <c r="T8864" s="73"/>
      <c r="U8864" s="74"/>
      <c r="V8864" s="74"/>
      <c r="W8864" s="74"/>
      <c r="X8864" s="74"/>
    </row>
    <row r="8865">
      <c r="S8865" s="73"/>
      <c r="T8865" s="73"/>
      <c r="U8865" s="74"/>
      <c r="V8865" s="74"/>
      <c r="W8865" s="74"/>
      <c r="X8865" s="74"/>
    </row>
    <row r="8866">
      <c r="S8866" s="73"/>
      <c r="T8866" s="73"/>
      <c r="U8866" s="74"/>
      <c r="V8866" s="74"/>
      <c r="W8866" s="74"/>
      <c r="X8866" s="74"/>
    </row>
    <row r="8867">
      <c r="S8867" s="73"/>
      <c r="T8867" s="73"/>
      <c r="U8867" s="74"/>
      <c r="V8867" s="74"/>
      <c r="W8867" s="74"/>
      <c r="X8867" s="74"/>
    </row>
    <row r="8868">
      <c r="S8868" s="73"/>
      <c r="T8868" s="73"/>
      <c r="U8868" s="74"/>
      <c r="V8868" s="74"/>
      <c r="W8868" s="74"/>
      <c r="X8868" s="74"/>
    </row>
    <row r="8869">
      <c r="S8869" s="73"/>
      <c r="T8869" s="73"/>
      <c r="U8869" s="74"/>
      <c r="V8869" s="74"/>
      <c r="W8869" s="74"/>
      <c r="X8869" s="74"/>
    </row>
    <row r="8870">
      <c r="S8870" s="73"/>
      <c r="T8870" s="73"/>
      <c r="U8870" s="74"/>
      <c r="V8870" s="74"/>
      <c r="W8870" s="74"/>
      <c r="X8870" s="74"/>
    </row>
    <row r="8871">
      <c r="S8871" s="73"/>
      <c r="T8871" s="73"/>
      <c r="U8871" s="74"/>
      <c r="V8871" s="74"/>
      <c r="W8871" s="74"/>
      <c r="X8871" s="74"/>
    </row>
    <row r="8872">
      <c r="S8872" s="73"/>
      <c r="T8872" s="73"/>
      <c r="U8872" s="74"/>
      <c r="V8872" s="74"/>
      <c r="W8872" s="74"/>
      <c r="X8872" s="74"/>
    </row>
    <row r="8873">
      <c r="S8873" s="73"/>
      <c r="T8873" s="73"/>
      <c r="U8873" s="74"/>
      <c r="V8873" s="74"/>
      <c r="W8873" s="74"/>
      <c r="X8873" s="74"/>
    </row>
    <row r="8874">
      <c r="S8874" s="73"/>
      <c r="T8874" s="73"/>
      <c r="U8874" s="74"/>
      <c r="V8874" s="74"/>
      <c r="W8874" s="74"/>
      <c r="X8874" s="74"/>
    </row>
    <row r="8875">
      <c r="S8875" s="73"/>
      <c r="T8875" s="73"/>
      <c r="U8875" s="74"/>
      <c r="V8875" s="74"/>
      <c r="W8875" s="74"/>
      <c r="X8875" s="74"/>
    </row>
    <row r="8876">
      <c r="S8876" s="73"/>
      <c r="T8876" s="73"/>
      <c r="U8876" s="74"/>
      <c r="V8876" s="74"/>
      <c r="W8876" s="74"/>
      <c r="X8876" s="74"/>
    </row>
    <row r="8877">
      <c r="S8877" s="73"/>
      <c r="T8877" s="73"/>
      <c r="U8877" s="74"/>
      <c r="V8877" s="74"/>
      <c r="W8877" s="74"/>
      <c r="X8877" s="74"/>
    </row>
    <row r="8878">
      <c r="S8878" s="73"/>
      <c r="T8878" s="73"/>
      <c r="U8878" s="74"/>
      <c r="V8878" s="74"/>
      <c r="W8878" s="74"/>
      <c r="X8878" s="74"/>
    </row>
    <row r="8879">
      <c r="S8879" s="73"/>
      <c r="T8879" s="73"/>
      <c r="U8879" s="74"/>
      <c r="V8879" s="74"/>
      <c r="W8879" s="74"/>
      <c r="X8879" s="74"/>
    </row>
    <row r="8880">
      <c r="S8880" s="73"/>
      <c r="T8880" s="73"/>
      <c r="U8880" s="74"/>
      <c r="V8880" s="74"/>
      <c r="W8880" s="74"/>
      <c r="X8880" s="74"/>
    </row>
    <row r="8881">
      <c r="S8881" s="73"/>
      <c r="T8881" s="73"/>
      <c r="U8881" s="74"/>
      <c r="V8881" s="74"/>
      <c r="W8881" s="74"/>
      <c r="X8881" s="74"/>
    </row>
    <row r="8882">
      <c r="S8882" s="73"/>
      <c r="T8882" s="73"/>
      <c r="U8882" s="74"/>
      <c r="V8882" s="74"/>
      <c r="W8882" s="74"/>
      <c r="X8882" s="74"/>
    </row>
    <row r="8883">
      <c r="S8883" s="73"/>
      <c r="T8883" s="73"/>
      <c r="U8883" s="74"/>
      <c r="V8883" s="74"/>
      <c r="W8883" s="74"/>
      <c r="X8883" s="74"/>
    </row>
    <row r="8884">
      <c r="S8884" s="73"/>
      <c r="T8884" s="73"/>
      <c r="U8884" s="74"/>
      <c r="V8884" s="74"/>
      <c r="W8884" s="74"/>
      <c r="X8884" s="74"/>
    </row>
    <row r="8885">
      <c r="S8885" s="76"/>
      <c r="T8885" s="73"/>
      <c r="U8885" s="74"/>
      <c r="V8885" s="74"/>
      <c r="W8885" s="74"/>
      <c r="X8885" s="74"/>
    </row>
    <row r="8886">
      <c r="S8886" s="73"/>
      <c r="T8886" s="73"/>
      <c r="U8886" s="74"/>
      <c r="V8886" s="74"/>
      <c r="W8886" s="74"/>
      <c r="X8886" s="74"/>
    </row>
    <row r="8887">
      <c r="S8887" s="73"/>
      <c r="T8887" s="73"/>
      <c r="U8887" s="74"/>
      <c r="V8887" s="74"/>
      <c r="W8887" s="74"/>
      <c r="X8887" s="74"/>
    </row>
    <row r="8888">
      <c r="S8888" s="73"/>
      <c r="T8888" s="73"/>
      <c r="U8888" s="74"/>
      <c r="V8888" s="74"/>
      <c r="W8888" s="74"/>
      <c r="X8888" s="74"/>
    </row>
    <row r="8889">
      <c r="S8889" s="73"/>
      <c r="T8889" s="73"/>
      <c r="U8889" s="74"/>
      <c r="V8889" s="74"/>
      <c r="W8889" s="74"/>
      <c r="X8889" s="74"/>
    </row>
    <row r="8890">
      <c r="S8890" s="73"/>
      <c r="T8890" s="73"/>
      <c r="U8890" s="74"/>
      <c r="V8890" s="74"/>
      <c r="W8890" s="74"/>
      <c r="X8890" s="74"/>
    </row>
    <row r="8891">
      <c r="S8891" s="73"/>
      <c r="T8891" s="73"/>
      <c r="U8891" s="74"/>
      <c r="V8891" s="74"/>
      <c r="W8891" s="74"/>
      <c r="X8891" s="74"/>
    </row>
    <row r="8892">
      <c r="S8892" s="73"/>
      <c r="T8892" s="73"/>
      <c r="U8892" s="74"/>
      <c r="V8892" s="74"/>
      <c r="W8892" s="74"/>
      <c r="X8892" s="74"/>
    </row>
    <row r="8893">
      <c r="S8893" s="73"/>
      <c r="T8893" s="73"/>
      <c r="U8893" s="74"/>
      <c r="V8893" s="74"/>
      <c r="W8893" s="74"/>
      <c r="X8893" s="74"/>
    </row>
    <row r="8894">
      <c r="S8894" s="73"/>
      <c r="T8894" s="73"/>
      <c r="U8894" s="74"/>
      <c r="V8894" s="74"/>
      <c r="W8894" s="74"/>
      <c r="X8894" s="74"/>
    </row>
    <row r="8895">
      <c r="S8895" s="73"/>
      <c r="T8895" s="73"/>
      <c r="U8895" s="74"/>
      <c r="V8895" s="74"/>
      <c r="W8895" s="74"/>
      <c r="X8895" s="74"/>
    </row>
    <row r="8896">
      <c r="S8896" s="73"/>
      <c r="T8896" s="73"/>
      <c r="U8896" s="74"/>
      <c r="V8896" s="74"/>
      <c r="W8896" s="74"/>
      <c r="X8896" s="74"/>
    </row>
    <row r="8897">
      <c r="S8897" s="73"/>
      <c r="T8897" s="73"/>
      <c r="U8897" s="74"/>
      <c r="V8897" s="74"/>
      <c r="W8897" s="74"/>
      <c r="X8897" s="74"/>
    </row>
    <row r="8898">
      <c r="S8898" s="73"/>
      <c r="T8898" s="73"/>
      <c r="U8898" s="74"/>
      <c r="V8898" s="74"/>
      <c r="W8898" s="74"/>
      <c r="X8898" s="74"/>
    </row>
    <row r="8899">
      <c r="S8899" s="73"/>
      <c r="T8899" s="73"/>
      <c r="U8899" s="74"/>
      <c r="V8899" s="74"/>
      <c r="W8899" s="74"/>
      <c r="X8899" s="74"/>
    </row>
    <row r="8900">
      <c r="S8900" s="73"/>
      <c r="T8900" s="73"/>
      <c r="U8900" s="74"/>
      <c r="V8900" s="74"/>
      <c r="W8900" s="74"/>
      <c r="X8900" s="74"/>
    </row>
    <row r="8901">
      <c r="S8901" s="73"/>
      <c r="T8901" s="73"/>
      <c r="U8901" s="74"/>
      <c r="V8901" s="74"/>
      <c r="W8901" s="74"/>
      <c r="X8901" s="74"/>
    </row>
    <row r="8902">
      <c r="S8902" s="73"/>
      <c r="T8902" s="73"/>
      <c r="U8902" s="74"/>
      <c r="V8902" s="74"/>
      <c r="W8902" s="74"/>
      <c r="X8902" s="74"/>
    </row>
    <row r="8903">
      <c r="S8903" s="73"/>
      <c r="T8903" s="73"/>
      <c r="U8903" s="74"/>
      <c r="V8903" s="74"/>
      <c r="W8903" s="74"/>
      <c r="X8903" s="74"/>
    </row>
    <row r="8904">
      <c r="S8904" s="73"/>
      <c r="T8904" s="73"/>
      <c r="U8904" s="74"/>
      <c r="V8904" s="74"/>
      <c r="W8904" s="74"/>
      <c r="X8904" s="74"/>
    </row>
    <row r="8905">
      <c r="S8905" s="73"/>
      <c r="T8905" s="73"/>
      <c r="U8905" s="74"/>
      <c r="V8905" s="74"/>
      <c r="W8905" s="74"/>
      <c r="X8905" s="74"/>
    </row>
    <row r="8906">
      <c r="S8906" s="73"/>
      <c r="T8906" s="73"/>
      <c r="U8906" s="74"/>
      <c r="V8906" s="74"/>
      <c r="W8906" s="74"/>
      <c r="X8906" s="74"/>
    </row>
    <row r="8907">
      <c r="S8907" s="73"/>
      <c r="T8907" s="73"/>
      <c r="U8907" s="74"/>
      <c r="V8907" s="74"/>
      <c r="W8907" s="74"/>
      <c r="X8907" s="74"/>
    </row>
    <row r="8908">
      <c r="S8908" s="73"/>
      <c r="T8908" s="73"/>
      <c r="U8908" s="74"/>
      <c r="V8908" s="74"/>
      <c r="W8908" s="74"/>
      <c r="X8908" s="74"/>
    </row>
    <row r="8909">
      <c r="S8909" s="73"/>
      <c r="T8909" s="73"/>
      <c r="U8909" s="74"/>
      <c r="V8909" s="74"/>
      <c r="W8909" s="74"/>
      <c r="X8909" s="74"/>
    </row>
    <row r="8910">
      <c r="S8910" s="73"/>
      <c r="T8910" s="73"/>
      <c r="U8910" s="74"/>
      <c r="V8910" s="74"/>
      <c r="W8910" s="74"/>
      <c r="X8910" s="74"/>
    </row>
    <row r="8911">
      <c r="S8911" s="73"/>
      <c r="T8911" s="73"/>
      <c r="U8911" s="74"/>
      <c r="V8911" s="74"/>
      <c r="W8911" s="74"/>
      <c r="X8911" s="74"/>
    </row>
    <row r="8912">
      <c r="S8912" s="73"/>
      <c r="T8912" s="73"/>
      <c r="U8912" s="74"/>
      <c r="V8912" s="74"/>
      <c r="W8912" s="74"/>
      <c r="X8912" s="74"/>
    </row>
    <row r="8913">
      <c r="S8913" s="73"/>
      <c r="T8913" s="73"/>
      <c r="U8913" s="74"/>
      <c r="V8913" s="74"/>
      <c r="W8913" s="74"/>
      <c r="X8913" s="74"/>
    </row>
    <row r="8914">
      <c r="S8914" s="73"/>
      <c r="T8914" s="73"/>
      <c r="U8914" s="74"/>
      <c r="V8914" s="74"/>
      <c r="W8914" s="74"/>
      <c r="X8914" s="74"/>
    </row>
    <row r="8915">
      <c r="S8915" s="73"/>
      <c r="T8915" s="73"/>
      <c r="U8915" s="74"/>
      <c r="V8915" s="74"/>
      <c r="W8915" s="74"/>
      <c r="X8915" s="74"/>
    </row>
    <row r="8916">
      <c r="S8916" s="73"/>
      <c r="T8916" s="73"/>
      <c r="U8916" s="74"/>
      <c r="V8916" s="74"/>
      <c r="W8916" s="74"/>
      <c r="X8916" s="74"/>
    </row>
    <row r="8917">
      <c r="S8917" s="73"/>
      <c r="T8917" s="73"/>
      <c r="U8917" s="74"/>
      <c r="V8917" s="74"/>
      <c r="W8917" s="74"/>
      <c r="X8917" s="74"/>
    </row>
    <row r="8918">
      <c r="S8918" s="73"/>
      <c r="T8918" s="73"/>
      <c r="U8918" s="74"/>
      <c r="V8918" s="74"/>
      <c r="W8918" s="74"/>
      <c r="X8918" s="74"/>
    </row>
    <row r="8919">
      <c r="S8919" s="73"/>
      <c r="T8919" s="73"/>
      <c r="U8919" s="74"/>
      <c r="V8919" s="74"/>
      <c r="W8919" s="74"/>
      <c r="X8919" s="74"/>
    </row>
    <row r="8920">
      <c r="S8920" s="73"/>
      <c r="T8920" s="73"/>
      <c r="U8920" s="74"/>
      <c r="V8920" s="74"/>
      <c r="W8920" s="74"/>
      <c r="X8920" s="74"/>
    </row>
    <row r="8922">
      <c r="S8922" s="73"/>
      <c r="T8922" s="73"/>
      <c r="U8922" s="74"/>
      <c r="V8922" s="74"/>
      <c r="W8922" s="74"/>
      <c r="X8922" s="74"/>
    </row>
    <row r="8923">
      <c r="S8923" s="73"/>
      <c r="T8923" s="73"/>
      <c r="U8923" s="74"/>
      <c r="V8923" s="74"/>
      <c r="W8923" s="74"/>
      <c r="X8923" s="74"/>
    </row>
    <row r="8924">
      <c r="S8924" s="73"/>
      <c r="T8924" s="73"/>
      <c r="U8924" s="74"/>
      <c r="V8924" s="74"/>
      <c r="W8924" s="74"/>
      <c r="X8924" s="74"/>
    </row>
    <row r="8925">
      <c r="S8925" s="73"/>
      <c r="T8925" s="73"/>
      <c r="U8925" s="74"/>
      <c r="V8925" s="74"/>
      <c r="W8925" s="74"/>
      <c r="X8925" s="74"/>
    </row>
    <row r="8926">
      <c r="S8926" s="73"/>
      <c r="T8926" s="73"/>
      <c r="U8926" s="74"/>
      <c r="V8926" s="74"/>
      <c r="W8926" s="74"/>
      <c r="X8926" s="74"/>
    </row>
    <row r="8927">
      <c r="S8927" s="73"/>
      <c r="T8927" s="73"/>
      <c r="U8927" s="74"/>
      <c r="V8927" s="74"/>
      <c r="W8927" s="74"/>
      <c r="X8927" s="74"/>
    </row>
    <row r="8928">
      <c r="S8928" s="73"/>
      <c r="T8928" s="73"/>
      <c r="U8928" s="74"/>
      <c r="V8928" s="74"/>
      <c r="W8928" s="74"/>
      <c r="X8928" s="74"/>
    </row>
    <row r="8929">
      <c r="S8929" s="73"/>
      <c r="T8929" s="73"/>
      <c r="U8929" s="74"/>
      <c r="V8929" s="74"/>
      <c r="W8929" s="74"/>
      <c r="X8929" s="74"/>
    </row>
    <row r="8930">
      <c r="S8930" s="73"/>
      <c r="T8930" s="73"/>
      <c r="U8930" s="74"/>
      <c r="V8930" s="74"/>
      <c r="W8930" s="74"/>
      <c r="X8930" s="74"/>
    </row>
    <row r="8931">
      <c r="S8931" s="73"/>
      <c r="T8931" s="73"/>
      <c r="U8931" s="74"/>
      <c r="V8931" s="74"/>
      <c r="W8931" s="74"/>
      <c r="X8931" s="74"/>
    </row>
    <row r="8932">
      <c r="S8932" s="73"/>
      <c r="T8932" s="73"/>
      <c r="U8932" s="74"/>
      <c r="V8932" s="74"/>
      <c r="W8932" s="74"/>
      <c r="X8932" s="74"/>
    </row>
    <row r="8933">
      <c r="S8933" s="73"/>
      <c r="T8933" s="73"/>
      <c r="U8933" s="74"/>
      <c r="V8933" s="74"/>
      <c r="W8933" s="74"/>
      <c r="X8933" s="74"/>
    </row>
    <row r="8934">
      <c r="S8934" s="73"/>
      <c r="T8934" s="73"/>
      <c r="U8934" s="74"/>
      <c r="V8934" s="74"/>
      <c r="W8934" s="74"/>
      <c r="X8934" s="74"/>
    </row>
    <row r="8935">
      <c r="S8935" s="73"/>
      <c r="T8935" s="73"/>
      <c r="U8935" s="74"/>
      <c r="V8935" s="74"/>
      <c r="W8935" s="74"/>
      <c r="X8935" s="74"/>
    </row>
    <row r="8936">
      <c r="S8936" s="73"/>
      <c r="T8936" s="73"/>
      <c r="U8936" s="74"/>
      <c r="V8936" s="74"/>
      <c r="W8936" s="74"/>
      <c r="X8936" s="74"/>
    </row>
    <row r="8937">
      <c r="S8937" s="73"/>
      <c r="T8937" s="73"/>
      <c r="U8937" s="74"/>
      <c r="V8937" s="74"/>
      <c r="W8937" s="74"/>
      <c r="X8937" s="74"/>
    </row>
    <row r="8938">
      <c r="S8938" s="73"/>
      <c r="T8938" s="73"/>
      <c r="U8938" s="74"/>
      <c r="V8938" s="74"/>
      <c r="W8938" s="74"/>
      <c r="X8938" s="74"/>
    </row>
    <row r="8939">
      <c r="S8939" s="73"/>
      <c r="T8939" s="73"/>
      <c r="U8939" s="74"/>
      <c r="V8939" s="74"/>
      <c r="W8939" s="74"/>
      <c r="X8939" s="74"/>
    </row>
    <row r="8940">
      <c r="S8940" s="73"/>
      <c r="T8940" s="73"/>
      <c r="U8940" s="74"/>
      <c r="V8940" s="74"/>
      <c r="W8940" s="74"/>
      <c r="X8940" s="74"/>
    </row>
    <row r="8941">
      <c r="S8941" s="73"/>
      <c r="T8941" s="73"/>
      <c r="U8941" s="74"/>
      <c r="V8941" s="74"/>
      <c r="W8941" s="74"/>
      <c r="X8941" s="74"/>
    </row>
    <row r="8942">
      <c r="S8942" s="73"/>
      <c r="T8942" s="73"/>
      <c r="U8942" s="74"/>
      <c r="V8942" s="74"/>
      <c r="W8942" s="74"/>
      <c r="X8942" s="74"/>
    </row>
    <row r="8943">
      <c r="S8943" s="73"/>
      <c r="T8943" s="73"/>
      <c r="U8943" s="74"/>
      <c r="V8943" s="74"/>
      <c r="W8943" s="74"/>
      <c r="X8943" s="74"/>
    </row>
    <row r="8944">
      <c r="S8944" s="73"/>
      <c r="T8944" s="73"/>
      <c r="U8944" s="74"/>
      <c r="V8944" s="74"/>
      <c r="W8944" s="74"/>
      <c r="X8944" s="74"/>
    </row>
    <row r="8945">
      <c r="S8945" s="73"/>
      <c r="T8945" s="73"/>
      <c r="U8945" s="74"/>
      <c r="V8945" s="74"/>
      <c r="W8945" s="74"/>
      <c r="X8945" s="74"/>
    </row>
    <row r="8946">
      <c r="S8946" s="73"/>
      <c r="T8946" s="73"/>
      <c r="U8946" s="74"/>
      <c r="V8946" s="74"/>
      <c r="W8946" s="74"/>
      <c r="X8946" s="74"/>
    </row>
    <row r="8947">
      <c r="S8947" s="73"/>
      <c r="T8947" s="73"/>
      <c r="U8947" s="74"/>
      <c r="V8947" s="74"/>
      <c r="W8947" s="74"/>
      <c r="X8947" s="74"/>
    </row>
    <row r="8948">
      <c r="S8948" s="73"/>
      <c r="T8948" s="73"/>
      <c r="U8948" s="74"/>
      <c r="V8948" s="74"/>
      <c r="W8948" s="74"/>
      <c r="X8948" s="74"/>
    </row>
    <row r="8949">
      <c r="S8949" s="73"/>
      <c r="T8949" s="73"/>
      <c r="U8949" s="74"/>
      <c r="V8949" s="74"/>
      <c r="W8949" s="74"/>
      <c r="X8949" s="74"/>
    </row>
    <row r="8950">
      <c r="S8950" s="73"/>
      <c r="T8950" s="73"/>
      <c r="U8950" s="74"/>
      <c r="V8950" s="74"/>
      <c r="W8950" s="74"/>
      <c r="X8950" s="74"/>
    </row>
    <row r="8951">
      <c r="S8951" s="73"/>
      <c r="T8951" s="73"/>
      <c r="U8951" s="74"/>
      <c r="V8951" s="74"/>
      <c r="W8951" s="74"/>
      <c r="X8951" s="74"/>
    </row>
    <row r="8952">
      <c r="S8952" s="73"/>
      <c r="T8952" s="73"/>
      <c r="U8952" s="74"/>
      <c r="V8952" s="74"/>
      <c r="W8952" s="74"/>
      <c r="X8952" s="74"/>
    </row>
    <row r="8953">
      <c r="S8953" s="73"/>
      <c r="T8953" s="73"/>
      <c r="U8953" s="74"/>
      <c r="V8953" s="74"/>
      <c r="W8953" s="74"/>
      <c r="X8953" s="74"/>
    </row>
    <row r="8954">
      <c r="S8954" s="73"/>
      <c r="T8954" s="73"/>
      <c r="U8954" s="74"/>
      <c r="V8954" s="74"/>
      <c r="W8954" s="74"/>
      <c r="X8954" s="74"/>
    </row>
    <row r="8955">
      <c r="S8955" s="73"/>
      <c r="T8955" s="73"/>
      <c r="U8955" s="74"/>
      <c r="V8955" s="74"/>
      <c r="W8955" s="74"/>
      <c r="X8955" s="74"/>
    </row>
    <row r="8956">
      <c r="S8956" s="73"/>
      <c r="T8956" s="73"/>
      <c r="U8956" s="74"/>
      <c r="V8956" s="74"/>
      <c r="W8956" s="74"/>
      <c r="X8956" s="74"/>
    </row>
    <row r="8957">
      <c r="S8957" s="73"/>
      <c r="T8957" s="73"/>
      <c r="U8957" s="74"/>
      <c r="V8957" s="74"/>
      <c r="W8957" s="74"/>
      <c r="X8957" s="74"/>
    </row>
    <row r="8958">
      <c r="S8958" s="73"/>
      <c r="T8958" s="73"/>
      <c r="U8958" s="74"/>
      <c r="V8958" s="74"/>
      <c r="W8958" s="74"/>
      <c r="X8958" s="74"/>
    </row>
    <row r="8959">
      <c r="S8959" s="73"/>
      <c r="T8959" s="73"/>
      <c r="U8959" s="74"/>
      <c r="V8959" s="74"/>
      <c r="W8959" s="74"/>
      <c r="X8959" s="74"/>
    </row>
    <row r="8960">
      <c r="S8960" s="73"/>
      <c r="T8960" s="73"/>
      <c r="U8960" s="74"/>
      <c r="V8960" s="74"/>
      <c r="W8960" s="74"/>
      <c r="X8960" s="74"/>
    </row>
    <row r="8961">
      <c r="S8961" s="73"/>
      <c r="T8961" s="73"/>
      <c r="U8961" s="74"/>
      <c r="V8961" s="74"/>
      <c r="W8961" s="74"/>
      <c r="X8961" s="74"/>
    </row>
    <row r="8962">
      <c r="S8962" s="73"/>
      <c r="T8962" s="73"/>
      <c r="U8962" s="74"/>
      <c r="V8962" s="74"/>
      <c r="W8962" s="74"/>
      <c r="X8962" s="74"/>
    </row>
    <row r="8963">
      <c r="S8963" s="73"/>
      <c r="T8963" s="73"/>
      <c r="U8963" s="74"/>
      <c r="V8963" s="74"/>
      <c r="W8963" s="74"/>
      <c r="X8963" s="74"/>
    </row>
    <row r="8964">
      <c r="S8964" s="73"/>
      <c r="T8964" s="73"/>
      <c r="U8964" s="74"/>
      <c r="V8964" s="74"/>
      <c r="W8964" s="74"/>
      <c r="X8964" s="74"/>
    </row>
    <row r="8965">
      <c r="S8965" s="73"/>
      <c r="T8965" s="73"/>
      <c r="U8965" s="74"/>
      <c r="V8965" s="74"/>
      <c r="W8965" s="74"/>
      <c r="X8965" s="74"/>
    </row>
    <row r="8966">
      <c r="S8966" s="73"/>
      <c r="T8966" s="73"/>
      <c r="U8966" s="74"/>
      <c r="V8966" s="74"/>
      <c r="W8966" s="74"/>
      <c r="X8966" s="74"/>
    </row>
    <row r="8968">
      <c r="S8968" s="73"/>
      <c r="T8968" s="73"/>
      <c r="U8968" s="74"/>
      <c r="V8968" s="74"/>
      <c r="W8968" s="74"/>
      <c r="X8968" s="74"/>
    </row>
    <row r="8969">
      <c r="S8969" s="73"/>
      <c r="T8969" s="73"/>
      <c r="U8969" s="74"/>
      <c r="V8969" s="74"/>
      <c r="W8969" s="74"/>
      <c r="X8969" s="74"/>
    </row>
    <row r="8970">
      <c r="S8970" s="73"/>
      <c r="T8970" s="73"/>
      <c r="U8970" s="74"/>
      <c r="V8970" s="74"/>
      <c r="W8970" s="74"/>
      <c r="X8970" s="74"/>
    </row>
    <row r="8971">
      <c r="S8971" s="73"/>
      <c r="T8971" s="73"/>
      <c r="U8971" s="74"/>
      <c r="V8971" s="74"/>
      <c r="W8971" s="74"/>
      <c r="X8971" s="74"/>
    </row>
    <row r="8972">
      <c r="S8972" s="73"/>
      <c r="T8972" s="73"/>
      <c r="U8972" s="74"/>
      <c r="V8972" s="74"/>
      <c r="W8972" s="74"/>
      <c r="X8972" s="74"/>
    </row>
    <row r="8973">
      <c r="S8973" s="73"/>
      <c r="T8973" s="73"/>
      <c r="U8973" s="74"/>
      <c r="V8973" s="74"/>
      <c r="W8973" s="74"/>
      <c r="X8973" s="74"/>
    </row>
    <row r="8974">
      <c r="S8974" s="73"/>
      <c r="T8974" s="73"/>
      <c r="U8974" s="74"/>
      <c r="V8974" s="74"/>
      <c r="W8974" s="74"/>
      <c r="X8974" s="74"/>
    </row>
    <row r="8975">
      <c r="S8975" s="73"/>
      <c r="T8975" s="73"/>
      <c r="U8975" s="74"/>
      <c r="V8975" s="74"/>
      <c r="W8975" s="74"/>
      <c r="X8975" s="74"/>
    </row>
    <row r="8976">
      <c r="S8976" s="73"/>
      <c r="T8976" s="73"/>
      <c r="U8976" s="74"/>
      <c r="V8976" s="74"/>
      <c r="W8976" s="74"/>
      <c r="X8976" s="74"/>
    </row>
    <row r="8977">
      <c r="S8977" s="73"/>
      <c r="T8977" s="73"/>
      <c r="U8977" s="74"/>
      <c r="V8977" s="74"/>
      <c r="W8977" s="74"/>
      <c r="X8977" s="74"/>
    </row>
    <row r="8978">
      <c r="S8978" s="73"/>
      <c r="T8978" s="73"/>
      <c r="U8978" s="74"/>
      <c r="V8978" s="74"/>
      <c r="W8978" s="74"/>
      <c r="X8978" s="74"/>
    </row>
    <row r="8979">
      <c r="S8979" s="73"/>
      <c r="T8979" s="73"/>
      <c r="U8979" s="74"/>
      <c r="V8979" s="74"/>
      <c r="W8979" s="74"/>
      <c r="X8979" s="74"/>
    </row>
    <row r="8980">
      <c r="S8980" s="76"/>
      <c r="T8980" s="73"/>
      <c r="U8980" s="74"/>
      <c r="V8980" s="74"/>
      <c r="W8980" s="74"/>
      <c r="X8980" s="74"/>
    </row>
    <row r="8982">
      <c r="S8982" s="73"/>
      <c r="T8982" s="73"/>
      <c r="U8982" s="74"/>
      <c r="V8982" s="74"/>
      <c r="W8982" s="74"/>
      <c r="X8982" s="74"/>
    </row>
    <row r="8983">
      <c r="S8983" s="73"/>
      <c r="T8983" s="73"/>
      <c r="U8983" s="74"/>
      <c r="V8983" s="74"/>
      <c r="W8983" s="74"/>
      <c r="X8983" s="74"/>
    </row>
    <row r="8984">
      <c r="S8984" s="73"/>
      <c r="T8984" s="73"/>
      <c r="U8984" s="74"/>
      <c r="V8984" s="74"/>
      <c r="W8984" s="74"/>
      <c r="X8984" s="74"/>
    </row>
    <row r="8985">
      <c r="S8985" s="73"/>
      <c r="T8985" s="73"/>
      <c r="U8985" s="74"/>
      <c r="V8985" s="74"/>
      <c r="W8985" s="74"/>
      <c r="X8985" s="74"/>
    </row>
    <row r="8986">
      <c r="S8986" s="73"/>
      <c r="T8986" s="73"/>
      <c r="U8986" s="74"/>
      <c r="V8986" s="74"/>
      <c r="W8986" s="74"/>
      <c r="X8986" s="74"/>
    </row>
    <row r="8987">
      <c r="S8987" s="73"/>
      <c r="T8987" s="73"/>
      <c r="U8987" s="74"/>
      <c r="V8987" s="74"/>
      <c r="W8987" s="74"/>
      <c r="X8987" s="74"/>
    </row>
    <row r="8988">
      <c r="S8988" s="73"/>
      <c r="T8988" s="73"/>
      <c r="U8988" s="74"/>
      <c r="V8988" s="74"/>
      <c r="W8988" s="74"/>
      <c r="X8988" s="74"/>
    </row>
    <row r="8989">
      <c r="S8989" s="73"/>
      <c r="T8989" s="73"/>
      <c r="U8989" s="74"/>
      <c r="V8989" s="74"/>
      <c r="W8989" s="74"/>
      <c r="X8989" s="74"/>
    </row>
    <row r="8990">
      <c r="S8990" s="73"/>
      <c r="T8990" s="73"/>
      <c r="U8990" s="74"/>
      <c r="V8990" s="74"/>
      <c r="W8990" s="74"/>
      <c r="X8990" s="74"/>
    </row>
    <row r="8991">
      <c r="S8991" s="73"/>
      <c r="T8991" s="73"/>
      <c r="U8991" s="74"/>
      <c r="V8991" s="74"/>
      <c r="W8991" s="74"/>
      <c r="X8991" s="74"/>
    </row>
    <row r="8992">
      <c r="S8992" s="73"/>
      <c r="T8992" s="73"/>
      <c r="U8992" s="74"/>
      <c r="V8992" s="74"/>
      <c r="W8992" s="74"/>
      <c r="X8992" s="74"/>
    </row>
    <row r="8993">
      <c r="S8993" s="73"/>
      <c r="T8993" s="73"/>
      <c r="U8993" s="74"/>
      <c r="V8993" s="74"/>
      <c r="W8993" s="74"/>
      <c r="X8993" s="74"/>
    </row>
    <row r="8994">
      <c r="S8994" s="73"/>
      <c r="T8994" s="73"/>
      <c r="U8994" s="74"/>
      <c r="V8994" s="74"/>
      <c r="W8994" s="74"/>
      <c r="X8994" s="74"/>
    </row>
    <row r="8995">
      <c r="S8995" s="73"/>
      <c r="T8995" s="73"/>
      <c r="U8995" s="74"/>
      <c r="V8995" s="74"/>
      <c r="W8995" s="74"/>
      <c r="X8995" s="74"/>
    </row>
    <row r="8996">
      <c r="S8996" s="73"/>
      <c r="T8996" s="73"/>
      <c r="U8996" s="74"/>
      <c r="V8996" s="74"/>
      <c r="W8996" s="74"/>
      <c r="X8996" s="74"/>
    </row>
    <row r="8997">
      <c r="S8997" s="73"/>
      <c r="T8997" s="73"/>
      <c r="U8997" s="74"/>
      <c r="V8997" s="74"/>
      <c r="W8997" s="74"/>
      <c r="X8997" s="74"/>
    </row>
    <row r="8998">
      <c r="S8998" s="73"/>
      <c r="T8998" s="73"/>
      <c r="U8998" s="74"/>
      <c r="V8998" s="74"/>
      <c r="W8998" s="74"/>
      <c r="X8998" s="74"/>
    </row>
    <row r="8999">
      <c r="S8999" s="73"/>
      <c r="T8999" s="73"/>
      <c r="U8999" s="74"/>
      <c r="V8999" s="74"/>
      <c r="W8999" s="74"/>
      <c r="X8999" s="74"/>
    </row>
    <row r="9000">
      <c r="S9000" s="73"/>
      <c r="T9000" s="73"/>
      <c r="U9000" s="74"/>
      <c r="V9000" s="74"/>
      <c r="W9000" s="74"/>
      <c r="X9000" s="74"/>
    </row>
    <row r="9001">
      <c r="S9001" s="73"/>
      <c r="T9001" s="73"/>
      <c r="U9001" s="74"/>
      <c r="V9001" s="74"/>
      <c r="W9001" s="74"/>
      <c r="X9001" s="74"/>
    </row>
    <row r="9002">
      <c r="S9002" s="73"/>
      <c r="T9002" s="73"/>
      <c r="U9002" s="74"/>
      <c r="V9002" s="74"/>
      <c r="W9002" s="74"/>
      <c r="X9002" s="74"/>
    </row>
    <row r="9003">
      <c r="S9003" s="73"/>
      <c r="T9003" s="73"/>
      <c r="U9003" s="74"/>
      <c r="V9003" s="74"/>
      <c r="W9003" s="74"/>
      <c r="X9003" s="74"/>
    </row>
    <row r="9004">
      <c r="S9004" s="73"/>
      <c r="T9004" s="73"/>
      <c r="U9004" s="74"/>
      <c r="V9004" s="74"/>
      <c r="W9004" s="74"/>
      <c r="X9004" s="74"/>
    </row>
    <row r="9005">
      <c r="S9005" s="73"/>
      <c r="T9005" s="73"/>
      <c r="U9005" s="74"/>
      <c r="V9005" s="74"/>
      <c r="W9005" s="74"/>
      <c r="X9005" s="74"/>
    </row>
    <row r="9006">
      <c r="S9006" s="73"/>
      <c r="T9006" s="73"/>
      <c r="U9006" s="74"/>
      <c r="V9006" s="74"/>
      <c r="W9006" s="74"/>
      <c r="X9006" s="74"/>
    </row>
    <row r="9007">
      <c r="S9007" s="73"/>
      <c r="T9007" s="73"/>
      <c r="U9007" s="74"/>
      <c r="V9007" s="74"/>
      <c r="W9007" s="74"/>
      <c r="X9007" s="74"/>
    </row>
    <row r="9008">
      <c r="S9008" s="73"/>
      <c r="T9008" s="73"/>
      <c r="U9008" s="74"/>
      <c r="V9008" s="74"/>
      <c r="W9008" s="74"/>
      <c r="X9008" s="74"/>
    </row>
    <row r="9009">
      <c r="S9009" s="73"/>
      <c r="T9009" s="73"/>
      <c r="U9009" s="74"/>
      <c r="V9009" s="74"/>
      <c r="W9009" s="74"/>
      <c r="X9009" s="74"/>
    </row>
    <row r="9010">
      <c r="S9010" s="73"/>
      <c r="T9010" s="73"/>
      <c r="U9010" s="74"/>
      <c r="V9010" s="74"/>
      <c r="W9010" s="74"/>
      <c r="X9010" s="74"/>
    </row>
    <row r="9011">
      <c r="S9011" s="76"/>
      <c r="T9011" s="73"/>
      <c r="U9011" s="74"/>
      <c r="V9011" s="74"/>
      <c r="W9011" s="74"/>
      <c r="X9011" s="74"/>
    </row>
    <row r="9012">
      <c r="S9012" s="73"/>
      <c r="T9012" s="73"/>
      <c r="U9012" s="74"/>
      <c r="V9012" s="74"/>
      <c r="W9012" s="74"/>
      <c r="X9012" s="74"/>
    </row>
    <row r="9013">
      <c r="S9013" s="73"/>
      <c r="T9013" s="73"/>
      <c r="U9013" s="74"/>
      <c r="V9013" s="74"/>
      <c r="W9013" s="74"/>
      <c r="X9013" s="74"/>
    </row>
    <row r="9014">
      <c r="S9014" s="73"/>
      <c r="T9014" s="73"/>
      <c r="U9014" s="74"/>
      <c r="V9014" s="74"/>
      <c r="W9014" s="74"/>
      <c r="X9014" s="74"/>
    </row>
    <row r="9015">
      <c r="S9015" s="73"/>
      <c r="T9015" s="73"/>
      <c r="U9015" s="74"/>
      <c r="V9015" s="74"/>
      <c r="W9015" s="74"/>
      <c r="X9015" s="74"/>
    </row>
    <row r="9016">
      <c r="S9016" s="73"/>
      <c r="T9016" s="73"/>
      <c r="U9016" s="74"/>
      <c r="V9016" s="74"/>
      <c r="W9016" s="74"/>
      <c r="X9016" s="74"/>
    </row>
    <row r="9017">
      <c r="S9017" s="73"/>
      <c r="T9017" s="73"/>
      <c r="U9017" s="74"/>
      <c r="V9017" s="74"/>
      <c r="W9017" s="74"/>
      <c r="X9017" s="74"/>
    </row>
    <row r="9018">
      <c r="S9018" s="73"/>
      <c r="T9018" s="73"/>
      <c r="U9018" s="74"/>
      <c r="V9018" s="74"/>
      <c r="W9018" s="74"/>
      <c r="X9018" s="74"/>
    </row>
    <row r="9019">
      <c r="S9019" s="76"/>
      <c r="T9019" s="73"/>
      <c r="U9019" s="74"/>
      <c r="V9019" s="74"/>
      <c r="W9019" s="74"/>
      <c r="X9019" s="74"/>
    </row>
    <row r="9020">
      <c r="S9020" s="73"/>
      <c r="T9020" s="73"/>
      <c r="U9020" s="74"/>
      <c r="V9020" s="74"/>
      <c r="W9020" s="74"/>
      <c r="X9020" s="74"/>
    </row>
    <row r="9021">
      <c r="S9021" s="73"/>
      <c r="T9021" s="73"/>
      <c r="U9021" s="74"/>
      <c r="V9021" s="74"/>
      <c r="W9021" s="74"/>
      <c r="X9021" s="74"/>
    </row>
    <row r="9022">
      <c r="S9022" s="73"/>
      <c r="T9022" s="73"/>
      <c r="U9022" s="74"/>
      <c r="V9022" s="74"/>
      <c r="W9022" s="74"/>
      <c r="X9022" s="74"/>
    </row>
    <row r="9023">
      <c r="S9023" s="73"/>
      <c r="T9023" s="73"/>
      <c r="U9023" s="74"/>
      <c r="V9023" s="74"/>
      <c r="W9023" s="74"/>
      <c r="X9023" s="74"/>
    </row>
    <row r="9024">
      <c r="S9024" s="73"/>
      <c r="T9024" s="73"/>
      <c r="U9024" s="74"/>
      <c r="V9024" s="74"/>
      <c r="W9024" s="74"/>
      <c r="X9024" s="74"/>
    </row>
    <row r="9025">
      <c r="S9025" s="73"/>
      <c r="T9025" s="73"/>
      <c r="U9025" s="74"/>
      <c r="V9025" s="74"/>
      <c r="W9025" s="74"/>
      <c r="X9025" s="74"/>
    </row>
    <row r="9026">
      <c r="S9026" s="73"/>
      <c r="T9026" s="73"/>
      <c r="U9026" s="74"/>
      <c r="V9026" s="74"/>
      <c r="W9026" s="74"/>
      <c r="X9026" s="74"/>
    </row>
    <row r="9027">
      <c r="S9027" s="73"/>
      <c r="T9027" s="73"/>
      <c r="U9027" s="74"/>
      <c r="V9027" s="74"/>
      <c r="W9027" s="74"/>
      <c r="X9027" s="74"/>
    </row>
    <row r="9028">
      <c r="S9028" s="73"/>
      <c r="T9028" s="73"/>
      <c r="U9028" s="74"/>
      <c r="V9028" s="74"/>
      <c r="W9028" s="74"/>
      <c r="X9028" s="74"/>
    </row>
    <row r="9029">
      <c r="S9029" s="73"/>
      <c r="T9029" s="73"/>
      <c r="U9029" s="74"/>
      <c r="V9029" s="74"/>
      <c r="W9029" s="74"/>
      <c r="X9029" s="74"/>
    </row>
    <row r="9030">
      <c r="S9030" s="73"/>
      <c r="T9030" s="73"/>
      <c r="U9030" s="74"/>
      <c r="V9030" s="74"/>
      <c r="W9030" s="74"/>
      <c r="X9030" s="74"/>
    </row>
    <row r="9031">
      <c r="S9031" s="73"/>
      <c r="T9031" s="73"/>
      <c r="U9031" s="74"/>
      <c r="V9031" s="74"/>
      <c r="W9031" s="74"/>
      <c r="X9031" s="74"/>
    </row>
    <row r="9032">
      <c r="S9032" s="73"/>
      <c r="T9032" s="73"/>
      <c r="U9032" s="74"/>
      <c r="V9032" s="74"/>
      <c r="W9032" s="74"/>
      <c r="X9032" s="74"/>
    </row>
    <row r="9033">
      <c r="S9033" s="73"/>
      <c r="T9033" s="73"/>
      <c r="U9033" s="74"/>
      <c r="V9033" s="74"/>
      <c r="W9033" s="74"/>
      <c r="X9033" s="74"/>
    </row>
    <row r="9034">
      <c r="S9034" s="73"/>
      <c r="T9034" s="73"/>
      <c r="U9034" s="74"/>
      <c r="V9034" s="74"/>
      <c r="W9034" s="74"/>
      <c r="X9034" s="74"/>
    </row>
    <row r="9035">
      <c r="S9035" s="73"/>
      <c r="T9035" s="73"/>
      <c r="U9035" s="74"/>
      <c r="V9035" s="74"/>
      <c r="W9035" s="74"/>
      <c r="X9035" s="74"/>
    </row>
    <row r="9036">
      <c r="S9036" s="73"/>
      <c r="T9036" s="73"/>
      <c r="U9036" s="74"/>
      <c r="V9036" s="74"/>
      <c r="W9036" s="74"/>
      <c r="X9036" s="74"/>
    </row>
    <row r="9037">
      <c r="S9037" s="73"/>
      <c r="T9037" s="73"/>
      <c r="U9037" s="74"/>
      <c r="V9037" s="74"/>
      <c r="W9037" s="74"/>
      <c r="X9037" s="74"/>
    </row>
    <row r="9038">
      <c r="S9038" s="73"/>
      <c r="T9038" s="73"/>
      <c r="U9038" s="74"/>
      <c r="V9038" s="74"/>
      <c r="W9038" s="74"/>
      <c r="X9038" s="74"/>
    </row>
    <row r="9039">
      <c r="S9039" s="73"/>
      <c r="T9039" s="73"/>
      <c r="U9039" s="74"/>
      <c r="V9039" s="74"/>
      <c r="W9039" s="74"/>
      <c r="X9039" s="74"/>
    </row>
    <row r="9040">
      <c r="S9040" s="76"/>
      <c r="T9040" s="73"/>
      <c r="U9040" s="74"/>
      <c r="V9040" s="74"/>
      <c r="W9040" s="74"/>
      <c r="X9040" s="74"/>
    </row>
    <row r="9041">
      <c r="S9041" s="73"/>
      <c r="T9041" s="73"/>
      <c r="U9041" s="74"/>
      <c r="V9041" s="74"/>
      <c r="W9041" s="74"/>
      <c r="X9041" s="74"/>
    </row>
    <row r="9042">
      <c r="S9042" s="73"/>
      <c r="T9042" s="73"/>
      <c r="U9042" s="74"/>
      <c r="V9042" s="74"/>
      <c r="W9042" s="74"/>
      <c r="X9042" s="74"/>
    </row>
    <row r="9043">
      <c r="S9043" s="73"/>
      <c r="T9043" s="73"/>
      <c r="U9043" s="74"/>
      <c r="V9043" s="74"/>
      <c r="W9043" s="74"/>
      <c r="X9043" s="74"/>
    </row>
    <row r="9044">
      <c r="S9044" s="73"/>
      <c r="T9044" s="73"/>
      <c r="U9044" s="74"/>
      <c r="V9044" s="74"/>
      <c r="W9044" s="74"/>
      <c r="X9044" s="74"/>
    </row>
    <row r="9045">
      <c r="S9045" s="73"/>
      <c r="T9045" s="73"/>
      <c r="U9045" s="74"/>
      <c r="V9045" s="74"/>
      <c r="W9045" s="74"/>
      <c r="X9045" s="74"/>
    </row>
    <row r="9046">
      <c r="S9046" s="73"/>
      <c r="T9046" s="73"/>
      <c r="U9046" s="74"/>
      <c r="V9046" s="74"/>
      <c r="W9046" s="74"/>
      <c r="X9046" s="74"/>
    </row>
    <row r="9047">
      <c r="S9047" s="73"/>
      <c r="T9047" s="73"/>
      <c r="U9047" s="74"/>
      <c r="V9047" s="74"/>
      <c r="W9047" s="74"/>
      <c r="X9047" s="74"/>
    </row>
    <row r="9048">
      <c r="S9048" s="73"/>
      <c r="T9048" s="73"/>
      <c r="U9048" s="74"/>
      <c r="V9048" s="74"/>
      <c r="W9048" s="74"/>
      <c r="X9048" s="74"/>
    </row>
    <row r="9049">
      <c r="S9049" s="73"/>
      <c r="T9049" s="73"/>
      <c r="U9049" s="74"/>
      <c r="V9049" s="74"/>
      <c r="W9049" s="74"/>
      <c r="X9049" s="74"/>
    </row>
    <row r="9050">
      <c r="S9050" s="73"/>
      <c r="T9050" s="73"/>
      <c r="U9050" s="74"/>
      <c r="V9050" s="74"/>
      <c r="W9050" s="74"/>
      <c r="X9050" s="74"/>
    </row>
    <row r="9051">
      <c r="S9051" s="73"/>
      <c r="T9051" s="73"/>
      <c r="U9051" s="74"/>
      <c r="V9051" s="74"/>
      <c r="W9051" s="74"/>
      <c r="X9051" s="74"/>
    </row>
    <row r="9052">
      <c r="S9052" s="73"/>
      <c r="T9052" s="73"/>
      <c r="U9052" s="74"/>
      <c r="V9052" s="74"/>
      <c r="W9052" s="74"/>
      <c r="X9052" s="74"/>
    </row>
    <row r="9053">
      <c r="S9053" s="73"/>
      <c r="T9053" s="73"/>
      <c r="U9053" s="74"/>
      <c r="V9053" s="74"/>
      <c r="W9053" s="74"/>
      <c r="X9053" s="74"/>
    </row>
    <row r="9054">
      <c r="S9054" s="73"/>
      <c r="T9054" s="73"/>
      <c r="U9054" s="74"/>
      <c r="V9054" s="74"/>
      <c r="W9054" s="74"/>
      <c r="X9054" s="74"/>
    </row>
    <row r="9055">
      <c r="S9055" s="76"/>
      <c r="T9055" s="73"/>
      <c r="U9055" s="74"/>
      <c r="V9055" s="74"/>
      <c r="W9055" s="74"/>
      <c r="X9055" s="74"/>
    </row>
    <row r="9056">
      <c r="S9056" s="73"/>
      <c r="T9056" s="73"/>
      <c r="U9056" s="74"/>
      <c r="V9056" s="74"/>
      <c r="W9056" s="74"/>
      <c r="X9056" s="74"/>
    </row>
    <row r="9057">
      <c r="S9057" s="73"/>
      <c r="T9057" s="73"/>
      <c r="U9057" s="74"/>
      <c r="V9057" s="74"/>
      <c r="W9057" s="74"/>
      <c r="X9057" s="74"/>
    </row>
    <row r="9058">
      <c r="S9058" s="73"/>
      <c r="T9058" s="73"/>
      <c r="U9058" s="74"/>
      <c r="V9058" s="74"/>
      <c r="W9058" s="74"/>
      <c r="X9058" s="74"/>
    </row>
    <row r="9059">
      <c r="S9059" s="73"/>
      <c r="T9059" s="73"/>
      <c r="U9059" s="74"/>
      <c r="V9059" s="74"/>
      <c r="W9059" s="74"/>
      <c r="X9059" s="74"/>
    </row>
    <row r="9060">
      <c r="S9060" s="73"/>
      <c r="T9060" s="73"/>
      <c r="U9060" s="74"/>
      <c r="V9060" s="74"/>
      <c r="W9060" s="74"/>
      <c r="X9060" s="74"/>
    </row>
    <row r="9061">
      <c r="S9061" s="73"/>
      <c r="T9061" s="73"/>
      <c r="U9061" s="74"/>
      <c r="V9061" s="74"/>
      <c r="W9061" s="74"/>
      <c r="X9061" s="74"/>
    </row>
    <row r="9062">
      <c r="S9062" s="73"/>
      <c r="T9062" s="73"/>
      <c r="U9062" s="74"/>
      <c r="V9062" s="74"/>
      <c r="W9062" s="74"/>
      <c r="X9062" s="74"/>
    </row>
    <row r="9063">
      <c r="S9063" s="73"/>
      <c r="T9063" s="73"/>
      <c r="U9063" s="74"/>
      <c r="V9063" s="74"/>
      <c r="W9063" s="74"/>
      <c r="X9063" s="74"/>
    </row>
    <row r="9064">
      <c r="S9064" s="76"/>
      <c r="T9064" s="73"/>
      <c r="U9064" s="74"/>
      <c r="V9064" s="74"/>
      <c r="W9064" s="74"/>
      <c r="X9064" s="74"/>
    </row>
    <row r="9065">
      <c r="S9065" s="73"/>
      <c r="T9065" s="73"/>
      <c r="U9065" s="74"/>
      <c r="V9065" s="74"/>
      <c r="W9065" s="74"/>
      <c r="X9065" s="74"/>
    </row>
    <row r="9066">
      <c r="S9066" s="73"/>
      <c r="T9066" s="73"/>
      <c r="U9066" s="74"/>
      <c r="V9066" s="74"/>
      <c r="W9066" s="74"/>
      <c r="X9066" s="74"/>
    </row>
    <row r="9067">
      <c r="S9067" s="73"/>
      <c r="T9067" s="73"/>
      <c r="U9067" s="74"/>
      <c r="V9067" s="74"/>
      <c r="W9067" s="74"/>
      <c r="X9067" s="74"/>
    </row>
    <row r="9068">
      <c r="S9068" s="73"/>
      <c r="T9068" s="73"/>
      <c r="U9068" s="74"/>
      <c r="V9068" s="74"/>
      <c r="W9068" s="74"/>
      <c r="X9068" s="74"/>
    </row>
    <row r="9069">
      <c r="S9069" s="73"/>
      <c r="T9069" s="73"/>
      <c r="U9069" s="74"/>
      <c r="V9069" s="74"/>
      <c r="W9069" s="74"/>
      <c r="X9069" s="74"/>
    </row>
    <row r="9070">
      <c r="S9070" s="73"/>
      <c r="T9070" s="73"/>
      <c r="U9070" s="74"/>
      <c r="V9070" s="74"/>
      <c r="W9070" s="74"/>
      <c r="X9070" s="74"/>
    </row>
    <row r="9071">
      <c r="S9071" s="73"/>
      <c r="T9071" s="73"/>
      <c r="U9071" s="74"/>
      <c r="V9071" s="74"/>
      <c r="W9071" s="74"/>
      <c r="X9071" s="74"/>
    </row>
    <row r="9072">
      <c r="S9072" s="73"/>
      <c r="T9072" s="73"/>
      <c r="U9072" s="74"/>
      <c r="V9072" s="74"/>
      <c r="W9072" s="74"/>
      <c r="X9072" s="74"/>
    </row>
    <row r="9073">
      <c r="S9073" s="73"/>
      <c r="T9073" s="73"/>
      <c r="U9073" s="74"/>
      <c r="V9073" s="74"/>
      <c r="W9073" s="74"/>
      <c r="X9073" s="74"/>
    </row>
    <row r="9074">
      <c r="S9074" s="73"/>
      <c r="T9074" s="73"/>
      <c r="U9074" s="74"/>
      <c r="V9074" s="74"/>
      <c r="W9074" s="74"/>
      <c r="X9074" s="74"/>
    </row>
    <row r="9075">
      <c r="S9075" s="73"/>
      <c r="T9075" s="73"/>
      <c r="U9075" s="74"/>
      <c r="V9075" s="74"/>
      <c r="W9075" s="74"/>
      <c r="X9075" s="74"/>
    </row>
    <row r="9076">
      <c r="S9076" s="73"/>
      <c r="T9076" s="73"/>
      <c r="U9076" s="74"/>
      <c r="V9076" s="74"/>
      <c r="W9076" s="74"/>
      <c r="X9076" s="74"/>
    </row>
    <row r="9077">
      <c r="S9077" s="73"/>
      <c r="T9077" s="73"/>
      <c r="U9077" s="74"/>
      <c r="V9077" s="74"/>
      <c r="W9077" s="74"/>
      <c r="X9077" s="74"/>
    </row>
    <row r="9078">
      <c r="S9078" s="73"/>
      <c r="T9078" s="73"/>
      <c r="U9078" s="74"/>
      <c r="V9078" s="74"/>
      <c r="W9078" s="74"/>
      <c r="X9078" s="74"/>
    </row>
    <row r="9079">
      <c r="S9079" s="73"/>
      <c r="T9079" s="73"/>
      <c r="U9079" s="74"/>
      <c r="V9079" s="74"/>
      <c r="W9079" s="74"/>
      <c r="X9079" s="74"/>
    </row>
    <row r="9080">
      <c r="S9080" s="73"/>
      <c r="T9080" s="73"/>
      <c r="U9080" s="74"/>
      <c r="V9080" s="74"/>
      <c r="W9080" s="74"/>
      <c r="X9080" s="74"/>
    </row>
    <row r="9081">
      <c r="S9081" s="73"/>
      <c r="T9081" s="73"/>
      <c r="U9081" s="74"/>
      <c r="V9081" s="74"/>
      <c r="W9081" s="74"/>
      <c r="X9081" s="74"/>
    </row>
    <row r="9082">
      <c r="S9082" s="73"/>
      <c r="T9082" s="73"/>
      <c r="U9082" s="74"/>
      <c r="V9082" s="74"/>
      <c r="W9082" s="74"/>
      <c r="X9082" s="74"/>
    </row>
    <row r="9083">
      <c r="S9083" s="73"/>
      <c r="T9083" s="73"/>
      <c r="U9083" s="74"/>
      <c r="V9083" s="74"/>
      <c r="W9083" s="74"/>
      <c r="X9083" s="74"/>
    </row>
    <row r="9084">
      <c r="S9084" s="73"/>
      <c r="T9084" s="73"/>
      <c r="U9084" s="74"/>
      <c r="V9084" s="74"/>
      <c r="W9084" s="74"/>
      <c r="X9084" s="74"/>
    </row>
    <row r="9085">
      <c r="S9085" s="73"/>
      <c r="T9085" s="73"/>
      <c r="U9085" s="74"/>
      <c r="V9085" s="74"/>
      <c r="W9085" s="74"/>
      <c r="X9085" s="74"/>
    </row>
    <row r="9086">
      <c r="S9086" s="73"/>
      <c r="T9086" s="73"/>
      <c r="U9086" s="74"/>
      <c r="V9086" s="74"/>
      <c r="W9086" s="74"/>
      <c r="X9086" s="74"/>
    </row>
    <row r="9087">
      <c r="S9087" s="73"/>
      <c r="T9087" s="73"/>
      <c r="U9087" s="74"/>
      <c r="V9087" s="74"/>
      <c r="W9087" s="74"/>
      <c r="X9087" s="74"/>
    </row>
    <row r="9088">
      <c r="S9088" s="73"/>
      <c r="T9088" s="73"/>
      <c r="U9088" s="74"/>
      <c r="V9088" s="74"/>
      <c r="W9088" s="74"/>
      <c r="X9088" s="74"/>
    </row>
    <row r="9089">
      <c r="S9089" s="73"/>
      <c r="T9089" s="73"/>
      <c r="U9089" s="74"/>
      <c r="V9089" s="74"/>
      <c r="W9089" s="74"/>
      <c r="X9089" s="74"/>
    </row>
    <row r="9090">
      <c r="S9090" s="73"/>
      <c r="T9090" s="73"/>
      <c r="U9090" s="74"/>
      <c r="V9090" s="74"/>
      <c r="W9090" s="74"/>
      <c r="X9090" s="74"/>
    </row>
    <row r="9091">
      <c r="S9091" s="73"/>
      <c r="T9091" s="73"/>
      <c r="U9091" s="74"/>
      <c r="V9091" s="74"/>
      <c r="W9091" s="74"/>
      <c r="X9091" s="74"/>
    </row>
    <row r="9092">
      <c r="S9092" s="73"/>
      <c r="T9092" s="73"/>
      <c r="U9092" s="74"/>
      <c r="V9092" s="74"/>
      <c r="W9092" s="74"/>
      <c r="X9092" s="74"/>
    </row>
    <row r="9093">
      <c r="S9093" s="73"/>
      <c r="T9093" s="73"/>
      <c r="U9093" s="74"/>
      <c r="V9093" s="74"/>
      <c r="W9093" s="74"/>
      <c r="X9093" s="74"/>
    </row>
    <row r="9094">
      <c r="S9094" s="73"/>
      <c r="T9094" s="73"/>
      <c r="U9094" s="74"/>
      <c r="V9094" s="74"/>
      <c r="W9094" s="74"/>
      <c r="X9094" s="74"/>
    </row>
    <row r="9095">
      <c r="S9095" s="73"/>
      <c r="T9095" s="73"/>
      <c r="U9095" s="74"/>
      <c r="V9095" s="74"/>
      <c r="W9095" s="74"/>
      <c r="X9095" s="74"/>
    </row>
    <row r="9096">
      <c r="S9096" s="73"/>
      <c r="T9096" s="73"/>
      <c r="U9096" s="74"/>
      <c r="V9096" s="74"/>
      <c r="W9096" s="74"/>
      <c r="X9096" s="74"/>
    </row>
    <row r="9097">
      <c r="S9097" s="73"/>
      <c r="T9097" s="73"/>
      <c r="U9097" s="74"/>
      <c r="V9097" s="74"/>
      <c r="W9097" s="74"/>
      <c r="X9097" s="74"/>
    </row>
    <row r="9098">
      <c r="S9098" s="73"/>
      <c r="T9098" s="73"/>
      <c r="U9098" s="74"/>
      <c r="V9098" s="74"/>
      <c r="W9098" s="74"/>
      <c r="X9098" s="74"/>
    </row>
    <row r="9099">
      <c r="S9099" s="73"/>
      <c r="T9099" s="73"/>
      <c r="U9099" s="74"/>
      <c r="V9099" s="74"/>
      <c r="W9099" s="74"/>
      <c r="X9099" s="74"/>
    </row>
    <row r="9100">
      <c r="S9100" s="73"/>
      <c r="T9100" s="73"/>
      <c r="U9100" s="74"/>
      <c r="V9100" s="74"/>
      <c r="W9100" s="74"/>
      <c r="X9100" s="74"/>
    </row>
    <row r="9101">
      <c r="S9101" s="73"/>
      <c r="T9101" s="73"/>
      <c r="U9101" s="74"/>
      <c r="V9101" s="74"/>
      <c r="W9101" s="74"/>
      <c r="X9101" s="74"/>
    </row>
    <row r="9102">
      <c r="S9102" s="73"/>
      <c r="T9102" s="73"/>
      <c r="U9102" s="74"/>
      <c r="V9102" s="74"/>
      <c r="W9102" s="74"/>
      <c r="X9102" s="74"/>
    </row>
    <row r="9103">
      <c r="S9103" s="73"/>
      <c r="T9103" s="73"/>
      <c r="U9103" s="74"/>
      <c r="V9103" s="74"/>
      <c r="W9103" s="74"/>
      <c r="X9103" s="74"/>
    </row>
    <row r="9104">
      <c r="S9104" s="73"/>
      <c r="T9104" s="73"/>
      <c r="U9104" s="74"/>
      <c r="V9104" s="74"/>
      <c r="W9104" s="74"/>
      <c r="X9104" s="74"/>
    </row>
    <row r="9105">
      <c r="S9105" s="73"/>
      <c r="T9105" s="73"/>
      <c r="U9105" s="74"/>
      <c r="V9105" s="74"/>
      <c r="W9105" s="74"/>
      <c r="X9105" s="74"/>
    </row>
    <row r="9106">
      <c r="S9106" s="73"/>
      <c r="T9106" s="73"/>
      <c r="U9106" s="74"/>
      <c r="V9106" s="74"/>
      <c r="W9106" s="74"/>
      <c r="X9106" s="74"/>
    </row>
    <row r="9107">
      <c r="S9107" s="76"/>
      <c r="T9107" s="73"/>
      <c r="U9107" s="74"/>
      <c r="V9107" s="74"/>
      <c r="W9107" s="74"/>
      <c r="X9107" s="74"/>
    </row>
    <row r="9108">
      <c r="S9108" s="73"/>
      <c r="T9108" s="73"/>
      <c r="U9108" s="74"/>
      <c r="V9108" s="74"/>
      <c r="W9108" s="74"/>
      <c r="X9108" s="74"/>
    </row>
    <row r="9109">
      <c r="S9109" s="73"/>
      <c r="T9109" s="73"/>
      <c r="U9109" s="74"/>
      <c r="V9109" s="74"/>
      <c r="W9109" s="74"/>
      <c r="X9109" s="74"/>
    </row>
    <row r="9110">
      <c r="S9110" s="73"/>
      <c r="T9110" s="73"/>
      <c r="U9110" s="74"/>
      <c r="V9110" s="74"/>
      <c r="W9110" s="74"/>
      <c r="X9110" s="74"/>
    </row>
    <row r="9111">
      <c r="S9111" s="73"/>
      <c r="T9111" s="73"/>
      <c r="U9111" s="74"/>
      <c r="V9111" s="74"/>
      <c r="W9111" s="74"/>
      <c r="X9111" s="74"/>
    </row>
    <row r="9112">
      <c r="S9112" s="73"/>
      <c r="T9112" s="73"/>
      <c r="U9112" s="74"/>
      <c r="V9112" s="74"/>
      <c r="W9112" s="74"/>
      <c r="X9112" s="74"/>
    </row>
    <row r="9113">
      <c r="S9113" s="73"/>
      <c r="T9113" s="73"/>
      <c r="U9113" s="74"/>
      <c r="V9113" s="74"/>
      <c r="W9113" s="74"/>
      <c r="X9113" s="74"/>
    </row>
    <row r="9114">
      <c r="S9114" s="73"/>
      <c r="T9114" s="73"/>
      <c r="U9114" s="74"/>
      <c r="V9114" s="74"/>
      <c r="W9114" s="74"/>
      <c r="X9114" s="74"/>
    </row>
    <row r="9115">
      <c r="S9115" s="73"/>
      <c r="T9115" s="73"/>
      <c r="U9115" s="74"/>
      <c r="V9115" s="74"/>
      <c r="W9115" s="74"/>
      <c r="X9115" s="74"/>
    </row>
    <row r="9116">
      <c r="S9116" s="73"/>
      <c r="T9116" s="73"/>
      <c r="U9116" s="74"/>
      <c r="V9116" s="74"/>
      <c r="W9116" s="74"/>
      <c r="X9116" s="74"/>
    </row>
    <row r="9117">
      <c r="S9117" s="73"/>
      <c r="T9117" s="73"/>
      <c r="U9117" s="74"/>
      <c r="V9117" s="74"/>
      <c r="W9117" s="74"/>
      <c r="X9117" s="74"/>
    </row>
    <row r="9118">
      <c r="S9118" s="73"/>
      <c r="T9118" s="73"/>
      <c r="U9118" s="74"/>
      <c r="V9118" s="74"/>
      <c r="W9118" s="74"/>
      <c r="X9118" s="74"/>
    </row>
    <row r="9119">
      <c r="S9119" s="73"/>
      <c r="T9119" s="73"/>
      <c r="U9119" s="74"/>
      <c r="V9119" s="74"/>
      <c r="W9119" s="74"/>
      <c r="X9119" s="74"/>
    </row>
    <row r="9120">
      <c r="S9120" s="73"/>
      <c r="T9120" s="73"/>
      <c r="U9120" s="74"/>
      <c r="V9120" s="74"/>
      <c r="W9120" s="74"/>
      <c r="X9120" s="74"/>
    </row>
    <row r="9121">
      <c r="S9121" s="73"/>
      <c r="T9121" s="73"/>
      <c r="U9121" s="74"/>
      <c r="V9121" s="74"/>
      <c r="W9121" s="74"/>
      <c r="X9121" s="74"/>
    </row>
    <row r="9122">
      <c r="S9122" s="73"/>
      <c r="T9122" s="73"/>
      <c r="U9122" s="74"/>
      <c r="V9122" s="74"/>
      <c r="W9122" s="74"/>
      <c r="X9122" s="74"/>
    </row>
    <row r="9123">
      <c r="S9123" s="73"/>
      <c r="T9123" s="73"/>
      <c r="U9123" s="74"/>
      <c r="V9123" s="74"/>
      <c r="W9123" s="74"/>
      <c r="X9123" s="74"/>
    </row>
    <row r="9124">
      <c r="S9124" s="73"/>
      <c r="T9124" s="73"/>
      <c r="U9124" s="74"/>
      <c r="V9124" s="74"/>
      <c r="W9124" s="74"/>
      <c r="X9124" s="74"/>
    </row>
    <row r="9125">
      <c r="S9125" s="73"/>
      <c r="T9125" s="73"/>
      <c r="U9125" s="74"/>
      <c r="V9125" s="74"/>
      <c r="W9125" s="74"/>
      <c r="X9125" s="74"/>
    </row>
    <row r="9126">
      <c r="S9126" s="73"/>
      <c r="T9126" s="73"/>
      <c r="U9126" s="74"/>
      <c r="V9126" s="74"/>
      <c r="W9126" s="74"/>
      <c r="X9126" s="74"/>
    </row>
    <row r="9127">
      <c r="S9127" s="73"/>
      <c r="T9127" s="73"/>
      <c r="U9127" s="74"/>
      <c r="V9127" s="74"/>
      <c r="W9127" s="74"/>
      <c r="X9127" s="74"/>
    </row>
    <row r="9128">
      <c r="S9128" s="73"/>
      <c r="T9128" s="73"/>
      <c r="U9128" s="74"/>
      <c r="V9128" s="74"/>
      <c r="W9128" s="74"/>
      <c r="X9128" s="74"/>
    </row>
    <row r="9129">
      <c r="S9129" s="73"/>
      <c r="T9129" s="73"/>
      <c r="U9129" s="74"/>
      <c r="V9129" s="74"/>
      <c r="W9129" s="74"/>
      <c r="X9129" s="74"/>
    </row>
    <row r="9130">
      <c r="S9130" s="73"/>
      <c r="T9130" s="73"/>
      <c r="U9130" s="74"/>
      <c r="V9130" s="74"/>
      <c r="W9130" s="74"/>
      <c r="X9130" s="74"/>
    </row>
    <row r="9131">
      <c r="S9131" s="73"/>
      <c r="T9131" s="73"/>
      <c r="U9131" s="74"/>
      <c r="V9131" s="74"/>
      <c r="W9131" s="74"/>
      <c r="X9131" s="74"/>
    </row>
    <row r="9132">
      <c r="S9132" s="76"/>
      <c r="T9132" s="73"/>
      <c r="U9132" s="74"/>
      <c r="V9132" s="74"/>
      <c r="W9132" s="74"/>
      <c r="X9132" s="74"/>
    </row>
    <row r="9133">
      <c r="S9133" s="76"/>
      <c r="T9133" s="73"/>
      <c r="U9133" s="74"/>
      <c r="V9133" s="74"/>
      <c r="W9133" s="74"/>
      <c r="X9133" s="74"/>
    </row>
    <row r="9134">
      <c r="S9134" s="73"/>
      <c r="T9134" s="73"/>
      <c r="U9134" s="74"/>
      <c r="V9134" s="74"/>
      <c r="W9134" s="74"/>
      <c r="X9134" s="74"/>
    </row>
    <row r="9135">
      <c r="S9135" s="73"/>
      <c r="T9135" s="73"/>
      <c r="U9135" s="74"/>
      <c r="V9135" s="74"/>
      <c r="W9135" s="74"/>
      <c r="X9135" s="74"/>
    </row>
    <row r="9136">
      <c r="S9136" s="73"/>
      <c r="T9136" s="73"/>
      <c r="U9136" s="74"/>
      <c r="V9136" s="74"/>
      <c r="W9136" s="74"/>
      <c r="X9136" s="74"/>
    </row>
    <row r="9137">
      <c r="S9137" s="73"/>
      <c r="T9137" s="73"/>
      <c r="U9137" s="74"/>
      <c r="V9137" s="74"/>
      <c r="W9137" s="74"/>
      <c r="X9137" s="74"/>
    </row>
    <row r="9138">
      <c r="S9138" s="73"/>
      <c r="T9138" s="73"/>
      <c r="U9138" s="74"/>
      <c r="V9138" s="74"/>
      <c r="W9138" s="74"/>
      <c r="X9138" s="74"/>
    </row>
    <row r="9139">
      <c r="S9139" s="73"/>
      <c r="T9139" s="73"/>
      <c r="U9139" s="74"/>
      <c r="V9139" s="74"/>
      <c r="W9139" s="74"/>
      <c r="X9139" s="74"/>
    </row>
    <row r="9140">
      <c r="S9140" s="73"/>
      <c r="T9140" s="73"/>
      <c r="U9140" s="74"/>
      <c r="V9140" s="74"/>
      <c r="W9140" s="74"/>
      <c r="X9140" s="74"/>
    </row>
    <row r="9141">
      <c r="S9141" s="73"/>
      <c r="T9141" s="73"/>
      <c r="U9141" s="74"/>
      <c r="V9141" s="74"/>
      <c r="W9141" s="74"/>
      <c r="X9141" s="74"/>
    </row>
    <row r="9142">
      <c r="S9142" s="73"/>
      <c r="T9142" s="73"/>
      <c r="U9142" s="74"/>
      <c r="V9142" s="74"/>
      <c r="W9142" s="74"/>
      <c r="X9142" s="74"/>
    </row>
    <row r="9143">
      <c r="S9143" s="73"/>
      <c r="T9143" s="73"/>
      <c r="U9143" s="74"/>
      <c r="V9143" s="74"/>
      <c r="W9143" s="74"/>
      <c r="X9143" s="74"/>
    </row>
    <row r="9144">
      <c r="S9144" s="73"/>
      <c r="T9144" s="73"/>
      <c r="U9144" s="74"/>
      <c r="V9144" s="74"/>
      <c r="W9144" s="74"/>
      <c r="X9144" s="74"/>
    </row>
    <row r="9145">
      <c r="S9145" s="73"/>
      <c r="T9145" s="73"/>
      <c r="U9145" s="74"/>
      <c r="V9145" s="74"/>
      <c r="W9145" s="74"/>
      <c r="X9145" s="74"/>
    </row>
    <row r="9146">
      <c r="S9146" s="73"/>
      <c r="T9146" s="73"/>
      <c r="U9146" s="74"/>
      <c r="V9146" s="74"/>
      <c r="W9146" s="74"/>
      <c r="X9146" s="74"/>
    </row>
    <row r="9147">
      <c r="S9147" s="73"/>
      <c r="T9147" s="73"/>
      <c r="U9147" s="74"/>
      <c r="V9147" s="74"/>
      <c r="W9147" s="74"/>
      <c r="X9147" s="74"/>
    </row>
    <row r="9148">
      <c r="S9148" s="73"/>
      <c r="T9148" s="73"/>
      <c r="U9148" s="74"/>
      <c r="V9148" s="74"/>
      <c r="W9148" s="74"/>
      <c r="X9148" s="74"/>
    </row>
    <row r="9149">
      <c r="S9149" s="73"/>
      <c r="T9149" s="73"/>
      <c r="U9149" s="74"/>
      <c r="V9149" s="74"/>
      <c r="W9149" s="74"/>
      <c r="X9149" s="74"/>
    </row>
    <row r="9150">
      <c r="S9150" s="73"/>
      <c r="T9150" s="73"/>
      <c r="U9150" s="74"/>
      <c r="V9150" s="74"/>
      <c r="W9150" s="74"/>
      <c r="X9150" s="74"/>
    </row>
    <row r="9151">
      <c r="S9151" s="73"/>
      <c r="T9151" s="73"/>
      <c r="U9151" s="74"/>
      <c r="V9151" s="74"/>
      <c r="W9151" s="74"/>
      <c r="X9151" s="74"/>
    </row>
    <row r="9152">
      <c r="S9152" s="73"/>
      <c r="T9152" s="73"/>
      <c r="U9152" s="74"/>
      <c r="V9152" s="74"/>
      <c r="W9152" s="74"/>
      <c r="X9152" s="74"/>
    </row>
    <row r="9153">
      <c r="S9153" s="73"/>
      <c r="T9153" s="73"/>
      <c r="U9153" s="74"/>
      <c r="V9153" s="74"/>
      <c r="W9153" s="74"/>
      <c r="X9153" s="74"/>
    </row>
    <row r="9154">
      <c r="S9154" s="73"/>
      <c r="T9154" s="73"/>
      <c r="U9154" s="74"/>
      <c r="V9154" s="74"/>
      <c r="W9154" s="74"/>
      <c r="X9154" s="74"/>
    </row>
    <row r="9155">
      <c r="S9155" s="73"/>
      <c r="T9155" s="73"/>
      <c r="U9155" s="74"/>
      <c r="V9155" s="74"/>
      <c r="W9155" s="74"/>
      <c r="X9155" s="74"/>
    </row>
    <row r="9156">
      <c r="S9156" s="73"/>
      <c r="T9156" s="73"/>
      <c r="U9156" s="74"/>
      <c r="V9156" s="74"/>
      <c r="W9156" s="74"/>
      <c r="X9156" s="74"/>
    </row>
    <row r="9157">
      <c r="S9157" s="73"/>
      <c r="T9157" s="73"/>
      <c r="U9157" s="74"/>
      <c r="V9157" s="74"/>
      <c r="W9157" s="74"/>
      <c r="X9157" s="74"/>
    </row>
    <row r="9158">
      <c r="S9158" s="73"/>
      <c r="T9158" s="73"/>
      <c r="U9158" s="74"/>
      <c r="V9158" s="74"/>
      <c r="W9158" s="74"/>
      <c r="X9158" s="74"/>
    </row>
    <row r="9159">
      <c r="S9159" s="73"/>
      <c r="T9159" s="73"/>
      <c r="U9159" s="74"/>
      <c r="V9159" s="74"/>
      <c r="W9159" s="74"/>
      <c r="X9159" s="74"/>
    </row>
    <row r="9160">
      <c r="S9160" s="73"/>
      <c r="T9160" s="73"/>
      <c r="U9160" s="74"/>
      <c r="V9160" s="74"/>
      <c r="W9160" s="74"/>
      <c r="X9160" s="74"/>
    </row>
    <row r="9161">
      <c r="S9161" s="73"/>
      <c r="T9161" s="73"/>
      <c r="U9161" s="74"/>
      <c r="V9161" s="74"/>
      <c r="W9161" s="74"/>
      <c r="X9161" s="74"/>
    </row>
    <row r="9162">
      <c r="S9162" s="73"/>
      <c r="T9162" s="73"/>
      <c r="U9162" s="74"/>
      <c r="V9162" s="74"/>
      <c r="W9162" s="74"/>
      <c r="X9162" s="74"/>
    </row>
    <row r="9163">
      <c r="S9163" s="73"/>
      <c r="T9163" s="73"/>
      <c r="U9163" s="74"/>
      <c r="V9163" s="74"/>
      <c r="W9163" s="74"/>
      <c r="X9163" s="74"/>
    </row>
    <row r="9164">
      <c r="S9164" s="73"/>
      <c r="T9164" s="73"/>
      <c r="U9164" s="74"/>
      <c r="V9164" s="74"/>
      <c r="W9164" s="74"/>
      <c r="X9164" s="74"/>
    </row>
    <row r="9165">
      <c r="S9165" s="73"/>
      <c r="T9165" s="73"/>
      <c r="U9165" s="74"/>
      <c r="V9165" s="74"/>
      <c r="W9165" s="74"/>
      <c r="X9165" s="74"/>
    </row>
    <row r="9166">
      <c r="S9166" s="73"/>
      <c r="T9166" s="73"/>
      <c r="U9166" s="74"/>
      <c r="V9166" s="74"/>
      <c r="W9166" s="74"/>
      <c r="X9166" s="74"/>
    </row>
    <row r="9167">
      <c r="S9167" s="73"/>
      <c r="T9167" s="73"/>
      <c r="U9167" s="74"/>
      <c r="V9167" s="74"/>
      <c r="W9167" s="74"/>
      <c r="X9167" s="74"/>
    </row>
    <row r="9168">
      <c r="S9168" s="73"/>
      <c r="T9168" s="73"/>
      <c r="U9168" s="74"/>
      <c r="V9168" s="74"/>
      <c r="W9168" s="74"/>
      <c r="X9168" s="74"/>
    </row>
    <row r="9169">
      <c r="S9169" s="73"/>
      <c r="T9169" s="73"/>
      <c r="U9169" s="74"/>
      <c r="V9169" s="74"/>
      <c r="W9169" s="74"/>
      <c r="X9169" s="74"/>
    </row>
    <row r="9170">
      <c r="S9170" s="73"/>
      <c r="T9170" s="73"/>
      <c r="U9170" s="74"/>
      <c r="V9170" s="74"/>
      <c r="W9170" s="74"/>
      <c r="X9170" s="74"/>
    </row>
    <row r="9171">
      <c r="S9171" s="73"/>
      <c r="T9171" s="73"/>
      <c r="U9171" s="74"/>
      <c r="V9171" s="74"/>
      <c r="W9171" s="74"/>
      <c r="X9171" s="74"/>
    </row>
    <row r="9172">
      <c r="S9172" s="73"/>
      <c r="T9172" s="73"/>
      <c r="U9172" s="74"/>
      <c r="V9172" s="74"/>
      <c r="W9172" s="74"/>
      <c r="X9172" s="74"/>
    </row>
    <row r="9173">
      <c r="S9173" s="73"/>
      <c r="T9173" s="73"/>
      <c r="U9173" s="74"/>
      <c r="V9173" s="74"/>
      <c r="W9173" s="74"/>
      <c r="X9173" s="74"/>
    </row>
    <row r="9174">
      <c r="S9174" s="73"/>
      <c r="T9174" s="73"/>
      <c r="U9174" s="74"/>
      <c r="V9174" s="74"/>
      <c r="W9174" s="74"/>
      <c r="X9174" s="74"/>
    </row>
    <row r="9175">
      <c r="S9175" s="73"/>
      <c r="T9175" s="73"/>
      <c r="U9175" s="74"/>
      <c r="V9175" s="74"/>
      <c r="W9175" s="74"/>
      <c r="X9175" s="74"/>
    </row>
    <row r="9176">
      <c r="S9176" s="73"/>
      <c r="T9176" s="73"/>
      <c r="U9176" s="74"/>
      <c r="V9176" s="74"/>
      <c r="W9176" s="74"/>
      <c r="X9176" s="74"/>
    </row>
    <row r="9177">
      <c r="S9177" s="73"/>
      <c r="T9177" s="73"/>
      <c r="U9177" s="74"/>
      <c r="V9177" s="74"/>
      <c r="W9177" s="74"/>
      <c r="X9177" s="74"/>
    </row>
    <row r="9178">
      <c r="E9178" s="78"/>
      <c r="S9178" s="73"/>
      <c r="T9178" s="73"/>
      <c r="U9178" s="74"/>
      <c r="V9178" s="74"/>
      <c r="W9178" s="74"/>
      <c r="X9178" s="74"/>
    </row>
    <row r="9179">
      <c r="S9179" s="73"/>
      <c r="T9179" s="73"/>
      <c r="U9179" s="74"/>
      <c r="V9179" s="74"/>
      <c r="W9179" s="74"/>
      <c r="X9179" s="74"/>
    </row>
    <row r="9180">
      <c r="S9180" s="73"/>
      <c r="T9180" s="73"/>
      <c r="U9180" s="74"/>
      <c r="V9180" s="74"/>
      <c r="W9180" s="74"/>
      <c r="X9180" s="74"/>
    </row>
    <row r="9182">
      <c r="S9182" s="73"/>
      <c r="T9182" s="73"/>
      <c r="U9182" s="74"/>
      <c r="V9182" s="74"/>
      <c r="W9182" s="74"/>
      <c r="X9182" s="74"/>
    </row>
    <row r="9183">
      <c r="S9183" s="73"/>
      <c r="T9183" s="73"/>
      <c r="U9183" s="74"/>
      <c r="V9183" s="74"/>
      <c r="W9183" s="74"/>
      <c r="X9183" s="74"/>
    </row>
    <row r="9184">
      <c r="S9184" s="73"/>
      <c r="T9184" s="73"/>
      <c r="U9184" s="74"/>
      <c r="V9184" s="74"/>
      <c r="W9184" s="74"/>
      <c r="X9184" s="74"/>
    </row>
    <row r="9185">
      <c r="S9185" s="73"/>
      <c r="T9185" s="73"/>
      <c r="U9185" s="74"/>
      <c r="V9185" s="74"/>
      <c r="W9185" s="74"/>
      <c r="X9185" s="74"/>
    </row>
    <row r="9186">
      <c r="S9186" s="73"/>
      <c r="T9186" s="73"/>
      <c r="U9186" s="74"/>
      <c r="V9186" s="74"/>
      <c r="W9186" s="74"/>
      <c r="X9186" s="74"/>
    </row>
    <row r="9187">
      <c r="S9187" s="73"/>
      <c r="T9187" s="73"/>
      <c r="U9187" s="74"/>
      <c r="V9187" s="74"/>
      <c r="W9187" s="74"/>
      <c r="X9187" s="74"/>
    </row>
    <row r="9188">
      <c r="S9188" s="73"/>
      <c r="T9188" s="73"/>
      <c r="U9188" s="74"/>
      <c r="V9188" s="74"/>
      <c r="W9188" s="74"/>
      <c r="X9188" s="74"/>
    </row>
    <row r="9189">
      <c r="S9189" s="73"/>
      <c r="T9189" s="73"/>
      <c r="U9189" s="74"/>
      <c r="V9189" s="74"/>
      <c r="W9189" s="74"/>
      <c r="X9189" s="74"/>
    </row>
    <row r="9190">
      <c r="S9190" s="73"/>
      <c r="T9190" s="73"/>
      <c r="U9190" s="74"/>
      <c r="V9190" s="74"/>
      <c r="W9190" s="74"/>
      <c r="X9190" s="74"/>
    </row>
    <row r="9191">
      <c r="S9191" s="73"/>
      <c r="T9191" s="73"/>
      <c r="U9191" s="74"/>
      <c r="V9191" s="74"/>
      <c r="W9191" s="74"/>
      <c r="X9191" s="74"/>
    </row>
    <row r="9192">
      <c r="S9192" s="73"/>
      <c r="T9192" s="73"/>
      <c r="U9192" s="74"/>
      <c r="V9192" s="74"/>
      <c r="W9192" s="74"/>
      <c r="X9192" s="74"/>
    </row>
    <row r="9193">
      <c r="S9193" s="73"/>
      <c r="T9193" s="73"/>
      <c r="U9193" s="74"/>
      <c r="V9193" s="74"/>
      <c r="W9193" s="74"/>
      <c r="X9193" s="74"/>
    </row>
    <row r="9194">
      <c r="S9194" s="73"/>
      <c r="T9194" s="73"/>
      <c r="U9194" s="74"/>
      <c r="V9194" s="74"/>
      <c r="W9194" s="74"/>
      <c r="X9194" s="74"/>
    </row>
    <row r="9195">
      <c r="S9195" s="73"/>
      <c r="T9195" s="73"/>
      <c r="U9195" s="74"/>
      <c r="V9195" s="74"/>
      <c r="W9195" s="74"/>
      <c r="X9195" s="74"/>
    </row>
    <row r="9196">
      <c r="S9196" s="73"/>
      <c r="T9196" s="73"/>
      <c r="U9196" s="74"/>
      <c r="V9196" s="74"/>
      <c r="W9196" s="74"/>
      <c r="X9196" s="74"/>
    </row>
    <row r="9197">
      <c r="S9197" s="73"/>
      <c r="T9197" s="73"/>
      <c r="U9197" s="74"/>
      <c r="V9197" s="74"/>
      <c r="W9197" s="74"/>
      <c r="X9197" s="74"/>
    </row>
    <row r="9198">
      <c r="S9198" s="73"/>
      <c r="T9198" s="73"/>
      <c r="U9198" s="74"/>
      <c r="V9198" s="74"/>
      <c r="W9198" s="74"/>
      <c r="X9198" s="74"/>
    </row>
    <row r="9199">
      <c r="S9199" s="73"/>
      <c r="T9199" s="73"/>
      <c r="U9199" s="74"/>
      <c r="V9199" s="74"/>
      <c r="W9199" s="74"/>
      <c r="X9199" s="74"/>
    </row>
    <row r="9200">
      <c r="S9200" s="73"/>
      <c r="T9200" s="73"/>
      <c r="U9200" s="74"/>
      <c r="V9200" s="74"/>
      <c r="W9200" s="74"/>
      <c r="X9200" s="74"/>
    </row>
    <row r="9201">
      <c r="S9201" s="73"/>
      <c r="T9201" s="73"/>
      <c r="U9201" s="74"/>
      <c r="V9201" s="74"/>
      <c r="W9201" s="74"/>
      <c r="X9201" s="74"/>
    </row>
    <row r="9202">
      <c r="S9202" s="73"/>
      <c r="T9202" s="73"/>
      <c r="U9202" s="74"/>
      <c r="V9202" s="74"/>
      <c r="W9202" s="74"/>
      <c r="X9202" s="74"/>
    </row>
    <row r="9203">
      <c r="S9203" s="73"/>
      <c r="T9203" s="73"/>
      <c r="U9203" s="74"/>
      <c r="V9203" s="74"/>
      <c r="W9203" s="74"/>
      <c r="X9203" s="74"/>
    </row>
    <row r="9204">
      <c r="S9204" s="73"/>
      <c r="T9204" s="73"/>
      <c r="U9204" s="74"/>
      <c r="V9204" s="74"/>
      <c r="W9204" s="74"/>
      <c r="X9204" s="74"/>
    </row>
    <row r="9205">
      <c r="S9205" s="73"/>
      <c r="T9205" s="73"/>
      <c r="U9205" s="74"/>
      <c r="V9205" s="74"/>
      <c r="W9205" s="74"/>
      <c r="X9205" s="74"/>
    </row>
    <row r="9206">
      <c r="S9206" s="73"/>
      <c r="T9206" s="73"/>
      <c r="U9206" s="74"/>
      <c r="V9206" s="74"/>
      <c r="W9206" s="74"/>
      <c r="X9206" s="74"/>
    </row>
    <row r="9207">
      <c r="S9207" s="73"/>
      <c r="T9207" s="73"/>
      <c r="U9207" s="74"/>
      <c r="V9207" s="74"/>
      <c r="W9207" s="74"/>
      <c r="X9207" s="74"/>
    </row>
    <row r="9208">
      <c r="S9208" s="73"/>
      <c r="T9208" s="73"/>
      <c r="U9208" s="74"/>
      <c r="V9208" s="74"/>
      <c r="W9208" s="74"/>
      <c r="X9208" s="74"/>
    </row>
    <row r="9209">
      <c r="S9209" s="73"/>
      <c r="T9209" s="73"/>
      <c r="U9209" s="74"/>
      <c r="V9209" s="74"/>
      <c r="W9209" s="74"/>
      <c r="X9209" s="74"/>
    </row>
    <row r="9210">
      <c r="S9210" s="73"/>
      <c r="T9210" s="73"/>
      <c r="U9210" s="74"/>
      <c r="V9210" s="74"/>
      <c r="W9210" s="74"/>
      <c r="X9210" s="74"/>
    </row>
    <row r="9211">
      <c r="S9211" s="73"/>
      <c r="T9211" s="73"/>
      <c r="U9211" s="74"/>
      <c r="V9211" s="74"/>
      <c r="W9211" s="74"/>
      <c r="X9211" s="74"/>
    </row>
    <row r="9212">
      <c r="S9212" s="73"/>
      <c r="T9212" s="73"/>
      <c r="U9212" s="74"/>
      <c r="V9212" s="74"/>
      <c r="W9212" s="74"/>
      <c r="X9212" s="74"/>
    </row>
    <row r="9213">
      <c r="S9213" s="73"/>
      <c r="T9213" s="73"/>
      <c r="U9213" s="74"/>
      <c r="V9213" s="74"/>
      <c r="W9213" s="74"/>
      <c r="X9213" s="74"/>
    </row>
    <row r="9214">
      <c r="S9214" s="73"/>
      <c r="T9214" s="73"/>
      <c r="U9214" s="74"/>
      <c r="V9214" s="74"/>
      <c r="W9214" s="74"/>
      <c r="X9214" s="74"/>
    </row>
    <row r="9215">
      <c r="S9215" s="73"/>
      <c r="T9215" s="73"/>
      <c r="U9215" s="74"/>
      <c r="V9215" s="74"/>
      <c r="W9215" s="74"/>
      <c r="X9215" s="74"/>
    </row>
    <row r="9216">
      <c r="S9216" s="73"/>
      <c r="T9216" s="73"/>
      <c r="U9216" s="74"/>
      <c r="V9216" s="74"/>
      <c r="W9216" s="74"/>
      <c r="X9216" s="74"/>
    </row>
    <row r="9217">
      <c r="S9217" s="73"/>
      <c r="T9217" s="73"/>
      <c r="U9217" s="74"/>
      <c r="V9217" s="74"/>
      <c r="W9217" s="74"/>
      <c r="X9217" s="74"/>
    </row>
    <row r="9218">
      <c r="S9218" s="73"/>
      <c r="T9218" s="73"/>
      <c r="U9218" s="74"/>
      <c r="V9218" s="74"/>
      <c r="W9218" s="74"/>
      <c r="X9218" s="74"/>
    </row>
    <row r="9219">
      <c r="S9219" s="73"/>
      <c r="T9219" s="73"/>
      <c r="U9219" s="74"/>
      <c r="V9219" s="74"/>
      <c r="W9219" s="74"/>
      <c r="X9219" s="74"/>
    </row>
    <row r="9220">
      <c r="S9220" s="73"/>
      <c r="T9220" s="73"/>
      <c r="U9220" s="74"/>
      <c r="V9220" s="74"/>
      <c r="W9220" s="74"/>
      <c r="X9220" s="74"/>
    </row>
    <row r="9221">
      <c r="S9221" s="73"/>
      <c r="T9221" s="73"/>
      <c r="U9221" s="74"/>
      <c r="V9221" s="74"/>
      <c r="W9221" s="74"/>
      <c r="X9221" s="74"/>
    </row>
    <row r="9222">
      <c r="S9222" s="73"/>
      <c r="T9222" s="73"/>
      <c r="U9222" s="74"/>
      <c r="V9222" s="74"/>
      <c r="W9222" s="74"/>
      <c r="X9222" s="74"/>
    </row>
    <row r="9223">
      <c r="S9223" s="73"/>
      <c r="T9223" s="73"/>
      <c r="U9223" s="74"/>
      <c r="V9223" s="74"/>
      <c r="W9223" s="74"/>
      <c r="X9223" s="74"/>
    </row>
    <row r="9224">
      <c r="S9224" s="73"/>
      <c r="T9224" s="73"/>
      <c r="U9224" s="74"/>
      <c r="V9224" s="74"/>
      <c r="W9224" s="74"/>
      <c r="X9224" s="74"/>
    </row>
    <row r="9225">
      <c r="S9225" s="73"/>
      <c r="T9225" s="73"/>
      <c r="U9225" s="74"/>
      <c r="V9225" s="74"/>
      <c r="W9225" s="74"/>
      <c r="X9225" s="74"/>
    </row>
    <row r="9226">
      <c r="S9226" s="73"/>
      <c r="T9226" s="73"/>
      <c r="U9226" s="74"/>
      <c r="V9226" s="74"/>
      <c r="W9226" s="74"/>
      <c r="X9226" s="74"/>
    </row>
    <row r="9227">
      <c r="S9227" s="73"/>
      <c r="T9227" s="73"/>
      <c r="U9227" s="74"/>
      <c r="V9227" s="74"/>
      <c r="W9227" s="74"/>
      <c r="X9227" s="74"/>
    </row>
    <row r="9228">
      <c r="S9228" s="73"/>
      <c r="T9228" s="73"/>
      <c r="U9228" s="74"/>
      <c r="V9228" s="74"/>
      <c r="W9228" s="74"/>
      <c r="X9228" s="74"/>
    </row>
    <row r="9229">
      <c r="S9229" s="73"/>
      <c r="T9229" s="73"/>
      <c r="U9229" s="74"/>
      <c r="V9229" s="74"/>
      <c r="W9229" s="74"/>
      <c r="X9229" s="74"/>
    </row>
    <row r="9230">
      <c r="S9230" s="73"/>
      <c r="T9230" s="73"/>
      <c r="U9230" s="74"/>
      <c r="V9230" s="74"/>
      <c r="W9230" s="74"/>
      <c r="X9230" s="74"/>
    </row>
    <row r="9231">
      <c r="S9231" s="73"/>
      <c r="T9231" s="73"/>
      <c r="U9231" s="74"/>
      <c r="V9231" s="74"/>
      <c r="W9231" s="74"/>
      <c r="X9231" s="74"/>
    </row>
    <row r="9232">
      <c r="S9232" s="73"/>
      <c r="T9232" s="73"/>
      <c r="U9232" s="74"/>
      <c r="V9232" s="74"/>
      <c r="W9232" s="74"/>
      <c r="X9232" s="74"/>
    </row>
    <row r="9233">
      <c r="S9233" s="73"/>
      <c r="T9233" s="73"/>
      <c r="U9233" s="74"/>
      <c r="V9233" s="74"/>
      <c r="W9233" s="74"/>
      <c r="X9233" s="74"/>
    </row>
    <row r="9234">
      <c r="S9234" s="73"/>
      <c r="T9234" s="73"/>
      <c r="U9234" s="74"/>
      <c r="V9234" s="74"/>
      <c r="W9234" s="74"/>
      <c r="X9234" s="74"/>
    </row>
    <row r="9235">
      <c r="S9235" s="73"/>
      <c r="T9235" s="73"/>
      <c r="U9235" s="74"/>
      <c r="V9235" s="74"/>
      <c r="W9235" s="74"/>
      <c r="X9235" s="74"/>
    </row>
    <row r="9236">
      <c r="S9236" s="73"/>
      <c r="T9236" s="73"/>
      <c r="U9236" s="74"/>
      <c r="V9236" s="74"/>
      <c r="W9236" s="74"/>
      <c r="X9236" s="74"/>
    </row>
    <row r="9237">
      <c r="S9237" s="73"/>
      <c r="T9237" s="73"/>
      <c r="U9237" s="74"/>
      <c r="V9237" s="74"/>
      <c r="W9237" s="74"/>
      <c r="X9237" s="74"/>
    </row>
    <row r="9238">
      <c r="S9238" s="73"/>
      <c r="T9238" s="73"/>
      <c r="U9238" s="74"/>
      <c r="V9238" s="74"/>
      <c r="W9238" s="74"/>
      <c r="X9238" s="74"/>
    </row>
    <row r="9239">
      <c r="S9239" s="73"/>
      <c r="T9239" s="73"/>
      <c r="U9239" s="74"/>
      <c r="V9239" s="74"/>
      <c r="W9239" s="74"/>
      <c r="X9239" s="74"/>
    </row>
    <row r="9240">
      <c r="S9240" s="73"/>
      <c r="T9240" s="73"/>
      <c r="U9240" s="74"/>
      <c r="V9240" s="74"/>
      <c r="W9240" s="74"/>
      <c r="X9240" s="74"/>
    </row>
    <row r="9241">
      <c r="S9241" s="73"/>
      <c r="T9241" s="73"/>
      <c r="U9241" s="74"/>
      <c r="V9241" s="74"/>
      <c r="W9241" s="74"/>
      <c r="X9241" s="74"/>
    </row>
    <row r="9242">
      <c r="S9242" s="73"/>
      <c r="T9242" s="73"/>
      <c r="U9242" s="74"/>
      <c r="V9242" s="74"/>
      <c r="W9242" s="74"/>
      <c r="X9242" s="74"/>
    </row>
    <row r="9243">
      <c r="S9243" s="73"/>
      <c r="T9243" s="73"/>
      <c r="U9243" s="74"/>
      <c r="V9243" s="74"/>
      <c r="W9243" s="74"/>
      <c r="X9243" s="74"/>
    </row>
    <row r="9244">
      <c r="S9244" s="73"/>
      <c r="T9244" s="73"/>
      <c r="U9244" s="74"/>
      <c r="V9244" s="74"/>
      <c r="W9244" s="74"/>
      <c r="X9244" s="74"/>
    </row>
    <row r="9245">
      <c r="S9245" s="73"/>
      <c r="T9245" s="73"/>
      <c r="U9245" s="74"/>
      <c r="V9245" s="74"/>
      <c r="W9245" s="74"/>
      <c r="X9245" s="74"/>
    </row>
    <row r="9246">
      <c r="S9246" s="73"/>
      <c r="T9246" s="73"/>
      <c r="U9246" s="74"/>
      <c r="V9246" s="74"/>
      <c r="W9246" s="74"/>
      <c r="X9246" s="74"/>
    </row>
    <row r="9247">
      <c r="S9247" s="73"/>
      <c r="T9247" s="73"/>
      <c r="U9247" s="74"/>
      <c r="V9247" s="74"/>
      <c r="W9247" s="74"/>
      <c r="X9247" s="74"/>
    </row>
    <row r="9248">
      <c r="S9248" s="73"/>
      <c r="T9248" s="73"/>
      <c r="U9248" s="74"/>
      <c r="V9248" s="74"/>
      <c r="W9248" s="74"/>
      <c r="X9248" s="74"/>
    </row>
    <row r="9249">
      <c r="S9249" s="73"/>
      <c r="T9249" s="73"/>
      <c r="U9249" s="74"/>
      <c r="V9249" s="74"/>
      <c r="W9249" s="74"/>
      <c r="X9249" s="74"/>
    </row>
    <row r="9250">
      <c r="S9250" s="73"/>
      <c r="T9250" s="73"/>
      <c r="U9250" s="74"/>
      <c r="V9250" s="74"/>
      <c r="W9250" s="74"/>
      <c r="X9250" s="74"/>
    </row>
    <row r="9251">
      <c r="S9251" s="73"/>
      <c r="T9251" s="73"/>
      <c r="U9251" s="74"/>
      <c r="V9251" s="74"/>
      <c r="W9251" s="74"/>
      <c r="X9251" s="74"/>
    </row>
    <row r="9252">
      <c r="S9252" s="73"/>
      <c r="T9252" s="73"/>
      <c r="U9252" s="74"/>
      <c r="V9252" s="74"/>
      <c r="W9252" s="74"/>
      <c r="X9252" s="74"/>
    </row>
    <row r="9253">
      <c r="S9253" s="73"/>
      <c r="T9253" s="73"/>
      <c r="U9253" s="74"/>
      <c r="V9253" s="74"/>
      <c r="W9253" s="74"/>
      <c r="X9253" s="74"/>
    </row>
    <row r="9254">
      <c r="S9254" s="73"/>
      <c r="T9254" s="73"/>
      <c r="U9254" s="74"/>
      <c r="V9254" s="74"/>
      <c r="W9254" s="74"/>
      <c r="X9254" s="74"/>
    </row>
    <row r="9255">
      <c r="S9255" s="73"/>
      <c r="T9255" s="73"/>
      <c r="U9255" s="74"/>
      <c r="V9255" s="74"/>
      <c r="W9255" s="74"/>
      <c r="X9255" s="74"/>
    </row>
    <row r="9256">
      <c r="S9256" s="73"/>
      <c r="T9256" s="73"/>
      <c r="U9256" s="74"/>
      <c r="V9256" s="74"/>
      <c r="W9256" s="74"/>
      <c r="X9256" s="74"/>
    </row>
    <row r="9257">
      <c r="S9257" s="73"/>
      <c r="T9257" s="73"/>
      <c r="U9257" s="74"/>
      <c r="V9257" s="74"/>
      <c r="W9257" s="74"/>
      <c r="X9257" s="74"/>
    </row>
    <row r="9258">
      <c r="S9258" s="73"/>
      <c r="T9258" s="73"/>
      <c r="U9258" s="74"/>
      <c r="V9258" s="74"/>
      <c r="W9258" s="74"/>
      <c r="X9258" s="74"/>
    </row>
    <row r="9259">
      <c r="S9259" s="73"/>
      <c r="T9259" s="73"/>
      <c r="U9259" s="74"/>
      <c r="V9259" s="74"/>
      <c r="W9259" s="74"/>
      <c r="X9259" s="74"/>
    </row>
    <row r="9261">
      <c r="S9261" s="73"/>
      <c r="T9261" s="73"/>
      <c r="U9261" s="74"/>
      <c r="V9261" s="74"/>
      <c r="W9261" s="74"/>
      <c r="X9261" s="74"/>
    </row>
    <row r="9262">
      <c r="S9262" s="73"/>
      <c r="T9262" s="73"/>
      <c r="U9262" s="74"/>
      <c r="V9262" s="74"/>
      <c r="W9262" s="74"/>
      <c r="X9262" s="74"/>
    </row>
    <row r="9263">
      <c r="S9263" s="73"/>
      <c r="T9263" s="73"/>
      <c r="U9263" s="74"/>
      <c r="V9263" s="74"/>
      <c r="W9263" s="74"/>
      <c r="X9263" s="74"/>
    </row>
    <row r="9264">
      <c r="S9264" s="73"/>
      <c r="T9264" s="73"/>
      <c r="U9264" s="74"/>
      <c r="V9264" s="74"/>
      <c r="W9264" s="74"/>
      <c r="X9264" s="74"/>
    </row>
    <row r="9265">
      <c r="S9265" s="73"/>
      <c r="T9265" s="73"/>
      <c r="U9265" s="74"/>
      <c r="V9265" s="74"/>
      <c r="W9265" s="74"/>
      <c r="X9265" s="74"/>
    </row>
    <row r="9266">
      <c r="S9266" s="73"/>
      <c r="T9266" s="73"/>
      <c r="U9266" s="74"/>
      <c r="V9266" s="74"/>
      <c r="W9266" s="74"/>
      <c r="X9266" s="74"/>
    </row>
    <row r="9267">
      <c r="S9267" s="73"/>
      <c r="T9267" s="73"/>
      <c r="U9267" s="74"/>
      <c r="V9267" s="74"/>
      <c r="W9267" s="74"/>
      <c r="X9267" s="74"/>
    </row>
    <row r="9268">
      <c r="S9268" s="73"/>
      <c r="T9268" s="73"/>
      <c r="U9268" s="74"/>
      <c r="V9268" s="74"/>
      <c r="W9268" s="74"/>
      <c r="X9268" s="74"/>
    </row>
    <row r="9269">
      <c r="S9269" s="73"/>
      <c r="T9269" s="73"/>
      <c r="U9269" s="74"/>
      <c r="V9269" s="74"/>
      <c r="W9269" s="74"/>
      <c r="X9269" s="74"/>
    </row>
    <row r="9270">
      <c r="S9270" s="73"/>
      <c r="T9270" s="73"/>
      <c r="U9270" s="74"/>
      <c r="V9270" s="74"/>
      <c r="W9270" s="74"/>
      <c r="X9270" s="74"/>
    </row>
    <row r="9271">
      <c r="S9271" s="73"/>
      <c r="T9271" s="73"/>
      <c r="U9271" s="74"/>
      <c r="V9271" s="74"/>
      <c r="W9271" s="74"/>
      <c r="X9271" s="74"/>
    </row>
    <row r="9272">
      <c r="S9272" s="73"/>
      <c r="T9272" s="73"/>
      <c r="U9272" s="74"/>
      <c r="V9272" s="74"/>
      <c r="W9272" s="74"/>
      <c r="X9272" s="74"/>
    </row>
    <row r="9273">
      <c r="S9273" s="73"/>
      <c r="T9273" s="73"/>
      <c r="U9273" s="74"/>
      <c r="V9273" s="74"/>
      <c r="W9273" s="74"/>
      <c r="X9273" s="74"/>
    </row>
    <row r="9274">
      <c r="S9274" s="73"/>
      <c r="T9274" s="73"/>
      <c r="U9274" s="74"/>
      <c r="V9274" s="74"/>
      <c r="W9274" s="74"/>
      <c r="X9274" s="74"/>
    </row>
    <row r="9275">
      <c r="S9275" s="73"/>
      <c r="T9275" s="73"/>
      <c r="U9275" s="74"/>
      <c r="V9275" s="74"/>
      <c r="W9275" s="74"/>
      <c r="X9275" s="74"/>
    </row>
    <row r="9276">
      <c r="S9276" s="73"/>
      <c r="T9276" s="73"/>
      <c r="U9276" s="74"/>
      <c r="V9276" s="74"/>
      <c r="W9276" s="74"/>
      <c r="X9276" s="74"/>
    </row>
    <row r="9277">
      <c r="S9277" s="73"/>
      <c r="T9277" s="73"/>
      <c r="U9277" s="74"/>
      <c r="V9277" s="74"/>
      <c r="W9277" s="74"/>
      <c r="X9277" s="74"/>
    </row>
    <row r="9278">
      <c r="S9278" s="73"/>
      <c r="T9278" s="73"/>
      <c r="U9278" s="74"/>
      <c r="V9278" s="74"/>
      <c r="W9278" s="74"/>
      <c r="X9278" s="74"/>
    </row>
    <row r="9279">
      <c r="S9279" s="73"/>
      <c r="T9279" s="73"/>
      <c r="U9279" s="74"/>
      <c r="V9279" s="74"/>
      <c r="W9279" s="74"/>
      <c r="X9279" s="74"/>
    </row>
    <row r="9280">
      <c r="S9280" s="73"/>
      <c r="T9280" s="73"/>
      <c r="U9280" s="74"/>
      <c r="V9280" s="74"/>
      <c r="W9280" s="74"/>
      <c r="X9280" s="74"/>
    </row>
    <row r="9281">
      <c r="S9281" s="73"/>
      <c r="T9281" s="73"/>
      <c r="U9281" s="74"/>
      <c r="V9281" s="74"/>
      <c r="W9281" s="74"/>
      <c r="X9281" s="74"/>
    </row>
    <row r="9282">
      <c r="S9282" s="73"/>
      <c r="T9282" s="73"/>
      <c r="U9282" s="74"/>
      <c r="V9282" s="74"/>
      <c r="W9282" s="74"/>
      <c r="X9282" s="74"/>
    </row>
    <row r="9283">
      <c r="S9283" s="73"/>
      <c r="T9283" s="73"/>
      <c r="U9283" s="74"/>
      <c r="V9283" s="74"/>
      <c r="W9283" s="74"/>
      <c r="X9283" s="74"/>
    </row>
    <row r="9284">
      <c r="S9284" s="73"/>
      <c r="T9284" s="73"/>
      <c r="U9284" s="74"/>
      <c r="V9284" s="74"/>
      <c r="W9284" s="74"/>
      <c r="X9284" s="74"/>
    </row>
    <row r="9285">
      <c r="S9285" s="73"/>
      <c r="T9285" s="73"/>
      <c r="U9285" s="74"/>
      <c r="V9285" s="74"/>
      <c r="W9285" s="74"/>
      <c r="X9285" s="74"/>
    </row>
    <row r="9286">
      <c r="S9286" s="73"/>
      <c r="T9286" s="73"/>
      <c r="U9286" s="74"/>
      <c r="V9286" s="74"/>
      <c r="W9286" s="74"/>
      <c r="X9286" s="74"/>
    </row>
    <row r="9287">
      <c r="S9287" s="73"/>
      <c r="T9287" s="73"/>
      <c r="U9287" s="74"/>
      <c r="V9287" s="74"/>
      <c r="W9287" s="74"/>
      <c r="X9287" s="74"/>
    </row>
    <row r="9288">
      <c r="S9288" s="73"/>
      <c r="T9288" s="73"/>
      <c r="U9288" s="74"/>
      <c r="V9288" s="74"/>
      <c r="W9288" s="74"/>
      <c r="X9288" s="74"/>
    </row>
    <row r="9289">
      <c r="S9289" s="73"/>
      <c r="T9289" s="73"/>
      <c r="U9289" s="74"/>
      <c r="V9289" s="74"/>
      <c r="W9289" s="74"/>
      <c r="X9289" s="74"/>
    </row>
    <row r="9290">
      <c r="S9290" s="73"/>
      <c r="T9290" s="73"/>
      <c r="U9290" s="74"/>
      <c r="V9290" s="74"/>
      <c r="W9290" s="74"/>
      <c r="X9290" s="74"/>
    </row>
    <row r="9291">
      <c r="S9291" s="73"/>
      <c r="T9291" s="73"/>
      <c r="U9291" s="74"/>
      <c r="V9291" s="74"/>
      <c r="W9291" s="74"/>
      <c r="X9291" s="74"/>
    </row>
    <row r="9292">
      <c r="S9292" s="73"/>
      <c r="T9292" s="73"/>
      <c r="U9292" s="74"/>
      <c r="V9292" s="74"/>
      <c r="W9292" s="74"/>
      <c r="X9292" s="74"/>
    </row>
    <row r="9293">
      <c r="S9293" s="73"/>
      <c r="T9293" s="73"/>
      <c r="U9293" s="74"/>
      <c r="V9293" s="74"/>
      <c r="W9293" s="74"/>
      <c r="X9293" s="74"/>
    </row>
    <row r="9294">
      <c r="S9294" s="73"/>
      <c r="T9294" s="73"/>
      <c r="U9294" s="74"/>
      <c r="V9294" s="74"/>
      <c r="W9294" s="74"/>
      <c r="X9294" s="74"/>
    </row>
    <row r="9295">
      <c r="S9295" s="73"/>
      <c r="T9295" s="73"/>
      <c r="U9295" s="74"/>
      <c r="V9295" s="74"/>
      <c r="W9295" s="74"/>
      <c r="X9295" s="74"/>
    </row>
    <row r="9296">
      <c r="S9296" s="73"/>
      <c r="T9296" s="73"/>
      <c r="U9296" s="74"/>
      <c r="V9296" s="74"/>
      <c r="W9296" s="74"/>
      <c r="X9296" s="74"/>
    </row>
    <row r="9297">
      <c r="S9297" s="73"/>
      <c r="T9297" s="73"/>
      <c r="U9297" s="74"/>
      <c r="V9297" s="74"/>
      <c r="W9297" s="74"/>
      <c r="X9297" s="74"/>
    </row>
    <row r="9298">
      <c r="S9298" s="73"/>
      <c r="T9298" s="73"/>
      <c r="U9298" s="74"/>
      <c r="V9298" s="74"/>
      <c r="W9298" s="74"/>
      <c r="X9298" s="74"/>
    </row>
    <row r="9299">
      <c r="S9299" s="73"/>
      <c r="T9299" s="73"/>
      <c r="U9299" s="74"/>
      <c r="V9299" s="74"/>
      <c r="W9299" s="74"/>
      <c r="X9299" s="74"/>
    </row>
    <row r="9300">
      <c r="S9300" s="73"/>
      <c r="T9300" s="73"/>
      <c r="U9300" s="74"/>
      <c r="V9300" s="74"/>
      <c r="W9300" s="74"/>
      <c r="X9300" s="74"/>
    </row>
    <row r="9301">
      <c r="S9301" s="76"/>
      <c r="T9301" s="73"/>
      <c r="U9301" s="74"/>
      <c r="V9301" s="74"/>
      <c r="W9301" s="74"/>
      <c r="X9301" s="74"/>
    </row>
    <row r="9302">
      <c r="S9302" s="73"/>
      <c r="T9302" s="73"/>
      <c r="U9302" s="74"/>
      <c r="V9302" s="74"/>
      <c r="W9302" s="74"/>
      <c r="X9302" s="74"/>
    </row>
    <row r="9303">
      <c r="S9303" s="73"/>
      <c r="T9303" s="73"/>
      <c r="U9303" s="74"/>
      <c r="V9303" s="74"/>
      <c r="W9303" s="74"/>
      <c r="X9303" s="74"/>
    </row>
    <row r="9304">
      <c r="S9304" s="73"/>
      <c r="T9304" s="73"/>
      <c r="U9304" s="74"/>
      <c r="V9304" s="74"/>
      <c r="W9304" s="74"/>
      <c r="X9304" s="74"/>
    </row>
    <row r="9305">
      <c r="S9305" s="73"/>
      <c r="T9305" s="73"/>
      <c r="U9305" s="74"/>
      <c r="V9305" s="74"/>
      <c r="W9305" s="74"/>
      <c r="X9305" s="74"/>
    </row>
    <row r="9306">
      <c r="S9306" s="73"/>
      <c r="T9306" s="73"/>
      <c r="U9306" s="74"/>
      <c r="V9306" s="74"/>
      <c r="W9306" s="74"/>
      <c r="X9306" s="74"/>
    </row>
    <row r="9307">
      <c r="S9307" s="73"/>
      <c r="T9307" s="73"/>
      <c r="U9307" s="74"/>
      <c r="V9307" s="74"/>
      <c r="W9307" s="74"/>
      <c r="X9307" s="74"/>
    </row>
    <row r="9308">
      <c r="S9308" s="73"/>
      <c r="T9308" s="73"/>
      <c r="U9308" s="74"/>
      <c r="V9308" s="74"/>
      <c r="W9308" s="74"/>
      <c r="X9308" s="74"/>
    </row>
    <row r="9309">
      <c r="S9309" s="73"/>
      <c r="T9309" s="73"/>
      <c r="U9309" s="74"/>
      <c r="V9309" s="74"/>
      <c r="W9309" s="74"/>
      <c r="X9309" s="74"/>
    </row>
    <row r="9310">
      <c r="S9310" s="73"/>
      <c r="T9310" s="73"/>
      <c r="U9310" s="74"/>
      <c r="V9310" s="74"/>
      <c r="W9310" s="74"/>
      <c r="X9310" s="74"/>
    </row>
    <row r="9311">
      <c r="S9311" s="73"/>
      <c r="T9311" s="73"/>
      <c r="U9311" s="74"/>
      <c r="V9311" s="74"/>
      <c r="W9311" s="74"/>
      <c r="X9311" s="74"/>
    </row>
    <row r="9312">
      <c r="S9312" s="73"/>
      <c r="T9312" s="73"/>
      <c r="U9312" s="74"/>
      <c r="V9312" s="74"/>
      <c r="W9312" s="74"/>
      <c r="X9312" s="74"/>
    </row>
    <row r="9313">
      <c r="S9313" s="73"/>
      <c r="T9313" s="73"/>
      <c r="U9313" s="74"/>
      <c r="V9313" s="74"/>
      <c r="W9313" s="74"/>
      <c r="X9313" s="74"/>
    </row>
    <row r="9314">
      <c r="S9314" s="73"/>
      <c r="T9314" s="73"/>
      <c r="U9314" s="74"/>
      <c r="V9314" s="74"/>
      <c r="W9314" s="74"/>
      <c r="X9314" s="74"/>
    </row>
    <row r="9316">
      <c r="S9316" s="73"/>
      <c r="T9316" s="73"/>
      <c r="U9316" s="74"/>
      <c r="V9316" s="74"/>
      <c r="W9316" s="74"/>
      <c r="X9316" s="74"/>
    </row>
    <row r="9317">
      <c r="S9317" s="73"/>
      <c r="T9317" s="73"/>
      <c r="U9317" s="74"/>
      <c r="V9317" s="74"/>
      <c r="W9317" s="74"/>
      <c r="X9317" s="74"/>
    </row>
    <row r="9318">
      <c r="S9318" s="73"/>
      <c r="T9318" s="73"/>
      <c r="U9318" s="74"/>
      <c r="V9318" s="74"/>
      <c r="W9318" s="74"/>
      <c r="X9318" s="74"/>
    </row>
    <row r="9319">
      <c r="S9319" s="73"/>
      <c r="T9319" s="73"/>
      <c r="U9319" s="74"/>
      <c r="V9319" s="74"/>
      <c r="W9319" s="74"/>
      <c r="X9319" s="74"/>
    </row>
    <row r="9320">
      <c r="S9320" s="73"/>
      <c r="T9320" s="73"/>
      <c r="U9320" s="74"/>
      <c r="V9320" s="74"/>
      <c r="W9320" s="74"/>
      <c r="X9320" s="74"/>
    </row>
    <row r="9321">
      <c r="S9321" s="73"/>
      <c r="T9321" s="73"/>
      <c r="U9321" s="74"/>
      <c r="V9321" s="74"/>
      <c r="W9321" s="74"/>
      <c r="X9321" s="74"/>
    </row>
    <row r="9322">
      <c r="S9322" s="73"/>
      <c r="T9322" s="73"/>
      <c r="U9322" s="74"/>
      <c r="V9322" s="74"/>
      <c r="W9322" s="74"/>
      <c r="X9322" s="74"/>
    </row>
    <row r="9324">
      <c r="S9324" s="73"/>
      <c r="T9324" s="73"/>
      <c r="U9324" s="74"/>
      <c r="V9324" s="74"/>
      <c r="W9324" s="74"/>
      <c r="X9324" s="74"/>
    </row>
    <row r="9325">
      <c r="S9325" s="73"/>
      <c r="T9325" s="73"/>
      <c r="U9325" s="74"/>
      <c r="V9325" s="74"/>
      <c r="W9325" s="74"/>
      <c r="X9325" s="74"/>
    </row>
    <row r="9326">
      <c r="S9326" s="73"/>
      <c r="T9326" s="73"/>
      <c r="U9326" s="74"/>
      <c r="V9326" s="74"/>
      <c r="W9326" s="74"/>
      <c r="X9326" s="74"/>
    </row>
    <row r="9327">
      <c r="S9327" s="76"/>
      <c r="T9327" s="73"/>
      <c r="U9327" s="74"/>
      <c r="V9327" s="74"/>
      <c r="W9327" s="74"/>
      <c r="X9327" s="74"/>
    </row>
    <row r="9328">
      <c r="S9328" s="73"/>
      <c r="T9328" s="73"/>
      <c r="U9328" s="74"/>
      <c r="V9328" s="74"/>
      <c r="W9328" s="74"/>
      <c r="X9328" s="74"/>
    </row>
    <row r="9329">
      <c r="S9329" s="73"/>
      <c r="T9329" s="73"/>
      <c r="U9329" s="74"/>
      <c r="V9329" s="74"/>
      <c r="W9329" s="74"/>
      <c r="X9329" s="74"/>
    </row>
    <row r="9330">
      <c r="S9330" s="73"/>
      <c r="T9330" s="73"/>
      <c r="U9330" s="74"/>
      <c r="V9330" s="74"/>
      <c r="W9330" s="74"/>
      <c r="X9330" s="74"/>
    </row>
    <row r="9331">
      <c r="S9331" s="73"/>
      <c r="T9331" s="73"/>
      <c r="U9331" s="74"/>
      <c r="V9331" s="74"/>
      <c r="W9331" s="74"/>
      <c r="X9331" s="74"/>
    </row>
    <row r="9332">
      <c r="S9332" s="73"/>
      <c r="T9332" s="73"/>
      <c r="U9332" s="74"/>
      <c r="V9332" s="74"/>
      <c r="W9332" s="74"/>
      <c r="X9332" s="74"/>
    </row>
    <row r="9334">
      <c r="S9334" s="73"/>
      <c r="T9334" s="73"/>
      <c r="U9334" s="74"/>
      <c r="V9334" s="74"/>
      <c r="W9334" s="74"/>
      <c r="X9334" s="74"/>
    </row>
    <row r="9335">
      <c r="S9335" s="73"/>
      <c r="T9335" s="73"/>
      <c r="U9335" s="74"/>
      <c r="V9335" s="74"/>
      <c r="W9335" s="74"/>
      <c r="X9335" s="74"/>
    </row>
    <row r="9336">
      <c r="S9336" s="73"/>
      <c r="T9336" s="73"/>
      <c r="U9336" s="74"/>
      <c r="V9336" s="74"/>
      <c r="W9336" s="74"/>
      <c r="X9336" s="74"/>
    </row>
    <row r="9337">
      <c r="S9337" s="73"/>
      <c r="T9337" s="73"/>
      <c r="U9337" s="74"/>
      <c r="V9337" s="74"/>
      <c r="W9337" s="74"/>
      <c r="X9337" s="74"/>
    </row>
    <row r="9338">
      <c r="S9338" s="73"/>
      <c r="T9338" s="73"/>
      <c r="U9338" s="74"/>
      <c r="V9338" s="74"/>
      <c r="W9338" s="74"/>
      <c r="X9338" s="74"/>
    </row>
    <row r="9339">
      <c r="S9339" s="73"/>
      <c r="T9339" s="73"/>
      <c r="U9339" s="74"/>
      <c r="V9339" s="74"/>
      <c r="W9339" s="74"/>
      <c r="X9339" s="74"/>
    </row>
    <row r="9340">
      <c r="S9340" s="73"/>
      <c r="T9340" s="73"/>
      <c r="U9340" s="74"/>
      <c r="V9340" s="74"/>
      <c r="W9340" s="74"/>
      <c r="X9340" s="74"/>
    </row>
    <row r="9341">
      <c r="S9341" s="73"/>
      <c r="T9341" s="73"/>
      <c r="U9341" s="74"/>
      <c r="V9341" s="74"/>
      <c r="W9341" s="74"/>
      <c r="X9341" s="74"/>
    </row>
    <row r="9342">
      <c r="S9342" s="73"/>
      <c r="T9342" s="73"/>
      <c r="U9342" s="74"/>
      <c r="V9342" s="74"/>
      <c r="W9342" s="74"/>
      <c r="X9342" s="74"/>
    </row>
    <row r="9343">
      <c r="S9343" s="73"/>
      <c r="T9343" s="73"/>
      <c r="U9343" s="74"/>
      <c r="V9343" s="74"/>
      <c r="W9343" s="74"/>
      <c r="X9343" s="74"/>
    </row>
    <row r="9344">
      <c r="S9344" s="73"/>
      <c r="T9344" s="73"/>
      <c r="U9344" s="74"/>
      <c r="V9344" s="74"/>
      <c r="W9344" s="74"/>
      <c r="X9344" s="74"/>
    </row>
    <row r="9345">
      <c r="S9345" s="73"/>
      <c r="T9345" s="73"/>
      <c r="U9345" s="74"/>
      <c r="V9345" s="74"/>
      <c r="W9345" s="74"/>
      <c r="X9345" s="74"/>
    </row>
    <row r="9346">
      <c r="S9346" s="73"/>
      <c r="T9346" s="73"/>
      <c r="U9346" s="74"/>
      <c r="V9346" s="74"/>
      <c r="W9346" s="74"/>
      <c r="X9346" s="74"/>
    </row>
    <row r="9347">
      <c r="S9347" s="73"/>
      <c r="T9347" s="73"/>
      <c r="U9347" s="74"/>
      <c r="V9347" s="74"/>
      <c r="W9347" s="74"/>
      <c r="X9347" s="74"/>
    </row>
    <row r="9348">
      <c r="S9348" s="73"/>
      <c r="T9348" s="73"/>
      <c r="U9348" s="74"/>
      <c r="V9348" s="74"/>
      <c r="W9348" s="74"/>
      <c r="X9348" s="74"/>
    </row>
    <row r="9349">
      <c r="S9349" s="73"/>
      <c r="T9349" s="73"/>
      <c r="U9349" s="74"/>
      <c r="V9349" s="74"/>
      <c r="W9349" s="74"/>
      <c r="X9349" s="74"/>
    </row>
    <row r="9350">
      <c r="S9350" s="73"/>
      <c r="T9350" s="73"/>
      <c r="U9350" s="74"/>
      <c r="V9350" s="74"/>
      <c r="W9350" s="74"/>
      <c r="X9350" s="74"/>
    </row>
    <row r="9351">
      <c r="S9351" s="73"/>
      <c r="T9351" s="73"/>
      <c r="U9351" s="74"/>
      <c r="V9351" s="74"/>
      <c r="W9351" s="74"/>
      <c r="X9351" s="74"/>
    </row>
    <row r="9352">
      <c r="S9352" s="73"/>
      <c r="T9352" s="73"/>
      <c r="U9352" s="74"/>
      <c r="V9352" s="74"/>
      <c r="W9352" s="74"/>
      <c r="X9352" s="74"/>
    </row>
    <row r="9353">
      <c r="S9353" s="73"/>
      <c r="T9353" s="73"/>
      <c r="U9353" s="74"/>
      <c r="V9353" s="74"/>
      <c r="W9353" s="74"/>
      <c r="X9353" s="74"/>
    </row>
    <row r="9354">
      <c r="S9354" s="73"/>
      <c r="T9354" s="73"/>
      <c r="U9354" s="74"/>
      <c r="V9354" s="74"/>
      <c r="W9354" s="74"/>
      <c r="X9354" s="74"/>
    </row>
    <row r="9355">
      <c r="S9355" s="73"/>
      <c r="T9355" s="73"/>
      <c r="U9355" s="74"/>
      <c r="V9355" s="74"/>
      <c r="W9355" s="74"/>
      <c r="X9355" s="74"/>
    </row>
    <row r="9356">
      <c r="S9356" s="73"/>
      <c r="T9356" s="73"/>
      <c r="U9356" s="74"/>
      <c r="V9356" s="74"/>
      <c r="W9356" s="74"/>
      <c r="X9356" s="74"/>
    </row>
    <row r="9357">
      <c r="S9357" s="73"/>
      <c r="T9357" s="73"/>
      <c r="U9357" s="74"/>
      <c r="V9357" s="74"/>
      <c r="W9357" s="74"/>
      <c r="X9357" s="74"/>
    </row>
    <row r="9358">
      <c r="S9358" s="73"/>
      <c r="T9358" s="73"/>
      <c r="U9358" s="74"/>
      <c r="V9358" s="74"/>
      <c r="W9358" s="74"/>
      <c r="X9358" s="74"/>
    </row>
    <row r="9359">
      <c r="S9359" s="73"/>
      <c r="T9359" s="73"/>
      <c r="U9359" s="74"/>
      <c r="V9359" s="74"/>
      <c r="W9359" s="74"/>
      <c r="X9359" s="74"/>
    </row>
    <row r="9360">
      <c r="S9360" s="73"/>
      <c r="T9360" s="73"/>
      <c r="U9360" s="74"/>
      <c r="V9360" s="74"/>
      <c r="W9360" s="74"/>
      <c r="X9360" s="74"/>
    </row>
    <row r="9361">
      <c r="S9361" s="73"/>
      <c r="T9361" s="73"/>
      <c r="U9361" s="74"/>
      <c r="V9361" s="74"/>
      <c r="W9361" s="74"/>
      <c r="X9361" s="74"/>
    </row>
    <row r="9362">
      <c r="S9362" s="73"/>
      <c r="T9362" s="73"/>
      <c r="U9362" s="74"/>
      <c r="V9362" s="74"/>
      <c r="W9362" s="74"/>
      <c r="X9362" s="74"/>
    </row>
    <row r="9363">
      <c r="S9363" s="73"/>
      <c r="T9363" s="73"/>
      <c r="U9363" s="74"/>
      <c r="V9363" s="74"/>
      <c r="W9363" s="74"/>
      <c r="X9363" s="74"/>
    </row>
    <row r="9364">
      <c r="S9364" s="73"/>
      <c r="T9364" s="73"/>
      <c r="U9364" s="74"/>
      <c r="V9364" s="74"/>
      <c r="W9364" s="74"/>
      <c r="X9364" s="74"/>
    </row>
    <row r="9365">
      <c r="S9365" s="73"/>
      <c r="T9365" s="73"/>
      <c r="U9365" s="74"/>
      <c r="V9365" s="74"/>
      <c r="W9365" s="74"/>
      <c r="X9365" s="74"/>
    </row>
    <row r="9366">
      <c r="S9366" s="73"/>
      <c r="T9366" s="73"/>
      <c r="U9366" s="74"/>
      <c r="V9366" s="74"/>
      <c r="W9366" s="74"/>
      <c r="X9366" s="74"/>
    </row>
    <row r="9367">
      <c r="S9367" s="73"/>
      <c r="T9367" s="73"/>
      <c r="U9367" s="74"/>
      <c r="V9367" s="74"/>
      <c r="W9367" s="74"/>
      <c r="X9367" s="74"/>
    </row>
    <row r="9368">
      <c r="S9368" s="73"/>
      <c r="T9368" s="73"/>
      <c r="U9368" s="74"/>
      <c r="V9368" s="74"/>
      <c r="W9368" s="74"/>
      <c r="X9368" s="74"/>
    </row>
    <row r="9369">
      <c r="S9369" s="73"/>
      <c r="T9369" s="73"/>
      <c r="U9369" s="74"/>
      <c r="V9369" s="74"/>
      <c r="W9369" s="74"/>
      <c r="X9369" s="74"/>
    </row>
    <row r="9370">
      <c r="S9370" s="73"/>
      <c r="T9370" s="73"/>
      <c r="U9370" s="74"/>
      <c r="V9370" s="74"/>
      <c r="W9370" s="74"/>
      <c r="X9370" s="74"/>
    </row>
    <row r="9371">
      <c r="S9371" s="73"/>
      <c r="T9371" s="73"/>
      <c r="U9371" s="74"/>
      <c r="V9371" s="74"/>
      <c r="W9371" s="74"/>
      <c r="X9371" s="74"/>
    </row>
    <row r="9372">
      <c r="S9372" s="73"/>
      <c r="T9372" s="73"/>
      <c r="U9372" s="74"/>
      <c r="V9372" s="74"/>
      <c r="W9372" s="74"/>
      <c r="X9372" s="74"/>
    </row>
    <row r="9374">
      <c r="S9374" s="73"/>
      <c r="T9374" s="73"/>
      <c r="U9374" s="74"/>
      <c r="V9374" s="74"/>
      <c r="W9374" s="74"/>
      <c r="X9374" s="74"/>
    </row>
    <row r="9375">
      <c r="S9375" s="73"/>
      <c r="T9375" s="73"/>
      <c r="U9375" s="74"/>
      <c r="V9375" s="74"/>
      <c r="W9375" s="74"/>
      <c r="X9375" s="74"/>
    </row>
    <row r="9376">
      <c r="S9376" s="73"/>
      <c r="T9376" s="73"/>
      <c r="U9376" s="74"/>
      <c r="V9376" s="74"/>
      <c r="W9376" s="74"/>
      <c r="X9376" s="74"/>
    </row>
    <row r="9377">
      <c r="S9377" s="73"/>
      <c r="T9377" s="73"/>
      <c r="U9377" s="74"/>
      <c r="V9377" s="74"/>
      <c r="W9377" s="74"/>
      <c r="X9377" s="74"/>
    </row>
    <row r="9378">
      <c r="S9378" s="73"/>
      <c r="T9378" s="73"/>
      <c r="U9378" s="74"/>
      <c r="V9378" s="74"/>
      <c r="W9378" s="74"/>
      <c r="X9378" s="74"/>
    </row>
    <row r="9379">
      <c r="S9379" s="73"/>
      <c r="T9379" s="73"/>
      <c r="U9379" s="74"/>
      <c r="V9379" s="74"/>
      <c r="W9379" s="74"/>
      <c r="X9379" s="74"/>
    </row>
    <row r="9380">
      <c r="S9380" s="73"/>
      <c r="T9380" s="73"/>
      <c r="U9380" s="74"/>
      <c r="V9380" s="74"/>
      <c r="W9380" s="74"/>
      <c r="X9380" s="74"/>
    </row>
    <row r="9381">
      <c r="S9381" s="73"/>
      <c r="T9381" s="73"/>
      <c r="U9381" s="74"/>
      <c r="V9381" s="74"/>
      <c r="W9381" s="74"/>
      <c r="X9381" s="74"/>
    </row>
    <row r="9382">
      <c r="S9382" s="73"/>
      <c r="T9382" s="73"/>
      <c r="U9382" s="74"/>
      <c r="V9382" s="74"/>
      <c r="W9382" s="74"/>
      <c r="X9382" s="74"/>
    </row>
    <row r="9383">
      <c r="S9383" s="73"/>
      <c r="T9383" s="73"/>
      <c r="U9383" s="74"/>
      <c r="V9383" s="74"/>
      <c r="W9383" s="74"/>
      <c r="X9383" s="74"/>
    </row>
    <row r="9384">
      <c r="S9384" s="73"/>
      <c r="T9384" s="73"/>
      <c r="U9384" s="74"/>
      <c r="V9384" s="74"/>
      <c r="W9384" s="74"/>
      <c r="X9384" s="74"/>
    </row>
    <row r="9385">
      <c r="S9385" s="73"/>
      <c r="T9385" s="73"/>
      <c r="U9385" s="74"/>
      <c r="V9385" s="74"/>
      <c r="W9385" s="74"/>
      <c r="X9385" s="74"/>
    </row>
    <row r="9386">
      <c r="S9386" s="73"/>
      <c r="T9386" s="73"/>
      <c r="U9386" s="74"/>
      <c r="V9386" s="74"/>
      <c r="W9386" s="74"/>
      <c r="X9386" s="74"/>
    </row>
    <row r="9387">
      <c r="S9387" s="73"/>
      <c r="T9387" s="73"/>
      <c r="U9387" s="74"/>
      <c r="V9387" s="74"/>
      <c r="W9387" s="74"/>
      <c r="X9387" s="74"/>
    </row>
    <row r="9388">
      <c r="S9388" s="73"/>
      <c r="T9388" s="73"/>
      <c r="U9388" s="74"/>
      <c r="V9388" s="74"/>
      <c r="W9388" s="74"/>
      <c r="X9388" s="74"/>
    </row>
    <row r="9389">
      <c r="S9389" s="73"/>
      <c r="T9389" s="73"/>
      <c r="U9389" s="74"/>
      <c r="V9389" s="74"/>
      <c r="W9389" s="74"/>
      <c r="X9389" s="74"/>
    </row>
    <row r="9390">
      <c r="S9390" s="73"/>
      <c r="T9390" s="73"/>
      <c r="U9390" s="74"/>
      <c r="V9390" s="74"/>
      <c r="W9390" s="74"/>
      <c r="X9390" s="74"/>
    </row>
    <row r="9391">
      <c r="S9391" s="73"/>
      <c r="T9391" s="73"/>
      <c r="U9391" s="74"/>
      <c r="V9391" s="74"/>
      <c r="W9391" s="74"/>
      <c r="X9391" s="74"/>
    </row>
    <row r="9393">
      <c r="S9393" s="73"/>
      <c r="T9393" s="73"/>
      <c r="U9393" s="74"/>
      <c r="V9393" s="74"/>
      <c r="W9393" s="74"/>
      <c r="X9393" s="74"/>
    </row>
    <row r="9394">
      <c r="S9394" s="73"/>
      <c r="T9394" s="73"/>
      <c r="U9394" s="74"/>
      <c r="V9394" s="74"/>
      <c r="W9394" s="74"/>
      <c r="X9394" s="74"/>
    </row>
    <row r="9395">
      <c r="S9395" s="73"/>
      <c r="T9395" s="73"/>
      <c r="U9395" s="74"/>
      <c r="V9395" s="74"/>
      <c r="W9395" s="74"/>
      <c r="X9395" s="74"/>
    </row>
    <row r="9396">
      <c r="S9396" s="73"/>
      <c r="T9396" s="73"/>
      <c r="U9396" s="74"/>
      <c r="V9396" s="74"/>
      <c r="W9396" s="74"/>
      <c r="X9396" s="74"/>
    </row>
    <row r="9397">
      <c r="S9397" s="73"/>
      <c r="T9397" s="73"/>
      <c r="U9397" s="74"/>
      <c r="V9397" s="74"/>
      <c r="W9397" s="74"/>
      <c r="X9397" s="74"/>
    </row>
    <row r="9398">
      <c r="S9398" s="73"/>
      <c r="T9398" s="73"/>
      <c r="U9398" s="74"/>
      <c r="V9398" s="74"/>
      <c r="W9398" s="74"/>
      <c r="X9398" s="74"/>
    </row>
    <row r="9399">
      <c r="S9399" s="73"/>
      <c r="T9399" s="73"/>
      <c r="U9399" s="74"/>
      <c r="V9399" s="74"/>
      <c r="W9399" s="74"/>
      <c r="X9399" s="74"/>
    </row>
    <row r="9400">
      <c r="S9400" s="73"/>
      <c r="T9400" s="73"/>
      <c r="U9400" s="74"/>
      <c r="V9400" s="74"/>
      <c r="W9400" s="74"/>
      <c r="X9400" s="74"/>
    </row>
    <row r="9401">
      <c r="S9401" s="73"/>
      <c r="T9401" s="73"/>
      <c r="U9401" s="74"/>
      <c r="V9401" s="74"/>
      <c r="W9401" s="74"/>
      <c r="X9401" s="74"/>
    </row>
    <row r="9402">
      <c r="S9402" s="76"/>
      <c r="T9402" s="73"/>
      <c r="U9402" s="74"/>
      <c r="V9402" s="74"/>
      <c r="W9402" s="74"/>
      <c r="X9402" s="74"/>
    </row>
    <row r="9403">
      <c r="S9403" s="73"/>
      <c r="T9403" s="73"/>
      <c r="U9403" s="74"/>
      <c r="V9403" s="74"/>
      <c r="W9403" s="74"/>
      <c r="X9403" s="74"/>
    </row>
    <row r="9404">
      <c r="S9404" s="73"/>
      <c r="T9404" s="73"/>
      <c r="U9404" s="74"/>
      <c r="V9404" s="74"/>
      <c r="W9404" s="74"/>
      <c r="X9404" s="74"/>
    </row>
    <row r="9405">
      <c r="S9405" s="73"/>
      <c r="T9405" s="73"/>
      <c r="U9405" s="74"/>
      <c r="V9405" s="74"/>
      <c r="W9405" s="74"/>
      <c r="X9405" s="74"/>
    </row>
    <row r="9406">
      <c r="S9406" s="73"/>
      <c r="T9406" s="73"/>
      <c r="U9406" s="74"/>
      <c r="V9406" s="74"/>
      <c r="W9406" s="74"/>
      <c r="X9406" s="74"/>
    </row>
    <row r="9407">
      <c r="S9407" s="73"/>
      <c r="T9407" s="73"/>
      <c r="U9407" s="74"/>
      <c r="V9407" s="74"/>
      <c r="W9407" s="74"/>
      <c r="X9407" s="74"/>
    </row>
    <row r="9408">
      <c r="S9408" s="73"/>
      <c r="T9408" s="73"/>
      <c r="U9408" s="74"/>
      <c r="V9408" s="74"/>
      <c r="W9408" s="74"/>
      <c r="X9408" s="74"/>
    </row>
    <row r="9409">
      <c r="S9409" s="73"/>
      <c r="T9409" s="73"/>
      <c r="U9409" s="74"/>
      <c r="V9409" s="74"/>
      <c r="W9409" s="74"/>
      <c r="X9409" s="74"/>
    </row>
    <row r="9410">
      <c r="S9410" s="73"/>
      <c r="T9410" s="73"/>
      <c r="U9410" s="74"/>
      <c r="V9410" s="74"/>
      <c r="W9410" s="74"/>
      <c r="X9410" s="74"/>
    </row>
    <row r="9411">
      <c r="S9411" s="73"/>
      <c r="T9411" s="73"/>
      <c r="U9411" s="74"/>
      <c r="V9411" s="74"/>
      <c r="W9411" s="74"/>
      <c r="X9411" s="74"/>
    </row>
    <row r="9412">
      <c r="S9412" s="73"/>
      <c r="T9412" s="73"/>
      <c r="U9412" s="74"/>
      <c r="V9412" s="74"/>
      <c r="W9412" s="74"/>
      <c r="X9412" s="74"/>
    </row>
    <row r="9413">
      <c r="S9413" s="73"/>
      <c r="T9413" s="73"/>
      <c r="U9413" s="74"/>
      <c r="V9413" s="74"/>
      <c r="W9413" s="74"/>
      <c r="X9413" s="74"/>
    </row>
    <row r="9414">
      <c r="S9414" s="73"/>
      <c r="T9414" s="73"/>
      <c r="U9414" s="74"/>
      <c r="V9414" s="74"/>
      <c r="W9414" s="74"/>
      <c r="X9414" s="74"/>
    </row>
    <row r="9415">
      <c r="S9415" s="73"/>
      <c r="T9415" s="73"/>
      <c r="U9415" s="74"/>
      <c r="V9415" s="74"/>
      <c r="W9415" s="74"/>
      <c r="X9415" s="74"/>
    </row>
    <row r="9416">
      <c r="S9416" s="73"/>
      <c r="T9416" s="73"/>
      <c r="U9416" s="74"/>
      <c r="V9416" s="74"/>
      <c r="W9416" s="74"/>
      <c r="X9416" s="74"/>
    </row>
    <row r="9417">
      <c r="S9417" s="73"/>
      <c r="T9417" s="73"/>
      <c r="U9417" s="74"/>
      <c r="V9417" s="74"/>
      <c r="W9417" s="74"/>
      <c r="X9417" s="74"/>
    </row>
    <row r="9419">
      <c r="S9419" s="73"/>
      <c r="T9419" s="73"/>
      <c r="U9419" s="74"/>
      <c r="V9419" s="74"/>
      <c r="W9419" s="74"/>
      <c r="X9419" s="74"/>
    </row>
    <row r="9420">
      <c r="S9420" s="73"/>
      <c r="T9420" s="73"/>
      <c r="U9420" s="74"/>
      <c r="V9420" s="74"/>
      <c r="W9420" s="74"/>
      <c r="X9420" s="74"/>
    </row>
    <row r="9421">
      <c r="S9421" s="73"/>
      <c r="T9421" s="73"/>
      <c r="U9421" s="74"/>
      <c r="V9421" s="74"/>
      <c r="W9421" s="74"/>
      <c r="X9421" s="74"/>
    </row>
    <row r="9422">
      <c r="S9422" s="73"/>
      <c r="T9422" s="73"/>
      <c r="U9422" s="74"/>
      <c r="V9422" s="74"/>
      <c r="W9422" s="74"/>
      <c r="X9422" s="74"/>
    </row>
    <row r="9423">
      <c r="S9423" s="73"/>
      <c r="T9423" s="73"/>
      <c r="U9423" s="74"/>
      <c r="V9423" s="74"/>
      <c r="W9423" s="74"/>
      <c r="X9423" s="74"/>
    </row>
    <row r="9424">
      <c r="S9424" s="73"/>
      <c r="T9424" s="73"/>
      <c r="U9424" s="74"/>
      <c r="V9424" s="74"/>
      <c r="W9424" s="74"/>
      <c r="X9424" s="74"/>
    </row>
    <row r="9425">
      <c r="S9425" s="73"/>
      <c r="T9425" s="73"/>
      <c r="U9425" s="74"/>
      <c r="V9425" s="74"/>
      <c r="W9425" s="74"/>
      <c r="X9425" s="74"/>
    </row>
    <row r="9426">
      <c r="S9426" s="73"/>
      <c r="T9426" s="73"/>
      <c r="U9426" s="74"/>
      <c r="V9426" s="74"/>
      <c r="W9426" s="74"/>
      <c r="X9426" s="74"/>
    </row>
    <row r="9427">
      <c r="S9427" s="73"/>
      <c r="T9427" s="73"/>
      <c r="U9427" s="74"/>
      <c r="V9427" s="74"/>
      <c r="W9427" s="74"/>
      <c r="X9427" s="74"/>
    </row>
    <row r="9428">
      <c r="S9428" s="73"/>
      <c r="T9428" s="73"/>
      <c r="U9428" s="74"/>
      <c r="V9428" s="74"/>
      <c r="W9428" s="74"/>
      <c r="X9428" s="74"/>
    </row>
    <row r="9429">
      <c r="S9429" s="73"/>
      <c r="T9429" s="73"/>
      <c r="U9429" s="74"/>
      <c r="V9429" s="74"/>
      <c r="W9429" s="74"/>
      <c r="X9429" s="74"/>
    </row>
    <row r="9430">
      <c r="S9430" s="73"/>
      <c r="T9430" s="73"/>
      <c r="U9430" s="74"/>
      <c r="V9430" s="74"/>
      <c r="W9430" s="74"/>
      <c r="X9430" s="74"/>
    </row>
    <row r="9431">
      <c r="S9431" s="73"/>
      <c r="T9431" s="73"/>
      <c r="U9431" s="74"/>
      <c r="V9431" s="74"/>
      <c r="W9431" s="74"/>
      <c r="X9431" s="74"/>
    </row>
    <row r="9432">
      <c r="S9432" s="73"/>
      <c r="T9432" s="73"/>
      <c r="U9432" s="74"/>
      <c r="V9432" s="74"/>
      <c r="W9432" s="74"/>
      <c r="X9432" s="74"/>
    </row>
    <row r="9433">
      <c r="S9433" s="73"/>
      <c r="T9433" s="73"/>
      <c r="U9433" s="74"/>
      <c r="V9433" s="74"/>
      <c r="W9433" s="74"/>
      <c r="X9433" s="74"/>
    </row>
    <row r="9434">
      <c r="S9434" s="73"/>
      <c r="T9434" s="73"/>
      <c r="U9434" s="74"/>
      <c r="V9434" s="74"/>
      <c r="W9434" s="74"/>
      <c r="X9434" s="74"/>
    </row>
    <row r="9435">
      <c r="S9435" s="73"/>
      <c r="T9435" s="73"/>
      <c r="U9435" s="74"/>
      <c r="V9435" s="74"/>
      <c r="W9435" s="74"/>
      <c r="X9435" s="74"/>
    </row>
    <row r="9436">
      <c r="S9436" s="73"/>
      <c r="T9436" s="73"/>
      <c r="U9436" s="74"/>
      <c r="V9436" s="74"/>
      <c r="W9436" s="74"/>
      <c r="X9436" s="74"/>
    </row>
    <row r="9437">
      <c r="S9437" s="73"/>
      <c r="T9437" s="73"/>
      <c r="U9437" s="74"/>
      <c r="V9437" s="74"/>
      <c r="W9437" s="74"/>
      <c r="X9437" s="74"/>
    </row>
    <row r="9438">
      <c r="S9438" s="73"/>
      <c r="T9438" s="73"/>
      <c r="U9438" s="74"/>
      <c r="V9438" s="74"/>
      <c r="W9438" s="74"/>
      <c r="X9438" s="74"/>
    </row>
    <row r="9439">
      <c r="S9439" s="73"/>
      <c r="T9439" s="73"/>
      <c r="U9439" s="74"/>
      <c r="V9439" s="74"/>
      <c r="W9439" s="74"/>
      <c r="X9439" s="74"/>
    </row>
    <row r="9440">
      <c r="S9440" s="73"/>
      <c r="T9440" s="73"/>
      <c r="U9440" s="74"/>
      <c r="V9440" s="74"/>
      <c r="W9440" s="74"/>
      <c r="X9440" s="74"/>
    </row>
    <row r="9441">
      <c r="S9441" s="73"/>
      <c r="T9441" s="73"/>
      <c r="U9441" s="74"/>
      <c r="V9441" s="74"/>
      <c r="W9441" s="74"/>
      <c r="X9441" s="74"/>
    </row>
    <row r="9442">
      <c r="S9442" s="73"/>
      <c r="T9442" s="73"/>
      <c r="U9442" s="74"/>
      <c r="V9442" s="74"/>
      <c r="W9442" s="74"/>
      <c r="X9442" s="74"/>
    </row>
    <row r="9443">
      <c r="S9443" s="73"/>
      <c r="T9443" s="73"/>
      <c r="U9443" s="74"/>
      <c r="V9443" s="74"/>
      <c r="W9443" s="74"/>
      <c r="X9443" s="74"/>
    </row>
    <row r="9444">
      <c r="S9444" s="73"/>
      <c r="T9444" s="73"/>
      <c r="U9444" s="74"/>
      <c r="V9444" s="74"/>
      <c r="W9444" s="74"/>
      <c r="X9444" s="74"/>
    </row>
    <row r="9445">
      <c r="S9445" s="73"/>
      <c r="T9445" s="73"/>
      <c r="U9445" s="74"/>
      <c r="V9445" s="74"/>
      <c r="W9445" s="74"/>
      <c r="X9445" s="74"/>
    </row>
    <row r="9446">
      <c r="S9446" s="73"/>
      <c r="T9446" s="73"/>
      <c r="U9446" s="74"/>
      <c r="V9446" s="74"/>
      <c r="W9446" s="74"/>
      <c r="X9446" s="74"/>
    </row>
    <row r="9447">
      <c r="S9447" s="73"/>
      <c r="T9447" s="73"/>
      <c r="U9447" s="74"/>
      <c r="V9447" s="74"/>
      <c r="W9447" s="74"/>
      <c r="X9447" s="74"/>
    </row>
    <row r="9448">
      <c r="S9448" s="73"/>
      <c r="T9448" s="73"/>
      <c r="U9448" s="74"/>
      <c r="V9448" s="74"/>
      <c r="W9448" s="74"/>
      <c r="X9448" s="74"/>
    </row>
    <row r="9449">
      <c r="S9449" s="73"/>
      <c r="T9449" s="73"/>
      <c r="U9449" s="74"/>
      <c r="V9449" s="74"/>
      <c r="W9449" s="74"/>
      <c r="X9449" s="74"/>
    </row>
    <row r="9450">
      <c r="S9450" s="73"/>
      <c r="T9450" s="73"/>
      <c r="U9450" s="74"/>
      <c r="V9450" s="74"/>
      <c r="W9450" s="74"/>
      <c r="X9450" s="74"/>
    </row>
    <row r="9451">
      <c r="S9451" s="73"/>
      <c r="T9451" s="73"/>
      <c r="U9451" s="74"/>
      <c r="V9451" s="74"/>
      <c r="W9451" s="74"/>
      <c r="X9451" s="74"/>
    </row>
    <row r="9452">
      <c r="S9452" s="73"/>
      <c r="T9452" s="73"/>
      <c r="U9452" s="74"/>
      <c r="V9452" s="74"/>
      <c r="W9452" s="74"/>
      <c r="X9452" s="74"/>
    </row>
    <row r="9453">
      <c r="S9453" s="73"/>
      <c r="T9453" s="73"/>
      <c r="U9453" s="74"/>
      <c r="V9453" s="74"/>
      <c r="W9453" s="74"/>
      <c r="X9453" s="74"/>
    </row>
    <row r="9454">
      <c r="S9454" s="73"/>
      <c r="T9454" s="73"/>
      <c r="U9454" s="74"/>
      <c r="V9454" s="74"/>
      <c r="W9454" s="74"/>
      <c r="X9454" s="74"/>
    </row>
    <row r="9455">
      <c r="S9455" s="73"/>
      <c r="T9455" s="73"/>
      <c r="U9455" s="74"/>
      <c r="V9455" s="74"/>
      <c r="W9455" s="74"/>
      <c r="X9455" s="74"/>
    </row>
    <row r="9456">
      <c r="S9456" s="73"/>
      <c r="T9456" s="73"/>
      <c r="U9456" s="74"/>
      <c r="V9456" s="74"/>
      <c r="W9456" s="74"/>
      <c r="X9456" s="74"/>
    </row>
    <row r="9457">
      <c r="S9457" s="73"/>
      <c r="T9457" s="73"/>
      <c r="U9457" s="74"/>
      <c r="V9457" s="74"/>
      <c r="W9457" s="74"/>
      <c r="X9457" s="74"/>
    </row>
    <row r="9458">
      <c r="S9458" s="73"/>
      <c r="T9458" s="73"/>
      <c r="U9458" s="74"/>
      <c r="V9458" s="74"/>
      <c r="W9458" s="74"/>
      <c r="X9458" s="74"/>
    </row>
    <row r="9459">
      <c r="S9459" s="73"/>
      <c r="T9459" s="73"/>
      <c r="U9459" s="74"/>
      <c r="V9459" s="74"/>
      <c r="W9459" s="74"/>
      <c r="X9459" s="74"/>
    </row>
    <row r="9460">
      <c r="S9460" s="73"/>
      <c r="T9460" s="73"/>
      <c r="U9460" s="74"/>
      <c r="V9460" s="74"/>
      <c r="W9460" s="74"/>
      <c r="X9460" s="74"/>
    </row>
    <row r="9461">
      <c r="S9461" s="73"/>
      <c r="T9461" s="73"/>
      <c r="U9461" s="74"/>
      <c r="V9461" s="74"/>
      <c r="W9461" s="74"/>
      <c r="X9461" s="74"/>
    </row>
    <row r="9462">
      <c r="S9462" s="73"/>
      <c r="T9462" s="73"/>
      <c r="U9462" s="74"/>
      <c r="V9462" s="74"/>
      <c r="W9462" s="74"/>
      <c r="X9462" s="74"/>
    </row>
    <row r="9463">
      <c r="S9463" s="73"/>
      <c r="T9463" s="73"/>
      <c r="U9463" s="74"/>
      <c r="V9463" s="74"/>
      <c r="W9463" s="74"/>
      <c r="X9463" s="74"/>
    </row>
    <row r="9464">
      <c r="S9464" s="73"/>
      <c r="T9464" s="73"/>
      <c r="U9464" s="74"/>
      <c r="V9464" s="74"/>
      <c r="W9464" s="74"/>
      <c r="X9464" s="74"/>
    </row>
    <row r="9465">
      <c r="S9465" s="73"/>
      <c r="T9465" s="73"/>
      <c r="U9465" s="74"/>
      <c r="V9465" s="74"/>
      <c r="W9465" s="74"/>
      <c r="X9465" s="74"/>
    </row>
    <row r="9466">
      <c r="S9466" s="73"/>
      <c r="T9466" s="73"/>
      <c r="U9466" s="74"/>
      <c r="V9466" s="74"/>
      <c r="W9466" s="74"/>
      <c r="X9466" s="74"/>
    </row>
    <row r="9467">
      <c r="S9467" s="73"/>
      <c r="T9467" s="73"/>
      <c r="U9467" s="74"/>
      <c r="V9467" s="74"/>
      <c r="W9467" s="74"/>
      <c r="X9467" s="74"/>
    </row>
    <row r="9468">
      <c r="S9468" s="73"/>
      <c r="T9468" s="73"/>
      <c r="U9468" s="74"/>
      <c r="V9468" s="74"/>
      <c r="W9468" s="74"/>
      <c r="X9468" s="74"/>
    </row>
    <row r="9469">
      <c r="S9469" s="73"/>
      <c r="T9469" s="73"/>
      <c r="U9469" s="74"/>
      <c r="V9469" s="74"/>
      <c r="W9469" s="74"/>
      <c r="X9469" s="74"/>
    </row>
    <row r="9470">
      <c r="S9470" s="73"/>
      <c r="T9470" s="73"/>
      <c r="U9470" s="74"/>
      <c r="V9470" s="74"/>
      <c r="W9470" s="74"/>
      <c r="X9470" s="74"/>
    </row>
    <row r="9471">
      <c r="S9471" s="73"/>
      <c r="T9471" s="73"/>
      <c r="U9471" s="74"/>
      <c r="V9471" s="74"/>
      <c r="W9471" s="74"/>
      <c r="X9471" s="74"/>
    </row>
    <row r="9472">
      <c r="S9472" s="73"/>
      <c r="T9472" s="73"/>
      <c r="U9472" s="74"/>
      <c r="V9472" s="74"/>
      <c r="W9472" s="74"/>
      <c r="X9472" s="74"/>
    </row>
    <row r="9473">
      <c r="S9473" s="73"/>
      <c r="T9473" s="73"/>
      <c r="U9473" s="74"/>
      <c r="V9473" s="74"/>
      <c r="W9473" s="74"/>
      <c r="X9473" s="74"/>
    </row>
    <row r="9474">
      <c r="S9474" s="73"/>
      <c r="T9474" s="73"/>
      <c r="U9474" s="74"/>
      <c r="V9474" s="74"/>
      <c r="W9474" s="74"/>
      <c r="X9474" s="74"/>
    </row>
    <row r="9475">
      <c r="S9475" s="73"/>
      <c r="T9475" s="73"/>
      <c r="U9475" s="74"/>
      <c r="V9475" s="74"/>
      <c r="W9475" s="74"/>
      <c r="X9475" s="74"/>
    </row>
    <row r="9476">
      <c r="S9476" s="73"/>
      <c r="T9476" s="73"/>
      <c r="U9476" s="74"/>
      <c r="V9476" s="74"/>
      <c r="W9476" s="74"/>
      <c r="X9476" s="74"/>
    </row>
    <row r="9477">
      <c r="S9477" s="73"/>
      <c r="T9477" s="73"/>
      <c r="U9477" s="74"/>
      <c r="V9477" s="74"/>
      <c r="W9477" s="74"/>
      <c r="X9477" s="74"/>
    </row>
    <row r="9478">
      <c r="S9478" s="73"/>
      <c r="T9478" s="73"/>
      <c r="U9478" s="74"/>
      <c r="V9478" s="74"/>
      <c r="W9478" s="74"/>
      <c r="X9478" s="74"/>
    </row>
    <row r="9479">
      <c r="S9479" s="73"/>
      <c r="T9479" s="73"/>
      <c r="U9479" s="74"/>
      <c r="V9479" s="74"/>
      <c r="W9479" s="74"/>
      <c r="X9479" s="74"/>
    </row>
    <row r="9480">
      <c r="S9480" s="73"/>
      <c r="T9480" s="73"/>
      <c r="U9480" s="74"/>
      <c r="V9480" s="74"/>
      <c r="W9480" s="74"/>
      <c r="X9480" s="74"/>
    </row>
    <row r="9481">
      <c r="S9481" s="73"/>
      <c r="T9481" s="73"/>
      <c r="U9481" s="74"/>
      <c r="V9481" s="74"/>
      <c r="W9481" s="74"/>
      <c r="X9481" s="74"/>
    </row>
    <row r="9482">
      <c r="S9482" s="73"/>
      <c r="T9482" s="73"/>
      <c r="U9482" s="74"/>
      <c r="V9482" s="74"/>
      <c r="W9482" s="74"/>
      <c r="X9482" s="74"/>
    </row>
    <row r="9483">
      <c r="S9483" s="73"/>
      <c r="T9483" s="73"/>
      <c r="U9483" s="74"/>
      <c r="V9483" s="74"/>
      <c r="W9483" s="74"/>
      <c r="X9483" s="74"/>
    </row>
    <row r="9484">
      <c r="S9484" s="73"/>
      <c r="T9484" s="73"/>
      <c r="U9484" s="74"/>
      <c r="V9484" s="74"/>
      <c r="W9484" s="74"/>
      <c r="X9484" s="74"/>
    </row>
    <row r="9485">
      <c r="S9485" s="73"/>
      <c r="T9485" s="73"/>
      <c r="U9485" s="74"/>
      <c r="V9485" s="74"/>
      <c r="W9485" s="74"/>
      <c r="X9485" s="74"/>
    </row>
    <row r="9486">
      <c r="S9486" s="73"/>
      <c r="T9486" s="73"/>
      <c r="U9486" s="74"/>
      <c r="V9486" s="74"/>
      <c r="W9486" s="74"/>
      <c r="X9486" s="74"/>
    </row>
    <row r="9487">
      <c r="S9487" s="73"/>
      <c r="T9487" s="73"/>
      <c r="U9487" s="74"/>
      <c r="V9487" s="74"/>
      <c r="W9487" s="74"/>
      <c r="X9487" s="74"/>
    </row>
    <row r="9488">
      <c r="S9488" s="73"/>
      <c r="T9488" s="73"/>
      <c r="U9488" s="74"/>
      <c r="V9488" s="74"/>
      <c r="W9488" s="74"/>
      <c r="X9488" s="74"/>
    </row>
    <row r="9489">
      <c r="S9489" s="73"/>
      <c r="T9489" s="73"/>
      <c r="U9489" s="74"/>
      <c r="V9489" s="74"/>
      <c r="W9489" s="74"/>
      <c r="X9489" s="74"/>
    </row>
    <row r="9490">
      <c r="S9490" s="73"/>
      <c r="T9490" s="73"/>
      <c r="U9490" s="74"/>
      <c r="V9490" s="74"/>
      <c r="W9490" s="74"/>
      <c r="X9490" s="74"/>
    </row>
    <row r="9491">
      <c r="S9491" s="73"/>
      <c r="T9491" s="73"/>
      <c r="U9491" s="74"/>
      <c r="V9491" s="74"/>
      <c r="W9491" s="74"/>
      <c r="X9491" s="74"/>
    </row>
    <row r="9492">
      <c r="S9492" s="73"/>
      <c r="T9492" s="73"/>
      <c r="U9492" s="74"/>
      <c r="V9492" s="74"/>
      <c r="W9492" s="74"/>
      <c r="X9492" s="74"/>
    </row>
    <row r="9493">
      <c r="S9493" s="73"/>
      <c r="T9493" s="73"/>
      <c r="U9493" s="74"/>
      <c r="V9493" s="74"/>
      <c r="W9493" s="74"/>
      <c r="X9493" s="74"/>
    </row>
    <row r="9494">
      <c r="S9494" s="73"/>
      <c r="T9494" s="73"/>
      <c r="U9494" s="74"/>
      <c r="V9494" s="74"/>
      <c r="W9494" s="74"/>
      <c r="X9494" s="74"/>
    </row>
    <row r="9495">
      <c r="S9495" s="73"/>
      <c r="T9495" s="73"/>
      <c r="U9495" s="74"/>
      <c r="V9495" s="74"/>
      <c r="W9495" s="74"/>
      <c r="X9495" s="74"/>
    </row>
    <row r="9496">
      <c r="S9496" s="73"/>
      <c r="T9496" s="73"/>
      <c r="U9496" s="74"/>
      <c r="V9496" s="74"/>
      <c r="W9496" s="74"/>
      <c r="X9496" s="74"/>
    </row>
    <row r="9497">
      <c r="S9497" s="73"/>
      <c r="T9497" s="73"/>
      <c r="U9497" s="74"/>
      <c r="V9497" s="74"/>
      <c r="W9497" s="74"/>
      <c r="X9497" s="74"/>
    </row>
    <row r="9498">
      <c r="S9498" s="73"/>
      <c r="T9498" s="73"/>
      <c r="U9498" s="74"/>
      <c r="V9498" s="74"/>
      <c r="W9498" s="74"/>
      <c r="X9498" s="74"/>
    </row>
    <row r="9499">
      <c r="S9499" s="73"/>
      <c r="T9499" s="73"/>
      <c r="U9499" s="74"/>
      <c r="V9499" s="74"/>
      <c r="W9499" s="74"/>
      <c r="X9499" s="74"/>
    </row>
    <row r="9500">
      <c r="S9500" s="73"/>
      <c r="T9500" s="73"/>
      <c r="U9500" s="74"/>
      <c r="V9500" s="74"/>
      <c r="W9500" s="74"/>
      <c r="X9500" s="74"/>
    </row>
    <row r="9501">
      <c r="S9501" s="73"/>
      <c r="T9501" s="73"/>
      <c r="U9501" s="74"/>
      <c r="V9501" s="74"/>
      <c r="W9501" s="74"/>
      <c r="X9501" s="74"/>
    </row>
    <row r="9502">
      <c r="S9502" s="73"/>
      <c r="T9502" s="73"/>
      <c r="U9502" s="74"/>
      <c r="V9502" s="74"/>
      <c r="W9502" s="74"/>
      <c r="X9502" s="74"/>
    </row>
    <row r="9503">
      <c r="S9503" s="73"/>
      <c r="T9503" s="73"/>
      <c r="U9503" s="74"/>
      <c r="V9503" s="74"/>
      <c r="W9503" s="74"/>
      <c r="X9503" s="74"/>
    </row>
    <row r="9504">
      <c r="S9504" s="73"/>
      <c r="T9504" s="73"/>
      <c r="U9504" s="74"/>
      <c r="V9504" s="74"/>
      <c r="W9504" s="74"/>
      <c r="X9504" s="74"/>
    </row>
    <row r="9505">
      <c r="S9505" s="73"/>
      <c r="T9505" s="73"/>
      <c r="U9505" s="74"/>
      <c r="V9505" s="74"/>
      <c r="W9505" s="74"/>
      <c r="X9505" s="74"/>
    </row>
    <row r="9506">
      <c r="S9506" s="73"/>
      <c r="T9506" s="73"/>
      <c r="U9506" s="74"/>
      <c r="V9506" s="74"/>
      <c r="W9506" s="74"/>
      <c r="X9506" s="74"/>
    </row>
    <row r="9507">
      <c r="S9507" s="73"/>
      <c r="T9507" s="73"/>
      <c r="U9507" s="74"/>
      <c r="V9507" s="74"/>
      <c r="W9507" s="74"/>
      <c r="X9507" s="74"/>
    </row>
    <row r="9508">
      <c r="S9508" s="73"/>
      <c r="T9508" s="73"/>
      <c r="U9508" s="74"/>
      <c r="V9508" s="74"/>
      <c r="W9508" s="74"/>
      <c r="X9508" s="74"/>
    </row>
    <row r="9509">
      <c r="S9509" s="73"/>
      <c r="T9509" s="73"/>
      <c r="U9509" s="74"/>
      <c r="V9509" s="74"/>
      <c r="W9509" s="74"/>
      <c r="X9509" s="74"/>
    </row>
    <row r="9510">
      <c r="S9510" s="73"/>
      <c r="T9510" s="73"/>
      <c r="U9510" s="74"/>
      <c r="V9510" s="74"/>
      <c r="W9510" s="74"/>
      <c r="X9510" s="74"/>
    </row>
    <row r="9511">
      <c r="S9511" s="73"/>
      <c r="T9511" s="73"/>
      <c r="U9511" s="74"/>
      <c r="V9511" s="74"/>
      <c r="W9511" s="74"/>
      <c r="X9511" s="74"/>
    </row>
    <row r="9512">
      <c r="S9512" s="73"/>
      <c r="T9512" s="73"/>
      <c r="U9512" s="74"/>
      <c r="V9512" s="74"/>
      <c r="W9512" s="74"/>
      <c r="X9512" s="74"/>
    </row>
    <row r="9513">
      <c r="S9513" s="73"/>
      <c r="T9513" s="73"/>
      <c r="U9513" s="74"/>
      <c r="V9513" s="74"/>
      <c r="W9513" s="74"/>
      <c r="X9513" s="74"/>
    </row>
    <row r="9514">
      <c r="S9514" s="73"/>
      <c r="T9514" s="73"/>
      <c r="U9514" s="74"/>
      <c r="V9514" s="74"/>
      <c r="W9514" s="74"/>
      <c r="X9514" s="74"/>
    </row>
    <row r="9515">
      <c r="S9515" s="73"/>
      <c r="T9515" s="73"/>
      <c r="U9515" s="74"/>
      <c r="V9515" s="74"/>
      <c r="W9515" s="74"/>
      <c r="X9515" s="74"/>
    </row>
    <row r="9516">
      <c r="S9516" s="73"/>
      <c r="T9516" s="73"/>
      <c r="U9516" s="74"/>
      <c r="V9516" s="74"/>
      <c r="W9516" s="74"/>
      <c r="X9516" s="74"/>
    </row>
    <row r="9517">
      <c r="S9517" s="73"/>
      <c r="T9517" s="73"/>
      <c r="U9517" s="74"/>
      <c r="V9517" s="74"/>
      <c r="W9517" s="74"/>
      <c r="X9517" s="74"/>
    </row>
    <row r="9518">
      <c r="S9518" s="73"/>
      <c r="T9518" s="73"/>
      <c r="U9518" s="74"/>
      <c r="V9518" s="74"/>
      <c r="W9518" s="74"/>
      <c r="X9518" s="74"/>
    </row>
    <row r="9519">
      <c r="S9519" s="73"/>
      <c r="T9519" s="73"/>
      <c r="U9519" s="74"/>
      <c r="V9519" s="74"/>
      <c r="W9519" s="74"/>
      <c r="X9519" s="74"/>
    </row>
    <row r="9520">
      <c r="S9520" s="73"/>
      <c r="T9520" s="73"/>
      <c r="U9520" s="74"/>
      <c r="V9520" s="74"/>
      <c r="W9520" s="74"/>
      <c r="X9520" s="74"/>
    </row>
    <row r="9521">
      <c r="S9521" s="73"/>
      <c r="T9521" s="73"/>
      <c r="U9521" s="74"/>
      <c r="V9521" s="74"/>
      <c r="W9521" s="74"/>
      <c r="X9521" s="74"/>
    </row>
    <row r="9522">
      <c r="S9522" s="73"/>
      <c r="T9522" s="73"/>
      <c r="U9522" s="74"/>
      <c r="V9522" s="74"/>
      <c r="W9522" s="74"/>
      <c r="X9522" s="74"/>
    </row>
    <row r="9523">
      <c r="S9523" s="73"/>
      <c r="T9523" s="73"/>
      <c r="U9523" s="74"/>
      <c r="V9523" s="74"/>
      <c r="W9523" s="74"/>
      <c r="X9523" s="74"/>
    </row>
    <row r="9524">
      <c r="S9524" s="73"/>
      <c r="T9524" s="73"/>
      <c r="U9524" s="74"/>
      <c r="V9524" s="74"/>
      <c r="W9524" s="74"/>
      <c r="X9524" s="74"/>
    </row>
    <row r="9525">
      <c r="S9525" s="76"/>
      <c r="T9525" s="73"/>
      <c r="U9525" s="74"/>
      <c r="V9525" s="74"/>
      <c r="W9525" s="74"/>
      <c r="X9525" s="74"/>
    </row>
    <row r="9526">
      <c r="S9526" s="73"/>
      <c r="T9526" s="73"/>
      <c r="U9526" s="74"/>
      <c r="V9526" s="74"/>
      <c r="W9526" s="74"/>
      <c r="X9526" s="74"/>
    </row>
    <row r="9527">
      <c r="S9527" s="73"/>
      <c r="T9527" s="73"/>
      <c r="U9527" s="74"/>
      <c r="V9527" s="74"/>
      <c r="W9527" s="74"/>
      <c r="X9527" s="74"/>
    </row>
    <row r="9528">
      <c r="S9528" s="73"/>
      <c r="T9528" s="73"/>
      <c r="U9528" s="74"/>
      <c r="V9528" s="74"/>
      <c r="W9528" s="74"/>
      <c r="X9528" s="74"/>
    </row>
    <row r="9529">
      <c r="S9529" s="73"/>
      <c r="T9529" s="73"/>
      <c r="U9529" s="74"/>
      <c r="V9529" s="74"/>
      <c r="W9529" s="74"/>
      <c r="X9529" s="74"/>
    </row>
    <row r="9530">
      <c r="S9530" s="73"/>
      <c r="T9530" s="73"/>
      <c r="U9530" s="74"/>
      <c r="V9530" s="74"/>
      <c r="W9530" s="74"/>
      <c r="X9530" s="74"/>
    </row>
    <row r="9531">
      <c r="S9531" s="73"/>
      <c r="T9531" s="73"/>
      <c r="U9531" s="74"/>
      <c r="V9531" s="74"/>
      <c r="W9531" s="74"/>
      <c r="X9531" s="74"/>
    </row>
    <row r="9532">
      <c r="S9532" s="73"/>
      <c r="T9532" s="73"/>
      <c r="U9532" s="74"/>
      <c r="V9532" s="74"/>
      <c r="W9532" s="74"/>
      <c r="X9532" s="74"/>
    </row>
    <row r="9533">
      <c r="S9533" s="73"/>
      <c r="T9533" s="73"/>
      <c r="U9533" s="74"/>
      <c r="V9533" s="74"/>
      <c r="W9533" s="74"/>
      <c r="X9533" s="74"/>
    </row>
    <row r="9534">
      <c r="S9534" s="73"/>
      <c r="T9534" s="73"/>
      <c r="U9534" s="74"/>
      <c r="V9534" s="74"/>
      <c r="W9534" s="74"/>
      <c r="X9534" s="74"/>
    </row>
    <row r="9535">
      <c r="S9535" s="73"/>
      <c r="T9535" s="73"/>
      <c r="U9535" s="74"/>
      <c r="V9535" s="74"/>
      <c r="W9535" s="74"/>
      <c r="X9535" s="74"/>
    </row>
    <row r="9536">
      <c r="S9536" s="73"/>
      <c r="T9536" s="73"/>
      <c r="U9536" s="74"/>
      <c r="V9536" s="74"/>
      <c r="W9536" s="74"/>
      <c r="X9536" s="74"/>
    </row>
    <row r="9537">
      <c r="S9537" s="73"/>
      <c r="T9537" s="73"/>
      <c r="U9537" s="74"/>
      <c r="V9537" s="74"/>
      <c r="W9537" s="74"/>
      <c r="X9537" s="74"/>
    </row>
    <row r="9538">
      <c r="S9538" s="73"/>
      <c r="T9538" s="73"/>
      <c r="U9538" s="74"/>
      <c r="V9538" s="74"/>
      <c r="W9538" s="74"/>
      <c r="X9538" s="74"/>
    </row>
    <row r="9539">
      <c r="S9539" s="73"/>
      <c r="T9539" s="73"/>
      <c r="U9539" s="74"/>
      <c r="V9539" s="74"/>
      <c r="W9539" s="74"/>
      <c r="X9539" s="74"/>
    </row>
    <row r="9540">
      <c r="S9540" s="73"/>
      <c r="T9540" s="73"/>
      <c r="U9540" s="74"/>
      <c r="V9540" s="74"/>
      <c r="W9540" s="74"/>
      <c r="X9540" s="74"/>
    </row>
    <row r="9541">
      <c r="S9541" s="73"/>
      <c r="T9541" s="73"/>
      <c r="U9541" s="74"/>
      <c r="V9541" s="74"/>
      <c r="W9541" s="74"/>
      <c r="X9541" s="74"/>
    </row>
    <row r="9542">
      <c r="S9542" s="73"/>
      <c r="T9542" s="73"/>
      <c r="U9542" s="74"/>
      <c r="V9542" s="74"/>
      <c r="W9542" s="74"/>
      <c r="X9542" s="74"/>
    </row>
    <row r="9543">
      <c r="S9543" s="73"/>
      <c r="T9543" s="73"/>
      <c r="U9543" s="74"/>
      <c r="V9543" s="74"/>
      <c r="W9543" s="74"/>
      <c r="X9543" s="74"/>
    </row>
    <row r="9544">
      <c r="S9544" s="73"/>
      <c r="T9544" s="73"/>
      <c r="U9544" s="74"/>
      <c r="V9544" s="74"/>
      <c r="W9544" s="74"/>
      <c r="X9544" s="74"/>
    </row>
    <row r="9545">
      <c r="S9545" s="73"/>
      <c r="T9545" s="73"/>
      <c r="U9545" s="74"/>
      <c r="V9545" s="74"/>
      <c r="W9545" s="74"/>
      <c r="X9545" s="74"/>
    </row>
    <row r="9546">
      <c r="S9546" s="73"/>
      <c r="T9546" s="73"/>
      <c r="U9546" s="74"/>
      <c r="V9546" s="74"/>
      <c r="W9546" s="74"/>
      <c r="X9546" s="74"/>
    </row>
    <row r="9547">
      <c r="S9547" s="73"/>
      <c r="T9547" s="73"/>
      <c r="U9547" s="74"/>
      <c r="V9547" s="74"/>
      <c r="W9547" s="74"/>
      <c r="X9547" s="74"/>
    </row>
    <row r="9548">
      <c r="S9548" s="73"/>
      <c r="T9548" s="73"/>
      <c r="U9548" s="74"/>
      <c r="V9548" s="74"/>
      <c r="W9548" s="74"/>
      <c r="X9548" s="74"/>
    </row>
    <row r="9549">
      <c r="S9549" s="73"/>
      <c r="T9549" s="73"/>
      <c r="U9549" s="74"/>
      <c r="V9549" s="74"/>
      <c r="W9549" s="74"/>
      <c r="X9549" s="74"/>
    </row>
    <row r="9550">
      <c r="S9550" s="73"/>
      <c r="T9550" s="73"/>
      <c r="U9550" s="74"/>
      <c r="V9550" s="74"/>
      <c r="W9550" s="74"/>
      <c r="X9550" s="74"/>
    </row>
    <row r="9551">
      <c r="S9551" s="73"/>
      <c r="T9551" s="73"/>
      <c r="U9551" s="74"/>
      <c r="V9551" s="74"/>
      <c r="W9551" s="74"/>
      <c r="X9551" s="74"/>
    </row>
    <row r="9552">
      <c r="S9552" s="73"/>
      <c r="T9552" s="73"/>
      <c r="U9552" s="74"/>
      <c r="V9552" s="74"/>
      <c r="W9552" s="74"/>
      <c r="X9552" s="74"/>
    </row>
    <row r="9553">
      <c r="S9553" s="73"/>
      <c r="T9553" s="73"/>
      <c r="U9553" s="74"/>
      <c r="V9553" s="74"/>
      <c r="W9553" s="74"/>
      <c r="X9553" s="74"/>
    </row>
    <row r="9554">
      <c r="S9554" s="73"/>
      <c r="T9554" s="73"/>
      <c r="U9554" s="74"/>
      <c r="V9554" s="74"/>
      <c r="W9554" s="74"/>
      <c r="X9554" s="74"/>
    </row>
    <row r="9555">
      <c r="S9555" s="73"/>
      <c r="T9555" s="73"/>
      <c r="U9555" s="74"/>
      <c r="V9555" s="74"/>
      <c r="W9555" s="74"/>
      <c r="X9555" s="74"/>
    </row>
    <row r="9556">
      <c r="S9556" s="73"/>
      <c r="T9556" s="73"/>
      <c r="U9556" s="74"/>
      <c r="V9556" s="74"/>
      <c r="W9556" s="74"/>
      <c r="X9556" s="74"/>
    </row>
    <row r="9557">
      <c r="S9557" s="73"/>
      <c r="T9557" s="73"/>
      <c r="U9557" s="74"/>
      <c r="V9557" s="74"/>
      <c r="W9557" s="74"/>
      <c r="X9557" s="74"/>
    </row>
    <row r="9558">
      <c r="S9558" s="73"/>
      <c r="T9558" s="73"/>
      <c r="U9558" s="74"/>
      <c r="V9558" s="74"/>
      <c r="W9558" s="74"/>
      <c r="X9558" s="74"/>
    </row>
    <row r="9559">
      <c r="S9559" s="73"/>
      <c r="T9559" s="73"/>
      <c r="U9559" s="74"/>
      <c r="V9559" s="74"/>
      <c r="W9559" s="74"/>
      <c r="X9559" s="74"/>
    </row>
    <row r="9560">
      <c r="S9560" s="73"/>
      <c r="T9560" s="73"/>
      <c r="U9560" s="74"/>
      <c r="V9560" s="74"/>
      <c r="W9560" s="74"/>
      <c r="X9560" s="74"/>
    </row>
    <row r="9561">
      <c r="S9561" s="73"/>
      <c r="T9561" s="73"/>
      <c r="U9561" s="74"/>
      <c r="V9561" s="74"/>
      <c r="W9561" s="74"/>
      <c r="X9561" s="74"/>
    </row>
    <row r="9562">
      <c r="S9562" s="73"/>
      <c r="T9562" s="73"/>
      <c r="U9562" s="74"/>
      <c r="V9562" s="74"/>
      <c r="W9562" s="74"/>
      <c r="X9562" s="74"/>
    </row>
    <row r="9563">
      <c r="S9563" s="73"/>
      <c r="T9563" s="73"/>
      <c r="U9563" s="74"/>
      <c r="V9563" s="74"/>
      <c r="W9563" s="74"/>
      <c r="X9563" s="74"/>
    </row>
    <row r="9564">
      <c r="S9564" s="73"/>
      <c r="T9564" s="73"/>
      <c r="U9564" s="74"/>
      <c r="V9564" s="74"/>
      <c r="W9564" s="74"/>
      <c r="X9564" s="74"/>
    </row>
    <row r="9565">
      <c r="S9565" s="73"/>
      <c r="T9565" s="73"/>
      <c r="U9565" s="74"/>
      <c r="V9565" s="74"/>
      <c r="W9565" s="74"/>
      <c r="X9565" s="74"/>
    </row>
    <row r="9566">
      <c r="S9566" s="73"/>
      <c r="T9566" s="73"/>
      <c r="U9566" s="74"/>
      <c r="V9566" s="74"/>
      <c r="W9566" s="74"/>
      <c r="X9566" s="74"/>
    </row>
    <row r="9567">
      <c r="S9567" s="73"/>
      <c r="T9567" s="73"/>
      <c r="U9567" s="74"/>
      <c r="V9567" s="74"/>
      <c r="W9567" s="74"/>
      <c r="X9567" s="74"/>
    </row>
    <row r="9568">
      <c r="S9568" s="73"/>
      <c r="T9568" s="73"/>
      <c r="U9568" s="74"/>
      <c r="V9568" s="74"/>
      <c r="W9568" s="74"/>
      <c r="X9568" s="74"/>
    </row>
    <row r="9569">
      <c r="S9569" s="73"/>
      <c r="T9569" s="73"/>
      <c r="U9569" s="74"/>
      <c r="V9569" s="74"/>
      <c r="W9569" s="74"/>
      <c r="X9569" s="74"/>
    </row>
    <row r="9570">
      <c r="S9570" s="73"/>
      <c r="T9570" s="73"/>
      <c r="U9570" s="74"/>
      <c r="V9570" s="74"/>
      <c r="W9570" s="74"/>
      <c r="X9570" s="74"/>
    </row>
    <row r="9571">
      <c r="S9571" s="73"/>
      <c r="T9571" s="73"/>
      <c r="U9571" s="74"/>
      <c r="V9571" s="74"/>
      <c r="W9571" s="74"/>
      <c r="X9571" s="74"/>
    </row>
    <row r="9572">
      <c r="S9572" s="73"/>
      <c r="T9572" s="73"/>
      <c r="U9572" s="74"/>
      <c r="V9572" s="74"/>
      <c r="W9572" s="74"/>
      <c r="X9572" s="74"/>
    </row>
    <row r="9573">
      <c r="S9573" s="73"/>
      <c r="T9573" s="73"/>
      <c r="U9573" s="74"/>
      <c r="V9573" s="74"/>
      <c r="W9573" s="74"/>
      <c r="X9573" s="74"/>
    </row>
    <row r="9575">
      <c r="S9575" s="73"/>
      <c r="T9575" s="73"/>
      <c r="U9575" s="74"/>
      <c r="V9575" s="74"/>
      <c r="W9575" s="74"/>
      <c r="X9575" s="74"/>
    </row>
    <row r="9576">
      <c r="S9576" s="73"/>
      <c r="T9576" s="73"/>
      <c r="U9576" s="74"/>
      <c r="V9576" s="74"/>
      <c r="W9576" s="74"/>
      <c r="X9576" s="74"/>
    </row>
    <row r="9577">
      <c r="S9577" s="73"/>
      <c r="T9577" s="73"/>
      <c r="U9577" s="74"/>
      <c r="V9577" s="74"/>
      <c r="W9577" s="74"/>
      <c r="X9577" s="74"/>
    </row>
    <row r="9578">
      <c r="S9578" s="73"/>
      <c r="T9578" s="73"/>
      <c r="U9578" s="74"/>
      <c r="V9578" s="74"/>
      <c r="W9578" s="74"/>
      <c r="X9578" s="74"/>
    </row>
    <row r="9580">
      <c r="S9580" s="73"/>
      <c r="T9580" s="73"/>
      <c r="U9580" s="74"/>
      <c r="V9580" s="74"/>
      <c r="W9580" s="74"/>
      <c r="X9580" s="74"/>
    </row>
    <row r="9581">
      <c r="S9581" s="73"/>
      <c r="T9581" s="73"/>
      <c r="U9581" s="74"/>
      <c r="V9581" s="74"/>
      <c r="W9581" s="74"/>
      <c r="X9581" s="74"/>
    </row>
    <row r="9582">
      <c r="S9582" s="73"/>
      <c r="T9582" s="73"/>
      <c r="U9582" s="74"/>
      <c r="V9582" s="74"/>
      <c r="W9582" s="74"/>
      <c r="X9582" s="74"/>
    </row>
    <row r="9583">
      <c r="S9583" s="73"/>
      <c r="T9583" s="73"/>
      <c r="U9583" s="74"/>
      <c r="V9583" s="74"/>
      <c r="W9583" s="74"/>
      <c r="X9583" s="74"/>
    </row>
    <row r="9584">
      <c r="S9584" s="76"/>
      <c r="T9584" s="73"/>
      <c r="U9584" s="74"/>
      <c r="V9584" s="74"/>
      <c r="W9584" s="74"/>
      <c r="X9584" s="74"/>
    </row>
    <row r="9585">
      <c r="S9585" s="73"/>
      <c r="T9585" s="73"/>
      <c r="U9585" s="74"/>
      <c r="V9585" s="74"/>
      <c r="W9585" s="74"/>
      <c r="X9585" s="74"/>
    </row>
    <row r="9586">
      <c r="S9586" s="73"/>
      <c r="T9586" s="73"/>
      <c r="U9586" s="74"/>
      <c r="V9586" s="74"/>
      <c r="W9586" s="74"/>
      <c r="X9586" s="74"/>
    </row>
    <row r="9587">
      <c r="S9587" s="73"/>
      <c r="T9587" s="73"/>
      <c r="U9587" s="74"/>
      <c r="V9587" s="74"/>
      <c r="W9587" s="74"/>
      <c r="X9587" s="74"/>
    </row>
    <row r="9588">
      <c r="S9588" s="73"/>
      <c r="T9588" s="73"/>
      <c r="U9588" s="74"/>
      <c r="V9588" s="74"/>
      <c r="W9588" s="74"/>
      <c r="X9588" s="74"/>
    </row>
    <row r="9589">
      <c r="S9589" s="73"/>
      <c r="T9589" s="73"/>
      <c r="U9589" s="74"/>
      <c r="V9589" s="74"/>
      <c r="W9589" s="74"/>
      <c r="X9589" s="74"/>
    </row>
    <row r="9590">
      <c r="S9590" s="73"/>
      <c r="T9590" s="73"/>
      <c r="U9590" s="74"/>
      <c r="V9590" s="74"/>
      <c r="W9590" s="74"/>
      <c r="X9590" s="74"/>
    </row>
    <row r="9591">
      <c r="S9591" s="76"/>
      <c r="T9591" s="73"/>
      <c r="U9591" s="74"/>
      <c r="V9591" s="74"/>
      <c r="W9591" s="74"/>
      <c r="X9591" s="74"/>
    </row>
    <row r="9592">
      <c r="S9592" s="73"/>
      <c r="T9592" s="73"/>
      <c r="U9592" s="74"/>
      <c r="V9592" s="74"/>
      <c r="W9592" s="74"/>
      <c r="X9592" s="74"/>
    </row>
    <row r="9593">
      <c r="S9593" s="73"/>
      <c r="T9593" s="73"/>
      <c r="U9593" s="74"/>
      <c r="V9593" s="74"/>
      <c r="W9593" s="74"/>
      <c r="X9593" s="74"/>
    </row>
    <row r="9594">
      <c r="S9594" s="73"/>
      <c r="T9594" s="73"/>
      <c r="U9594" s="74"/>
      <c r="V9594" s="74"/>
      <c r="W9594" s="74"/>
      <c r="X9594" s="74"/>
    </row>
    <row r="9595">
      <c r="S9595" s="73"/>
      <c r="T9595" s="73"/>
      <c r="U9595" s="74"/>
      <c r="V9595" s="74"/>
      <c r="W9595" s="74"/>
      <c r="X9595" s="74"/>
    </row>
    <row r="9596">
      <c r="S9596" s="73"/>
      <c r="T9596" s="73"/>
      <c r="U9596" s="74"/>
      <c r="V9596" s="74"/>
      <c r="W9596" s="74"/>
      <c r="X9596" s="74"/>
    </row>
    <row r="9597">
      <c r="S9597" s="73"/>
      <c r="T9597" s="73"/>
      <c r="U9597" s="74"/>
      <c r="V9597" s="74"/>
      <c r="W9597" s="74"/>
      <c r="X9597" s="74"/>
    </row>
    <row r="9598">
      <c r="S9598" s="76"/>
      <c r="T9598" s="73"/>
      <c r="U9598" s="74"/>
      <c r="V9598" s="74"/>
      <c r="W9598" s="74"/>
      <c r="X9598" s="74"/>
    </row>
    <row r="9599">
      <c r="S9599" s="73"/>
      <c r="T9599" s="73"/>
      <c r="U9599" s="74"/>
      <c r="V9599" s="74"/>
      <c r="W9599" s="74"/>
      <c r="X9599" s="74"/>
    </row>
    <row r="9600">
      <c r="S9600" s="73"/>
      <c r="T9600" s="73"/>
      <c r="U9600" s="74"/>
      <c r="V9600" s="74"/>
      <c r="W9600" s="74"/>
      <c r="X9600" s="74"/>
    </row>
    <row r="9601">
      <c r="S9601" s="73"/>
      <c r="T9601" s="73"/>
      <c r="U9601" s="74"/>
      <c r="V9601" s="74"/>
      <c r="W9601" s="74"/>
      <c r="X9601" s="74"/>
    </row>
    <row r="9602">
      <c r="S9602" s="73"/>
      <c r="T9602" s="73"/>
      <c r="U9602" s="74"/>
      <c r="V9602" s="74"/>
      <c r="W9602" s="74"/>
      <c r="X9602" s="74"/>
    </row>
    <row r="9603">
      <c r="S9603" s="73"/>
      <c r="T9603" s="73"/>
      <c r="U9603" s="74"/>
      <c r="V9603" s="74"/>
      <c r="W9603" s="74"/>
      <c r="X9603" s="74"/>
    </row>
    <row r="9604">
      <c r="S9604" s="73"/>
      <c r="T9604" s="73"/>
      <c r="U9604" s="74"/>
      <c r="V9604" s="74"/>
      <c r="W9604" s="74"/>
      <c r="X9604" s="74"/>
    </row>
    <row r="9605">
      <c r="S9605" s="76"/>
      <c r="T9605" s="73"/>
      <c r="U9605" s="74"/>
      <c r="V9605" s="74"/>
      <c r="W9605" s="74"/>
      <c r="X9605" s="74"/>
    </row>
    <row r="9606">
      <c r="S9606" s="73"/>
      <c r="T9606" s="73"/>
      <c r="U9606" s="74"/>
      <c r="V9606" s="74"/>
      <c r="W9606" s="74"/>
      <c r="X9606" s="74"/>
    </row>
    <row r="9607">
      <c r="S9607" s="76"/>
      <c r="T9607" s="73"/>
      <c r="U9607" s="74"/>
      <c r="V9607" s="74"/>
      <c r="W9607" s="74"/>
      <c r="X9607" s="74"/>
    </row>
    <row r="9608">
      <c r="S9608" s="73"/>
      <c r="T9608" s="73"/>
      <c r="U9608" s="74"/>
      <c r="V9608" s="74"/>
      <c r="W9608" s="74"/>
      <c r="X9608" s="74"/>
    </row>
    <row r="9609">
      <c r="S9609" s="73"/>
      <c r="T9609" s="73"/>
      <c r="U9609" s="74"/>
      <c r="V9609" s="74"/>
      <c r="W9609" s="74"/>
      <c r="X9609" s="74"/>
    </row>
    <row r="9610">
      <c r="S9610" s="73"/>
      <c r="T9610" s="73"/>
      <c r="U9610" s="74"/>
      <c r="V9610" s="74"/>
      <c r="W9610" s="74"/>
      <c r="X9610" s="74"/>
    </row>
    <row r="9611">
      <c r="S9611" s="73"/>
      <c r="T9611" s="73"/>
      <c r="U9611" s="74"/>
      <c r="V9611" s="74"/>
      <c r="W9611" s="74"/>
      <c r="X9611" s="74"/>
    </row>
    <row r="9612">
      <c r="S9612" s="73"/>
      <c r="T9612" s="73"/>
      <c r="U9612" s="74"/>
      <c r="V9612" s="74"/>
      <c r="W9612" s="74"/>
      <c r="X9612" s="74"/>
    </row>
    <row r="9613">
      <c r="S9613" s="73"/>
      <c r="T9613" s="73"/>
      <c r="U9613" s="74"/>
      <c r="V9613" s="74"/>
      <c r="W9613" s="74"/>
      <c r="X9613" s="74"/>
    </row>
    <row r="9614">
      <c r="S9614" s="73"/>
      <c r="T9614" s="73"/>
      <c r="U9614" s="74"/>
      <c r="V9614" s="74"/>
      <c r="W9614" s="74"/>
      <c r="X9614" s="74"/>
    </row>
    <row r="9615">
      <c r="S9615" s="73"/>
      <c r="T9615" s="73"/>
      <c r="U9615" s="74"/>
      <c r="V9615" s="74"/>
      <c r="W9615" s="74"/>
      <c r="X9615" s="74"/>
    </row>
    <row r="9616">
      <c r="S9616" s="73"/>
      <c r="T9616" s="73"/>
      <c r="U9616" s="74"/>
      <c r="V9616" s="74"/>
      <c r="W9616" s="74"/>
      <c r="X9616" s="74"/>
    </row>
    <row r="9617">
      <c r="S9617" s="73"/>
      <c r="T9617" s="73"/>
      <c r="U9617" s="74"/>
      <c r="V9617" s="74"/>
      <c r="W9617" s="74"/>
      <c r="X9617" s="74"/>
    </row>
    <row r="9618">
      <c r="S9618" s="73"/>
      <c r="T9618" s="73"/>
      <c r="U9618" s="74"/>
      <c r="V9618" s="74"/>
      <c r="W9618" s="74"/>
      <c r="X9618" s="74"/>
    </row>
    <row r="9619">
      <c r="S9619" s="73"/>
      <c r="T9619" s="73"/>
      <c r="U9619" s="74"/>
      <c r="V9619" s="74"/>
      <c r="W9619" s="74"/>
      <c r="X9619" s="74"/>
    </row>
    <row r="9620">
      <c r="S9620" s="73"/>
      <c r="T9620" s="73"/>
      <c r="U9620" s="74"/>
      <c r="V9620" s="74"/>
      <c r="W9620" s="74"/>
      <c r="X9620" s="74"/>
    </row>
    <row r="9621">
      <c r="S9621" s="73"/>
      <c r="T9621" s="73"/>
      <c r="U9621" s="74"/>
      <c r="V9621" s="74"/>
      <c r="W9621" s="74"/>
      <c r="X9621" s="74"/>
    </row>
    <row r="9622">
      <c r="S9622" s="73"/>
      <c r="T9622" s="73"/>
      <c r="U9622" s="74"/>
      <c r="V9622" s="74"/>
      <c r="W9622" s="74"/>
      <c r="X9622" s="74"/>
    </row>
    <row r="9623">
      <c r="S9623" s="73"/>
      <c r="T9623" s="73"/>
      <c r="U9623" s="74"/>
      <c r="V9623" s="74"/>
      <c r="W9623" s="74"/>
      <c r="X9623" s="74"/>
    </row>
    <row r="9624">
      <c r="S9624" s="73"/>
      <c r="T9624" s="73"/>
      <c r="U9624" s="74"/>
      <c r="V9624" s="74"/>
      <c r="W9624" s="74"/>
      <c r="X9624" s="74"/>
    </row>
    <row r="9625">
      <c r="S9625" s="73"/>
      <c r="T9625" s="73"/>
      <c r="U9625" s="74"/>
      <c r="V9625" s="74"/>
      <c r="W9625" s="74"/>
      <c r="X9625" s="74"/>
    </row>
    <row r="9626">
      <c r="S9626" s="73"/>
      <c r="T9626" s="73"/>
      <c r="U9626" s="74"/>
      <c r="V9626" s="74"/>
      <c r="W9626" s="74"/>
      <c r="X9626" s="74"/>
    </row>
    <row r="9627">
      <c r="S9627" s="73"/>
      <c r="T9627" s="73"/>
      <c r="U9627" s="74"/>
      <c r="V9627" s="74"/>
      <c r="W9627" s="74"/>
      <c r="X9627" s="74"/>
    </row>
    <row r="9628">
      <c r="S9628" s="73"/>
      <c r="T9628" s="73"/>
      <c r="U9628" s="74"/>
      <c r="V9628" s="74"/>
      <c r="W9628" s="74"/>
      <c r="X9628" s="74"/>
    </row>
    <row r="9629">
      <c r="S9629" s="73"/>
      <c r="T9629" s="73"/>
      <c r="U9629" s="74"/>
      <c r="V9629" s="74"/>
      <c r="W9629" s="74"/>
      <c r="X9629" s="74"/>
    </row>
    <row r="9630">
      <c r="S9630" s="73"/>
      <c r="T9630" s="73"/>
      <c r="U9630" s="74"/>
      <c r="V9630" s="74"/>
      <c r="W9630" s="74"/>
      <c r="X9630" s="74"/>
    </row>
    <row r="9631">
      <c r="S9631" s="73"/>
      <c r="T9631" s="73"/>
      <c r="U9631" s="74"/>
      <c r="V9631" s="74"/>
      <c r="W9631" s="74"/>
      <c r="X9631" s="74"/>
    </row>
    <row r="9632">
      <c r="S9632" s="73"/>
      <c r="T9632" s="73"/>
      <c r="U9632" s="74"/>
      <c r="V9632" s="74"/>
      <c r="W9632" s="74"/>
      <c r="X9632" s="74"/>
    </row>
    <row r="9633">
      <c r="S9633" s="73"/>
      <c r="T9633" s="73"/>
      <c r="U9633" s="74"/>
      <c r="V9633" s="74"/>
      <c r="W9633" s="74"/>
      <c r="X9633" s="74"/>
    </row>
    <row r="9634">
      <c r="S9634" s="73"/>
      <c r="T9634" s="73"/>
      <c r="U9634" s="74"/>
      <c r="V9634" s="74"/>
      <c r="W9634" s="74"/>
      <c r="X9634" s="74"/>
    </row>
    <row r="9635">
      <c r="S9635" s="73"/>
      <c r="T9635" s="73"/>
      <c r="U9635" s="74"/>
      <c r="V9635" s="74"/>
      <c r="W9635" s="74"/>
      <c r="X9635" s="74"/>
    </row>
    <row r="9636">
      <c r="S9636" s="73"/>
      <c r="T9636" s="73"/>
      <c r="U9636" s="74"/>
      <c r="V9636" s="74"/>
      <c r="W9636" s="74"/>
      <c r="X9636" s="74"/>
    </row>
    <row r="9637">
      <c r="S9637" s="73"/>
      <c r="T9637" s="73"/>
      <c r="U9637" s="74"/>
      <c r="V9637" s="74"/>
      <c r="W9637" s="74"/>
      <c r="X9637" s="74"/>
    </row>
    <row r="9638">
      <c r="S9638" s="73"/>
      <c r="T9638" s="73"/>
      <c r="U9638" s="74"/>
      <c r="V9638" s="74"/>
      <c r="W9638" s="74"/>
      <c r="X9638" s="74"/>
    </row>
    <row r="9639">
      <c r="S9639" s="73"/>
      <c r="T9639" s="73"/>
      <c r="U9639" s="74"/>
      <c r="V9639" s="74"/>
      <c r="W9639" s="74"/>
      <c r="X9639" s="74"/>
    </row>
    <row r="9640">
      <c r="S9640" s="73"/>
      <c r="T9640" s="73"/>
      <c r="U9640" s="74"/>
      <c r="V9640" s="74"/>
      <c r="W9640" s="74"/>
      <c r="X9640" s="74"/>
    </row>
    <row r="9641">
      <c r="S9641" s="73"/>
      <c r="T9641" s="73"/>
      <c r="U9641" s="74"/>
      <c r="V9641" s="74"/>
      <c r="W9641" s="74"/>
      <c r="X9641" s="74"/>
    </row>
    <row r="9642">
      <c r="S9642" s="73"/>
      <c r="T9642" s="73"/>
      <c r="U9642" s="74"/>
      <c r="V9642" s="74"/>
      <c r="W9642" s="74"/>
      <c r="X9642" s="74"/>
    </row>
    <row r="9643">
      <c r="S9643" s="73"/>
      <c r="T9643" s="73"/>
      <c r="U9643" s="74"/>
      <c r="V9643" s="74"/>
      <c r="W9643" s="74"/>
      <c r="X9643" s="74"/>
    </row>
    <row r="9644">
      <c r="S9644" s="73"/>
      <c r="T9644" s="73"/>
      <c r="U9644" s="74"/>
      <c r="V9644" s="74"/>
      <c r="W9644" s="74"/>
      <c r="X9644" s="74"/>
    </row>
    <row r="9645">
      <c r="S9645" s="73"/>
      <c r="T9645" s="73"/>
      <c r="U9645" s="74"/>
      <c r="V9645" s="74"/>
      <c r="W9645" s="74"/>
      <c r="X9645" s="74"/>
    </row>
    <row r="9646">
      <c r="S9646" s="73"/>
      <c r="T9646" s="73"/>
      <c r="U9646" s="74"/>
      <c r="V9646" s="74"/>
      <c r="W9646" s="74"/>
      <c r="X9646" s="74"/>
    </row>
    <row r="9647">
      <c r="S9647" s="73"/>
      <c r="T9647" s="73"/>
      <c r="U9647" s="74"/>
      <c r="V9647" s="74"/>
      <c r="W9647" s="74"/>
      <c r="X9647" s="74"/>
    </row>
    <row r="9648">
      <c r="S9648" s="73"/>
      <c r="T9648" s="73"/>
      <c r="U9648" s="74"/>
      <c r="V9648" s="74"/>
      <c r="W9648" s="74"/>
      <c r="X9648" s="74"/>
    </row>
    <row r="9649">
      <c r="S9649" s="73"/>
      <c r="T9649" s="73"/>
      <c r="U9649" s="74"/>
      <c r="V9649" s="74"/>
      <c r="W9649" s="74"/>
      <c r="X9649" s="74"/>
    </row>
    <row r="9650">
      <c r="S9650" s="73"/>
      <c r="T9650" s="73"/>
      <c r="U9650" s="74"/>
      <c r="V9650" s="74"/>
      <c r="W9650" s="74"/>
      <c r="X9650" s="74"/>
    </row>
    <row r="9651">
      <c r="S9651" s="73"/>
      <c r="T9651" s="73"/>
      <c r="U9651" s="74"/>
      <c r="V9651" s="74"/>
      <c r="W9651" s="74"/>
      <c r="X9651" s="74"/>
    </row>
    <row r="9652">
      <c r="S9652" s="73"/>
      <c r="T9652" s="73"/>
      <c r="U9652" s="74"/>
      <c r="V9652" s="74"/>
      <c r="W9652" s="74"/>
      <c r="X9652" s="74"/>
    </row>
    <row r="9653">
      <c r="S9653" s="73"/>
      <c r="T9653" s="73"/>
      <c r="U9653" s="74"/>
      <c r="V9653" s="74"/>
      <c r="W9653" s="74"/>
      <c r="X9653" s="74"/>
    </row>
    <row r="9654">
      <c r="S9654" s="73"/>
      <c r="T9654" s="73"/>
      <c r="U9654" s="74"/>
      <c r="V9654" s="74"/>
      <c r="W9654" s="74"/>
      <c r="X9654" s="74"/>
    </row>
    <row r="9655">
      <c r="S9655" s="73"/>
      <c r="T9655" s="73"/>
      <c r="U9655" s="74"/>
      <c r="V9655" s="74"/>
      <c r="W9655" s="74"/>
      <c r="X9655" s="74"/>
    </row>
    <row r="9656">
      <c r="S9656" s="73"/>
      <c r="T9656" s="73"/>
      <c r="U9656" s="74"/>
      <c r="V9656" s="74"/>
      <c r="W9656" s="74"/>
      <c r="X9656" s="74"/>
    </row>
    <row r="9657">
      <c r="S9657" s="73"/>
      <c r="T9657" s="73"/>
      <c r="U9657" s="74"/>
      <c r="V9657" s="74"/>
      <c r="W9657" s="74"/>
      <c r="X9657" s="74"/>
    </row>
    <row r="9658">
      <c r="S9658" s="73"/>
      <c r="T9658" s="73"/>
      <c r="U9658" s="74"/>
      <c r="V9658" s="74"/>
      <c r="W9658" s="74"/>
      <c r="X9658" s="74"/>
    </row>
    <row r="9659">
      <c r="S9659" s="73"/>
      <c r="T9659" s="73"/>
      <c r="U9659" s="74"/>
      <c r="V9659" s="74"/>
      <c r="W9659" s="74"/>
      <c r="X9659" s="74"/>
    </row>
    <row r="9660">
      <c r="S9660" s="73"/>
      <c r="T9660" s="73"/>
      <c r="U9660" s="74"/>
      <c r="V9660" s="74"/>
      <c r="W9660" s="74"/>
      <c r="X9660" s="74"/>
    </row>
    <row r="9661">
      <c r="S9661" s="73"/>
      <c r="T9661" s="73"/>
      <c r="U9661" s="74"/>
      <c r="V9661" s="74"/>
      <c r="W9661" s="74"/>
      <c r="X9661" s="74"/>
    </row>
    <row r="9662">
      <c r="S9662" s="73"/>
      <c r="T9662" s="73"/>
      <c r="U9662" s="74"/>
      <c r="V9662" s="74"/>
      <c r="W9662" s="74"/>
      <c r="X9662" s="74"/>
    </row>
    <row r="9663">
      <c r="S9663" s="73"/>
      <c r="T9663" s="73"/>
      <c r="U9663" s="74"/>
      <c r="V9663" s="74"/>
      <c r="W9663" s="74"/>
      <c r="X9663" s="74"/>
    </row>
    <row r="9664">
      <c r="S9664" s="73"/>
      <c r="T9664" s="73"/>
      <c r="U9664" s="74"/>
      <c r="V9664" s="74"/>
      <c r="W9664" s="74"/>
      <c r="X9664" s="74"/>
    </row>
    <row r="9665">
      <c r="S9665" s="73"/>
      <c r="T9665" s="73"/>
      <c r="U9665" s="74"/>
      <c r="V9665" s="74"/>
      <c r="W9665" s="74"/>
      <c r="X9665" s="74"/>
    </row>
    <row r="9666">
      <c r="S9666" s="73"/>
      <c r="T9666" s="73"/>
      <c r="U9666" s="74"/>
      <c r="V9666" s="74"/>
      <c r="W9666" s="74"/>
      <c r="X9666" s="74"/>
    </row>
    <row r="9667">
      <c r="S9667" s="73"/>
      <c r="T9667" s="73"/>
      <c r="U9667" s="74"/>
      <c r="V9667" s="74"/>
      <c r="W9667" s="74"/>
      <c r="X9667" s="74"/>
    </row>
    <row r="9668">
      <c r="S9668" s="73"/>
      <c r="T9668" s="73"/>
      <c r="U9668" s="74"/>
      <c r="V9668" s="74"/>
      <c r="W9668" s="74"/>
      <c r="X9668" s="74"/>
    </row>
    <row r="9669">
      <c r="S9669" s="73"/>
      <c r="T9669" s="73"/>
      <c r="U9669" s="74"/>
      <c r="V9669" s="74"/>
      <c r="W9669" s="74"/>
      <c r="X9669" s="74"/>
    </row>
    <row r="9670">
      <c r="S9670" s="73"/>
      <c r="T9670" s="73"/>
      <c r="U9670" s="74"/>
      <c r="V9670" s="74"/>
      <c r="W9670" s="74"/>
      <c r="X9670" s="74"/>
    </row>
    <row r="9671">
      <c r="S9671" s="73"/>
      <c r="T9671" s="73"/>
      <c r="U9671" s="74"/>
      <c r="V9671" s="74"/>
      <c r="W9671" s="74"/>
      <c r="X9671" s="74"/>
    </row>
    <row r="9672">
      <c r="S9672" s="73"/>
      <c r="T9672" s="73"/>
      <c r="U9672" s="74"/>
      <c r="V9672" s="74"/>
      <c r="W9672" s="74"/>
      <c r="X9672" s="74"/>
    </row>
    <row r="9673">
      <c r="S9673" s="73"/>
      <c r="T9673" s="73"/>
      <c r="U9673" s="74"/>
      <c r="V9673" s="74"/>
      <c r="W9673" s="74"/>
      <c r="X9673" s="74"/>
    </row>
    <row r="9674">
      <c r="S9674" s="73"/>
      <c r="T9674" s="73"/>
      <c r="U9674" s="74"/>
      <c r="V9674" s="74"/>
      <c r="W9674" s="74"/>
      <c r="X9674" s="74"/>
    </row>
    <row r="9675">
      <c r="S9675" s="73"/>
      <c r="T9675" s="73"/>
      <c r="U9675" s="74"/>
      <c r="V9675" s="74"/>
      <c r="W9675" s="74"/>
      <c r="X9675" s="74"/>
    </row>
    <row r="9676">
      <c r="S9676" s="73"/>
      <c r="T9676" s="73"/>
      <c r="U9676" s="74"/>
      <c r="V9676" s="74"/>
      <c r="W9676" s="74"/>
      <c r="X9676" s="74"/>
    </row>
    <row r="9677">
      <c r="S9677" s="73"/>
      <c r="T9677" s="73"/>
      <c r="U9677" s="74"/>
      <c r="V9677" s="74"/>
      <c r="W9677" s="74"/>
      <c r="X9677" s="74"/>
    </row>
    <row r="9678">
      <c r="S9678" s="73"/>
      <c r="T9678" s="73"/>
      <c r="U9678" s="74"/>
      <c r="V9678" s="74"/>
      <c r="W9678" s="74"/>
      <c r="X9678" s="74"/>
    </row>
    <row r="9679">
      <c r="S9679" s="73"/>
      <c r="T9679" s="73"/>
      <c r="U9679" s="74"/>
      <c r="V9679" s="74"/>
      <c r="W9679" s="74"/>
      <c r="X9679" s="74"/>
    </row>
    <row r="9680">
      <c r="S9680" s="73"/>
      <c r="T9680" s="73"/>
      <c r="U9680" s="74"/>
      <c r="V9680" s="74"/>
      <c r="W9680" s="74"/>
      <c r="X9680" s="74"/>
    </row>
    <row r="9681">
      <c r="S9681" s="73"/>
      <c r="T9681" s="73"/>
      <c r="U9681" s="74"/>
      <c r="V9681" s="74"/>
      <c r="W9681" s="74"/>
      <c r="X9681" s="74"/>
    </row>
    <row r="9682">
      <c r="S9682" s="73"/>
      <c r="T9682" s="73"/>
      <c r="U9682" s="74"/>
      <c r="V9682" s="74"/>
      <c r="W9682" s="74"/>
      <c r="X9682" s="74"/>
    </row>
    <row r="9683">
      <c r="S9683" s="73"/>
      <c r="T9683" s="73"/>
      <c r="U9683" s="74"/>
      <c r="V9683" s="74"/>
      <c r="W9683" s="74"/>
      <c r="X9683" s="74"/>
    </row>
    <row r="9684">
      <c r="S9684" s="73"/>
      <c r="T9684" s="73"/>
      <c r="U9684" s="74"/>
      <c r="V9684" s="74"/>
      <c r="W9684" s="74"/>
      <c r="X9684" s="74"/>
    </row>
    <row r="9685">
      <c r="S9685" s="73"/>
      <c r="T9685" s="73"/>
      <c r="U9685" s="74"/>
      <c r="V9685" s="74"/>
      <c r="W9685" s="74"/>
      <c r="X9685" s="74"/>
    </row>
    <row r="9686">
      <c r="S9686" s="73"/>
      <c r="T9686" s="73"/>
      <c r="U9686" s="74"/>
      <c r="V9686" s="74"/>
      <c r="W9686" s="74"/>
      <c r="X9686" s="74"/>
    </row>
    <row r="9687">
      <c r="S9687" s="73"/>
      <c r="T9687" s="73"/>
      <c r="U9687" s="74"/>
      <c r="V9687" s="74"/>
      <c r="W9687" s="74"/>
      <c r="X9687" s="74"/>
    </row>
    <row r="9688">
      <c r="S9688" s="73"/>
      <c r="T9688" s="73"/>
      <c r="U9688" s="74"/>
      <c r="V9688" s="74"/>
      <c r="W9688" s="74"/>
      <c r="X9688" s="74"/>
    </row>
    <row r="9689">
      <c r="S9689" s="73"/>
      <c r="T9689" s="73"/>
      <c r="U9689" s="74"/>
      <c r="V9689" s="74"/>
      <c r="W9689" s="74"/>
      <c r="X9689" s="74"/>
    </row>
    <row r="9690">
      <c r="S9690" s="73"/>
      <c r="T9690" s="73"/>
      <c r="U9690" s="74"/>
      <c r="V9690" s="74"/>
      <c r="W9690" s="74"/>
      <c r="X9690" s="74"/>
    </row>
    <row r="9691">
      <c r="S9691" s="73"/>
      <c r="T9691" s="73"/>
      <c r="U9691" s="74"/>
      <c r="V9691" s="74"/>
      <c r="W9691" s="74"/>
      <c r="X9691" s="74"/>
    </row>
    <row r="9692">
      <c r="S9692" s="73"/>
      <c r="T9692" s="73"/>
      <c r="U9692" s="74"/>
      <c r="V9692" s="74"/>
      <c r="W9692" s="74"/>
      <c r="X9692" s="74"/>
    </row>
    <row r="9693">
      <c r="S9693" s="73"/>
      <c r="T9693" s="73"/>
      <c r="U9693" s="74"/>
      <c r="V9693" s="74"/>
      <c r="W9693" s="74"/>
      <c r="X9693" s="74"/>
    </row>
    <row r="9694">
      <c r="S9694" s="73"/>
      <c r="T9694" s="73"/>
      <c r="U9694" s="74"/>
      <c r="V9694" s="74"/>
      <c r="W9694" s="74"/>
      <c r="X9694" s="74"/>
    </row>
    <row r="9695">
      <c r="S9695" s="73"/>
      <c r="T9695" s="73"/>
      <c r="U9695" s="74"/>
      <c r="V9695" s="74"/>
      <c r="W9695" s="74"/>
      <c r="X9695" s="74"/>
    </row>
    <row r="9696">
      <c r="S9696" s="73"/>
      <c r="T9696" s="73"/>
      <c r="U9696" s="74"/>
      <c r="V9696" s="74"/>
      <c r="W9696" s="74"/>
      <c r="X9696" s="74"/>
    </row>
    <row r="9697">
      <c r="S9697" s="73"/>
      <c r="T9697" s="73"/>
      <c r="U9697" s="74"/>
      <c r="V9697" s="74"/>
      <c r="W9697" s="74"/>
      <c r="X9697" s="74"/>
    </row>
    <row r="9698">
      <c r="S9698" s="73"/>
      <c r="T9698" s="73"/>
      <c r="U9698" s="74"/>
      <c r="V9698" s="74"/>
      <c r="W9698" s="74"/>
      <c r="X9698" s="74"/>
    </row>
    <row r="9699">
      <c r="S9699" s="73"/>
      <c r="T9699" s="73"/>
      <c r="U9699" s="74"/>
      <c r="V9699" s="74"/>
      <c r="W9699" s="74"/>
      <c r="X9699" s="74"/>
    </row>
    <row r="9700">
      <c r="S9700" s="73"/>
      <c r="T9700" s="73"/>
      <c r="U9700" s="74"/>
      <c r="V9700" s="74"/>
      <c r="W9700" s="74"/>
      <c r="X9700" s="74"/>
    </row>
    <row r="9701">
      <c r="S9701" s="73"/>
      <c r="T9701" s="73"/>
      <c r="U9701" s="74"/>
      <c r="V9701" s="74"/>
      <c r="W9701" s="74"/>
      <c r="X9701" s="74"/>
    </row>
    <row r="9702">
      <c r="S9702" s="73"/>
      <c r="T9702" s="73"/>
      <c r="U9702" s="74"/>
      <c r="V9702" s="74"/>
      <c r="W9702" s="74"/>
      <c r="X9702" s="74"/>
    </row>
    <row r="9703">
      <c r="S9703" s="73"/>
      <c r="T9703" s="73"/>
      <c r="U9703" s="74"/>
      <c r="V9703" s="74"/>
      <c r="W9703" s="74"/>
      <c r="X9703" s="74"/>
    </row>
    <row r="9704">
      <c r="S9704" s="73"/>
      <c r="T9704" s="73"/>
      <c r="U9704" s="74"/>
      <c r="V9704" s="74"/>
      <c r="W9704" s="74"/>
      <c r="X9704" s="74"/>
    </row>
    <row r="9705">
      <c r="S9705" s="73"/>
      <c r="T9705" s="73"/>
      <c r="U9705" s="74"/>
      <c r="V9705" s="74"/>
      <c r="W9705" s="74"/>
      <c r="X9705" s="74"/>
    </row>
    <row r="9706">
      <c r="S9706" s="73"/>
      <c r="T9706" s="73"/>
      <c r="U9706" s="74"/>
      <c r="V9706" s="74"/>
      <c r="W9706" s="74"/>
      <c r="X9706" s="74"/>
    </row>
    <row r="9707">
      <c r="S9707" s="73"/>
      <c r="T9707" s="73"/>
      <c r="U9707" s="74"/>
      <c r="V9707" s="74"/>
      <c r="W9707" s="74"/>
      <c r="X9707" s="74"/>
    </row>
    <row r="9708">
      <c r="S9708" s="73"/>
      <c r="T9708" s="73"/>
      <c r="U9708" s="74"/>
      <c r="V9708" s="74"/>
      <c r="W9708" s="74"/>
      <c r="X9708" s="74"/>
    </row>
    <row r="9709">
      <c r="S9709" s="73"/>
      <c r="T9709" s="73"/>
      <c r="U9709" s="74"/>
      <c r="V9709" s="74"/>
      <c r="W9709" s="74"/>
      <c r="X9709" s="74"/>
    </row>
    <row r="9710">
      <c r="S9710" s="73"/>
      <c r="T9710" s="73"/>
      <c r="U9710" s="74"/>
      <c r="V9710" s="74"/>
      <c r="W9710" s="74"/>
      <c r="X9710" s="74"/>
    </row>
    <row r="9711">
      <c r="S9711" s="73"/>
      <c r="T9711" s="73"/>
      <c r="U9711" s="74"/>
      <c r="V9711" s="74"/>
      <c r="W9711" s="74"/>
      <c r="X9711" s="74"/>
    </row>
    <row r="9712">
      <c r="S9712" s="73"/>
      <c r="T9712" s="73"/>
      <c r="U9712" s="74"/>
      <c r="V9712" s="74"/>
      <c r="W9712" s="74"/>
      <c r="X9712" s="74"/>
    </row>
    <row r="9713">
      <c r="S9713" s="73"/>
      <c r="T9713" s="73"/>
      <c r="U9713" s="74"/>
      <c r="V9713" s="74"/>
      <c r="W9713" s="74"/>
      <c r="X9713" s="74"/>
    </row>
    <row r="9714">
      <c r="S9714" s="73"/>
      <c r="T9714" s="73"/>
      <c r="U9714" s="74"/>
      <c r="V9714" s="74"/>
      <c r="W9714" s="74"/>
      <c r="X9714" s="74"/>
    </row>
    <row r="9715">
      <c r="S9715" s="73"/>
      <c r="T9715" s="73"/>
      <c r="U9715" s="74"/>
      <c r="V9715" s="74"/>
      <c r="W9715" s="74"/>
      <c r="X9715" s="74"/>
    </row>
    <row r="9716">
      <c r="S9716" s="73"/>
      <c r="T9716" s="73"/>
      <c r="U9716" s="74"/>
      <c r="V9716" s="74"/>
      <c r="W9716" s="74"/>
      <c r="X9716" s="74"/>
    </row>
    <row r="9717">
      <c r="S9717" s="73"/>
      <c r="T9717" s="73"/>
      <c r="U9717" s="74"/>
      <c r="V9717" s="74"/>
      <c r="W9717" s="74"/>
      <c r="X9717" s="74"/>
    </row>
    <row r="9718">
      <c r="S9718" s="73"/>
      <c r="T9718" s="73"/>
      <c r="U9718" s="74"/>
      <c r="V9718" s="74"/>
      <c r="W9718" s="74"/>
      <c r="X9718" s="74"/>
    </row>
    <row r="9719">
      <c r="S9719" s="73"/>
      <c r="T9719" s="73"/>
      <c r="U9719" s="74"/>
      <c r="V9719" s="74"/>
      <c r="W9719" s="74"/>
      <c r="X9719" s="74"/>
    </row>
    <row r="9720">
      <c r="S9720" s="73"/>
      <c r="T9720" s="73"/>
      <c r="U9720" s="74"/>
      <c r="V9720" s="74"/>
      <c r="W9720" s="74"/>
      <c r="X9720" s="74"/>
    </row>
    <row r="9721">
      <c r="S9721" s="73"/>
      <c r="T9721" s="73"/>
      <c r="U9721" s="74"/>
      <c r="V9721" s="74"/>
      <c r="W9721" s="74"/>
      <c r="X9721" s="74"/>
    </row>
    <row r="9722">
      <c r="S9722" s="73"/>
      <c r="T9722" s="73"/>
      <c r="U9722" s="74"/>
      <c r="V9722" s="74"/>
      <c r="W9722" s="74"/>
      <c r="X9722" s="74"/>
    </row>
    <row r="9723">
      <c r="S9723" s="73"/>
      <c r="T9723" s="73"/>
      <c r="U9723" s="74"/>
      <c r="V9723" s="74"/>
      <c r="W9723" s="74"/>
      <c r="X9723" s="74"/>
    </row>
    <row r="9724">
      <c r="S9724" s="73"/>
      <c r="T9724" s="73"/>
      <c r="U9724" s="74"/>
      <c r="V9724" s="74"/>
      <c r="W9724" s="74"/>
      <c r="X9724" s="74"/>
    </row>
    <row r="9725">
      <c r="S9725" s="73"/>
      <c r="T9725" s="73"/>
      <c r="U9725" s="74"/>
      <c r="V9725" s="74"/>
      <c r="W9725" s="74"/>
      <c r="X9725" s="74"/>
    </row>
    <row r="9726">
      <c r="S9726" s="73"/>
      <c r="T9726" s="73"/>
      <c r="U9726" s="74"/>
      <c r="V9726" s="74"/>
      <c r="W9726" s="74"/>
      <c r="X9726" s="74"/>
    </row>
    <row r="9727">
      <c r="S9727" s="73"/>
      <c r="T9727" s="73"/>
      <c r="U9727" s="74"/>
      <c r="V9727" s="74"/>
      <c r="W9727" s="74"/>
      <c r="X9727" s="74"/>
    </row>
    <row r="9728">
      <c r="S9728" s="73"/>
      <c r="T9728" s="73"/>
      <c r="U9728" s="74"/>
      <c r="V9728" s="74"/>
      <c r="W9728" s="74"/>
      <c r="X9728" s="74"/>
    </row>
    <row r="9729">
      <c r="S9729" s="73"/>
      <c r="T9729" s="73"/>
      <c r="U9729" s="74"/>
      <c r="V9729" s="74"/>
      <c r="W9729" s="74"/>
      <c r="X9729" s="74"/>
    </row>
    <row r="9730">
      <c r="S9730" s="73"/>
      <c r="T9730" s="73"/>
      <c r="U9730" s="74"/>
      <c r="V9730" s="74"/>
      <c r="W9730" s="74"/>
      <c r="X9730" s="74"/>
    </row>
    <row r="9731">
      <c r="S9731" s="73"/>
      <c r="T9731" s="73"/>
      <c r="U9731" s="74"/>
      <c r="V9731" s="74"/>
      <c r="W9731" s="74"/>
      <c r="X9731" s="74"/>
    </row>
    <row r="9732">
      <c r="S9732" s="73"/>
      <c r="T9732" s="73"/>
      <c r="U9732" s="74"/>
      <c r="V9732" s="74"/>
      <c r="W9732" s="74"/>
      <c r="X9732" s="74"/>
    </row>
    <row r="9733">
      <c r="S9733" s="73"/>
      <c r="T9733" s="73"/>
      <c r="U9733" s="74"/>
      <c r="V9733" s="74"/>
      <c r="W9733" s="74"/>
      <c r="X9733" s="74"/>
    </row>
    <row r="9734">
      <c r="S9734" s="73"/>
      <c r="T9734" s="73"/>
      <c r="U9734" s="74"/>
      <c r="V9734" s="74"/>
      <c r="W9734" s="74"/>
      <c r="X9734" s="74"/>
    </row>
    <row r="9735">
      <c r="S9735" s="73"/>
      <c r="T9735" s="73"/>
      <c r="U9735" s="74"/>
      <c r="V9735" s="74"/>
      <c r="W9735" s="74"/>
      <c r="X9735" s="74"/>
    </row>
    <row r="9736">
      <c r="S9736" s="73"/>
      <c r="T9736" s="73"/>
      <c r="U9736" s="74"/>
      <c r="V9736" s="74"/>
      <c r="W9736" s="74"/>
      <c r="X9736" s="74"/>
    </row>
    <row r="9737">
      <c r="S9737" s="73"/>
      <c r="T9737" s="73"/>
      <c r="U9737" s="74"/>
      <c r="V9737" s="74"/>
      <c r="W9737" s="74"/>
      <c r="X9737" s="74"/>
    </row>
    <row r="9738">
      <c r="S9738" s="73"/>
      <c r="T9738" s="73"/>
      <c r="U9738" s="74"/>
      <c r="V9738" s="74"/>
      <c r="W9738" s="74"/>
      <c r="X9738" s="74"/>
    </row>
    <row r="9739">
      <c r="S9739" s="73"/>
      <c r="T9739" s="73"/>
      <c r="U9739" s="74"/>
      <c r="V9739" s="74"/>
      <c r="W9739" s="74"/>
      <c r="X9739" s="74"/>
    </row>
    <row r="9740">
      <c r="S9740" s="73"/>
      <c r="T9740" s="73"/>
      <c r="U9740" s="74"/>
      <c r="V9740" s="74"/>
      <c r="W9740" s="74"/>
      <c r="X9740" s="74"/>
    </row>
    <row r="9741">
      <c r="S9741" s="73"/>
      <c r="T9741" s="73"/>
      <c r="U9741" s="74"/>
      <c r="V9741" s="74"/>
      <c r="W9741" s="74"/>
      <c r="X9741" s="74"/>
    </row>
    <row r="9742">
      <c r="S9742" s="73"/>
      <c r="T9742" s="73"/>
      <c r="U9742" s="74"/>
      <c r="V9742" s="74"/>
      <c r="W9742" s="74"/>
      <c r="X9742" s="74"/>
    </row>
    <row r="9743">
      <c r="S9743" s="73"/>
      <c r="T9743" s="73"/>
      <c r="U9743" s="74"/>
      <c r="V9743" s="74"/>
      <c r="W9743" s="74"/>
      <c r="X9743" s="74"/>
    </row>
    <row r="9744">
      <c r="S9744" s="73"/>
      <c r="T9744" s="73"/>
      <c r="U9744" s="74"/>
      <c r="V9744" s="74"/>
      <c r="W9744" s="74"/>
      <c r="X9744" s="74"/>
    </row>
    <row r="9745">
      <c r="S9745" s="73"/>
      <c r="T9745" s="73"/>
      <c r="U9745" s="74"/>
      <c r="V9745" s="74"/>
      <c r="W9745" s="74"/>
      <c r="X9745" s="74"/>
    </row>
    <row r="9746">
      <c r="S9746" s="73"/>
      <c r="T9746" s="73"/>
      <c r="U9746" s="74"/>
      <c r="V9746" s="74"/>
      <c r="W9746" s="74"/>
      <c r="X9746" s="74"/>
    </row>
    <row r="9747">
      <c r="S9747" s="73"/>
      <c r="T9747" s="73"/>
      <c r="U9747" s="74"/>
      <c r="V9747" s="74"/>
      <c r="W9747" s="74"/>
      <c r="X9747" s="74"/>
    </row>
    <row r="9748">
      <c r="S9748" s="73"/>
      <c r="T9748" s="73"/>
      <c r="U9748" s="74"/>
      <c r="V9748" s="74"/>
      <c r="W9748" s="74"/>
      <c r="X9748" s="74"/>
    </row>
    <row r="9749">
      <c r="S9749" s="73"/>
      <c r="T9749" s="73"/>
      <c r="U9749" s="74"/>
      <c r="V9749" s="74"/>
      <c r="W9749" s="74"/>
      <c r="X9749" s="74"/>
    </row>
    <row r="9750">
      <c r="S9750" s="73"/>
      <c r="T9750" s="73"/>
      <c r="U9750" s="74"/>
      <c r="V9750" s="74"/>
      <c r="W9750" s="74"/>
      <c r="X9750" s="74"/>
    </row>
    <row r="9751">
      <c r="S9751" s="73"/>
      <c r="T9751" s="73"/>
      <c r="U9751" s="74"/>
      <c r="V9751" s="74"/>
      <c r="W9751" s="74"/>
      <c r="X9751" s="74"/>
    </row>
    <row r="9752">
      <c r="S9752" s="73"/>
      <c r="T9752" s="73"/>
      <c r="U9752" s="74"/>
      <c r="V9752" s="74"/>
      <c r="W9752" s="74"/>
      <c r="X9752" s="74"/>
    </row>
    <row r="9753">
      <c r="S9753" s="73"/>
      <c r="T9753" s="73"/>
      <c r="U9753" s="74"/>
      <c r="V9753" s="74"/>
      <c r="W9753" s="74"/>
      <c r="X9753" s="74"/>
    </row>
    <row r="9754">
      <c r="S9754" s="73"/>
      <c r="T9754" s="73"/>
      <c r="U9754" s="74"/>
      <c r="V9754" s="74"/>
      <c r="W9754" s="74"/>
      <c r="X9754" s="74"/>
    </row>
    <row r="9755">
      <c r="S9755" s="73"/>
      <c r="T9755" s="73"/>
      <c r="U9755" s="74"/>
      <c r="V9755" s="74"/>
      <c r="W9755" s="74"/>
      <c r="X9755" s="74"/>
    </row>
    <row r="9756">
      <c r="S9756" s="73"/>
      <c r="T9756" s="73"/>
      <c r="U9756" s="74"/>
      <c r="V9756" s="74"/>
      <c r="W9756" s="74"/>
      <c r="X9756" s="74"/>
    </row>
    <row r="9757">
      <c r="S9757" s="73"/>
      <c r="T9757" s="73"/>
      <c r="U9757" s="74"/>
      <c r="V9757" s="74"/>
      <c r="W9757" s="74"/>
      <c r="X9757" s="74"/>
    </row>
    <row r="9758">
      <c r="S9758" s="73"/>
      <c r="T9758" s="73"/>
      <c r="U9758" s="74"/>
      <c r="V9758" s="74"/>
      <c r="W9758" s="74"/>
      <c r="X9758" s="74"/>
    </row>
    <row r="9759">
      <c r="S9759" s="73"/>
      <c r="T9759" s="73"/>
      <c r="U9759" s="74"/>
      <c r="V9759" s="74"/>
      <c r="W9759" s="74"/>
      <c r="X9759" s="74"/>
    </row>
    <row r="9760">
      <c r="S9760" s="73"/>
      <c r="T9760" s="73"/>
      <c r="U9760" s="74"/>
      <c r="V9760" s="74"/>
      <c r="W9760" s="74"/>
      <c r="X9760" s="74"/>
    </row>
    <row r="9761">
      <c r="S9761" s="73"/>
      <c r="T9761" s="73"/>
      <c r="U9761" s="74"/>
      <c r="V9761" s="74"/>
      <c r="W9761" s="74"/>
      <c r="X9761" s="74"/>
    </row>
    <row r="9762">
      <c r="S9762" s="73"/>
      <c r="T9762" s="73"/>
      <c r="U9762" s="74"/>
      <c r="V9762" s="74"/>
      <c r="W9762" s="74"/>
      <c r="X9762" s="74"/>
    </row>
    <row r="9763">
      <c r="S9763" s="73"/>
      <c r="T9763" s="73"/>
      <c r="U9763" s="74"/>
      <c r="V9763" s="74"/>
      <c r="W9763" s="74"/>
      <c r="X9763" s="74"/>
    </row>
    <row r="9764">
      <c r="S9764" s="73"/>
      <c r="T9764" s="73"/>
      <c r="U9764" s="74"/>
      <c r="V9764" s="74"/>
      <c r="W9764" s="74"/>
      <c r="X9764" s="74"/>
    </row>
    <row r="9765">
      <c r="S9765" s="73"/>
      <c r="T9765" s="73"/>
      <c r="U9765" s="74"/>
      <c r="V9765" s="74"/>
      <c r="W9765" s="74"/>
      <c r="X9765" s="74"/>
    </row>
    <row r="9766">
      <c r="S9766" s="73"/>
      <c r="T9766" s="73"/>
      <c r="U9766" s="74"/>
      <c r="V9766" s="74"/>
      <c r="W9766" s="74"/>
      <c r="X9766" s="74"/>
    </row>
    <row r="9767">
      <c r="S9767" s="73"/>
      <c r="T9767" s="73"/>
      <c r="U9767" s="74"/>
      <c r="V9767" s="74"/>
      <c r="W9767" s="74"/>
      <c r="X9767" s="74"/>
    </row>
    <row r="9768">
      <c r="S9768" s="73"/>
      <c r="T9768" s="73"/>
      <c r="U9768" s="74"/>
      <c r="V9768" s="74"/>
      <c r="W9768" s="74"/>
      <c r="X9768" s="74"/>
    </row>
    <row r="9769">
      <c r="S9769" s="73"/>
      <c r="T9769" s="73"/>
      <c r="U9769" s="74"/>
      <c r="V9769" s="74"/>
      <c r="W9769" s="74"/>
      <c r="X9769" s="74"/>
    </row>
    <row r="9770">
      <c r="S9770" s="73"/>
      <c r="T9770" s="73"/>
      <c r="U9770" s="74"/>
      <c r="V9770" s="74"/>
      <c r="W9770" s="74"/>
      <c r="X9770" s="74"/>
    </row>
    <row r="9771">
      <c r="S9771" s="73"/>
      <c r="T9771" s="73"/>
      <c r="U9771" s="74"/>
      <c r="V9771" s="74"/>
      <c r="W9771" s="74"/>
      <c r="X9771" s="74"/>
    </row>
    <row r="9772">
      <c r="S9772" s="73"/>
      <c r="T9772" s="73"/>
      <c r="U9772" s="74"/>
      <c r="V9772" s="74"/>
      <c r="W9772" s="74"/>
      <c r="X9772" s="74"/>
    </row>
    <row r="9773">
      <c r="S9773" s="73"/>
      <c r="T9773" s="73"/>
      <c r="U9773" s="74"/>
      <c r="V9773" s="74"/>
      <c r="W9773" s="74"/>
      <c r="X9773" s="74"/>
    </row>
    <row r="9774">
      <c r="S9774" s="73"/>
      <c r="T9774" s="73"/>
      <c r="U9774" s="74"/>
      <c r="V9774" s="74"/>
      <c r="W9774" s="74"/>
      <c r="X9774" s="74"/>
    </row>
    <row r="9775">
      <c r="S9775" s="73"/>
      <c r="T9775" s="73"/>
      <c r="U9775" s="74"/>
      <c r="V9775" s="74"/>
      <c r="W9775" s="74"/>
      <c r="X9775" s="74"/>
    </row>
    <row r="9776">
      <c r="S9776" s="73"/>
      <c r="T9776" s="73"/>
      <c r="U9776" s="74"/>
      <c r="V9776" s="74"/>
      <c r="W9776" s="74"/>
      <c r="X9776" s="74"/>
    </row>
    <row r="9777">
      <c r="S9777" s="73"/>
      <c r="T9777" s="73"/>
      <c r="U9777" s="74"/>
      <c r="V9777" s="74"/>
      <c r="W9777" s="74"/>
      <c r="X9777" s="74"/>
    </row>
    <row r="9778">
      <c r="S9778" s="73"/>
      <c r="T9778" s="73"/>
      <c r="U9778" s="74"/>
      <c r="V9778" s="74"/>
      <c r="W9778" s="74"/>
      <c r="X9778" s="74"/>
    </row>
    <row r="9779">
      <c r="S9779" s="73"/>
      <c r="T9779" s="73"/>
      <c r="U9779" s="74"/>
      <c r="V9779" s="74"/>
      <c r="W9779" s="74"/>
      <c r="X9779" s="74"/>
    </row>
    <row r="9780">
      <c r="S9780" s="73"/>
      <c r="T9780" s="73"/>
      <c r="U9780" s="74"/>
      <c r="V9780" s="74"/>
      <c r="W9780" s="74"/>
      <c r="X9780" s="74"/>
    </row>
    <row r="9781">
      <c r="S9781" s="73"/>
      <c r="T9781" s="73"/>
      <c r="U9781" s="74"/>
      <c r="V9781" s="74"/>
      <c r="W9781" s="74"/>
      <c r="X9781" s="74"/>
    </row>
    <row r="9782">
      <c r="S9782" s="73"/>
      <c r="T9782" s="73"/>
      <c r="U9782" s="74"/>
      <c r="V9782" s="74"/>
      <c r="W9782" s="74"/>
      <c r="X9782" s="74"/>
    </row>
    <row r="9783">
      <c r="S9783" s="73"/>
      <c r="T9783" s="73"/>
      <c r="U9783" s="74"/>
      <c r="V9783" s="74"/>
      <c r="W9783" s="74"/>
      <c r="X9783" s="74"/>
    </row>
    <row r="9784">
      <c r="S9784" s="73"/>
      <c r="T9784" s="73"/>
      <c r="U9784" s="74"/>
      <c r="V9784" s="74"/>
      <c r="W9784" s="74"/>
      <c r="X9784" s="74"/>
    </row>
    <row r="9785">
      <c r="S9785" s="73"/>
      <c r="T9785" s="73"/>
      <c r="U9785" s="74"/>
      <c r="V9785" s="74"/>
      <c r="W9785" s="74"/>
      <c r="X9785" s="74"/>
    </row>
    <row r="9786">
      <c r="S9786" s="73"/>
      <c r="T9786" s="73"/>
      <c r="U9786" s="74"/>
      <c r="V9786" s="74"/>
      <c r="W9786" s="74"/>
      <c r="X9786" s="74"/>
    </row>
    <row r="9787">
      <c r="S9787" s="73"/>
      <c r="T9787" s="73"/>
      <c r="U9787" s="74"/>
      <c r="V9787" s="74"/>
      <c r="W9787" s="74"/>
      <c r="X9787" s="74"/>
    </row>
    <row r="9788">
      <c r="S9788" s="73"/>
      <c r="T9788" s="73"/>
      <c r="U9788" s="74"/>
      <c r="V9788" s="74"/>
      <c r="W9788" s="74"/>
      <c r="X9788" s="74"/>
    </row>
    <row r="9789">
      <c r="S9789" s="73"/>
      <c r="T9789" s="73"/>
      <c r="U9789" s="74"/>
      <c r="V9789" s="74"/>
      <c r="W9789" s="74"/>
      <c r="X9789" s="74"/>
    </row>
    <row r="9790">
      <c r="S9790" s="73"/>
      <c r="T9790" s="73"/>
      <c r="U9790" s="74"/>
      <c r="V9790" s="74"/>
      <c r="W9790" s="74"/>
      <c r="X9790" s="74"/>
    </row>
    <row r="9791">
      <c r="S9791" s="73"/>
      <c r="T9791" s="73"/>
      <c r="U9791" s="74"/>
      <c r="V9791" s="74"/>
      <c r="W9791" s="74"/>
      <c r="X9791" s="74"/>
    </row>
    <row r="9792">
      <c r="S9792" s="73"/>
      <c r="T9792" s="73"/>
      <c r="U9792" s="74"/>
      <c r="V9792" s="74"/>
      <c r="W9792" s="74"/>
      <c r="X9792" s="74"/>
    </row>
    <row r="9793">
      <c r="S9793" s="73"/>
      <c r="T9793" s="73"/>
      <c r="U9793" s="74"/>
      <c r="V9793" s="74"/>
      <c r="W9793" s="74"/>
      <c r="X9793" s="74"/>
    </row>
    <row r="9794">
      <c r="S9794" s="73"/>
      <c r="T9794" s="73"/>
      <c r="U9794" s="74"/>
      <c r="V9794" s="74"/>
      <c r="W9794" s="74"/>
      <c r="X9794" s="74"/>
    </row>
    <row r="9795">
      <c r="S9795" s="73"/>
      <c r="T9795" s="73"/>
      <c r="U9795" s="74"/>
      <c r="V9795" s="74"/>
      <c r="W9795" s="74"/>
      <c r="X9795" s="74"/>
    </row>
    <row r="9796">
      <c r="S9796" s="73"/>
      <c r="T9796" s="73"/>
      <c r="U9796" s="74"/>
      <c r="V9796" s="74"/>
      <c r="W9796" s="74"/>
      <c r="X9796" s="74"/>
    </row>
    <row r="9797">
      <c r="S9797" s="73"/>
      <c r="T9797" s="73"/>
      <c r="U9797" s="74"/>
      <c r="V9797" s="74"/>
      <c r="W9797" s="74"/>
      <c r="X9797" s="74"/>
    </row>
    <row r="9798">
      <c r="S9798" s="73"/>
      <c r="T9798" s="73"/>
      <c r="U9798" s="74"/>
      <c r="V9798" s="74"/>
      <c r="W9798" s="74"/>
      <c r="X9798" s="74"/>
    </row>
    <row r="9799">
      <c r="S9799" s="73"/>
      <c r="T9799" s="73"/>
      <c r="U9799" s="74"/>
      <c r="V9799" s="74"/>
      <c r="W9799" s="74"/>
      <c r="X9799" s="74"/>
    </row>
    <row r="9800">
      <c r="S9800" s="73"/>
      <c r="T9800" s="73"/>
      <c r="U9800" s="74"/>
      <c r="V9800" s="74"/>
      <c r="W9800" s="74"/>
      <c r="X9800" s="74"/>
    </row>
    <row r="9801">
      <c r="S9801" s="73"/>
      <c r="T9801" s="73"/>
      <c r="U9801" s="74"/>
      <c r="V9801" s="74"/>
      <c r="W9801" s="74"/>
      <c r="X9801" s="74"/>
    </row>
    <row r="9802">
      <c r="S9802" s="73"/>
      <c r="T9802" s="73"/>
      <c r="U9802" s="74"/>
      <c r="V9802" s="74"/>
      <c r="W9802" s="74"/>
      <c r="X9802" s="74"/>
    </row>
    <row r="9803">
      <c r="S9803" s="73"/>
      <c r="T9803" s="73"/>
      <c r="U9803" s="74"/>
      <c r="V9803" s="74"/>
      <c r="W9803" s="74"/>
      <c r="X9803" s="74"/>
    </row>
    <row r="9804">
      <c r="S9804" s="73"/>
      <c r="T9804" s="73"/>
      <c r="U9804" s="74"/>
      <c r="V9804" s="74"/>
      <c r="W9804" s="74"/>
      <c r="X9804" s="74"/>
    </row>
    <row r="9805">
      <c r="S9805" s="73"/>
      <c r="T9805" s="73"/>
      <c r="U9805" s="74"/>
      <c r="V9805" s="74"/>
      <c r="W9805" s="74"/>
      <c r="X9805" s="74"/>
    </row>
    <row r="9806">
      <c r="S9806" s="73"/>
      <c r="T9806" s="73"/>
      <c r="U9806" s="74"/>
      <c r="V9806" s="74"/>
      <c r="W9806" s="74"/>
      <c r="X9806" s="74"/>
    </row>
    <row r="9807">
      <c r="S9807" s="73"/>
      <c r="T9807" s="73"/>
      <c r="U9807" s="74"/>
      <c r="V9807" s="74"/>
      <c r="W9807" s="74"/>
      <c r="X9807" s="74"/>
    </row>
    <row r="9808">
      <c r="S9808" s="73"/>
      <c r="T9808" s="73"/>
      <c r="U9808" s="74"/>
      <c r="V9808" s="74"/>
      <c r="W9808" s="74"/>
      <c r="X9808" s="74"/>
    </row>
    <row r="9809">
      <c r="S9809" s="73"/>
      <c r="T9809" s="73"/>
      <c r="U9809" s="74"/>
      <c r="V9809" s="74"/>
      <c r="W9809" s="74"/>
      <c r="X9809" s="74"/>
    </row>
    <row r="9810">
      <c r="S9810" s="73"/>
      <c r="T9810" s="73"/>
      <c r="U9810" s="74"/>
      <c r="V9810" s="74"/>
      <c r="W9810" s="74"/>
      <c r="X9810" s="74"/>
    </row>
    <row r="9811">
      <c r="S9811" s="73"/>
      <c r="T9811" s="73"/>
      <c r="U9811" s="74"/>
      <c r="V9811" s="74"/>
      <c r="W9811" s="74"/>
      <c r="X9811" s="74"/>
    </row>
    <row r="9812">
      <c r="S9812" s="73"/>
      <c r="T9812" s="73"/>
      <c r="U9812" s="74"/>
      <c r="V9812" s="74"/>
      <c r="W9812" s="74"/>
      <c r="X9812" s="74"/>
    </row>
    <row r="9813">
      <c r="S9813" s="73"/>
      <c r="T9813" s="73"/>
      <c r="U9813" s="74"/>
      <c r="V9813" s="74"/>
      <c r="W9813" s="74"/>
      <c r="X9813" s="74"/>
    </row>
    <row r="9814">
      <c r="S9814" s="73"/>
      <c r="T9814" s="73"/>
      <c r="U9814" s="74"/>
      <c r="V9814" s="74"/>
      <c r="W9814" s="74"/>
      <c r="X9814" s="74"/>
    </row>
    <row r="9815">
      <c r="S9815" s="73"/>
      <c r="T9815" s="73"/>
      <c r="U9815" s="74"/>
      <c r="V9815" s="74"/>
      <c r="W9815" s="74"/>
      <c r="X9815" s="74"/>
    </row>
    <row r="9816">
      <c r="S9816" s="73"/>
      <c r="T9816" s="73"/>
      <c r="U9816" s="74"/>
      <c r="V9816" s="74"/>
      <c r="W9816" s="74"/>
      <c r="X9816" s="74"/>
    </row>
    <row r="9817">
      <c r="S9817" s="73"/>
      <c r="T9817" s="73"/>
      <c r="U9817" s="74"/>
      <c r="V9817" s="74"/>
      <c r="W9817" s="74"/>
      <c r="X9817" s="74"/>
    </row>
    <row r="9818">
      <c r="S9818" s="73"/>
      <c r="T9818" s="73"/>
      <c r="U9818" s="74"/>
      <c r="V9818" s="74"/>
      <c r="W9818" s="74"/>
      <c r="X9818" s="74"/>
    </row>
    <row r="9819">
      <c r="S9819" s="73"/>
      <c r="T9819" s="73"/>
      <c r="U9819" s="74"/>
      <c r="V9819" s="74"/>
      <c r="W9819" s="74"/>
      <c r="X9819" s="74"/>
    </row>
    <row r="9820">
      <c r="S9820" s="73"/>
      <c r="T9820" s="73"/>
      <c r="U9820" s="74"/>
      <c r="V9820" s="74"/>
      <c r="W9820" s="74"/>
      <c r="X9820" s="74"/>
    </row>
    <row r="9821">
      <c r="S9821" s="73"/>
      <c r="T9821" s="73"/>
      <c r="U9821" s="74"/>
      <c r="V9821" s="74"/>
      <c r="W9821" s="74"/>
      <c r="X9821" s="74"/>
    </row>
    <row r="9822">
      <c r="S9822" s="73"/>
      <c r="T9822" s="73"/>
      <c r="U9822" s="74"/>
      <c r="V9822" s="74"/>
      <c r="W9822" s="74"/>
      <c r="X9822" s="74"/>
    </row>
    <row r="9823">
      <c r="S9823" s="73"/>
      <c r="T9823" s="73"/>
      <c r="U9823" s="74"/>
      <c r="V9823" s="74"/>
      <c r="W9823" s="74"/>
      <c r="X9823" s="74"/>
    </row>
    <row r="9824">
      <c r="S9824" s="73"/>
      <c r="T9824" s="73"/>
      <c r="U9824" s="74"/>
      <c r="V9824" s="74"/>
      <c r="W9824" s="74"/>
      <c r="X9824" s="74"/>
    </row>
    <row r="9825">
      <c r="S9825" s="73"/>
      <c r="T9825" s="73"/>
      <c r="U9825" s="74"/>
      <c r="V9825" s="74"/>
      <c r="W9825" s="74"/>
      <c r="X9825" s="74"/>
    </row>
    <row r="9827">
      <c r="S9827" s="73"/>
      <c r="T9827" s="73"/>
      <c r="U9827" s="74"/>
      <c r="V9827" s="74"/>
      <c r="W9827" s="74"/>
      <c r="X9827" s="74"/>
    </row>
    <row r="9828">
      <c r="S9828" s="73"/>
      <c r="T9828" s="73"/>
      <c r="U9828" s="74"/>
      <c r="V9828" s="74"/>
      <c r="W9828" s="74"/>
      <c r="X9828" s="74"/>
    </row>
    <row r="9829">
      <c r="S9829" s="73"/>
      <c r="T9829" s="73"/>
      <c r="U9829" s="74"/>
      <c r="V9829" s="74"/>
      <c r="W9829" s="74"/>
      <c r="X9829" s="74"/>
    </row>
    <row r="9830">
      <c r="S9830" s="73"/>
      <c r="T9830" s="73"/>
      <c r="U9830" s="74"/>
      <c r="V9830" s="74"/>
      <c r="W9830" s="74"/>
      <c r="X9830" s="74"/>
    </row>
    <row r="9831">
      <c r="S9831" s="73"/>
      <c r="T9831" s="73"/>
      <c r="U9831" s="74"/>
      <c r="V9831" s="74"/>
      <c r="W9831" s="74"/>
      <c r="X9831" s="74"/>
    </row>
    <row r="9832">
      <c r="S9832" s="73"/>
      <c r="T9832" s="73"/>
      <c r="U9832" s="74"/>
      <c r="V9832" s="74"/>
      <c r="W9832" s="74"/>
      <c r="X9832" s="74"/>
    </row>
    <row r="9833">
      <c r="S9833" s="73"/>
      <c r="T9833" s="73"/>
      <c r="U9833" s="74"/>
      <c r="V9833" s="74"/>
      <c r="W9833" s="74"/>
      <c r="X9833" s="74"/>
    </row>
    <row r="9834">
      <c r="S9834" s="73"/>
      <c r="T9834" s="73"/>
      <c r="U9834" s="74"/>
      <c r="V9834" s="74"/>
      <c r="W9834" s="74"/>
      <c r="X9834" s="74"/>
    </row>
    <row r="9835">
      <c r="S9835" s="73"/>
      <c r="T9835" s="73"/>
      <c r="U9835" s="74"/>
      <c r="V9835" s="74"/>
      <c r="W9835" s="74"/>
      <c r="X9835" s="74"/>
    </row>
    <row r="9836">
      <c r="S9836" s="73"/>
      <c r="T9836" s="73"/>
      <c r="U9836" s="74"/>
      <c r="V9836" s="74"/>
      <c r="W9836" s="74"/>
      <c r="X9836" s="74"/>
    </row>
    <row r="9837">
      <c r="S9837" s="73"/>
      <c r="T9837" s="73"/>
      <c r="U9837" s="74"/>
      <c r="V9837" s="74"/>
      <c r="W9837" s="74"/>
      <c r="X9837" s="74"/>
    </row>
    <row r="9838">
      <c r="S9838" s="73"/>
      <c r="T9838" s="73"/>
      <c r="U9838" s="74"/>
      <c r="V9838" s="74"/>
      <c r="W9838" s="74"/>
      <c r="X9838" s="74"/>
    </row>
    <row r="9839">
      <c r="S9839" s="73"/>
      <c r="T9839" s="73"/>
      <c r="U9839" s="74"/>
      <c r="V9839" s="74"/>
      <c r="W9839" s="74"/>
      <c r="X9839" s="74"/>
    </row>
    <row r="9840">
      <c r="S9840" s="73"/>
      <c r="T9840" s="73"/>
      <c r="U9840" s="74"/>
      <c r="V9840" s="74"/>
      <c r="W9840" s="74"/>
      <c r="X9840" s="74"/>
    </row>
    <row r="9841">
      <c r="S9841" s="73"/>
      <c r="T9841" s="73"/>
      <c r="U9841" s="74"/>
      <c r="V9841" s="74"/>
      <c r="W9841" s="74"/>
      <c r="X9841" s="74"/>
    </row>
    <row r="9842">
      <c r="S9842" s="73"/>
      <c r="T9842" s="73"/>
      <c r="U9842" s="74"/>
      <c r="V9842" s="74"/>
      <c r="W9842" s="74"/>
      <c r="X9842" s="74"/>
    </row>
    <row r="9843">
      <c r="S9843" s="73"/>
      <c r="T9843" s="73"/>
      <c r="U9843" s="74"/>
      <c r="V9843" s="74"/>
      <c r="W9843" s="74"/>
      <c r="X9843" s="74"/>
    </row>
    <row r="9844">
      <c r="S9844" s="73"/>
      <c r="T9844" s="73"/>
      <c r="U9844" s="74"/>
      <c r="V9844" s="74"/>
      <c r="W9844" s="74"/>
      <c r="X9844" s="74"/>
    </row>
    <row r="9845">
      <c r="S9845" s="73"/>
      <c r="T9845" s="73"/>
      <c r="U9845" s="74"/>
      <c r="V9845" s="74"/>
      <c r="W9845" s="74"/>
      <c r="X9845" s="74"/>
    </row>
    <row r="9846">
      <c r="S9846" s="73"/>
      <c r="T9846" s="73"/>
      <c r="U9846" s="74"/>
      <c r="V9846" s="74"/>
      <c r="W9846" s="74"/>
      <c r="X9846" s="74"/>
    </row>
    <row r="9847">
      <c r="S9847" s="73"/>
      <c r="T9847" s="73"/>
      <c r="U9847" s="74"/>
      <c r="V9847" s="74"/>
      <c r="W9847" s="74"/>
      <c r="X9847" s="74"/>
    </row>
    <row r="9848">
      <c r="S9848" s="73"/>
      <c r="T9848" s="73"/>
      <c r="U9848" s="74"/>
      <c r="V9848" s="74"/>
      <c r="W9848" s="74"/>
      <c r="X9848" s="74"/>
    </row>
    <row r="9849">
      <c r="S9849" s="73"/>
      <c r="T9849" s="73"/>
      <c r="U9849" s="74"/>
      <c r="V9849" s="74"/>
      <c r="W9849" s="74"/>
      <c r="X9849" s="74"/>
    </row>
    <row r="9850">
      <c r="S9850" s="73"/>
      <c r="T9850" s="73"/>
      <c r="U9850" s="74"/>
      <c r="V9850" s="74"/>
      <c r="W9850" s="74"/>
      <c r="X9850" s="74"/>
    </row>
    <row r="9851">
      <c r="S9851" s="73"/>
      <c r="T9851" s="73"/>
      <c r="U9851" s="74"/>
      <c r="V9851" s="74"/>
      <c r="W9851" s="74"/>
      <c r="X9851" s="74"/>
    </row>
    <row r="9852">
      <c r="S9852" s="73"/>
      <c r="T9852" s="73"/>
      <c r="U9852" s="74"/>
      <c r="V9852" s="74"/>
      <c r="W9852" s="74"/>
      <c r="X9852" s="74"/>
    </row>
    <row r="9853">
      <c r="S9853" s="73"/>
      <c r="T9853" s="73"/>
      <c r="U9853" s="74"/>
      <c r="V9853" s="74"/>
      <c r="W9853" s="74"/>
      <c r="X9853" s="74"/>
    </row>
    <row r="9854">
      <c r="S9854" s="73"/>
      <c r="T9854" s="73"/>
      <c r="U9854" s="74"/>
      <c r="V9854" s="74"/>
      <c r="W9854" s="74"/>
      <c r="X9854" s="74"/>
    </row>
    <row r="9855">
      <c r="S9855" s="73"/>
      <c r="T9855" s="73"/>
      <c r="U9855" s="74"/>
      <c r="V9855" s="74"/>
      <c r="W9855" s="74"/>
      <c r="X9855" s="74"/>
    </row>
    <row r="9856">
      <c r="S9856" s="73"/>
      <c r="T9856" s="73"/>
      <c r="U9856" s="74"/>
      <c r="V9856" s="74"/>
      <c r="W9856" s="74"/>
      <c r="X9856" s="74"/>
    </row>
    <row r="9857">
      <c r="S9857" s="73"/>
      <c r="T9857" s="73"/>
      <c r="U9857" s="74"/>
      <c r="V9857" s="74"/>
      <c r="W9857" s="74"/>
      <c r="X9857" s="74"/>
    </row>
    <row r="9858">
      <c r="S9858" s="73"/>
      <c r="T9858" s="73"/>
      <c r="U9858" s="74"/>
      <c r="V9858" s="74"/>
      <c r="W9858" s="74"/>
      <c r="X9858" s="74"/>
    </row>
    <row r="9859">
      <c r="S9859" s="73"/>
      <c r="T9859" s="73"/>
      <c r="U9859" s="74"/>
      <c r="V9859" s="74"/>
      <c r="W9859" s="74"/>
      <c r="X9859" s="74"/>
    </row>
    <row r="9860">
      <c r="S9860" s="73"/>
      <c r="T9860" s="73"/>
      <c r="U9860" s="74"/>
      <c r="V9860" s="74"/>
      <c r="W9860" s="74"/>
      <c r="X9860" s="74"/>
    </row>
    <row r="9861">
      <c r="S9861" s="73"/>
      <c r="T9861" s="73"/>
      <c r="U9861" s="74"/>
      <c r="V9861" s="74"/>
      <c r="W9861" s="74"/>
      <c r="X9861" s="74"/>
    </row>
    <row r="9862">
      <c r="S9862" s="73"/>
      <c r="T9862" s="73"/>
      <c r="U9862" s="74"/>
      <c r="V9862" s="74"/>
      <c r="W9862" s="74"/>
      <c r="X9862" s="74"/>
    </row>
    <row r="9863">
      <c r="S9863" s="73"/>
      <c r="T9863" s="73"/>
      <c r="U9863" s="74"/>
      <c r="V9863" s="74"/>
      <c r="W9863" s="74"/>
      <c r="X9863" s="74"/>
    </row>
    <row r="9864">
      <c r="S9864" s="73"/>
      <c r="T9864" s="73"/>
      <c r="U9864" s="74"/>
      <c r="V9864" s="74"/>
      <c r="W9864" s="74"/>
      <c r="X9864" s="74"/>
    </row>
    <row r="9865">
      <c r="S9865" s="73"/>
      <c r="T9865" s="73"/>
      <c r="U9865" s="74"/>
      <c r="V9865" s="74"/>
      <c r="W9865" s="74"/>
      <c r="X9865" s="74"/>
    </row>
    <row r="9866">
      <c r="S9866" s="73"/>
      <c r="T9866" s="73"/>
      <c r="U9866" s="74"/>
      <c r="V9866" s="74"/>
      <c r="W9866" s="74"/>
      <c r="X9866" s="74"/>
    </row>
    <row r="9867">
      <c r="S9867" s="73"/>
      <c r="T9867" s="73"/>
      <c r="U9867" s="74"/>
      <c r="V9867" s="74"/>
      <c r="W9867" s="74"/>
      <c r="X9867" s="74"/>
    </row>
    <row r="9868">
      <c r="S9868" s="73"/>
      <c r="T9868" s="73"/>
      <c r="U9868" s="74"/>
      <c r="V9868" s="74"/>
      <c r="W9868" s="74"/>
      <c r="X9868" s="74"/>
    </row>
    <row r="9869">
      <c r="S9869" s="73"/>
      <c r="T9869" s="73"/>
      <c r="U9869" s="74"/>
      <c r="V9869" s="74"/>
      <c r="W9869" s="74"/>
      <c r="X9869" s="74"/>
    </row>
    <row r="9870">
      <c r="S9870" s="73"/>
      <c r="T9870" s="73"/>
      <c r="U9870" s="74"/>
      <c r="V9870" s="74"/>
      <c r="W9870" s="74"/>
      <c r="X9870" s="74"/>
    </row>
    <row r="9871">
      <c r="S9871" s="73"/>
      <c r="T9871" s="73"/>
      <c r="U9871" s="74"/>
      <c r="V9871" s="74"/>
      <c r="W9871" s="74"/>
      <c r="X9871" s="74"/>
    </row>
    <row r="9872">
      <c r="S9872" s="73"/>
      <c r="T9872" s="73"/>
      <c r="U9872" s="74"/>
      <c r="V9872" s="74"/>
      <c r="W9872" s="74"/>
      <c r="X9872" s="74"/>
    </row>
    <row r="9873">
      <c r="S9873" s="73"/>
      <c r="T9873" s="73"/>
      <c r="U9873" s="74"/>
      <c r="V9873" s="74"/>
      <c r="W9873" s="74"/>
      <c r="X9873" s="74"/>
    </row>
    <row r="9874">
      <c r="S9874" s="73"/>
      <c r="T9874" s="73"/>
      <c r="U9874" s="74"/>
      <c r="V9874" s="74"/>
      <c r="W9874" s="74"/>
      <c r="X9874" s="74"/>
    </row>
    <row r="9875">
      <c r="S9875" s="73"/>
      <c r="T9875" s="73"/>
      <c r="U9875" s="74"/>
      <c r="V9875" s="74"/>
      <c r="W9875" s="74"/>
      <c r="X9875" s="74"/>
    </row>
    <row r="9876">
      <c r="S9876" s="73"/>
      <c r="T9876" s="73"/>
      <c r="U9876" s="74"/>
      <c r="V9876" s="74"/>
      <c r="W9876" s="74"/>
      <c r="X9876" s="74"/>
    </row>
    <row r="9877">
      <c r="S9877" s="73"/>
      <c r="T9877" s="73"/>
      <c r="U9877" s="74"/>
      <c r="V9877" s="74"/>
      <c r="W9877" s="74"/>
      <c r="X9877" s="74"/>
    </row>
    <row r="9878">
      <c r="S9878" s="73"/>
      <c r="T9878" s="73"/>
      <c r="U9878" s="74"/>
      <c r="V9878" s="74"/>
      <c r="W9878" s="74"/>
      <c r="X9878" s="74"/>
    </row>
    <row r="9879">
      <c r="S9879" s="73"/>
      <c r="T9879" s="73"/>
      <c r="U9879" s="74"/>
      <c r="V9879" s="74"/>
      <c r="W9879" s="74"/>
      <c r="X9879" s="74"/>
    </row>
    <row r="9880">
      <c r="S9880" s="73"/>
      <c r="T9880" s="73"/>
      <c r="U9880" s="74"/>
      <c r="V9880" s="74"/>
      <c r="W9880" s="74"/>
      <c r="X9880" s="74"/>
    </row>
    <row r="9881">
      <c r="S9881" s="73"/>
      <c r="T9881" s="73"/>
      <c r="U9881" s="74"/>
      <c r="V9881" s="74"/>
      <c r="W9881" s="74"/>
      <c r="X9881" s="74"/>
    </row>
    <row r="9882">
      <c r="S9882" s="73"/>
      <c r="T9882" s="73"/>
      <c r="U9882" s="74"/>
      <c r="V9882" s="74"/>
      <c r="W9882" s="74"/>
      <c r="X9882" s="74"/>
    </row>
    <row r="9883">
      <c r="S9883" s="73"/>
      <c r="T9883" s="73"/>
      <c r="U9883" s="74"/>
      <c r="V9883" s="74"/>
      <c r="W9883" s="74"/>
      <c r="X9883" s="74"/>
    </row>
    <row r="9884">
      <c r="S9884" s="73"/>
      <c r="T9884" s="73"/>
      <c r="U9884" s="74"/>
      <c r="V9884" s="74"/>
      <c r="W9884" s="74"/>
      <c r="X9884" s="74"/>
    </row>
    <row r="9885">
      <c r="S9885" s="73"/>
      <c r="T9885" s="73"/>
      <c r="U9885" s="74"/>
      <c r="V9885" s="74"/>
      <c r="W9885" s="74"/>
      <c r="X9885" s="74"/>
    </row>
    <row r="9886">
      <c r="S9886" s="73"/>
      <c r="T9886" s="73"/>
      <c r="U9886" s="74"/>
      <c r="V9886" s="74"/>
      <c r="W9886" s="74"/>
      <c r="X9886" s="74"/>
    </row>
    <row r="9887">
      <c r="S9887" s="73"/>
      <c r="T9887" s="73"/>
      <c r="U9887" s="74"/>
      <c r="V9887" s="74"/>
      <c r="W9887" s="74"/>
      <c r="X9887" s="74"/>
    </row>
    <row r="9888">
      <c r="S9888" s="73"/>
      <c r="T9888" s="73"/>
      <c r="U9888" s="74"/>
      <c r="V9888" s="74"/>
      <c r="W9888" s="74"/>
      <c r="X9888" s="74"/>
    </row>
    <row r="9889">
      <c r="S9889" s="73"/>
      <c r="T9889" s="73"/>
      <c r="U9889" s="74"/>
      <c r="V9889" s="74"/>
      <c r="W9889" s="74"/>
      <c r="X9889" s="74"/>
    </row>
    <row r="9890">
      <c r="S9890" s="73"/>
      <c r="T9890" s="73"/>
      <c r="U9890" s="74"/>
      <c r="V9890" s="74"/>
      <c r="W9890" s="74"/>
      <c r="X9890" s="74"/>
    </row>
    <row r="9891">
      <c r="S9891" s="73"/>
      <c r="T9891" s="73"/>
      <c r="U9891" s="74"/>
      <c r="V9891" s="74"/>
      <c r="W9891" s="74"/>
      <c r="X9891" s="74"/>
    </row>
    <row r="9892">
      <c r="S9892" s="73"/>
      <c r="T9892" s="73"/>
      <c r="U9892" s="74"/>
      <c r="V9892" s="74"/>
      <c r="W9892" s="74"/>
      <c r="X9892" s="74"/>
    </row>
    <row r="9893">
      <c r="S9893" s="73"/>
      <c r="T9893" s="73"/>
      <c r="U9893" s="74"/>
      <c r="V9893" s="74"/>
      <c r="W9893" s="74"/>
      <c r="X9893" s="74"/>
    </row>
    <row r="9894">
      <c r="S9894" s="73"/>
      <c r="T9894" s="73"/>
      <c r="U9894" s="74"/>
      <c r="V9894" s="74"/>
      <c r="W9894" s="74"/>
      <c r="X9894" s="74"/>
    </row>
    <row r="9895">
      <c r="S9895" s="73"/>
      <c r="T9895" s="73"/>
      <c r="U9895" s="74"/>
      <c r="V9895" s="74"/>
      <c r="W9895" s="74"/>
      <c r="X9895" s="74"/>
    </row>
    <row r="9896">
      <c r="S9896" s="76"/>
      <c r="T9896" s="73"/>
      <c r="U9896" s="74"/>
      <c r="V9896" s="74"/>
      <c r="W9896" s="74"/>
      <c r="X9896" s="74"/>
    </row>
    <row r="9897">
      <c r="S9897" s="76"/>
      <c r="T9897" s="73"/>
      <c r="U9897" s="74"/>
      <c r="V9897" s="74"/>
      <c r="W9897" s="74"/>
      <c r="X9897" s="74"/>
    </row>
    <row r="9898">
      <c r="S9898" s="73"/>
      <c r="T9898" s="73"/>
      <c r="U9898" s="74"/>
      <c r="V9898" s="74"/>
      <c r="W9898" s="74"/>
      <c r="X9898" s="74"/>
    </row>
    <row r="9899">
      <c r="S9899" s="73"/>
      <c r="T9899" s="73"/>
      <c r="U9899" s="74"/>
      <c r="V9899" s="74"/>
      <c r="W9899" s="74"/>
      <c r="X9899" s="74"/>
    </row>
    <row r="9900">
      <c r="S9900" s="73"/>
      <c r="T9900" s="73"/>
      <c r="U9900" s="74"/>
      <c r="V9900" s="74"/>
      <c r="W9900" s="74"/>
      <c r="X9900" s="74"/>
    </row>
    <row r="9901">
      <c r="S9901" s="73"/>
      <c r="T9901" s="73"/>
      <c r="U9901" s="74"/>
      <c r="V9901" s="74"/>
      <c r="W9901" s="74"/>
      <c r="X9901" s="74"/>
    </row>
    <row r="9902">
      <c r="S9902" s="73"/>
      <c r="T9902" s="73"/>
      <c r="U9902" s="74"/>
      <c r="V9902" s="74"/>
      <c r="W9902" s="74"/>
      <c r="X9902" s="74"/>
    </row>
    <row r="9903">
      <c r="S9903" s="73"/>
      <c r="T9903" s="73"/>
      <c r="U9903" s="74"/>
      <c r="V9903" s="74"/>
      <c r="W9903" s="74"/>
      <c r="X9903" s="74"/>
    </row>
    <row r="9904">
      <c r="S9904" s="73"/>
      <c r="T9904" s="73"/>
      <c r="U9904" s="74"/>
      <c r="V9904" s="74"/>
      <c r="W9904" s="74"/>
      <c r="X9904" s="74"/>
    </row>
    <row r="9905">
      <c r="S9905" s="73"/>
      <c r="T9905" s="73"/>
      <c r="U9905" s="74"/>
      <c r="V9905" s="74"/>
      <c r="W9905" s="74"/>
      <c r="X9905" s="74"/>
    </row>
    <row r="9906">
      <c r="S9906" s="73"/>
      <c r="T9906" s="73"/>
      <c r="U9906" s="74"/>
      <c r="V9906" s="74"/>
      <c r="W9906" s="74"/>
      <c r="X9906" s="74"/>
    </row>
    <row r="9908">
      <c r="S9908" s="73"/>
      <c r="T9908" s="73"/>
      <c r="U9908" s="74"/>
      <c r="V9908" s="74"/>
      <c r="W9908" s="74"/>
      <c r="X9908" s="74"/>
    </row>
    <row r="9909">
      <c r="S9909" s="73"/>
      <c r="T9909" s="73"/>
      <c r="U9909" s="74"/>
      <c r="V9909" s="74"/>
      <c r="W9909" s="74"/>
      <c r="X9909" s="74"/>
    </row>
    <row r="9910">
      <c r="S9910" s="73"/>
      <c r="T9910" s="73"/>
      <c r="U9910" s="74"/>
      <c r="V9910" s="74"/>
      <c r="W9910" s="74"/>
      <c r="X9910" s="74"/>
    </row>
    <row r="9911">
      <c r="S9911" s="73"/>
      <c r="T9911" s="73"/>
      <c r="U9911" s="74"/>
      <c r="V9911" s="74"/>
      <c r="W9911" s="74"/>
      <c r="X9911" s="74"/>
    </row>
    <row r="9912">
      <c r="S9912" s="73"/>
      <c r="T9912" s="73"/>
      <c r="U9912" s="74"/>
      <c r="V9912" s="74"/>
      <c r="W9912" s="74"/>
      <c r="X9912" s="74"/>
    </row>
    <row r="9913">
      <c r="S9913" s="73"/>
      <c r="T9913" s="73"/>
      <c r="U9913" s="74"/>
      <c r="V9913" s="74"/>
      <c r="W9913" s="74"/>
      <c r="X9913" s="74"/>
    </row>
    <row r="9914">
      <c r="S9914" s="73"/>
      <c r="T9914" s="73"/>
      <c r="U9914" s="74"/>
      <c r="V9914" s="74"/>
      <c r="W9914" s="74"/>
      <c r="X9914" s="74"/>
    </row>
    <row r="9915">
      <c r="S9915" s="73"/>
      <c r="T9915" s="73"/>
      <c r="U9915" s="74"/>
      <c r="V9915" s="74"/>
      <c r="W9915" s="74"/>
      <c r="X9915" s="74"/>
    </row>
    <row r="9916">
      <c r="S9916" s="73"/>
      <c r="T9916" s="73"/>
      <c r="U9916" s="74"/>
      <c r="V9916" s="74"/>
      <c r="W9916" s="74"/>
      <c r="X9916" s="74"/>
    </row>
    <row r="9917">
      <c r="S9917" s="73"/>
      <c r="T9917" s="73"/>
      <c r="U9917" s="74"/>
      <c r="V9917" s="74"/>
      <c r="W9917" s="74"/>
      <c r="X9917" s="74"/>
    </row>
    <row r="9918">
      <c r="S9918" s="73"/>
      <c r="T9918" s="73"/>
      <c r="U9918" s="74"/>
      <c r="V9918" s="74"/>
      <c r="W9918" s="74"/>
      <c r="X9918" s="74"/>
    </row>
    <row r="9919">
      <c r="S9919" s="73"/>
      <c r="T9919" s="73"/>
      <c r="U9919" s="74"/>
      <c r="V9919" s="74"/>
      <c r="W9919" s="74"/>
      <c r="X9919" s="74"/>
    </row>
    <row r="9920">
      <c r="S9920" s="73"/>
      <c r="T9920" s="73"/>
      <c r="U9920" s="74"/>
      <c r="V9920" s="74"/>
      <c r="W9920" s="74"/>
      <c r="X9920" s="74"/>
    </row>
    <row r="9921">
      <c r="S9921" s="73"/>
      <c r="T9921" s="73"/>
      <c r="U9921" s="74"/>
      <c r="V9921" s="74"/>
      <c r="W9921" s="74"/>
      <c r="X9921" s="74"/>
    </row>
    <row r="9922">
      <c r="S9922" s="73"/>
      <c r="T9922" s="73"/>
      <c r="U9922" s="74"/>
      <c r="V9922" s="74"/>
      <c r="W9922" s="74"/>
      <c r="X9922" s="74"/>
    </row>
    <row r="9923">
      <c r="S9923" s="73"/>
      <c r="T9923" s="73"/>
      <c r="U9923" s="74"/>
      <c r="V9923" s="74"/>
      <c r="W9923" s="74"/>
      <c r="X9923" s="74"/>
    </row>
    <row r="9924">
      <c r="S9924" s="73"/>
      <c r="T9924" s="73"/>
      <c r="U9924" s="74"/>
      <c r="V9924" s="74"/>
      <c r="W9924" s="74"/>
      <c r="X9924" s="74"/>
    </row>
    <row r="9925">
      <c r="S9925" s="73"/>
      <c r="T9925" s="73"/>
      <c r="U9925" s="74"/>
      <c r="V9925" s="74"/>
      <c r="W9925" s="74"/>
      <c r="X9925" s="74"/>
    </row>
    <row r="9926">
      <c r="S9926" s="73"/>
      <c r="T9926" s="73"/>
      <c r="U9926" s="74"/>
      <c r="V9926" s="74"/>
      <c r="W9926" s="74"/>
      <c r="X9926" s="74"/>
    </row>
    <row r="9927">
      <c r="S9927" s="73"/>
      <c r="T9927" s="73"/>
      <c r="U9927" s="74"/>
      <c r="V9927" s="74"/>
      <c r="W9927" s="74"/>
      <c r="X9927" s="74"/>
    </row>
    <row r="9928">
      <c r="S9928" s="73"/>
      <c r="T9928" s="73"/>
      <c r="U9928" s="74"/>
      <c r="V9928" s="74"/>
      <c r="W9928" s="74"/>
      <c r="X9928" s="74"/>
    </row>
    <row r="9929">
      <c r="S9929" s="73"/>
      <c r="T9929" s="73"/>
      <c r="U9929" s="74"/>
      <c r="V9929" s="74"/>
      <c r="W9929" s="74"/>
      <c r="X9929" s="74"/>
    </row>
    <row r="9930">
      <c r="S9930" s="73"/>
      <c r="T9930" s="73"/>
      <c r="U9930" s="74"/>
      <c r="V9930" s="74"/>
      <c r="W9930" s="74"/>
      <c r="X9930" s="74"/>
    </row>
    <row r="9931">
      <c r="S9931" s="73"/>
      <c r="T9931" s="73"/>
      <c r="U9931" s="74"/>
      <c r="V9931" s="74"/>
      <c r="W9931" s="74"/>
      <c r="X9931" s="74"/>
    </row>
    <row r="9932">
      <c r="S9932" s="73"/>
      <c r="T9932" s="73"/>
      <c r="U9932" s="74"/>
      <c r="V9932" s="74"/>
      <c r="W9932" s="74"/>
      <c r="X9932" s="74"/>
    </row>
    <row r="9933">
      <c r="S9933" s="73"/>
      <c r="T9933" s="73"/>
      <c r="U9933" s="74"/>
      <c r="V9933" s="74"/>
      <c r="W9933" s="74"/>
      <c r="X9933" s="74"/>
    </row>
    <row r="9934">
      <c r="S9934" s="73"/>
      <c r="T9934" s="73"/>
      <c r="U9934" s="74"/>
      <c r="V9934" s="74"/>
      <c r="W9934" s="74"/>
      <c r="X9934" s="74"/>
    </row>
    <row r="9935">
      <c r="S9935" s="73"/>
      <c r="T9935" s="73"/>
      <c r="U9935" s="74"/>
      <c r="V9935" s="74"/>
      <c r="W9935" s="74"/>
      <c r="X9935" s="74"/>
    </row>
    <row r="9936">
      <c r="S9936" s="73"/>
      <c r="T9936" s="73"/>
      <c r="U9936" s="74"/>
      <c r="V9936" s="74"/>
      <c r="W9936" s="74"/>
      <c r="X9936" s="74"/>
    </row>
    <row r="9937">
      <c r="S9937" s="73"/>
      <c r="T9937" s="73"/>
      <c r="U9937" s="74"/>
      <c r="V9937" s="74"/>
      <c r="W9937" s="74"/>
      <c r="X9937" s="74"/>
    </row>
    <row r="9938">
      <c r="S9938" s="73"/>
      <c r="T9938" s="73"/>
      <c r="U9938" s="74"/>
      <c r="V9938" s="74"/>
      <c r="W9938" s="74"/>
      <c r="X9938" s="74"/>
    </row>
    <row r="9939">
      <c r="S9939" s="73"/>
      <c r="T9939" s="73"/>
      <c r="U9939" s="74"/>
      <c r="V9939" s="74"/>
      <c r="W9939" s="74"/>
      <c r="X9939" s="74"/>
    </row>
    <row r="9940">
      <c r="S9940" s="73"/>
      <c r="T9940" s="73"/>
      <c r="U9940" s="74"/>
      <c r="V9940" s="74"/>
      <c r="W9940" s="74"/>
      <c r="X9940" s="74"/>
    </row>
    <row r="9941">
      <c r="S9941" s="73"/>
      <c r="T9941" s="73"/>
      <c r="U9941" s="74"/>
      <c r="V9941" s="74"/>
      <c r="W9941" s="74"/>
      <c r="X9941" s="74"/>
    </row>
    <row r="9942">
      <c r="S9942" s="73"/>
      <c r="T9942" s="73"/>
      <c r="U9942" s="74"/>
      <c r="V9942" s="74"/>
      <c r="W9942" s="74"/>
      <c r="X9942" s="74"/>
    </row>
    <row r="9943">
      <c r="S9943" s="73"/>
      <c r="T9943" s="73"/>
      <c r="U9943" s="74"/>
      <c r="V9943" s="74"/>
      <c r="W9943" s="74"/>
      <c r="X9943" s="74"/>
    </row>
    <row r="9944">
      <c r="S9944" s="73"/>
      <c r="T9944" s="73"/>
      <c r="U9944" s="74"/>
      <c r="V9944" s="74"/>
      <c r="W9944" s="74"/>
      <c r="X9944" s="74"/>
    </row>
    <row r="9945">
      <c r="S9945" s="73"/>
      <c r="T9945" s="73"/>
      <c r="U9945" s="74"/>
      <c r="V9945" s="74"/>
      <c r="W9945" s="74"/>
      <c r="X9945" s="74"/>
    </row>
    <row r="9946">
      <c r="S9946" s="73"/>
      <c r="T9946" s="73"/>
      <c r="U9946" s="74"/>
      <c r="V9946" s="74"/>
      <c r="W9946" s="74"/>
      <c r="X9946" s="74"/>
    </row>
    <row r="9947">
      <c r="S9947" s="73"/>
      <c r="T9947" s="73"/>
      <c r="U9947" s="74"/>
      <c r="V9947" s="74"/>
      <c r="W9947" s="74"/>
      <c r="X9947" s="74"/>
    </row>
    <row r="9948">
      <c r="S9948" s="73"/>
      <c r="T9948" s="73"/>
      <c r="U9948" s="74"/>
      <c r="V9948" s="74"/>
      <c r="W9948" s="74"/>
      <c r="X9948" s="74"/>
    </row>
    <row r="9949">
      <c r="S9949" s="73"/>
      <c r="T9949" s="73"/>
      <c r="U9949" s="74"/>
      <c r="V9949" s="74"/>
      <c r="W9949" s="74"/>
      <c r="X9949" s="74"/>
    </row>
    <row r="9950">
      <c r="S9950" s="73"/>
      <c r="T9950" s="73"/>
      <c r="U9950" s="74"/>
      <c r="V9950" s="74"/>
      <c r="W9950" s="74"/>
      <c r="X9950" s="74"/>
    </row>
    <row r="9951">
      <c r="S9951" s="73"/>
      <c r="T9951" s="73"/>
      <c r="U9951" s="74"/>
      <c r="V9951" s="74"/>
      <c r="W9951" s="74"/>
      <c r="X9951" s="74"/>
    </row>
    <row r="9952">
      <c r="S9952" s="73"/>
      <c r="T9952" s="73"/>
      <c r="U9952" s="74"/>
      <c r="V9952" s="74"/>
      <c r="W9952" s="74"/>
      <c r="X9952" s="74"/>
    </row>
    <row r="9953">
      <c r="S9953" s="73"/>
      <c r="T9953" s="73"/>
      <c r="U9953" s="74"/>
      <c r="V9953" s="74"/>
      <c r="W9953" s="74"/>
      <c r="X9953" s="74"/>
    </row>
    <row r="9954">
      <c r="S9954" s="73"/>
      <c r="T9954" s="73"/>
      <c r="U9954" s="74"/>
      <c r="V9954" s="74"/>
      <c r="W9954" s="74"/>
      <c r="X9954" s="74"/>
    </row>
    <row r="9955">
      <c r="S9955" s="73"/>
      <c r="T9955" s="73"/>
      <c r="U9955" s="74"/>
      <c r="V9955" s="74"/>
      <c r="W9955" s="74"/>
      <c r="X9955" s="74"/>
    </row>
    <row r="9956">
      <c r="S9956" s="73"/>
      <c r="T9956" s="73"/>
      <c r="U9956" s="74"/>
      <c r="V9956" s="74"/>
      <c r="W9956" s="74"/>
      <c r="X9956" s="74"/>
    </row>
    <row r="9957">
      <c r="S9957" s="73"/>
      <c r="T9957" s="73"/>
      <c r="U9957" s="74"/>
      <c r="V9957" s="74"/>
      <c r="W9957" s="74"/>
      <c r="X9957" s="74"/>
    </row>
    <row r="9958">
      <c r="S9958" s="73"/>
      <c r="T9958" s="73"/>
      <c r="U9958" s="74"/>
      <c r="V9958" s="74"/>
      <c r="W9958" s="74"/>
      <c r="X9958" s="74"/>
    </row>
    <row r="9959">
      <c r="S9959" s="73"/>
      <c r="T9959" s="73"/>
      <c r="U9959" s="74"/>
      <c r="V9959" s="74"/>
      <c r="W9959" s="74"/>
      <c r="X9959" s="74"/>
    </row>
    <row r="9960">
      <c r="S9960" s="73"/>
      <c r="T9960" s="73"/>
      <c r="U9960" s="74"/>
      <c r="V9960" s="74"/>
      <c r="W9960" s="74"/>
      <c r="X9960" s="74"/>
    </row>
    <row r="9961">
      <c r="S9961" s="73"/>
      <c r="T9961" s="73"/>
      <c r="U9961" s="74"/>
      <c r="V9961" s="74"/>
      <c r="W9961" s="74"/>
      <c r="X9961" s="74"/>
    </row>
    <row r="9962">
      <c r="S9962" s="73"/>
      <c r="T9962" s="73"/>
      <c r="U9962" s="74"/>
      <c r="V9962" s="74"/>
      <c r="W9962" s="74"/>
      <c r="X9962" s="74"/>
    </row>
    <row r="9963">
      <c r="S9963" s="73"/>
      <c r="T9963" s="73"/>
      <c r="U9963" s="74"/>
      <c r="V9963" s="74"/>
      <c r="W9963" s="74"/>
      <c r="X9963" s="74"/>
    </row>
    <row r="9964">
      <c r="S9964" s="73"/>
      <c r="T9964" s="73"/>
      <c r="U9964" s="74"/>
      <c r="V9964" s="74"/>
      <c r="W9964" s="74"/>
      <c r="X9964" s="74"/>
    </row>
    <row r="9965">
      <c r="S9965" s="73"/>
      <c r="T9965" s="73"/>
      <c r="U9965" s="74"/>
      <c r="V9965" s="74"/>
      <c r="W9965" s="74"/>
      <c r="X9965" s="74"/>
    </row>
    <row r="9966">
      <c r="S9966" s="73"/>
      <c r="T9966" s="73"/>
      <c r="U9966" s="74"/>
      <c r="V9966" s="74"/>
      <c r="W9966" s="74"/>
      <c r="X9966" s="74"/>
    </row>
    <row r="9967">
      <c r="S9967" s="73"/>
      <c r="T9967" s="73"/>
      <c r="U9967" s="74"/>
      <c r="V9967" s="74"/>
      <c r="W9967" s="74"/>
      <c r="X9967" s="74"/>
    </row>
    <row r="9968">
      <c r="S9968" s="73"/>
      <c r="T9968" s="73"/>
      <c r="U9968" s="74"/>
      <c r="V9968" s="74"/>
      <c r="W9968" s="74"/>
      <c r="X9968" s="74"/>
    </row>
    <row r="9969">
      <c r="S9969" s="73"/>
      <c r="T9969" s="73"/>
      <c r="U9969" s="74"/>
      <c r="V9969" s="74"/>
      <c r="W9969" s="74"/>
      <c r="X9969" s="74"/>
    </row>
    <row r="9970">
      <c r="S9970" s="73"/>
      <c r="T9970" s="73"/>
      <c r="U9970" s="74"/>
      <c r="V9970" s="74"/>
      <c r="W9970" s="74"/>
      <c r="X9970" s="74"/>
    </row>
    <row r="9971">
      <c r="S9971" s="73"/>
      <c r="T9971" s="73"/>
      <c r="U9971" s="74"/>
      <c r="V9971" s="74"/>
      <c r="W9971" s="74"/>
      <c r="X9971" s="74"/>
    </row>
    <row r="9972">
      <c r="S9972" s="73"/>
      <c r="T9972" s="73"/>
      <c r="U9972" s="74"/>
      <c r="V9972" s="74"/>
      <c r="W9972" s="74"/>
      <c r="X9972" s="74"/>
    </row>
    <row r="9973">
      <c r="S9973" s="73"/>
      <c r="T9973" s="73"/>
      <c r="U9973" s="74"/>
      <c r="V9973" s="74"/>
      <c r="W9973" s="74"/>
      <c r="X9973" s="74"/>
    </row>
    <row r="9974">
      <c r="S9974" s="73"/>
      <c r="T9974" s="73"/>
      <c r="U9974" s="74"/>
      <c r="V9974" s="74"/>
      <c r="W9974" s="74"/>
      <c r="X9974" s="74"/>
    </row>
    <row r="9975">
      <c r="S9975" s="73"/>
      <c r="T9975" s="73"/>
      <c r="U9975" s="74"/>
      <c r="V9975" s="74"/>
      <c r="W9975" s="74"/>
      <c r="X9975" s="74"/>
    </row>
    <row r="9976">
      <c r="S9976" s="73"/>
      <c r="T9976" s="73"/>
      <c r="U9976" s="74"/>
      <c r="V9976" s="74"/>
      <c r="W9976" s="74"/>
      <c r="X9976" s="74"/>
    </row>
    <row r="9977">
      <c r="S9977" s="73"/>
      <c r="T9977" s="73"/>
      <c r="U9977" s="74"/>
      <c r="V9977" s="74"/>
      <c r="W9977" s="74"/>
      <c r="X9977" s="74"/>
    </row>
    <row r="9978">
      <c r="S9978" s="73"/>
      <c r="T9978" s="73"/>
      <c r="U9978" s="74"/>
      <c r="V9978" s="74"/>
      <c r="W9978" s="74"/>
      <c r="X9978" s="74"/>
    </row>
    <row r="9979">
      <c r="S9979" s="73"/>
      <c r="T9979" s="73"/>
      <c r="U9979" s="74"/>
      <c r="V9979" s="74"/>
      <c r="W9979" s="74"/>
      <c r="X9979" s="74"/>
    </row>
    <row r="9980">
      <c r="S9980" s="73"/>
      <c r="T9980" s="73"/>
      <c r="U9980" s="74"/>
      <c r="V9980" s="74"/>
      <c r="W9980" s="74"/>
      <c r="X9980" s="74"/>
    </row>
    <row r="9981">
      <c r="S9981" s="73"/>
      <c r="T9981" s="73"/>
      <c r="U9981" s="74"/>
      <c r="V9981" s="74"/>
      <c r="W9981" s="74"/>
      <c r="X9981" s="74"/>
    </row>
    <row r="9982">
      <c r="S9982" s="73"/>
      <c r="T9982" s="73"/>
      <c r="U9982" s="74"/>
      <c r="V9982" s="74"/>
      <c r="W9982" s="74"/>
      <c r="X9982" s="74"/>
    </row>
    <row r="9983">
      <c r="S9983" s="73"/>
      <c r="T9983" s="73"/>
      <c r="U9983" s="74"/>
      <c r="V9983" s="74"/>
      <c r="W9983" s="74"/>
      <c r="X9983" s="74"/>
    </row>
    <row r="9984">
      <c r="S9984" s="73"/>
      <c r="T9984" s="73"/>
      <c r="U9984" s="74"/>
      <c r="V9984" s="74"/>
      <c r="W9984" s="74"/>
      <c r="X9984" s="74"/>
    </row>
    <row r="9985">
      <c r="S9985" s="73"/>
      <c r="T9985" s="73"/>
      <c r="U9985" s="74"/>
      <c r="V9985" s="74"/>
      <c r="W9985" s="74"/>
      <c r="X9985" s="74"/>
    </row>
    <row r="9986">
      <c r="S9986" s="73"/>
      <c r="T9986" s="73"/>
      <c r="U9986" s="74"/>
      <c r="V9986" s="74"/>
      <c r="W9986" s="74"/>
      <c r="X9986" s="74"/>
    </row>
    <row r="9987">
      <c r="S9987" s="73"/>
      <c r="T9987" s="73"/>
      <c r="U9987" s="74"/>
      <c r="V9987" s="74"/>
      <c r="W9987" s="74"/>
      <c r="X9987" s="74"/>
    </row>
    <row r="9988">
      <c r="S9988" s="73"/>
      <c r="T9988" s="73"/>
      <c r="U9988" s="74"/>
      <c r="V9988" s="74"/>
      <c r="W9988" s="74"/>
      <c r="X9988" s="74"/>
    </row>
    <row r="9989">
      <c r="S9989" s="73"/>
      <c r="T9989" s="73"/>
      <c r="U9989" s="74"/>
      <c r="V9989" s="74"/>
      <c r="W9989" s="74"/>
      <c r="X9989" s="74"/>
    </row>
    <row r="9990">
      <c r="S9990" s="73"/>
      <c r="T9990" s="73"/>
      <c r="U9990" s="74"/>
      <c r="V9990" s="74"/>
      <c r="W9990" s="74"/>
      <c r="X9990" s="74"/>
    </row>
    <row r="9991">
      <c r="S9991" s="73"/>
      <c r="T9991" s="73"/>
      <c r="U9991" s="74"/>
      <c r="V9991" s="74"/>
      <c r="W9991" s="74"/>
      <c r="X9991" s="74"/>
    </row>
    <row r="9992">
      <c r="S9992" s="73"/>
      <c r="T9992" s="73"/>
      <c r="U9992" s="74"/>
      <c r="V9992" s="74"/>
      <c r="W9992" s="74"/>
      <c r="X9992" s="74"/>
    </row>
    <row r="9993">
      <c r="S9993" s="73"/>
      <c r="T9993" s="73"/>
      <c r="U9993" s="74"/>
      <c r="V9993" s="74"/>
      <c r="W9993" s="74"/>
      <c r="X9993" s="74"/>
    </row>
    <row r="9994">
      <c r="S9994" s="73"/>
      <c r="T9994" s="73"/>
      <c r="U9994" s="74"/>
      <c r="V9994" s="74"/>
      <c r="W9994" s="74"/>
      <c r="X9994" s="74"/>
    </row>
    <row r="9995">
      <c r="S9995" s="73"/>
      <c r="T9995" s="73"/>
      <c r="U9995" s="74"/>
      <c r="V9995" s="74"/>
      <c r="W9995" s="74"/>
      <c r="X9995" s="74"/>
    </row>
    <row r="9996">
      <c r="S9996" s="73"/>
      <c r="T9996" s="73"/>
      <c r="U9996" s="74"/>
      <c r="V9996" s="74"/>
      <c r="W9996" s="74"/>
      <c r="X9996" s="74"/>
    </row>
    <row r="9997">
      <c r="S9997" s="73"/>
      <c r="T9997" s="73"/>
      <c r="U9997" s="74"/>
      <c r="V9997" s="74"/>
      <c r="W9997" s="74"/>
      <c r="X9997" s="74"/>
    </row>
    <row r="9998">
      <c r="S9998" s="73"/>
      <c r="T9998" s="73"/>
      <c r="U9998" s="74"/>
      <c r="V9998" s="74"/>
      <c r="W9998" s="74"/>
      <c r="X9998" s="74"/>
    </row>
    <row r="9999">
      <c r="S9999" s="73"/>
      <c r="T9999" s="73"/>
      <c r="U9999" s="74"/>
      <c r="V9999" s="74"/>
      <c r="W9999" s="74"/>
      <c r="X9999" s="74"/>
    </row>
    <row r="10000">
      <c r="S10000" s="73"/>
      <c r="T10000" s="73"/>
      <c r="U10000" s="74"/>
      <c r="V10000" s="74"/>
      <c r="W10000" s="74"/>
      <c r="X10000" s="74"/>
    </row>
    <row r="10001">
      <c r="S10001" s="73"/>
      <c r="T10001" s="73"/>
      <c r="U10001" s="74"/>
      <c r="V10001" s="74"/>
      <c r="W10001" s="74"/>
      <c r="X10001" s="74"/>
    </row>
    <row r="10002">
      <c r="S10002" s="73"/>
      <c r="T10002" s="73"/>
      <c r="U10002" s="74"/>
      <c r="V10002" s="74"/>
      <c r="W10002" s="74"/>
      <c r="X10002" s="74"/>
    </row>
    <row r="10003">
      <c r="S10003" s="73"/>
      <c r="T10003" s="73"/>
      <c r="U10003" s="74"/>
      <c r="V10003" s="74"/>
      <c r="W10003" s="74"/>
      <c r="X10003" s="74"/>
    </row>
    <row r="10004">
      <c r="S10004" s="73"/>
      <c r="T10004" s="73"/>
      <c r="U10004" s="74"/>
      <c r="V10004" s="74"/>
      <c r="W10004" s="74"/>
      <c r="X10004" s="74"/>
    </row>
    <row r="10005">
      <c r="S10005" s="73"/>
      <c r="T10005" s="73"/>
      <c r="U10005" s="74"/>
      <c r="V10005" s="74"/>
      <c r="W10005" s="74"/>
      <c r="X10005" s="74"/>
    </row>
    <row r="10006">
      <c r="S10006" s="73"/>
      <c r="T10006" s="73"/>
      <c r="U10006" s="74"/>
      <c r="V10006" s="74"/>
      <c r="W10006" s="74"/>
      <c r="X10006" s="74"/>
    </row>
    <row r="10007">
      <c r="S10007" s="73"/>
      <c r="T10007" s="73"/>
      <c r="U10007" s="74"/>
      <c r="V10007" s="74"/>
      <c r="W10007" s="74"/>
      <c r="X10007" s="74"/>
    </row>
    <row r="10008">
      <c r="S10008" s="73"/>
      <c r="T10008" s="73"/>
      <c r="U10008" s="74"/>
      <c r="V10008" s="74"/>
      <c r="W10008" s="74"/>
      <c r="X10008" s="74"/>
    </row>
    <row r="10009">
      <c r="S10009" s="73"/>
      <c r="T10009" s="73"/>
      <c r="U10009" s="74"/>
      <c r="V10009" s="74"/>
      <c r="W10009" s="74"/>
      <c r="X10009" s="74"/>
    </row>
    <row r="10010">
      <c r="S10010" s="73"/>
      <c r="T10010" s="73"/>
      <c r="U10010" s="74"/>
      <c r="V10010" s="74"/>
      <c r="W10010" s="74"/>
      <c r="X10010" s="74"/>
    </row>
    <row r="10011">
      <c r="S10011" s="73"/>
      <c r="T10011" s="73"/>
      <c r="U10011" s="74"/>
      <c r="V10011" s="74"/>
      <c r="W10011" s="74"/>
      <c r="X10011" s="74"/>
    </row>
    <row r="10012">
      <c r="S10012" s="73"/>
      <c r="T10012" s="73"/>
      <c r="U10012" s="74"/>
      <c r="V10012" s="74"/>
      <c r="W10012" s="74"/>
      <c r="X10012" s="74"/>
    </row>
    <row r="10013">
      <c r="S10013" s="73"/>
      <c r="T10013" s="73"/>
      <c r="U10013" s="74"/>
      <c r="V10013" s="74"/>
      <c r="W10013" s="74"/>
      <c r="X10013" s="74"/>
    </row>
    <row r="10014">
      <c r="S10014" s="73"/>
      <c r="T10014" s="73"/>
      <c r="U10014" s="74"/>
      <c r="V10014" s="74"/>
      <c r="W10014" s="74"/>
      <c r="X10014" s="74"/>
    </row>
    <row r="10015">
      <c r="S10015" s="73"/>
      <c r="T10015" s="73"/>
      <c r="U10015" s="74"/>
      <c r="V10015" s="74"/>
      <c r="W10015" s="74"/>
      <c r="X10015" s="74"/>
    </row>
    <row r="10016">
      <c r="S10016" s="73"/>
      <c r="T10016" s="73"/>
      <c r="U10016" s="74"/>
      <c r="V10016" s="74"/>
      <c r="W10016" s="74"/>
      <c r="X10016" s="74"/>
    </row>
    <row r="10017">
      <c r="S10017" s="76"/>
      <c r="T10017" s="73"/>
      <c r="U10017" s="74"/>
      <c r="V10017" s="74"/>
      <c r="W10017" s="74"/>
      <c r="X10017" s="74"/>
    </row>
    <row r="10018">
      <c r="S10018" s="73"/>
      <c r="T10018" s="73"/>
      <c r="U10018" s="74"/>
      <c r="V10018" s="74"/>
      <c r="W10018" s="74"/>
      <c r="X10018" s="74"/>
    </row>
    <row r="10019">
      <c r="S10019" s="73"/>
      <c r="T10019" s="73"/>
      <c r="U10019" s="74"/>
      <c r="V10019" s="74"/>
      <c r="W10019" s="74"/>
      <c r="X10019" s="74"/>
    </row>
    <row r="10020">
      <c r="S10020" s="73"/>
      <c r="T10020" s="73"/>
      <c r="U10020" s="74"/>
      <c r="V10020" s="74"/>
      <c r="W10020" s="74"/>
      <c r="X10020" s="74"/>
    </row>
    <row r="10021">
      <c r="S10021" s="73"/>
      <c r="T10021" s="73"/>
      <c r="U10021" s="74"/>
      <c r="V10021" s="74"/>
      <c r="W10021" s="74"/>
      <c r="X10021" s="74"/>
    </row>
    <row r="10022">
      <c r="S10022" s="73"/>
      <c r="T10022" s="73"/>
      <c r="U10022" s="74"/>
      <c r="V10022" s="74"/>
      <c r="W10022" s="74"/>
      <c r="X10022" s="74"/>
    </row>
    <row r="10023">
      <c r="S10023" s="73"/>
      <c r="T10023" s="73"/>
      <c r="U10023" s="74"/>
      <c r="V10023" s="74"/>
      <c r="W10023" s="74"/>
      <c r="X10023" s="74"/>
    </row>
    <row r="10024">
      <c r="S10024" s="73"/>
      <c r="T10024" s="73"/>
      <c r="U10024" s="74"/>
      <c r="V10024" s="74"/>
      <c r="W10024" s="74"/>
      <c r="X10024" s="74"/>
    </row>
    <row r="10025">
      <c r="S10025" s="73"/>
      <c r="T10025" s="73"/>
      <c r="U10025" s="74"/>
      <c r="V10025" s="74"/>
      <c r="W10025" s="74"/>
      <c r="X10025" s="74"/>
    </row>
    <row r="10026">
      <c r="S10026" s="73"/>
      <c r="T10026" s="73"/>
      <c r="U10026" s="74"/>
      <c r="V10026" s="74"/>
      <c r="W10026" s="74"/>
      <c r="X10026" s="74"/>
    </row>
    <row r="10027">
      <c r="S10027" s="73"/>
      <c r="T10027" s="73"/>
      <c r="U10027" s="74"/>
      <c r="V10027" s="74"/>
      <c r="W10027" s="74"/>
      <c r="X10027" s="74"/>
    </row>
    <row r="10028">
      <c r="S10028" s="73"/>
      <c r="T10028" s="73"/>
      <c r="U10028" s="74"/>
      <c r="V10028" s="74"/>
      <c r="W10028" s="74"/>
      <c r="X10028" s="74"/>
    </row>
    <row r="10029">
      <c r="S10029" s="73"/>
      <c r="T10029" s="73"/>
      <c r="U10029" s="74"/>
      <c r="V10029" s="74"/>
      <c r="W10029" s="74"/>
      <c r="X10029" s="74"/>
    </row>
    <row r="10030">
      <c r="S10030" s="73"/>
      <c r="T10030" s="73"/>
      <c r="U10030" s="74"/>
      <c r="V10030" s="74"/>
      <c r="W10030" s="74"/>
      <c r="X10030" s="74"/>
    </row>
    <row r="10031">
      <c r="S10031" s="73"/>
      <c r="T10031" s="73"/>
      <c r="U10031" s="74"/>
      <c r="V10031" s="74"/>
      <c r="W10031" s="74"/>
      <c r="X10031" s="74"/>
    </row>
    <row r="10032">
      <c r="S10032" s="73"/>
      <c r="T10032" s="73"/>
      <c r="U10032" s="74"/>
      <c r="V10032" s="74"/>
      <c r="W10032" s="74"/>
      <c r="X10032" s="74"/>
    </row>
    <row r="10033">
      <c r="S10033" s="73"/>
      <c r="T10033" s="73"/>
      <c r="U10033" s="74"/>
      <c r="V10033" s="74"/>
      <c r="W10033" s="74"/>
      <c r="X10033" s="74"/>
    </row>
    <row r="10034">
      <c r="S10034" s="73"/>
      <c r="T10034" s="73"/>
      <c r="U10034" s="74"/>
      <c r="V10034" s="74"/>
      <c r="W10034" s="74"/>
      <c r="X10034" s="74"/>
    </row>
    <row r="10035">
      <c r="S10035" s="73"/>
      <c r="T10035" s="73"/>
      <c r="U10035" s="74"/>
      <c r="V10035" s="74"/>
      <c r="W10035" s="74"/>
      <c r="X10035" s="74"/>
    </row>
    <row r="10036">
      <c r="S10036" s="73"/>
      <c r="T10036" s="73"/>
      <c r="U10036" s="74"/>
      <c r="V10036" s="74"/>
      <c r="W10036" s="74"/>
      <c r="X10036" s="74"/>
    </row>
    <row r="10037">
      <c r="S10037" s="73"/>
      <c r="T10037" s="73"/>
      <c r="U10037" s="74"/>
      <c r="V10037" s="74"/>
      <c r="W10037" s="74"/>
      <c r="X10037" s="74"/>
    </row>
    <row r="10038">
      <c r="S10038" s="73"/>
      <c r="T10038" s="73"/>
      <c r="U10038" s="74"/>
      <c r="V10038" s="74"/>
      <c r="W10038" s="74"/>
      <c r="X10038" s="74"/>
    </row>
    <row r="10039">
      <c r="S10039" s="73"/>
      <c r="T10039" s="73"/>
      <c r="U10039" s="74"/>
      <c r="V10039" s="74"/>
      <c r="W10039" s="74"/>
      <c r="X10039" s="74"/>
    </row>
    <row r="10040">
      <c r="S10040" s="73"/>
      <c r="T10040" s="73"/>
      <c r="U10040" s="74"/>
      <c r="V10040" s="74"/>
      <c r="W10040" s="74"/>
      <c r="X10040" s="74"/>
    </row>
    <row r="10041">
      <c r="S10041" s="73"/>
      <c r="T10041" s="73"/>
      <c r="U10041" s="74"/>
      <c r="V10041" s="74"/>
      <c r="W10041" s="74"/>
      <c r="X10041" s="74"/>
    </row>
    <row r="10042">
      <c r="S10042" s="76"/>
      <c r="T10042" s="73"/>
      <c r="U10042" s="74"/>
      <c r="V10042" s="74"/>
      <c r="W10042" s="74"/>
      <c r="X10042" s="74"/>
    </row>
    <row r="10043">
      <c r="S10043" s="73"/>
      <c r="T10043" s="73"/>
      <c r="U10043" s="74"/>
      <c r="V10043" s="74"/>
      <c r="W10043" s="74"/>
      <c r="X10043" s="74"/>
    </row>
    <row r="10044">
      <c r="S10044" s="73"/>
      <c r="T10044" s="73"/>
      <c r="U10044" s="74"/>
      <c r="V10044" s="74"/>
      <c r="W10044" s="74"/>
      <c r="X10044" s="74"/>
    </row>
    <row r="10045">
      <c r="S10045" s="73"/>
      <c r="T10045" s="73"/>
      <c r="U10045" s="74"/>
      <c r="V10045" s="74"/>
      <c r="W10045" s="74"/>
      <c r="X10045" s="74"/>
    </row>
    <row r="10046">
      <c r="S10046" s="73"/>
      <c r="T10046" s="73"/>
      <c r="U10046" s="74"/>
      <c r="V10046" s="74"/>
      <c r="W10046" s="74"/>
      <c r="X10046" s="74"/>
    </row>
    <row r="10047">
      <c r="S10047" s="73"/>
      <c r="T10047" s="73"/>
      <c r="U10047" s="74"/>
      <c r="V10047" s="74"/>
      <c r="W10047" s="74"/>
      <c r="X10047" s="74"/>
    </row>
    <row r="10048">
      <c r="S10048" s="73"/>
      <c r="T10048" s="73"/>
      <c r="U10048" s="74"/>
      <c r="V10048" s="74"/>
      <c r="W10048" s="74"/>
      <c r="X10048" s="74"/>
    </row>
    <row r="10049">
      <c r="S10049" s="73"/>
      <c r="T10049" s="73"/>
      <c r="U10049" s="74"/>
      <c r="V10049" s="74"/>
      <c r="W10049" s="74"/>
      <c r="X10049" s="77"/>
    </row>
    <row r="10050">
      <c r="S10050" s="73"/>
      <c r="T10050" s="73"/>
      <c r="U10050" s="74"/>
      <c r="V10050" s="74"/>
      <c r="W10050" s="74"/>
      <c r="X10050" s="77"/>
    </row>
    <row r="10051">
      <c r="S10051" s="73"/>
      <c r="T10051" s="73"/>
      <c r="U10051" s="74"/>
      <c r="V10051" s="74"/>
      <c r="W10051" s="74"/>
      <c r="X10051" s="77"/>
    </row>
    <row r="10052">
      <c r="S10052" s="73"/>
      <c r="T10052" s="73"/>
      <c r="U10052" s="74"/>
      <c r="V10052" s="74"/>
      <c r="W10052" s="74"/>
      <c r="X10052" s="77"/>
    </row>
    <row r="10053">
      <c r="S10053" s="73"/>
      <c r="T10053" s="73"/>
      <c r="U10053" s="74"/>
      <c r="V10053" s="74"/>
      <c r="W10053" s="74"/>
      <c r="X10053" s="77"/>
    </row>
    <row r="10054">
      <c r="S10054" s="73"/>
      <c r="T10054" s="73"/>
      <c r="U10054" s="74"/>
      <c r="V10054" s="74"/>
      <c r="W10054" s="74"/>
      <c r="X10054" s="77"/>
    </row>
    <row r="10055">
      <c r="S10055" s="73"/>
      <c r="T10055" s="73"/>
      <c r="U10055" s="74"/>
      <c r="V10055" s="74"/>
      <c r="W10055" s="74"/>
      <c r="X10055" s="77"/>
    </row>
    <row r="10056">
      <c r="S10056" s="73"/>
      <c r="T10056" s="73"/>
      <c r="U10056" s="74"/>
      <c r="V10056" s="74"/>
      <c r="W10056" s="74"/>
      <c r="X10056" s="77"/>
    </row>
    <row r="10057">
      <c r="S10057" s="73"/>
      <c r="T10057" s="73"/>
      <c r="U10057" s="74"/>
      <c r="V10057" s="74"/>
      <c r="W10057" s="74"/>
      <c r="X10057" s="77"/>
    </row>
    <row r="10058">
      <c r="S10058" s="73"/>
      <c r="T10058" s="73"/>
      <c r="U10058" s="74"/>
      <c r="V10058" s="74"/>
      <c r="W10058" s="74"/>
      <c r="X10058" s="77"/>
    </row>
    <row r="10059">
      <c r="S10059" s="73"/>
      <c r="T10059" s="73"/>
      <c r="U10059" s="74"/>
      <c r="V10059" s="74"/>
      <c r="W10059" s="74"/>
      <c r="X10059" s="77"/>
    </row>
    <row r="10060">
      <c r="S10060" s="73"/>
      <c r="T10060" s="73"/>
      <c r="U10060" s="74"/>
      <c r="V10060" s="74"/>
      <c r="W10060" s="74"/>
      <c r="X10060" s="77"/>
    </row>
    <row r="10061">
      <c r="S10061" s="73"/>
      <c r="T10061" s="73"/>
      <c r="U10061" s="74"/>
      <c r="V10061" s="74"/>
      <c r="W10061" s="74"/>
      <c r="X10061" s="77"/>
    </row>
    <row r="10062">
      <c r="S10062" s="73"/>
      <c r="T10062" s="73"/>
      <c r="U10062" s="74"/>
      <c r="V10062" s="74"/>
      <c r="W10062" s="74"/>
      <c r="X10062" s="77"/>
    </row>
    <row r="10063">
      <c r="S10063" s="73"/>
      <c r="T10063" s="73"/>
      <c r="U10063" s="74"/>
      <c r="V10063" s="74"/>
      <c r="W10063" s="74"/>
      <c r="X10063" s="77"/>
    </row>
    <row r="10064">
      <c r="S10064" s="73"/>
      <c r="T10064" s="73"/>
      <c r="U10064" s="74"/>
      <c r="V10064" s="74"/>
      <c r="W10064" s="74"/>
      <c r="X10064" s="77"/>
    </row>
    <row r="10065">
      <c r="S10065" s="73"/>
      <c r="T10065" s="73"/>
      <c r="U10065" s="74"/>
      <c r="V10065" s="74"/>
      <c r="W10065" s="74"/>
      <c r="X10065" s="77"/>
    </row>
    <row r="10066">
      <c r="S10066" s="73"/>
      <c r="T10066" s="73"/>
      <c r="U10066" s="74"/>
      <c r="V10066" s="74"/>
      <c r="W10066" s="74"/>
      <c r="X10066" s="77"/>
    </row>
    <row r="10067">
      <c r="S10067" s="73"/>
      <c r="T10067" s="73"/>
      <c r="U10067" s="74"/>
      <c r="V10067" s="74"/>
      <c r="W10067" s="74"/>
      <c r="X10067" s="77"/>
    </row>
    <row r="10068">
      <c r="S10068" s="73"/>
      <c r="T10068" s="73"/>
      <c r="U10068" s="74"/>
      <c r="V10068" s="74"/>
      <c r="W10068" s="74"/>
      <c r="X10068" s="77"/>
    </row>
    <row r="10069">
      <c r="S10069" s="73"/>
      <c r="T10069" s="73"/>
      <c r="U10069" s="74"/>
      <c r="V10069" s="74"/>
      <c r="W10069" s="74"/>
      <c r="X10069" s="77"/>
    </row>
    <row r="10070">
      <c r="S10070" s="73"/>
      <c r="T10070" s="73"/>
      <c r="U10070" s="74"/>
      <c r="V10070" s="74"/>
      <c r="W10070" s="74"/>
      <c r="X10070" s="77"/>
    </row>
    <row r="10071">
      <c r="S10071" s="73"/>
      <c r="T10071" s="73"/>
      <c r="U10071" s="74"/>
      <c r="V10071" s="74"/>
      <c r="W10071" s="74"/>
      <c r="X10071" s="77"/>
    </row>
    <row r="10072">
      <c r="S10072" s="73"/>
      <c r="T10072" s="73"/>
      <c r="U10072" s="74"/>
      <c r="V10072" s="74"/>
      <c r="W10072" s="74"/>
      <c r="X10072" s="77"/>
    </row>
    <row r="10073">
      <c r="S10073" s="73"/>
      <c r="T10073" s="73"/>
      <c r="U10073" s="74"/>
      <c r="V10073" s="74"/>
      <c r="W10073" s="74"/>
      <c r="X10073" s="77"/>
    </row>
    <row r="10074">
      <c r="S10074" s="73"/>
      <c r="T10074" s="73"/>
      <c r="U10074" s="74"/>
      <c r="V10074" s="74"/>
      <c r="W10074" s="74"/>
      <c r="X10074" s="77"/>
    </row>
    <row r="10075">
      <c r="S10075" s="73"/>
      <c r="T10075" s="73"/>
      <c r="U10075" s="74"/>
      <c r="V10075" s="74"/>
      <c r="W10075" s="74"/>
      <c r="X10075" s="77"/>
    </row>
    <row r="10076">
      <c r="S10076" s="73"/>
      <c r="T10076" s="73"/>
      <c r="U10076" s="74"/>
      <c r="V10076" s="74"/>
      <c r="W10076" s="74"/>
      <c r="X10076" s="77"/>
    </row>
    <row r="10077">
      <c r="S10077" s="73"/>
      <c r="T10077" s="73"/>
      <c r="U10077" s="74"/>
      <c r="V10077" s="74"/>
      <c r="W10077" s="74"/>
      <c r="X10077" s="77"/>
    </row>
    <row r="10078">
      <c r="S10078" s="73"/>
      <c r="T10078" s="73"/>
      <c r="U10078" s="74"/>
      <c r="V10078" s="74"/>
      <c r="W10078" s="74"/>
      <c r="X10078" s="77"/>
    </row>
    <row r="10079">
      <c r="S10079" s="73"/>
      <c r="T10079" s="73"/>
      <c r="U10079" s="74"/>
      <c r="V10079" s="74"/>
      <c r="W10079" s="74"/>
      <c r="X10079" s="77"/>
    </row>
    <row r="10080">
      <c r="S10080" s="73"/>
      <c r="T10080" s="73"/>
      <c r="U10080" s="74"/>
      <c r="V10080" s="74"/>
      <c r="W10080" s="74"/>
      <c r="X10080" s="77"/>
    </row>
    <row r="10081">
      <c r="S10081" s="73"/>
      <c r="T10081" s="73"/>
      <c r="U10081" s="74"/>
      <c r="V10081" s="74"/>
      <c r="W10081" s="74"/>
      <c r="X10081" s="77"/>
    </row>
    <row r="10082">
      <c r="S10082" s="73"/>
      <c r="T10082" s="73"/>
      <c r="U10082" s="74"/>
      <c r="V10082" s="74"/>
      <c r="W10082" s="74"/>
      <c r="X10082" s="77"/>
    </row>
    <row r="10083">
      <c r="S10083" s="73"/>
      <c r="T10083" s="73"/>
      <c r="U10083" s="74"/>
      <c r="V10083" s="74"/>
      <c r="W10083" s="74"/>
      <c r="X10083" s="77"/>
    </row>
    <row r="10084">
      <c r="S10084" s="73"/>
      <c r="T10084" s="73"/>
      <c r="U10084" s="74"/>
      <c r="V10084" s="74"/>
      <c r="W10084" s="74"/>
      <c r="X10084" s="77"/>
    </row>
    <row r="10085">
      <c r="S10085" s="73"/>
      <c r="T10085" s="73"/>
      <c r="U10085" s="74"/>
      <c r="V10085" s="74"/>
      <c r="W10085" s="74"/>
      <c r="X10085" s="77"/>
    </row>
    <row r="10086">
      <c r="S10086" s="73"/>
      <c r="T10086" s="73"/>
      <c r="U10086" s="74"/>
      <c r="V10086" s="74"/>
      <c r="W10086" s="74"/>
      <c r="X10086" s="77"/>
    </row>
    <row r="10087">
      <c r="S10087" s="73"/>
      <c r="T10087" s="73"/>
      <c r="U10087" s="74"/>
      <c r="V10087" s="74"/>
      <c r="W10087" s="74"/>
      <c r="X10087" s="77"/>
    </row>
    <row r="10088">
      <c r="S10088" s="73"/>
      <c r="T10088" s="73"/>
      <c r="U10088" s="74"/>
      <c r="V10088" s="74"/>
      <c r="W10088" s="74"/>
      <c r="X10088" s="77"/>
    </row>
    <row r="10089">
      <c r="S10089" s="73"/>
      <c r="T10089" s="73"/>
      <c r="U10089" s="74"/>
      <c r="V10089" s="74"/>
      <c r="W10089" s="74"/>
      <c r="X10089" s="77"/>
    </row>
    <row r="10090">
      <c r="S10090" s="73"/>
      <c r="T10090" s="73"/>
      <c r="U10090" s="74"/>
      <c r="V10090" s="74"/>
      <c r="W10090" s="74"/>
      <c r="X10090" s="77"/>
    </row>
    <row r="10091">
      <c r="S10091" s="73"/>
      <c r="T10091" s="73"/>
      <c r="U10091" s="74"/>
      <c r="V10091" s="74"/>
      <c r="W10091" s="74"/>
      <c r="X10091" s="77"/>
    </row>
    <row r="10092">
      <c r="S10092" s="73"/>
      <c r="T10092" s="73"/>
      <c r="U10092" s="74"/>
      <c r="V10092" s="74"/>
      <c r="W10092" s="74"/>
      <c r="X10092" s="77"/>
    </row>
    <row r="10093">
      <c r="S10093" s="73"/>
      <c r="T10093" s="73"/>
      <c r="U10093" s="74"/>
      <c r="V10093" s="74"/>
      <c r="W10093" s="74"/>
      <c r="X10093" s="77"/>
    </row>
    <row r="10094">
      <c r="S10094" s="73"/>
      <c r="T10094" s="73"/>
      <c r="U10094" s="74"/>
      <c r="V10094" s="74"/>
      <c r="W10094" s="74"/>
      <c r="X10094" s="77"/>
    </row>
    <row r="10095">
      <c r="S10095" s="73"/>
      <c r="T10095" s="73"/>
      <c r="U10095" s="74"/>
      <c r="V10095" s="74"/>
      <c r="W10095" s="74"/>
      <c r="X10095" s="77"/>
    </row>
    <row r="10096">
      <c r="S10096" s="73"/>
      <c r="T10096" s="73"/>
      <c r="U10096" s="74"/>
      <c r="V10096" s="74"/>
      <c r="W10096" s="74"/>
      <c r="X10096" s="77"/>
    </row>
    <row r="10097">
      <c r="S10097" s="73"/>
      <c r="T10097" s="73"/>
      <c r="U10097" s="74"/>
      <c r="V10097" s="74"/>
      <c r="W10097" s="74"/>
      <c r="X10097" s="77"/>
    </row>
    <row r="10098">
      <c r="S10098" s="73"/>
      <c r="T10098" s="73"/>
      <c r="U10098" s="74"/>
      <c r="V10098" s="74"/>
      <c r="W10098" s="74"/>
      <c r="X10098" s="77"/>
    </row>
    <row r="10099">
      <c r="S10099" s="73"/>
      <c r="T10099" s="73"/>
      <c r="U10099" s="74"/>
      <c r="V10099" s="74"/>
      <c r="W10099" s="74"/>
      <c r="X10099" s="77"/>
    </row>
    <row r="10100">
      <c r="S10100" s="73"/>
      <c r="T10100" s="73"/>
      <c r="U10100" s="74"/>
      <c r="V10100" s="74"/>
      <c r="W10100" s="74"/>
      <c r="X10100" s="77"/>
    </row>
    <row r="10101">
      <c r="S10101" s="73"/>
      <c r="T10101" s="73"/>
      <c r="U10101" s="74"/>
      <c r="V10101" s="74"/>
      <c r="W10101" s="74"/>
      <c r="X10101" s="77"/>
    </row>
    <row r="10102">
      <c r="S10102" s="73"/>
      <c r="T10102" s="73"/>
      <c r="U10102" s="74"/>
      <c r="V10102" s="74"/>
      <c r="W10102" s="74"/>
      <c r="X10102" s="77"/>
    </row>
    <row r="10103">
      <c r="S10103" s="73"/>
      <c r="T10103" s="73"/>
      <c r="U10103" s="74"/>
      <c r="V10103" s="74"/>
      <c r="W10103" s="74"/>
      <c r="X10103" s="77"/>
    </row>
    <row r="10104">
      <c r="S10104" s="76"/>
      <c r="T10104" s="73"/>
      <c r="U10104" s="74"/>
      <c r="V10104" s="74"/>
      <c r="W10104" s="74"/>
      <c r="X10104" s="77"/>
    </row>
    <row r="10105">
      <c r="S10105" s="73"/>
      <c r="T10105" s="73"/>
      <c r="U10105" s="74"/>
      <c r="V10105" s="74"/>
      <c r="W10105" s="74"/>
      <c r="X10105" s="77"/>
    </row>
    <row r="10106">
      <c r="S10106" s="73"/>
      <c r="T10106" s="73"/>
      <c r="U10106" s="74"/>
      <c r="V10106" s="74"/>
      <c r="W10106" s="74"/>
      <c r="X10106" s="77"/>
    </row>
    <row r="10107">
      <c r="S10107" s="73"/>
      <c r="T10107" s="73"/>
      <c r="U10107" s="74"/>
      <c r="V10107" s="74"/>
      <c r="W10107" s="74"/>
      <c r="X10107" s="77"/>
    </row>
    <row r="10108">
      <c r="S10108" s="73"/>
      <c r="T10108" s="73"/>
      <c r="U10108" s="74"/>
      <c r="V10108" s="74"/>
      <c r="W10108" s="74"/>
      <c r="X10108" s="77"/>
    </row>
    <row r="10109">
      <c r="S10109" s="73"/>
      <c r="T10109" s="73"/>
      <c r="U10109" s="74"/>
      <c r="V10109" s="74"/>
      <c r="W10109" s="74"/>
      <c r="X10109" s="77"/>
    </row>
    <row r="10110">
      <c r="S10110" s="73"/>
      <c r="T10110" s="73"/>
      <c r="U10110" s="74"/>
      <c r="V10110" s="74"/>
      <c r="W10110" s="74"/>
      <c r="X10110" s="77"/>
    </row>
    <row r="10111">
      <c r="S10111" s="73"/>
      <c r="T10111" s="73"/>
      <c r="U10111" s="74"/>
      <c r="V10111" s="74"/>
      <c r="W10111" s="74"/>
      <c r="X10111" s="77"/>
    </row>
    <row r="10112">
      <c r="S10112" s="73"/>
      <c r="T10112" s="73"/>
      <c r="U10112" s="74"/>
      <c r="V10112" s="74"/>
      <c r="W10112" s="74"/>
      <c r="X10112" s="77"/>
    </row>
    <row r="10113">
      <c r="S10113" s="73"/>
      <c r="T10113" s="73"/>
      <c r="U10113" s="74"/>
      <c r="V10113" s="74"/>
      <c r="W10113" s="74"/>
      <c r="X10113" s="77"/>
    </row>
    <row r="10114">
      <c r="S10114" s="73"/>
      <c r="T10114" s="73"/>
      <c r="U10114" s="74"/>
      <c r="V10114" s="74"/>
      <c r="W10114" s="74"/>
      <c r="X10114" s="77"/>
    </row>
    <row r="10115">
      <c r="S10115" s="73"/>
      <c r="T10115" s="73"/>
      <c r="U10115" s="74"/>
      <c r="V10115" s="74"/>
      <c r="W10115" s="74"/>
      <c r="X10115" s="77"/>
    </row>
    <row r="10116">
      <c r="S10116" s="73"/>
      <c r="T10116" s="73"/>
      <c r="U10116" s="74"/>
      <c r="V10116" s="74"/>
      <c r="W10116" s="74"/>
      <c r="X10116" s="77"/>
    </row>
    <row r="10117">
      <c r="S10117" s="73"/>
      <c r="T10117" s="73"/>
      <c r="U10117" s="74"/>
      <c r="V10117" s="74"/>
      <c r="W10117" s="74"/>
      <c r="X10117" s="77"/>
    </row>
    <row r="10118">
      <c r="S10118" s="73"/>
      <c r="T10118" s="73"/>
      <c r="U10118" s="74"/>
      <c r="V10118" s="74"/>
      <c r="W10118" s="74"/>
      <c r="X10118" s="77"/>
    </row>
    <row r="10119">
      <c r="S10119" s="73"/>
      <c r="T10119" s="73"/>
      <c r="U10119" s="74"/>
      <c r="V10119" s="74"/>
      <c r="W10119" s="74"/>
      <c r="X10119" s="77"/>
    </row>
    <row r="10120">
      <c r="S10120" s="73"/>
      <c r="T10120" s="73"/>
      <c r="U10120" s="74"/>
      <c r="V10120" s="74"/>
      <c r="W10120" s="74"/>
      <c r="X10120" s="77"/>
    </row>
    <row r="10121">
      <c r="S10121" s="73"/>
      <c r="T10121" s="73"/>
      <c r="U10121" s="74"/>
      <c r="V10121" s="74"/>
      <c r="W10121" s="74"/>
      <c r="X10121" s="77"/>
    </row>
    <row r="10122">
      <c r="S10122" s="73"/>
      <c r="T10122" s="73"/>
      <c r="U10122" s="74"/>
      <c r="V10122" s="74"/>
      <c r="W10122" s="74"/>
      <c r="X10122" s="77"/>
    </row>
    <row r="10123">
      <c r="S10123" s="73"/>
      <c r="T10123" s="73"/>
      <c r="U10123" s="74"/>
      <c r="V10123" s="74"/>
      <c r="W10123" s="74"/>
      <c r="X10123" s="77"/>
    </row>
    <row r="10124">
      <c r="S10124" s="73"/>
      <c r="T10124" s="73"/>
      <c r="U10124" s="74"/>
      <c r="V10124" s="74"/>
      <c r="W10124" s="74"/>
      <c r="X10124" s="77"/>
    </row>
    <row r="10125">
      <c r="S10125" s="73"/>
      <c r="T10125" s="73"/>
      <c r="U10125" s="74"/>
      <c r="V10125" s="74"/>
      <c r="W10125" s="74"/>
      <c r="X10125" s="77"/>
    </row>
    <row r="10126">
      <c r="S10126" s="73"/>
      <c r="T10126" s="73"/>
      <c r="U10126" s="74"/>
      <c r="V10126" s="74"/>
      <c r="W10126" s="74"/>
      <c r="X10126" s="77"/>
    </row>
    <row r="10127">
      <c r="S10127" s="73"/>
      <c r="T10127" s="73"/>
      <c r="U10127" s="74"/>
      <c r="V10127" s="74"/>
      <c r="W10127" s="74"/>
      <c r="X10127" s="77"/>
    </row>
    <row r="10128">
      <c r="S10128" s="73"/>
      <c r="T10128" s="73"/>
      <c r="U10128" s="74"/>
      <c r="V10128" s="74"/>
      <c r="W10128" s="74"/>
      <c r="X10128" s="77"/>
    </row>
    <row r="10129">
      <c r="S10129" s="73"/>
      <c r="T10129" s="73"/>
      <c r="U10129" s="74"/>
      <c r="V10129" s="74"/>
      <c r="W10129" s="74"/>
      <c r="X10129" s="77"/>
    </row>
    <row r="10130">
      <c r="S10130" s="73"/>
      <c r="T10130" s="73"/>
      <c r="U10130" s="74"/>
      <c r="V10130" s="74"/>
      <c r="W10130" s="74"/>
      <c r="X10130" s="77"/>
    </row>
    <row r="10131">
      <c r="S10131" s="73"/>
      <c r="T10131" s="73"/>
      <c r="U10131" s="74"/>
      <c r="V10131" s="74"/>
      <c r="W10131" s="74"/>
      <c r="X10131" s="77"/>
    </row>
    <row r="10132">
      <c r="S10132" s="73"/>
      <c r="T10132" s="73"/>
      <c r="U10132" s="74"/>
      <c r="V10132" s="74"/>
      <c r="W10132" s="74"/>
      <c r="X10132" s="77"/>
    </row>
    <row r="10133">
      <c r="S10133" s="73"/>
      <c r="T10133" s="73"/>
      <c r="U10133" s="74"/>
      <c r="V10133" s="74"/>
      <c r="W10133" s="74"/>
      <c r="X10133" s="77"/>
    </row>
    <row r="10134">
      <c r="S10134" s="73"/>
      <c r="T10134" s="73"/>
      <c r="U10134" s="74"/>
      <c r="V10134" s="74"/>
      <c r="W10134" s="74"/>
      <c r="X10134" s="77"/>
    </row>
    <row r="10135">
      <c r="S10135" s="73"/>
      <c r="T10135" s="73"/>
      <c r="U10135" s="74"/>
      <c r="V10135" s="74"/>
      <c r="W10135" s="74"/>
      <c r="X10135" s="77"/>
    </row>
    <row r="10136">
      <c r="S10136" s="73"/>
      <c r="T10136" s="73"/>
      <c r="U10136" s="74"/>
      <c r="V10136" s="74"/>
      <c r="W10136" s="74"/>
      <c r="X10136" s="77"/>
    </row>
    <row r="10137">
      <c r="S10137" s="73"/>
      <c r="T10137" s="73"/>
      <c r="U10137" s="74"/>
      <c r="V10137" s="74"/>
      <c r="W10137" s="74"/>
      <c r="X10137" s="77"/>
    </row>
    <row r="10138">
      <c r="S10138" s="73"/>
      <c r="T10138" s="73"/>
      <c r="U10138" s="74"/>
      <c r="V10138" s="74"/>
      <c r="W10138" s="74"/>
      <c r="X10138" s="77"/>
    </row>
    <row r="10139">
      <c r="S10139" s="73"/>
      <c r="T10139" s="73"/>
      <c r="U10139" s="74"/>
      <c r="V10139" s="74"/>
      <c r="W10139" s="74"/>
      <c r="X10139" s="77"/>
    </row>
    <row r="10140">
      <c r="S10140" s="73"/>
      <c r="T10140" s="73"/>
      <c r="U10140" s="74"/>
      <c r="V10140" s="74"/>
      <c r="W10140" s="74"/>
      <c r="X10140" s="77"/>
    </row>
    <row r="10141">
      <c r="S10141" s="73"/>
      <c r="T10141" s="73"/>
      <c r="U10141" s="74"/>
      <c r="V10141" s="74"/>
      <c r="W10141" s="74"/>
      <c r="X10141" s="77"/>
    </row>
    <row r="10142">
      <c r="S10142" s="73"/>
      <c r="T10142" s="73"/>
      <c r="U10142" s="74"/>
      <c r="V10142" s="74"/>
      <c r="W10142" s="74"/>
      <c r="X10142" s="77"/>
    </row>
    <row r="10143">
      <c r="S10143" s="73"/>
      <c r="T10143" s="73"/>
      <c r="U10143" s="74"/>
      <c r="V10143" s="74"/>
      <c r="W10143" s="74"/>
      <c r="X10143" s="77"/>
    </row>
    <row r="10144">
      <c r="S10144" s="73"/>
      <c r="T10144" s="73"/>
      <c r="U10144" s="74"/>
      <c r="V10144" s="74"/>
      <c r="W10144" s="74"/>
      <c r="X10144" s="77"/>
    </row>
    <row r="10145">
      <c r="S10145" s="73"/>
      <c r="T10145" s="73"/>
      <c r="U10145" s="74"/>
      <c r="V10145" s="74"/>
      <c r="W10145" s="74"/>
      <c r="X10145" s="77"/>
    </row>
    <row r="10146">
      <c r="S10146" s="73"/>
      <c r="T10146" s="73"/>
      <c r="U10146" s="74"/>
      <c r="V10146" s="74"/>
      <c r="W10146" s="74"/>
      <c r="X10146" s="77"/>
    </row>
    <row r="10147">
      <c r="S10147" s="73"/>
      <c r="T10147" s="73"/>
      <c r="U10147" s="74"/>
      <c r="V10147" s="74"/>
      <c r="W10147" s="74"/>
      <c r="X10147" s="77"/>
    </row>
    <row r="10148">
      <c r="S10148" s="73"/>
      <c r="T10148" s="73"/>
      <c r="U10148" s="74"/>
      <c r="V10148" s="74"/>
      <c r="W10148" s="74"/>
      <c r="X10148" s="77"/>
    </row>
    <row r="10149">
      <c r="S10149" s="73"/>
      <c r="T10149" s="73"/>
      <c r="U10149" s="74"/>
      <c r="V10149" s="74"/>
      <c r="W10149" s="74"/>
      <c r="X10149" s="77"/>
    </row>
    <row r="10150">
      <c r="S10150" s="73"/>
      <c r="T10150" s="73"/>
      <c r="U10150" s="74"/>
      <c r="V10150" s="74"/>
      <c r="W10150" s="74"/>
      <c r="X10150" s="77"/>
    </row>
    <row r="10151">
      <c r="S10151" s="73"/>
      <c r="T10151" s="73"/>
      <c r="U10151" s="74"/>
      <c r="V10151" s="74"/>
      <c r="W10151" s="74"/>
      <c r="X10151" s="77"/>
    </row>
    <row r="10152">
      <c r="S10152" s="73"/>
      <c r="T10152" s="73"/>
      <c r="U10152" s="74"/>
      <c r="V10152" s="74"/>
      <c r="W10152" s="74"/>
      <c r="X10152" s="77"/>
    </row>
    <row r="10153">
      <c r="S10153" s="73"/>
      <c r="T10153" s="73"/>
      <c r="U10153" s="74"/>
      <c r="V10153" s="74"/>
      <c r="W10153" s="74"/>
      <c r="X10153" s="77"/>
    </row>
    <row r="10154">
      <c r="S10154" s="73"/>
      <c r="T10154" s="73"/>
      <c r="U10154" s="74"/>
      <c r="V10154" s="74"/>
      <c r="W10154" s="74"/>
      <c r="X10154" s="77"/>
    </row>
    <row r="10155">
      <c r="S10155" s="73"/>
      <c r="T10155" s="73"/>
      <c r="U10155" s="74"/>
      <c r="V10155" s="74"/>
      <c r="W10155" s="74"/>
      <c r="X10155" s="77"/>
    </row>
    <row r="10156">
      <c r="S10156" s="73"/>
      <c r="T10156" s="73"/>
      <c r="U10156" s="74"/>
      <c r="V10156" s="74"/>
      <c r="W10156" s="74"/>
      <c r="X10156" s="77"/>
    </row>
    <row r="10157">
      <c r="S10157" s="73"/>
      <c r="T10157" s="73"/>
      <c r="U10157" s="74"/>
      <c r="V10157" s="74"/>
      <c r="W10157" s="74"/>
      <c r="X10157" s="77"/>
    </row>
    <row r="10158">
      <c r="S10158" s="73"/>
      <c r="T10158" s="73"/>
      <c r="U10158" s="74"/>
      <c r="V10158" s="74"/>
      <c r="W10158" s="74"/>
      <c r="X10158" s="77"/>
    </row>
    <row r="10159">
      <c r="S10159" s="73"/>
      <c r="T10159" s="73"/>
      <c r="U10159" s="74"/>
      <c r="V10159" s="74"/>
      <c r="W10159" s="74"/>
      <c r="X10159" s="77"/>
    </row>
    <row r="10160">
      <c r="S10160" s="73"/>
      <c r="T10160" s="73"/>
      <c r="U10160" s="74"/>
      <c r="V10160" s="74"/>
      <c r="W10160" s="74"/>
      <c r="X10160" s="77"/>
    </row>
    <row r="10161">
      <c r="S10161" s="73"/>
      <c r="T10161" s="73"/>
      <c r="U10161" s="74"/>
      <c r="V10161" s="74"/>
      <c r="W10161" s="74"/>
      <c r="X10161" s="77"/>
    </row>
    <row r="10162">
      <c r="S10162" s="73"/>
      <c r="T10162" s="73"/>
      <c r="U10162" s="74"/>
      <c r="V10162" s="74"/>
      <c r="W10162" s="74"/>
      <c r="X10162" s="77"/>
    </row>
    <row r="10163">
      <c r="S10163" s="73"/>
      <c r="T10163" s="73"/>
      <c r="U10163" s="74"/>
      <c r="V10163" s="74"/>
      <c r="W10163" s="74"/>
      <c r="X10163" s="77"/>
    </row>
    <row r="10164">
      <c r="S10164" s="73"/>
      <c r="T10164" s="73"/>
      <c r="U10164" s="74"/>
      <c r="V10164" s="74"/>
      <c r="W10164" s="74"/>
      <c r="X10164" s="77"/>
    </row>
    <row r="10165">
      <c r="S10165" s="73"/>
      <c r="T10165" s="73"/>
      <c r="U10165" s="74"/>
      <c r="V10165" s="74"/>
      <c r="W10165" s="74"/>
      <c r="X10165" s="77"/>
    </row>
    <row r="10166">
      <c r="S10166" s="73"/>
      <c r="T10166" s="73"/>
      <c r="U10166" s="74"/>
      <c r="V10166" s="74"/>
      <c r="W10166" s="74"/>
      <c r="X10166" s="77"/>
    </row>
    <row r="10167">
      <c r="S10167" s="73"/>
      <c r="T10167" s="73"/>
      <c r="U10167" s="74"/>
      <c r="V10167" s="74"/>
      <c r="W10167" s="74"/>
      <c r="X10167" s="77"/>
    </row>
    <row r="10168">
      <c r="S10168" s="73"/>
      <c r="T10168" s="73"/>
      <c r="U10168" s="74"/>
      <c r="V10168" s="74"/>
      <c r="W10168" s="74"/>
      <c r="X10168" s="77"/>
    </row>
    <row r="10169">
      <c r="S10169" s="73"/>
      <c r="T10169" s="73"/>
      <c r="U10169" s="74"/>
      <c r="V10169" s="74"/>
      <c r="W10169" s="74"/>
      <c r="X10169" s="77"/>
    </row>
    <row r="10170">
      <c r="S10170" s="73"/>
      <c r="T10170" s="73"/>
      <c r="U10170" s="74"/>
      <c r="V10170" s="74"/>
      <c r="W10170" s="74"/>
      <c r="X10170" s="77"/>
    </row>
    <row r="10171">
      <c r="S10171" s="73"/>
      <c r="T10171" s="73"/>
      <c r="U10171" s="74"/>
      <c r="V10171" s="74"/>
      <c r="W10171" s="74"/>
      <c r="X10171" s="77"/>
    </row>
    <row r="10172">
      <c r="S10172" s="73"/>
      <c r="T10172" s="73"/>
      <c r="U10172" s="74"/>
      <c r="V10172" s="74"/>
      <c r="W10172" s="74"/>
      <c r="X10172" s="77"/>
    </row>
    <row r="10173">
      <c r="S10173" s="73"/>
      <c r="T10173" s="73"/>
      <c r="U10173" s="74"/>
      <c r="V10173" s="74"/>
      <c r="W10173" s="74"/>
      <c r="X10173" s="77"/>
    </row>
    <row r="10174">
      <c r="S10174" s="73"/>
      <c r="T10174" s="73"/>
      <c r="U10174" s="74"/>
      <c r="V10174" s="74"/>
      <c r="W10174" s="74"/>
      <c r="X10174" s="77"/>
    </row>
    <row r="10175">
      <c r="S10175" s="73"/>
      <c r="T10175" s="73"/>
      <c r="U10175" s="74"/>
      <c r="V10175" s="74"/>
      <c r="W10175" s="74"/>
      <c r="X10175" s="77"/>
    </row>
    <row r="10176">
      <c r="S10176" s="73"/>
      <c r="T10176" s="73"/>
      <c r="U10176" s="74"/>
      <c r="V10176" s="74"/>
      <c r="W10176" s="74"/>
      <c r="X10176" s="77"/>
    </row>
    <row r="10177">
      <c r="S10177" s="73"/>
      <c r="T10177" s="73"/>
      <c r="U10177" s="74"/>
      <c r="V10177" s="74"/>
      <c r="W10177" s="74"/>
      <c r="X10177" s="77"/>
    </row>
    <row r="10178">
      <c r="S10178" s="73"/>
      <c r="T10178" s="73"/>
      <c r="U10178" s="74"/>
      <c r="V10178" s="74"/>
      <c r="W10178" s="74"/>
      <c r="X10178" s="77"/>
    </row>
    <row r="10179">
      <c r="S10179" s="73"/>
      <c r="T10179" s="73"/>
      <c r="U10179" s="74"/>
      <c r="V10179" s="74"/>
      <c r="W10179" s="74"/>
      <c r="X10179" s="77"/>
    </row>
    <row r="10180">
      <c r="S10180" s="73"/>
      <c r="T10180" s="73"/>
      <c r="U10180" s="74"/>
      <c r="V10180" s="74"/>
      <c r="W10180" s="74"/>
      <c r="X10180" s="77"/>
    </row>
    <row r="10181">
      <c r="S10181" s="73"/>
      <c r="T10181" s="73"/>
      <c r="U10181" s="74"/>
      <c r="V10181" s="74"/>
      <c r="W10181" s="74"/>
      <c r="X10181" s="77"/>
    </row>
    <row r="10182">
      <c r="S10182" s="73"/>
      <c r="T10182" s="73"/>
      <c r="U10182" s="74"/>
      <c r="V10182" s="74"/>
      <c r="W10182" s="74"/>
      <c r="X10182" s="77"/>
    </row>
    <row r="10183">
      <c r="S10183" s="73"/>
      <c r="T10183" s="73"/>
      <c r="U10183" s="74"/>
      <c r="V10183" s="74"/>
      <c r="W10183" s="74"/>
      <c r="X10183" s="74"/>
    </row>
    <row r="10184">
      <c r="S10184" s="73"/>
      <c r="T10184" s="73"/>
      <c r="U10184" s="74"/>
      <c r="V10184" s="74"/>
      <c r="W10184" s="74"/>
      <c r="X10184" s="74"/>
    </row>
    <row r="10185">
      <c r="S10185" s="73"/>
      <c r="T10185" s="73"/>
      <c r="U10185" s="74"/>
      <c r="V10185" s="74"/>
      <c r="W10185" s="74"/>
      <c r="X10185" s="74"/>
    </row>
    <row r="10186">
      <c r="S10186" s="73"/>
      <c r="T10186" s="73"/>
      <c r="U10186" s="74"/>
      <c r="V10186" s="74"/>
      <c r="W10186" s="74"/>
      <c r="X10186" s="74"/>
    </row>
    <row r="10187">
      <c r="S10187" s="73"/>
      <c r="T10187" s="73"/>
      <c r="U10187" s="74"/>
      <c r="V10187" s="74"/>
      <c r="W10187" s="74"/>
      <c r="X10187" s="74"/>
    </row>
    <row r="10188">
      <c r="S10188" s="73"/>
      <c r="T10188" s="73"/>
      <c r="U10188" s="74"/>
      <c r="V10188" s="74"/>
      <c r="W10188" s="74"/>
      <c r="X10188" s="74"/>
    </row>
    <row r="10189">
      <c r="S10189" s="73"/>
      <c r="T10189" s="73"/>
      <c r="U10189" s="74"/>
      <c r="V10189" s="74"/>
      <c r="W10189" s="74"/>
      <c r="X10189" s="77"/>
    </row>
    <row r="10190">
      <c r="S10190" s="73"/>
      <c r="T10190" s="73"/>
      <c r="U10190" s="74"/>
      <c r="V10190" s="74"/>
      <c r="W10190" s="74"/>
      <c r="X10190" s="74"/>
    </row>
    <row r="10191">
      <c r="S10191" s="73"/>
      <c r="T10191" s="73"/>
      <c r="U10191" s="74"/>
      <c r="V10191" s="74"/>
      <c r="W10191" s="74"/>
      <c r="X10191" s="77"/>
    </row>
    <row r="10192">
      <c r="S10192" s="73"/>
      <c r="T10192" s="73"/>
      <c r="U10192" s="74"/>
      <c r="V10192" s="74"/>
      <c r="W10192" s="74"/>
      <c r="X10192" s="77"/>
    </row>
    <row r="10193">
      <c r="S10193" s="73"/>
      <c r="T10193" s="73"/>
      <c r="U10193" s="74"/>
      <c r="V10193" s="74"/>
      <c r="W10193" s="74"/>
      <c r="X10193" s="74"/>
    </row>
    <row r="10194">
      <c r="S10194" s="73"/>
      <c r="T10194" s="73"/>
      <c r="U10194" s="74"/>
      <c r="V10194" s="74"/>
      <c r="W10194" s="74"/>
      <c r="X10194" s="77"/>
    </row>
    <row r="10195">
      <c r="S10195" s="73"/>
      <c r="T10195" s="73"/>
      <c r="U10195" s="74"/>
      <c r="V10195" s="74"/>
      <c r="W10195" s="74"/>
      <c r="X10195" s="77"/>
    </row>
    <row r="10196">
      <c r="S10196" s="73"/>
      <c r="T10196" s="73"/>
      <c r="U10196" s="74"/>
      <c r="V10196" s="74"/>
      <c r="W10196" s="74"/>
      <c r="X10196" s="74"/>
    </row>
    <row r="10197">
      <c r="S10197" s="73"/>
      <c r="T10197" s="73"/>
      <c r="U10197" s="74"/>
      <c r="V10197" s="74"/>
      <c r="W10197" s="74"/>
      <c r="X10197" s="74"/>
    </row>
    <row r="10198">
      <c r="S10198" s="73"/>
      <c r="T10198" s="73"/>
      <c r="U10198" s="74"/>
      <c r="V10198" s="74"/>
      <c r="W10198" s="74"/>
      <c r="X10198" s="74"/>
    </row>
    <row r="10199">
      <c r="S10199" s="73"/>
      <c r="T10199" s="73"/>
      <c r="U10199" s="74"/>
      <c r="V10199" s="74"/>
      <c r="W10199" s="74"/>
      <c r="X10199" s="74"/>
    </row>
    <row r="10200">
      <c r="S10200" s="73"/>
      <c r="T10200" s="73"/>
      <c r="U10200" s="74"/>
      <c r="V10200" s="74"/>
      <c r="W10200" s="74"/>
      <c r="X10200" s="74"/>
    </row>
    <row r="10201">
      <c r="S10201" s="73"/>
      <c r="T10201" s="73"/>
      <c r="U10201" s="74"/>
      <c r="V10201" s="74"/>
      <c r="W10201" s="74"/>
      <c r="X10201" s="74"/>
    </row>
    <row r="10202">
      <c r="S10202" s="73"/>
      <c r="T10202" s="73"/>
      <c r="U10202" s="74"/>
      <c r="V10202" s="74"/>
      <c r="W10202" s="74"/>
      <c r="X10202" s="74"/>
    </row>
    <row r="10203">
      <c r="S10203" s="73"/>
      <c r="T10203" s="73"/>
      <c r="U10203" s="74"/>
      <c r="V10203" s="74"/>
      <c r="W10203" s="74"/>
      <c r="X10203" s="74"/>
    </row>
    <row r="10204">
      <c r="S10204" s="73"/>
      <c r="T10204" s="73"/>
      <c r="U10204" s="74"/>
      <c r="V10204" s="74"/>
      <c r="W10204" s="74"/>
      <c r="X10204" s="74"/>
    </row>
    <row r="10205">
      <c r="S10205" s="73"/>
      <c r="T10205" s="73"/>
      <c r="U10205" s="74"/>
      <c r="V10205" s="74"/>
      <c r="W10205" s="74"/>
      <c r="X10205" s="77"/>
    </row>
    <row r="10206">
      <c r="S10206" s="73"/>
      <c r="T10206" s="73"/>
      <c r="U10206" s="74"/>
      <c r="V10206" s="74"/>
      <c r="W10206" s="74"/>
      <c r="X10206" s="74"/>
    </row>
    <row r="10207">
      <c r="S10207" s="73"/>
      <c r="T10207" s="73"/>
      <c r="U10207" s="74"/>
      <c r="V10207" s="74"/>
      <c r="W10207" s="74"/>
      <c r="X10207" s="74"/>
    </row>
    <row r="10208">
      <c r="S10208" s="73"/>
      <c r="T10208" s="73"/>
      <c r="U10208" s="74"/>
      <c r="V10208" s="74"/>
      <c r="W10208" s="74"/>
      <c r="X10208" s="74"/>
    </row>
    <row r="10209">
      <c r="S10209" s="73"/>
      <c r="T10209" s="73"/>
      <c r="U10209" s="74"/>
      <c r="V10209" s="74"/>
      <c r="W10209" s="74"/>
      <c r="X10209" s="74"/>
    </row>
    <row r="10210">
      <c r="S10210" s="73"/>
      <c r="T10210" s="73"/>
      <c r="U10210" s="74"/>
      <c r="V10210" s="74"/>
      <c r="W10210" s="74"/>
      <c r="X10210" s="74"/>
    </row>
    <row r="10211">
      <c r="S10211" s="73"/>
      <c r="T10211" s="73"/>
      <c r="U10211" s="74"/>
      <c r="V10211" s="74"/>
      <c r="W10211" s="74"/>
      <c r="X10211" s="74"/>
    </row>
    <row r="10212">
      <c r="S10212" s="73"/>
      <c r="T10212" s="73"/>
      <c r="U10212" s="74"/>
      <c r="V10212" s="74"/>
      <c r="W10212" s="74"/>
      <c r="X10212" s="74"/>
    </row>
    <row r="10213">
      <c r="S10213" s="73"/>
      <c r="T10213" s="73"/>
      <c r="U10213" s="74"/>
      <c r="V10213" s="74"/>
      <c r="W10213" s="74"/>
      <c r="X10213" s="74"/>
    </row>
    <row r="10214">
      <c r="S10214" s="73"/>
      <c r="T10214" s="73"/>
      <c r="U10214" s="74"/>
      <c r="V10214" s="74"/>
      <c r="W10214" s="74"/>
      <c r="X10214" s="74"/>
    </row>
    <row r="10215">
      <c r="S10215" s="73"/>
      <c r="T10215" s="73"/>
      <c r="U10215" s="74"/>
      <c r="V10215" s="74"/>
      <c r="W10215" s="74"/>
      <c r="X10215" s="74"/>
    </row>
    <row r="10216">
      <c r="S10216" s="73"/>
      <c r="T10216" s="73"/>
      <c r="U10216" s="74"/>
      <c r="V10216" s="74"/>
      <c r="W10216" s="74"/>
      <c r="X10216" s="74"/>
    </row>
    <row r="10217">
      <c r="S10217" s="73"/>
      <c r="T10217" s="73"/>
      <c r="U10217" s="74"/>
      <c r="V10217" s="74"/>
      <c r="W10217" s="74"/>
      <c r="X10217" s="74"/>
    </row>
    <row r="10218">
      <c r="S10218" s="73"/>
      <c r="T10218" s="73"/>
      <c r="U10218" s="74"/>
      <c r="V10218" s="74"/>
      <c r="W10218" s="74"/>
      <c r="X10218" s="74"/>
    </row>
    <row r="10219">
      <c r="S10219" s="73"/>
      <c r="T10219" s="73"/>
      <c r="U10219" s="74"/>
      <c r="V10219" s="74"/>
      <c r="W10219" s="74"/>
      <c r="X10219" s="74"/>
    </row>
    <row r="10220">
      <c r="S10220" s="73"/>
      <c r="T10220" s="73"/>
      <c r="U10220" s="74"/>
      <c r="V10220" s="74"/>
      <c r="W10220" s="74"/>
      <c r="X10220" s="74"/>
    </row>
    <row r="10221">
      <c r="S10221" s="73"/>
      <c r="T10221" s="73"/>
      <c r="U10221" s="74"/>
      <c r="V10221" s="74"/>
      <c r="W10221" s="74"/>
      <c r="X10221" s="74"/>
    </row>
    <row r="10222">
      <c r="S10222" s="73"/>
      <c r="T10222" s="73"/>
      <c r="U10222" s="74"/>
      <c r="V10222" s="74"/>
      <c r="W10222" s="74"/>
      <c r="X10222" s="74"/>
    </row>
    <row r="10223">
      <c r="S10223" s="76"/>
      <c r="T10223" s="73"/>
      <c r="U10223" s="74"/>
      <c r="V10223" s="74"/>
      <c r="W10223" s="74"/>
      <c r="X10223" s="74"/>
    </row>
    <row r="10224">
      <c r="S10224" s="73"/>
      <c r="T10224" s="73"/>
      <c r="U10224" s="74"/>
      <c r="V10224" s="74"/>
      <c r="W10224" s="74"/>
      <c r="X10224" s="74"/>
    </row>
    <row r="10225">
      <c r="S10225" s="73"/>
      <c r="T10225" s="73"/>
      <c r="U10225" s="74"/>
      <c r="V10225" s="74"/>
      <c r="W10225" s="74"/>
      <c r="X10225" s="74"/>
    </row>
    <row r="10226">
      <c r="S10226" s="73"/>
      <c r="T10226" s="73"/>
      <c r="U10226" s="74"/>
      <c r="V10226" s="74"/>
      <c r="W10226" s="74"/>
      <c r="X10226" s="74"/>
    </row>
    <row r="10227">
      <c r="S10227" s="73"/>
      <c r="T10227" s="73"/>
      <c r="U10227" s="74"/>
      <c r="V10227" s="74"/>
      <c r="W10227" s="74"/>
      <c r="X10227" s="74"/>
    </row>
    <row r="10228">
      <c r="S10228" s="73"/>
      <c r="T10228" s="73"/>
      <c r="U10228" s="74"/>
      <c r="V10228" s="74"/>
      <c r="W10228" s="74"/>
      <c r="X10228" s="74"/>
    </row>
    <row r="10229">
      <c r="S10229" s="73"/>
      <c r="T10229" s="73"/>
      <c r="U10229" s="74"/>
      <c r="V10229" s="74"/>
      <c r="W10229" s="74"/>
      <c r="X10229" s="74"/>
    </row>
    <row r="10230">
      <c r="S10230" s="73"/>
      <c r="T10230" s="73"/>
      <c r="U10230" s="74"/>
      <c r="V10230" s="74"/>
      <c r="W10230" s="74"/>
      <c r="X10230" s="74"/>
    </row>
    <row r="10231">
      <c r="S10231" s="73"/>
      <c r="T10231" s="73"/>
      <c r="U10231" s="74"/>
      <c r="V10231" s="74"/>
      <c r="W10231" s="74"/>
      <c r="X10231" s="74"/>
    </row>
    <row r="10232">
      <c r="S10232" s="73"/>
      <c r="T10232" s="73"/>
      <c r="U10232" s="74"/>
      <c r="V10232" s="74"/>
      <c r="W10232" s="74"/>
      <c r="X10232" s="74"/>
    </row>
    <row r="10233">
      <c r="S10233" s="73"/>
      <c r="T10233" s="73"/>
      <c r="U10233" s="74"/>
      <c r="V10233" s="74"/>
      <c r="W10233" s="74"/>
      <c r="X10233" s="74"/>
    </row>
    <row r="10234">
      <c r="S10234" s="73"/>
      <c r="T10234" s="73"/>
      <c r="U10234" s="74"/>
      <c r="V10234" s="74"/>
      <c r="W10234" s="74"/>
      <c r="X10234" s="74"/>
    </row>
    <row r="10235">
      <c r="S10235" s="73"/>
      <c r="T10235" s="73"/>
      <c r="U10235" s="74"/>
      <c r="V10235" s="74"/>
      <c r="W10235" s="74"/>
      <c r="X10235" s="74"/>
    </row>
    <row r="10236">
      <c r="S10236" s="73"/>
      <c r="T10236" s="73"/>
      <c r="U10236" s="74"/>
      <c r="V10236" s="74"/>
      <c r="W10236" s="74"/>
      <c r="X10236" s="74"/>
    </row>
    <row r="10237">
      <c r="S10237" s="73"/>
      <c r="T10237" s="73"/>
      <c r="U10237" s="74"/>
      <c r="V10237" s="74"/>
      <c r="W10237" s="74"/>
      <c r="X10237" s="74"/>
    </row>
    <row r="10238">
      <c r="S10238" s="73"/>
      <c r="T10238" s="73"/>
      <c r="U10238" s="74"/>
      <c r="V10238" s="74"/>
      <c r="W10238" s="74"/>
      <c r="X10238" s="74"/>
    </row>
    <row r="10239">
      <c r="S10239" s="73"/>
      <c r="T10239" s="73"/>
      <c r="U10239" s="74"/>
      <c r="V10239" s="74"/>
      <c r="W10239" s="74"/>
      <c r="X10239" s="74"/>
    </row>
    <row r="10240">
      <c r="S10240" s="73"/>
      <c r="T10240" s="73"/>
      <c r="U10240" s="74"/>
      <c r="V10240" s="74"/>
      <c r="W10240" s="74"/>
      <c r="X10240" s="74"/>
    </row>
    <row r="10241">
      <c r="S10241" s="73"/>
      <c r="T10241" s="73"/>
      <c r="U10241" s="74"/>
      <c r="V10241" s="74"/>
      <c r="W10241" s="74"/>
      <c r="X10241" s="74"/>
    </row>
    <row r="10242">
      <c r="S10242" s="73"/>
      <c r="T10242" s="73"/>
      <c r="U10242" s="74"/>
      <c r="V10242" s="74"/>
      <c r="W10242" s="74"/>
      <c r="X10242" s="74"/>
    </row>
    <row r="10243">
      <c r="S10243" s="73"/>
      <c r="T10243" s="73"/>
      <c r="U10243" s="74"/>
      <c r="V10243" s="74"/>
      <c r="W10243" s="74"/>
      <c r="X10243" s="74"/>
    </row>
    <row r="10244">
      <c r="S10244" s="73"/>
      <c r="T10244" s="73"/>
      <c r="U10244" s="74"/>
      <c r="V10244" s="74"/>
      <c r="W10244" s="74"/>
      <c r="X10244" s="74"/>
    </row>
    <row r="10245">
      <c r="S10245" s="73"/>
      <c r="T10245" s="73"/>
      <c r="U10245" s="74"/>
      <c r="V10245" s="74"/>
      <c r="W10245" s="74"/>
      <c r="X10245" s="74"/>
    </row>
    <row r="10246">
      <c r="S10246" s="73"/>
      <c r="T10246" s="73"/>
      <c r="U10246" s="74"/>
      <c r="V10246" s="74"/>
      <c r="W10246" s="74"/>
      <c r="X10246" s="74"/>
    </row>
    <row r="10247">
      <c r="S10247" s="73"/>
      <c r="T10247" s="73"/>
      <c r="U10247" s="74"/>
      <c r="V10247" s="74"/>
      <c r="W10247" s="74"/>
      <c r="X10247" s="74"/>
    </row>
    <row r="10248">
      <c r="S10248" s="73"/>
      <c r="T10248" s="73"/>
      <c r="U10248" s="74"/>
      <c r="V10248" s="74"/>
      <c r="W10248" s="74"/>
      <c r="X10248" s="74"/>
    </row>
    <row r="10249">
      <c r="S10249" s="73"/>
      <c r="T10249" s="73"/>
      <c r="U10249" s="74"/>
      <c r="V10249" s="74"/>
      <c r="W10249" s="74"/>
      <c r="X10249" s="74"/>
    </row>
    <row r="10250">
      <c r="S10250" s="73"/>
      <c r="T10250" s="73"/>
      <c r="U10250" s="74"/>
      <c r="V10250" s="74"/>
      <c r="W10250" s="74"/>
      <c r="X10250" s="74"/>
    </row>
    <row r="10251">
      <c r="S10251" s="73"/>
      <c r="T10251" s="73"/>
      <c r="U10251" s="74"/>
      <c r="V10251" s="74"/>
      <c r="W10251" s="74"/>
      <c r="X10251" s="74"/>
    </row>
    <row r="10252">
      <c r="S10252" s="73"/>
      <c r="T10252" s="73"/>
      <c r="U10252" s="74"/>
      <c r="V10252" s="74"/>
      <c r="W10252" s="74"/>
      <c r="X10252" s="74"/>
    </row>
    <row r="10253">
      <c r="S10253" s="73"/>
      <c r="T10253" s="73"/>
      <c r="U10253" s="74"/>
      <c r="V10253" s="74"/>
      <c r="W10253" s="74"/>
      <c r="X10253" s="74"/>
    </row>
    <row r="10254">
      <c r="S10254" s="73"/>
      <c r="T10254" s="73"/>
      <c r="U10254" s="74"/>
      <c r="V10254" s="74"/>
      <c r="W10254" s="74"/>
      <c r="X10254" s="74"/>
    </row>
    <row r="10255">
      <c r="S10255" s="73"/>
      <c r="T10255" s="73"/>
      <c r="U10255" s="74"/>
      <c r="V10255" s="74"/>
      <c r="W10255" s="74"/>
      <c r="X10255" s="74"/>
    </row>
    <row r="10256">
      <c r="S10256" s="73"/>
      <c r="T10256" s="73"/>
      <c r="U10256" s="74"/>
      <c r="V10256" s="74"/>
      <c r="W10256" s="74"/>
      <c r="X10256" s="74"/>
    </row>
    <row r="10257">
      <c r="S10257" s="73"/>
      <c r="T10257" s="73"/>
      <c r="U10257" s="74"/>
      <c r="V10257" s="74"/>
      <c r="W10257" s="74"/>
      <c r="X10257" s="74"/>
    </row>
    <row r="10258">
      <c r="S10258" s="73"/>
      <c r="T10258" s="73"/>
      <c r="U10258" s="74"/>
      <c r="V10258" s="74"/>
      <c r="W10258" s="74"/>
      <c r="X10258" s="74"/>
    </row>
    <row r="10259">
      <c r="S10259" s="73"/>
      <c r="T10259" s="73"/>
      <c r="U10259" s="74"/>
      <c r="V10259" s="74"/>
      <c r="W10259" s="74"/>
      <c r="X10259" s="74"/>
    </row>
    <row r="10260">
      <c r="S10260" s="73"/>
      <c r="T10260" s="73"/>
      <c r="U10260" s="74"/>
      <c r="V10260" s="74"/>
      <c r="W10260" s="74"/>
      <c r="X10260" s="74"/>
    </row>
    <row r="10261">
      <c r="S10261" s="73"/>
      <c r="T10261" s="73"/>
      <c r="U10261" s="74"/>
      <c r="V10261" s="74"/>
      <c r="W10261" s="74"/>
      <c r="X10261" s="74"/>
    </row>
    <row r="10262">
      <c r="S10262" s="73"/>
      <c r="T10262" s="73"/>
      <c r="U10262" s="74"/>
      <c r="V10262" s="74"/>
      <c r="W10262" s="74"/>
      <c r="X10262" s="74"/>
    </row>
    <row r="10263">
      <c r="S10263" s="73"/>
      <c r="T10263" s="73"/>
      <c r="U10263" s="74"/>
      <c r="V10263" s="74"/>
      <c r="W10263" s="74"/>
      <c r="X10263" s="74"/>
    </row>
    <row r="10264">
      <c r="S10264" s="73"/>
      <c r="T10264" s="73"/>
      <c r="U10264" s="74"/>
      <c r="V10264" s="74"/>
      <c r="W10264" s="74"/>
      <c r="X10264" s="74"/>
    </row>
    <row r="10265">
      <c r="S10265" s="73"/>
      <c r="T10265" s="73"/>
      <c r="U10265" s="74"/>
      <c r="V10265" s="74"/>
      <c r="W10265" s="74"/>
      <c r="X10265" s="74"/>
    </row>
    <row r="10266">
      <c r="S10266" s="73"/>
      <c r="T10266" s="73"/>
      <c r="U10266" s="74"/>
      <c r="V10266" s="74"/>
      <c r="W10266" s="74"/>
      <c r="X10266" s="74"/>
    </row>
    <row r="10267">
      <c r="S10267" s="73"/>
      <c r="T10267" s="73"/>
      <c r="U10267" s="74"/>
      <c r="V10267" s="74"/>
      <c r="W10267" s="74"/>
      <c r="X10267" s="74"/>
    </row>
    <row r="10268">
      <c r="S10268" s="73"/>
      <c r="T10268" s="73"/>
      <c r="U10268" s="74"/>
      <c r="V10268" s="74"/>
      <c r="W10268" s="74"/>
      <c r="X10268" s="74"/>
    </row>
    <row r="10269">
      <c r="S10269" s="73"/>
      <c r="T10269" s="73"/>
      <c r="U10269" s="74"/>
      <c r="V10269" s="74"/>
      <c r="W10269" s="74"/>
      <c r="X10269" s="74"/>
    </row>
    <row r="10270">
      <c r="S10270" s="73"/>
      <c r="T10270" s="73"/>
      <c r="U10270" s="74"/>
      <c r="V10270" s="74"/>
      <c r="W10270" s="74"/>
      <c r="X10270" s="74"/>
    </row>
    <row r="10271">
      <c r="S10271" s="73"/>
      <c r="T10271" s="73"/>
      <c r="U10271" s="74"/>
      <c r="V10271" s="74"/>
      <c r="W10271" s="74"/>
      <c r="X10271" s="74"/>
    </row>
    <row r="10272">
      <c r="S10272" s="73"/>
      <c r="T10272" s="73"/>
      <c r="U10272" s="74"/>
      <c r="V10272" s="74"/>
      <c r="W10272" s="74"/>
      <c r="X10272" s="74"/>
    </row>
    <row r="10273">
      <c r="S10273" s="73"/>
      <c r="T10273" s="73"/>
      <c r="U10273" s="74"/>
      <c r="V10273" s="74"/>
      <c r="W10273" s="74"/>
      <c r="X10273" s="74"/>
    </row>
    <row r="10274">
      <c r="S10274" s="73"/>
      <c r="T10274" s="73"/>
      <c r="U10274" s="74"/>
      <c r="V10274" s="74"/>
      <c r="W10274" s="74"/>
      <c r="X10274" s="74"/>
    </row>
    <row r="10275">
      <c r="S10275" s="73"/>
      <c r="T10275" s="73"/>
      <c r="U10275" s="74"/>
      <c r="V10275" s="74"/>
      <c r="W10275" s="74"/>
      <c r="X10275" s="74"/>
    </row>
    <row r="10276">
      <c r="S10276" s="73"/>
      <c r="T10276" s="73"/>
      <c r="U10276" s="74"/>
      <c r="V10276" s="74"/>
      <c r="W10276" s="74"/>
      <c r="X10276" s="74"/>
    </row>
    <row r="10277">
      <c r="S10277" s="73"/>
      <c r="T10277" s="73"/>
      <c r="U10277" s="74"/>
      <c r="V10277" s="74"/>
      <c r="W10277" s="74"/>
      <c r="X10277" s="74"/>
    </row>
    <row r="10278">
      <c r="S10278" s="73"/>
      <c r="T10278" s="73"/>
      <c r="U10278" s="74"/>
      <c r="V10278" s="74"/>
      <c r="W10278" s="74"/>
      <c r="X10278" s="74"/>
    </row>
    <row r="10279">
      <c r="S10279" s="73"/>
      <c r="T10279" s="73"/>
      <c r="U10279" s="74"/>
      <c r="V10279" s="74"/>
      <c r="W10279" s="74"/>
      <c r="X10279" s="74"/>
    </row>
    <row r="10280">
      <c r="S10280" s="73"/>
      <c r="T10280" s="73"/>
      <c r="U10280" s="74"/>
      <c r="V10280" s="74"/>
      <c r="W10280" s="74"/>
      <c r="X10280" s="74"/>
    </row>
    <row r="10281">
      <c r="S10281" s="73"/>
      <c r="T10281" s="73"/>
      <c r="U10281" s="74"/>
      <c r="V10281" s="74"/>
      <c r="W10281" s="74"/>
      <c r="X10281" s="74"/>
    </row>
    <row r="10282">
      <c r="S10282" s="73"/>
      <c r="T10282" s="73"/>
      <c r="U10282" s="74"/>
      <c r="V10282" s="74"/>
      <c r="W10282" s="74"/>
      <c r="X10282" s="74"/>
    </row>
    <row r="10283">
      <c r="S10283" s="73"/>
      <c r="T10283" s="73"/>
      <c r="U10283" s="74"/>
      <c r="V10283" s="74"/>
      <c r="W10283" s="74"/>
      <c r="X10283" s="74"/>
    </row>
    <row r="10284">
      <c r="S10284" s="73"/>
      <c r="T10284" s="73"/>
      <c r="U10284" s="74"/>
      <c r="V10284" s="74"/>
      <c r="W10284" s="74"/>
      <c r="X10284" s="74"/>
    </row>
    <row r="10285">
      <c r="S10285" s="73"/>
      <c r="T10285" s="73"/>
      <c r="U10285" s="74"/>
      <c r="V10285" s="74"/>
      <c r="W10285" s="74"/>
      <c r="X10285" s="74"/>
    </row>
    <row r="10286">
      <c r="S10286" s="73"/>
      <c r="T10286" s="73"/>
      <c r="U10286" s="74"/>
      <c r="V10286" s="74"/>
      <c r="W10286" s="74"/>
      <c r="X10286" s="74"/>
    </row>
    <row r="10287">
      <c r="S10287" s="73"/>
      <c r="T10287" s="73"/>
      <c r="U10287" s="74"/>
      <c r="V10287" s="74"/>
      <c r="W10287" s="74"/>
      <c r="X10287" s="74"/>
    </row>
    <row r="10288">
      <c r="S10288" s="73"/>
      <c r="T10288" s="73"/>
      <c r="U10288" s="74"/>
      <c r="V10288" s="74"/>
      <c r="W10288" s="74"/>
      <c r="X10288" s="74"/>
    </row>
    <row r="10289">
      <c r="S10289" s="73"/>
      <c r="T10289" s="73"/>
      <c r="U10289" s="74"/>
      <c r="V10289" s="74"/>
      <c r="W10289" s="74"/>
      <c r="X10289" s="74"/>
    </row>
    <row r="10290">
      <c r="S10290" s="73"/>
      <c r="T10290" s="73"/>
      <c r="U10290" s="74"/>
      <c r="V10290" s="74"/>
      <c r="W10290" s="74"/>
      <c r="X10290" s="74"/>
    </row>
    <row r="10291">
      <c r="S10291" s="73"/>
      <c r="T10291" s="73"/>
      <c r="U10291" s="74"/>
      <c r="V10291" s="74"/>
      <c r="W10291" s="74"/>
      <c r="X10291" s="74"/>
    </row>
    <row r="10292">
      <c r="S10292" s="73"/>
      <c r="T10292" s="73"/>
      <c r="U10292" s="74"/>
      <c r="V10292" s="74"/>
      <c r="W10292" s="74"/>
      <c r="X10292" s="74"/>
    </row>
    <row r="10293">
      <c r="S10293" s="73"/>
      <c r="T10293" s="73"/>
      <c r="U10293" s="74"/>
      <c r="V10293" s="74"/>
      <c r="W10293" s="74"/>
      <c r="X10293" s="74"/>
    </row>
    <row r="10294">
      <c r="S10294" s="73"/>
      <c r="T10294" s="73"/>
      <c r="U10294" s="74"/>
      <c r="V10294" s="74"/>
      <c r="W10294" s="74"/>
      <c r="X10294" s="74"/>
    </row>
    <row r="10295">
      <c r="S10295" s="73"/>
      <c r="T10295" s="73"/>
      <c r="U10295" s="74"/>
      <c r="V10295" s="74"/>
      <c r="W10295" s="74"/>
      <c r="X10295" s="74"/>
    </row>
    <row r="10296">
      <c r="S10296" s="73"/>
      <c r="T10296" s="73"/>
      <c r="U10296" s="74"/>
      <c r="V10296" s="74"/>
      <c r="W10296" s="74"/>
      <c r="X10296" s="74"/>
    </row>
    <row r="10297">
      <c r="S10297" s="73"/>
      <c r="T10297" s="73"/>
      <c r="U10297" s="74"/>
      <c r="V10297" s="74"/>
      <c r="W10297" s="74"/>
      <c r="X10297" s="74"/>
    </row>
    <row r="10298">
      <c r="S10298" s="73"/>
      <c r="T10298" s="73"/>
      <c r="U10298" s="74"/>
      <c r="V10298" s="74"/>
      <c r="W10298" s="74"/>
      <c r="X10298" s="74"/>
    </row>
    <row r="10299">
      <c r="S10299" s="73"/>
      <c r="T10299" s="73"/>
      <c r="U10299" s="74"/>
      <c r="V10299" s="74"/>
      <c r="W10299" s="74"/>
      <c r="X10299" s="74"/>
    </row>
    <row r="10300">
      <c r="S10300" s="73"/>
      <c r="T10300" s="73"/>
      <c r="U10300" s="74"/>
      <c r="V10300" s="74"/>
      <c r="W10300" s="74"/>
      <c r="X10300" s="74"/>
    </row>
    <row r="10301">
      <c r="S10301" s="73"/>
      <c r="T10301" s="73"/>
      <c r="U10301" s="74"/>
      <c r="V10301" s="74"/>
      <c r="W10301" s="74"/>
      <c r="X10301" s="74"/>
    </row>
    <row r="10302">
      <c r="S10302" s="73"/>
      <c r="T10302" s="73"/>
      <c r="U10302" s="74"/>
      <c r="V10302" s="74"/>
      <c r="W10302" s="74"/>
      <c r="X10302" s="74"/>
    </row>
    <row r="10303">
      <c r="S10303" s="73"/>
      <c r="T10303" s="73"/>
      <c r="U10303" s="74"/>
      <c r="V10303" s="74"/>
      <c r="W10303" s="74"/>
      <c r="X10303" s="74"/>
    </row>
    <row r="10304">
      <c r="S10304" s="73"/>
      <c r="T10304" s="73"/>
      <c r="U10304" s="74"/>
      <c r="V10304" s="74"/>
      <c r="W10304" s="74"/>
      <c r="X10304" s="74"/>
    </row>
    <row r="10305">
      <c r="S10305" s="73"/>
      <c r="T10305" s="73"/>
      <c r="U10305" s="74"/>
      <c r="V10305" s="74"/>
      <c r="W10305" s="74"/>
      <c r="X10305" s="74"/>
    </row>
    <row r="10306">
      <c r="S10306" s="73"/>
      <c r="T10306" s="73"/>
      <c r="U10306" s="74"/>
      <c r="V10306" s="74"/>
      <c r="W10306" s="74"/>
      <c r="X10306" s="74"/>
    </row>
    <row r="10307">
      <c r="S10307" s="73"/>
      <c r="T10307" s="73"/>
      <c r="U10307" s="74"/>
      <c r="V10307" s="74"/>
      <c r="W10307" s="74"/>
      <c r="X10307" s="74"/>
    </row>
    <row r="10308">
      <c r="S10308" s="73"/>
      <c r="T10308" s="73"/>
      <c r="U10308" s="74"/>
      <c r="V10308" s="74"/>
      <c r="W10308" s="74"/>
      <c r="X10308" s="77"/>
    </row>
    <row r="10309">
      <c r="S10309" s="73"/>
      <c r="T10309" s="73"/>
      <c r="U10309" s="74"/>
      <c r="V10309" s="74"/>
      <c r="W10309" s="74"/>
      <c r="X10309" s="77"/>
    </row>
    <row r="10310">
      <c r="S10310" s="73"/>
      <c r="T10310" s="73"/>
      <c r="U10310" s="74"/>
      <c r="V10310" s="74"/>
      <c r="W10310" s="74"/>
      <c r="X10310" s="74"/>
    </row>
    <row r="10311">
      <c r="S10311" s="73"/>
      <c r="T10311" s="73"/>
      <c r="U10311" s="74"/>
      <c r="V10311" s="74"/>
      <c r="W10311" s="74"/>
      <c r="X10311" s="74"/>
    </row>
    <row r="10312">
      <c r="S10312" s="73"/>
      <c r="T10312" s="73"/>
      <c r="U10312" s="74"/>
      <c r="V10312" s="74"/>
      <c r="W10312" s="74"/>
      <c r="X10312" s="74"/>
    </row>
    <row r="10313">
      <c r="S10313" s="73"/>
      <c r="T10313" s="73"/>
      <c r="U10313" s="74"/>
      <c r="V10313" s="74"/>
      <c r="W10313" s="74"/>
      <c r="X10313" s="74"/>
    </row>
    <row r="10314">
      <c r="S10314" s="73"/>
      <c r="T10314" s="73"/>
      <c r="U10314" s="74"/>
      <c r="V10314" s="74"/>
      <c r="W10314" s="74"/>
      <c r="X10314" s="74"/>
    </row>
    <row r="10315">
      <c r="S10315" s="73"/>
      <c r="T10315" s="73"/>
      <c r="U10315" s="74"/>
      <c r="V10315" s="74"/>
      <c r="W10315" s="74"/>
      <c r="X10315" s="74"/>
    </row>
    <row r="10316">
      <c r="S10316" s="73"/>
      <c r="T10316" s="73"/>
      <c r="U10316" s="74"/>
      <c r="V10316" s="74"/>
      <c r="W10316" s="74"/>
      <c r="X10316" s="74"/>
    </row>
    <row r="10317">
      <c r="S10317" s="73"/>
      <c r="T10317" s="73"/>
      <c r="U10317" s="74"/>
      <c r="V10317" s="74"/>
      <c r="W10317" s="74"/>
      <c r="X10317" s="74"/>
    </row>
    <row r="10318">
      <c r="S10318" s="73"/>
      <c r="T10318" s="73"/>
      <c r="U10318" s="74"/>
      <c r="V10318" s="74"/>
      <c r="W10318" s="74"/>
      <c r="X10318" s="74"/>
    </row>
    <row r="10319">
      <c r="S10319" s="73"/>
      <c r="T10319" s="73"/>
      <c r="U10319" s="74"/>
      <c r="V10319" s="74"/>
      <c r="W10319" s="74"/>
      <c r="X10319" s="74"/>
    </row>
    <row r="10320">
      <c r="S10320" s="73"/>
      <c r="T10320" s="73"/>
      <c r="U10320" s="74"/>
      <c r="V10320" s="74"/>
      <c r="W10320" s="74"/>
      <c r="X10320" s="74"/>
    </row>
    <row r="10321">
      <c r="S10321" s="73"/>
      <c r="T10321" s="73"/>
      <c r="U10321" s="74"/>
      <c r="V10321" s="74"/>
      <c r="W10321" s="74"/>
      <c r="X10321" s="74"/>
    </row>
    <row r="10322">
      <c r="S10322" s="73"/>
      <c r="T10322" s="73"/>
      <c r="U10322" s="74"/>
      <c r="V10322" s="74"/>
      <c r="W10322" s="74"/>
      <c r="X10322" s="74"/>
    </row>
    <row r="10323">
      <c r="S10323" s="73"/>
      <c r="T10323" s="73"/>
      <c r="U10323" s="74"/>
      <c r="V10323" s="74"/>
      <c r="W10323" s="74"/>
      <c r="X10323" s="74"/>
    </row>
    <row r="10324">
      <c r="S10324" s="73"/>
      <c r="T10324" s="73"/>
      <c r="U10324" s="74"/>
      <c r="V10324" s="74"/>
      <c r="W10324" s="74"/>
      <c r="X10324" s="74"/>
    </row>
    <row r="10325">
      <c r="S10325" s="73"/>
      <c r="T10325" s="73"/>
      <c r="U10325" s="74"/>
      <c r="V10325" s="74"/>
      <c r="W10325" s="74"/>
      <c r="X10325" s="74"/>
    </row>
    <row r="10326">
      <c r="S10326" s="73"/>
      <c r="T10326" s="73"/>
      <c r="U10326" s="74"/>
      <c r="V10326" s="74"/>
      <c r="W10326" s="74"/>
      <c r="X10326" s="74"/>
    </row>
    <row r="10327">
      <c r="S10327" s="73"/>
      <c r="T10327" s="73"/>
      <c r="U10327" s="74"/>
      <c r="V10327" s="74"/>
      <c r="W10327" s="74"/>
      <c r="X10327" s="74"/>
    </row>
    <row r="10328">
      <c r="S10328" s="73"/>
      <c r="T10328" s="73"/>
      <c r="U10328" s="74"/>
      <c r="V10328" s="74"/>
      <c r="W10328" s="74"/>
      <c r="X10328" s="74"/>
    </row>
    <row r="10329">
      <c r="S10329" s="73"/>
      <c r="T10329" s="73"/>
      <c r="U10329" s="74"/>
      <c r="V10329" s="74"/>
      <c r="W10329" s="74"/>
      <c r="X10329" s="74"/>
    </row>
    <row r="10330">
      <c r="S10330" s="73"/>
      <c r="T10330" s="73"/>
      <c r="U10330" s="74"/>
      <c r="V10330" s="74"/>
      <c r="W10330" s="74"/>
      <c r="X10330" s="74"/>
    </row>
    <row r="10331">
      <c r="S10331" s="73"/>
      <c r="T10331" s="73"/>
      <c r="U10331" s="74"/>
      <c r="V10331" s="74"/>
      <c r="W10331" s="74"/>
      <c r="X10331" s="74"/>
    </row>
    <row r="10332">
      <c r="S10332" s="73"/>
      <c r="T10332" s="73"/>
      <c r="U10332" s="74"/>
      <c r="V10332" s="74"/>
      <c r="W10332" s="74"/>
      <c r="X10332" s="74"/>
    </row>
    <row r="10333">
      <c r="S10333" s="73"/>
      <c r="T10333" s="73"/>
      <c r="U10333" s="74"/>
      <c r="V10333" s="74"/>
      <c r="W10333" s="74"/>
      <c r="X10333" s="74"/>
    </row>
    <row r="10334">
      <c r="S10334" s="73"/>
      <c r="T10334" s="73"/>
      <c r="U10334" s="74"/>
      <c r="V10334" s="74"/>
      <c r="W10334" s="74"/>
      <c r="X10334" s="74"/>
    </row>
    <row r="10335">
      <c r="S10335" s="73"/>
      <c r="T10335" s="73"/>
      <c r="U10335" s="74"/>
      <c r="V10335" s="74"/>
      <c r="W10335" s="74"/>
      <c r="X10335" s="74"/>
    </row>
    <row r="10336">
      <c r="S10336" s="73"/>
      <c r="T10336" s="73"/>
      <c r="U10336" s="74"/>
      <c r="V10336" s="74"/>
      <c r="W10336" s="74"/>
      <c r="X10336" s="74"/>
    </row>
    <row r="10337">
      <c r="S10337" s="73"/>
      <c r="T10337" s="73"/>
      <c r="U10337" s="74"/>
      <c r="V10337" s="74"/>
      <c r="W10337" s="74"/>
      <c r="X10337" s="74"/>
    </row>
    <row r="10338">
      <c r="S10338" s="73"/>
      <c r="T10338" s="73"/>
      <c r="U10338" s="74"/>
      <c r="V10338" s="74"/>
      <c r="W10338" s="74"/>
      <c r="X10338" s="74"/>
    </row>
    <row r="10339">
      <c r="S10339" s="73"/>
      <c r="T10339" s="73"/>
      <c r="U10339" s="74"/>
      <c r="V10339" s="74"/>
      <c r="W10339" s="74"/>
      <c r="X10339" s="74"/>
    </row>
    <row r="10340">
      <c r="S10340" s="73"/>
      <c r="T10340" s="73"/>
      <c r="U10340" s="74"/>
      <c r="V10340" s="74"/>
      <c r="W10340" s="74"/>
      <c r="X10340" s="74"/>
    </row>
    <row r="10341">
      <c r="S10341" s="73"/>
      <c r="T10341" s="73"/>
      <c r="U10341" s="74"/>
      <c r="V10341" s="74"/>
      <c r="W10341" s="74"/>
      <c r="X10341" s="74"/>
    </row>
    <row r="10342">
      <c r="S10342" s="73"/>
      <c r="T10342" s="73"/>
      <c r="U10342" s="74"/>
      <c r="V10342" s="74"/>
      <c r="W10342" s="74"/>
      <c r="X10342" s="74"/>
    </row>
    <row r="10343">
      <c r="S10343" s="73"/>
      <c r="T10343" s="73"/>
      <c r="U10343" s="74"/>
      <c r="V10343" s="74"/>
      <c r="W10343" s="74"/>
      <c r="X10343" s="74"/>
    </row>
    <row r="10344">
      <c r="S10344" s="73"/>
      <c r="T10344" s="73"/>
      <c r="U10344" s="74"/>
      <c r="V10344" s="74"/>
      <c r="W10344" s="74"/>
      <c r="X10344" s="74"/>
    </row>
    <row r="10345">
      <c r="S10345" s="73"/>
      <c r="T10345" s="73"/>
      <c r="U10345" s="74"/>
      <c r="V10345" s="74"/>
      <c r="W10345" s="74"/>
      <c r="X10345" s="74"/>
    </row>
    <row r="10346">
      <c r="S10346" s="73"/>
      <c r="T10346" s="73"/>
      <c r="U10346" s="74"/>
      <c r="V10346" s="74"/>
      <c r="W10346" s="74"/>
      <c r="X10346" s="74"/>
    </row>
    <row r="10347">
      <c r="S10347" s="73"/>
      <c r="T10347" s="73"/>
      <c r="U10347" s="74"/>
      <c r="V10347" s="74"/>
      <c r="W10347" s="74"/>
      <c r="X10347" s="74"/>
    </row>
    <row r="10348">
      <c r="S10348" s="73"/>
      <c r="T10348" s="73"/>
      <c r="U10348" s="74"/>
      <c r="V10348" s="74"/>
      <c r="W10348" s="74"/>
      <c r="X10348" s="74"/>
    </row>
    <row r="10349">
      <c r="S10349" s="73"/>
      <c r="T10349" s="73"/>
      <c r="U10349" s="74"/>
      <c r="V10349" s="74"/>
      <c r="W10349" s="74"/>
      <c r="X10349" s="74"/>
    </row>
    <row r="10350">
      <c r="S10350" s="73"/>
      <c r="T10350" s="73"/>
      <c r="U10350" s="74"/>
      <c r="V10350" s="74"/>
      <c r="W10350" s="74"/>
      <c r="X10350" s="74"/>
    </row>
    <row r="10351">
      <c r="S10351" s="73"/>
      <c r="T10351" s="73"/>
      <c r="U10351" s="74"/>
      <c r="V10351" s="74"/>
      <c r="W10351" s="74"/>
      <c r="X10351" s="74"/>
    </row>
    <row r="10352">
      <c r="S10352" s="73"/>
      <c r="T10352" s="73"/>
      <c r="U10352" s="74"/>
      <c r="V10352" s="74"/>
      <c r="W10352" s="74"/>
      <c r="X10352" s="74"/>
    </row>
    <row r="10353">
      <c r="S10353" s="73"/>
      <c r="T10353" s="73"/>
      <c r="U10353" s="74"/>
      <c r="V10353" s="74"/>
      <c r="W10353" s="74"/>
      <c r="X10353" s="74"/>
    </row>
    <row r="10354">
      <c r="S10354" s="73"/>
      <c r="T10354" s="73"/>
      <c r="U10354" s="74"/>
      <c r="V10354" s="74"/>
      <c r="W10354" s="74"/>
      <c r="X10354" s="74"/>
    </row>
    <row r="10355">
      <c r="S10355" s="73"/>
      <c r="T10355" s="73"/>
      <c r="U10355" s="74"/>
      <c r="V10355" s="74"/>
      <c r="W10355" s="74"/>
      <c r="X10355" s="74"/>
    </row>
    <row r="10356">
      <c r="S10356" s="73"/>
      <c r="T10356" s="73"/>
      <c r="U10356" s="74"/>
      <c r="V10356" s="74"/>
      <c r="W10356" s="74"/>
      <c r="X10356" s="74"/>
    </row>
    <row r="10357">
      <c r="S10357" s="73"/>
      <c r="T10357" s="73"/>
      <c r="U10357" s="74"/>
      <c r="V10357" s="74"/>
      <c r="W10357" s="74"/>
      <c r="X10357" s="74"/>
    </row>
    <row r="10358">
      <c r="S10358" s="73"/>
      <c r="T10358" s="73"/>
      <c r="U10358" s="74"/>
      <c r="V10358" s="74"/>
      <c r="W10358" s="74"/>
      <c r="X10358" s="74"/>
    </row>
    <row r="10359">
      <c r="S10359" s="73"/>
      <c r="T10359" s="73"/>
      <c r="U10359" s="74"/>
      <c r="V10359" s="74"/>
      <c r="W10359" s="74"/>
      <c r="X10359" s="74"/>
    </row>
    <row r="10360">
      <c r="S10360" s="73"/>
      <c r="T10360" s="73"/>
      <c r="U10360" s="74"/>
      <c r="V10360" s="74"/>
      <c r="W10360" s="74"/>
      <c r="X10360" s="74"/>
    </row>
    <row r="10361">
      <c r="S10361" s="73"/>
      <c r="T10361" s="73"/>
      <c r="U10361" s="74"/>
      <c r="V10361" s="74"/>
      <c r="W10361" s="74"/>
      <c r="X10361" s="74"/>
    </row>
    <row r="10362">
      <c r="S10362" s="73"/>
      <c r="T10362" s="73"/>
      <c r="U10362" s="74"/>
      <c r="V10362" s="74"/>
      <c r="W10362" s="74"/>
      <c r="X10362" s="74"/>
    </row>
    <row r="10363">
      <c r="S10363" s="73"/>
      <c r="T10363" s="73"/>
      <c r="U10363" s="74"/>
      <c r="V10363" s="74"/>
      <c r="W10363" s="74"/>
      <c r="X10363" s="74"/>
    </row>
    <row r="10364">
      <c r="S10364" s="73"/>
      <c r="T10364" s="73"/>
      <c r="U10364" s="74"/>
      <c r="V10364" s="74"/>
      <c r="W10364" s="74"/>
      <c r="X10364" s="74"/>
    </row>
    <row r="10365">
      <c r="S10365" s="73"/>
      <c r="T10365" s="73"/>
      <c r="U10365" s="74"/>
      <c r="V10365" s="74"/>
      <c r="W10365" s="74"/>
      <c r="X10365" s="74"/>
    </row>
    <row r="10366">
      <c r="S10366" s="73"/>
      <c r="T10366" s="73"/>
      <c r="U10366" s="74"/>
      <c r="V10366" s="74"/>
      <c r="W10366" s="74"/>
      <c r="X10366" s="74"/>
    </row>
    <row r="10367">
      <c r="S10367" s="73"/>
      <c r="T10367" s="73"/>
      <c r="U10367" s="74"/>
      <c r="V10367" s="74"/>
      <c r="W10367" s="74"/>
      <c r="X10367" s="74"/>
    </row>
    <row r="10368">
      <c r="S10368" s="73"/>
      <c r="T10368" s="73"/>
      <c r="U10368" s="74"/>
      <c r="V10368" s="74"/>
      <c r="W10368" s="74"/>
      <c r="X10368" s="77"/>
    </row>
    <row r="10369">
      <c r="S10369" s="73"/>
      <c r="T10369" s="73"/>
      <c r="U10369" s="74"/>
      <c r="V10369" s="74"/>
      <c r="W10369" s="74"/>
      <c r="X10369" s="74"/>
    </row>
    <row r="10370">
      <c r="S10370" s="73"/>
      <c r="T10370" s="73"/>
      <c r="U10370" s="74"/>
      <c r="V10370" s="74"/>
      <c r="W10370" s="74"/>
      <c r="X10370" s="74"/>
    </row>
    <row r="10371">
      <c r="S10371" s="73"/>
      <c r="T10371" s="73"/>
      <c r="U10371" s="74"/>
      <c r="V10371" s="74"/>
      <c r="W10371" s="74"/>
      <c r="X10371" s="74"/>
    </row>
    <row r="10372">
      <c r="S10372" s="73"/>
      <c r="T10372" s="73"/>
      <c r="U10372" s="74"/>
      <c r="V10372" s="74"/>
      <c r="W10372" s="74"/>
      <c r="X10372" s="74"/>
    </row>
    <row r="10373">
      <c r="S10373" s="73"/>
      <c r="T10373" s="73"/>
      <c r="U10373" s="74"/>
      <c r="V10373" s="74"/>
      <c r="W10373" s="74"/>
      <c r="X10373" s="74"/>
    </row>
    <row r="10374">
      <c r="S10374" s="73"/>
      <c r="T10374" s="73"/>
      <c r="U10374" s="74"/>
      <c r="V10374" s="74"/>
      <c r="W10374" s="74"/>
      <c r="X10374" s="74"/>
    </row>
    <row r="10375">
      <c r="S10375" s="73"/>
      <c r="T10375" s="73"/>
      <c r="U10375" s="74"/>
      <c r="V10375" s="74"/>
      <c r="W10375" s="74"/>
      <c r="X10375" s="74"/>
    </row>
    <row r="10376">
      <c r="S10376" s="73"/>
      <c r="T10376" s="73"/>
      <c r="U10376" s="74"/>
      <c r="V10376" s="74"/>
      <c r="W10376" s="74"/>
      <c r="X10376" s="74"/>
    </row>
    <row r="10377">
      <c r="S10377" s="73"/>
      <c r="T10377" s="73"/>
      <c r="U10377" s="74"/>
      <c r="V10377" s="74"/>
      <c r="W10377" s="74"/>
      <c r="X10377" s="74"/>
    </row>
    <row r="10378">
      <c r="S10378" s="73"/>
      <c r="T10378" s="73"/>
      <c r="U10378" s="74"/>
      <c r="V10378" s="74"/>
      <c r="W10378" s="74"/>
      <c r="X10378" s="74"/>
    </row>
    <row r="10379">
      <c r="S10379" s="73"/>
      <c r="T10379" s="73"/>
      <c r="U10379" s="74"/>
      <c r="V10379" s="74"/>
      <c r="W10379" s="74"/>
      <c r="X10379" s="74"/>
    </row>
    <row r="10380">
      <c r="S10380" s="73"/>
      <c r="T10380" s="73"/>
      <c r="U10380" s="74"/>
      <c r="V10380" s="74"/>
      <c r="W10380" s="74"/>
      <c r="X10380" s="74"/>
    </row>
    <row r="10381">
      <c r="S10381" s="73"/>
      <c r="T10381" s="73"/>
      <c r="U10381" s="74"/>
      <c r="V10381" s="74"/>
      <c r="W10381" s="74"/>
      <c r="X10381" s="74"/>
    </row>
    <row r="10382">
      <c r="S10382" s="73"/>
      <c r="T10382" s="73"/>
      <c r="U10382" s="74"/>
      <c r="V10382" s="74"/>
      <c r="W10382" s="74"/>
      <c r="X10382" s="74"/>
    </row>
    <row r="10383">
      <c r="S10383" s="73"/>
      <c r="T10383" s="73"/>
      <c r="U10383" s="74"/>
      <c r="V10383" s="74"/>
      <c r="W10383" s="74"/>
      <c r="X10383" s="74"/>
    </row>
    <row r="10384">
      <c r="S10384" s="73"/>
      <c r="T10384" s="73"/>
      <c r="U10384" s="74"/>
      <c r="V10384" s="74"/>
      <c r="W10384" s="74"/>
      <c r="X10384" s="74"/>
    </row>
    <row r="10385">
      <c r="S10385" s="73"/>
      <c r="T10385" s="73"/>
      <c r="U10385" s="74"/>
      <c r="V10385" s="74"/>
      <c r="W10385" s="74"/>
      <c r="X10385" s="74"/>
    </row>
    <row r="10386">
      <c r="S10386" s="73"/>
      <c r="T10386" s="73"/>
      <c r="U10386" s="74"/>
      <c r="V10386" s="74"/>
      <c r="W10386" s="74"/>
      <c r="X10386" s="74"/>
    </row>
    <row r="10387">
      <c r="S10387" s="73"/>
      <c r="T10387" s="73"/>
      <c r="U10387" s="74"/>
      <c r="V10387" s="74"/>
      <c r="W10387" s="74"/>
      <c r="X10387" s="74"/>
    </row>
    <row r="10388">
      <c r="S10388" s="73"/>
      <c r="T10388" s="73"/>
      <c r="U10388" s="74"/>
      <c r="V10388" s="74"/>
      <c r="W10388" s="74"/>
      <c r="X10388" s="74"/>
    </row>
    <row r="10389">
      <c r="S10389" s="73"/>
      <c r="T10389" s="73"/>
      <c r="U10389" s="74"/>
      <c r="V10389" s="74"/>
      <c r="W10389" s="74"/>
      <c r="X10389" s="74"/>
    </row>
    <row r="10390">
      <c r="S10390" s="73"/>
      <c r="T10390" s="73"/>
      <c r="U10390" s="74"/>
      <c r="V10390" s="74"/>
      <c r="W10390" s="74"/>
      <c r="X10390" s="74"/>
    </row>
    <row r="10391">
      <c r="S10391" s="73"/>
      <c r="T10391" s="73"/>
      <c r="U10391" s="74"/>
      <c r="V10391" s="74"/>
      <c r="W10391" s="74"/>
      <c r="X10391" s="74"/>
    </row>
    <row r="10392">
      <c r="S10392" s="73"/>
      <c r="T10392" s="73"/>
      <c r="U10392" s="74"/>
      <c r="V10392" s="74"/>
      <c r="W10392" s="74"/>
      <c r="X10392" s="74"/>
    </row>
    <row r="10393">
      <c r="S10393" s="73"/>
      <c r="T10393" s="73"/>
      <c r="U10393" s="74"/>
      <c r="V10393" s="74"/>
      <c r="W10393" s="74"/>
      <c r="X10393" s="74"/>
    </row>
    <row r="10394">
      <c r="S10394" s="73"/>
      <c r="T10394" s="73"/>
      <c r="U10394" s="74"/>
      <c r="V10394" s="74"/>
      <c r="W10394" s="74"/>
      <c r="X10394" s="74"/>
    </row>
    <row r="10395">
      <c r="S10395" s="73"/>
      <c r="T10395" s="73"/>
      <c r="U10395" s="74"/>
      <c r="V10395" s="74"/>
      <c r="W10395" s="74"/>
      <c r="X10395" s="74"/>
    </row>
    <row r="10396">
      <c r="S10396" s="73"/>
      <c r="T10396" s="73"/>
      <c r="U10396" s="74"/>
      <c r="V10396" s="74"/>
      <c r="W10396" s="74"/>
      <c r="X10396" s="74"/>
    </row>
    <row r="10397">
      <c r="S10397" s="73"/>
      <c r="T10397" s="73"/>
      <c r="U10397" s="74"/>
      <c r="V10397" s="74"/>
      <c r="W10397" s="74"/>
      <c r="X10397" s="74"/>
    </row>
    <row r="10398">
      <c r="S10398" s="73"/>
      <c r="T10398" s="73"/>
      <c r="U10398" s="74"/>
      <c r="V10398" s="74"/>
      <c r="W10398" s="74"/>
      <c r="X10398" s="74"/>
    </row>
    <row r="10399">
      <c r="S10399" s="73"/>
      <c r="T10399" s="73"/>
      <c r="U10399" s="74"/>
      <c r="V10399" s="74"/>
      <c r="W10399" s="74"/>
      <c r="X10399" s="74"/>
    </row>
    <row r="10400">
      <c r="S10400" s="73"/>
      <c r="T10400" s="73"/>
      <c r="U10400" s="74"/>
      <c r="V10400" s="74"/>
      <c r="W10400" s="74"/>
      <c r="X10400" s="74"/>
    </row>
    <row r="10401">
      <c r="S10401" s="73"/>
      <c r="T10401" s="73"/>
      <c r="U10401" s="74"/>
      <c r="V10401" s="74"/>
      <c r="W10401" s="74"/>
      <c r="X10401" s="74"/>
    </row>
    <row r="10402">
      <c r="S10402" s="73"/>
      <c r="T10402" s="73"/>
      <c r="U10402" s="74"/>
      <c r="V10402" s="74"/>
      <c r="W10402" s="74"/>
      <c r="X10402" s="74"/>
    </row>
    <row r="10403">
      <c r="S10403" s="73"/>
      <c r="T10403" s="73"/>
      <c r="U10403" s="74"/>
      <c r="V10403" s="74"/>
      <c r="W10403" s="74"/>
      <c r="X10403" s="74"/>
    </row>
    <row r="10404">
      <c r="S10404" s="73"/>
      <c r="T10404" s="73"/>
      <c r="U10404" s="74"/>
      <c r="V10404" s="74"/>
      <c r="W10404" s="74"/>
      <c r="X10404" s="74"/>
    </row>
    <row r="10405">
      <c r="S10405" s="73"/>
      <c r="T10405" s="73"/>
      <c r="U10405" s="74"/>
      <c r="V10405" s="74"/>
      <c r="W10405" s="74"/>
      <c r="X10405" s="74"/>
    </row>
    <row r="10406">
      <c r="S10406" s="73"/>
      <c r="T10406" s="73"/>
      <c r="U10406" s="74"/>
      <c r="V10406" s="74"/>
      <c r="W10406" s="74"/>
      <c r="X10406" s="74"/>
    </row>
    <row r="10407">
      <c r="S10407" s="73"/>
      <c r="T10407" s="73"/>
      <c r="U10407" s="74"/>
      <c r="V10407" s="74"/>
      <c r="W10407" s="74"/>
      <c r="X10407" s="74"/>
    </row>
    <row r="10408">
      <c r="S10408" s="73"/>
      <c r="T10408" s="73"/>
      <c r="U10408" s="74"/>
      <c r="V10408" s="74"/>
      <c r="W10408" s="74"/>
      <c r="X10408" s="74"/>
    </row>
    <row r="10409">
      <c r="S10409" s="73"/>
      <c r="T10409" s="73"/>
      <c r="U10409" s="74"/>
      <c r="V10409" s="74"/>
      <c r="W10409" s="74"/>
      <c r="X10409" s="74"/>
    </row>
    <row r="10410">
      <c r="S10410" s="73"/>
      <c r="T10410" s="73"/>
      <c r="U10410" s="74"/>
      <c r="V10410" s="74"/>
      <c r="W10410" s="74"/>
      <c r="X10410" s="74"/>
    </row>
    <row r="10411">
      <c r="S10411" s="73"/>
      <c r="T10411" s="73"/>
      <c r="U10411" s="74"/>
      <c r="V10411" s="74"/>
      <c r="W10411" s="74"/>
      <c r="X10411" s="74"/>
    </row>
    <row r="10412">
      <c r="S10412" s="73"/>
      <c r="T10412" s="73"/>
      <c r="U10412" s="74"/>
      <c r="V10412" s="74"/>
      <c r="W10412" s="74"/>
      <c r="X10412" s="74"/>
    </row>
    <row r="10413">
      <c r="S10413" s="73"/>
      <c r="T10413" s="73"/>
      <c r="U10413" s="74"/>
      <c r="V10413" s="74"/>
      <c r="W10413" s="74"/>
      <c r="X10413" s="74"/>
    </row>
    <row r="10414">
      <c r="S10414" s="73"/>
      <c r="T10414" s="73"/>
      <c r="U10414" s="74"/>
      <c r="V10414" s="74"/>
      <c r="W10414" s="74"/>
      <c r="X10414" s="74"/>
    </row>
    <row r="10415">
      <c r="S10415" s="73"/>
      <c r="T10415" s="73"/>
      <c r="U10415" s="74"/>
      <c r="V10415" s="74"/>
      <c r="W10415" s="74"/>
      <c r="X10415" s="74"/>
    </row>
    <row r="10416">
      <c r="S10416" s="73"/>
      <c r="T10416" s="73"/>
      <c r="U10416" s="74"/>
      <c r="V10416" s="74"/>
      <c r="W10416" s="74"/>
      <c r="X10416" s="74"/>
    </row>
    <row r="10417">
      <c r="S10417" s="73"/>
      <c r="T10417" s="73"/>
      <c r="U10417" s="74"/>
      <c r="V10417" s="74"/>
      <c r="W10417" s="74"/>
      <c r="X10417" s="74"/>
    </row>
    <row r="10418">
      <c r="S10418" s="73"/>
      <c r="T10418" s="73"/>
      <c r="U10418" s="74"/>
      <c r="V10418" s="74"/>
      <c r="W10418" s="74"/>
      <c r="X10418" s="74"/>
    </row>
    <row r="10419">
      <c r="S10419" s="73"/>
      <c r="T10419" s="73"/>
      <c r="U10419" s="74"/>
      <c r="V10419" s="74"/>
      <c r="W10419" s="74"/>
      <c r="X10419" s="74"/>
    </row>
    <row r="10420">
      <c r="S10420" s="73"/>
      <c r="T10420" s="73"/>
      <c r="U10420" s="74"/>
      <c r="V10420" s="74"/>
      <c r="W10420" s="74"/>
      <c r="X10420" s="74"/>
    </row>
    <row r="10421">
      <c r="S10421" s="73"/>
      <c r="T10421" s="73"/>
      <c r="U10421" s="74"/>
      <c r="V10421" s="74"/>
      <c r="W10421" s="74"/>
      <c r="X10421" s="74"/>
    </row>
    <row r="10422">
      <c r="S10422" s="73"/>
      <c r="T10422" s="73"/>
      <c r="U10422" s="74"/>
      <c r="V10422" s="74"/>
      <c r="W10422" s="74"/>
      <c r="X10422" s="74"/>
    </row>
    <row r="10423">
      <c r="S10423" s="73"/>
      <c r="T10423" s="73"/>
      <c r="U10423" s="74"/>
      <c r="V10423" s="74"/>
      <c r="W10423" s="74"/>
      <c r="X10423" s="74"/>
    </row>
    <row r="10424">
      <c r="S10424" s="73"/>
      <c r="T10424" s="73"/>
      <c r="U10424" s="74"/>
      <c r="V10424" s="74"/>
      <c r="W10424" s="74"/>
      <c r="X10424" s="74"/>
    </row>
    <row r="10425">
      <c r="S10425" s="73"/>
      <c r="T10425" s="73"/>
      <c r="U10425" s="74"/>
      <c r="V10425" s="74"/>
      <c r="W10425" s="74"/>
      <c r="X10425" s="74"/>
    </row>
    <row r="10426">
      <c r="S10426" s="73"/>
      <c r="T10426" s="73"/>
      <c r="U10426" s="74"/>
      <c r="V10426" s="74"/>
      <c r="W10426" s="74"/>
      <c r="X10426" s="74"/>
    </row>
    <row r="10427">
      <c r="S10427" s="73"/>
      <c r="T10427" s="73"/>
      <c r="U10427" s="74"/>
      <c r="V10427" s="74"/>
      <c r="W10427" s="74"/>
      <c r="X10427" s="74"/>
    </row>
    <row r="10428">
      <c r="S10428" s="73"/>
      <c r="T10428" s="73"/>
      <c r="U10428" s="74"/>
      <c r="V10428" s="74"/>
      <c r="W10428" s="74"/>
      <c r="X10428" s="74"/>
    </row>
    <row r="10429">
      <c r="S10429" s="73"/>
      <c r="T10429" s="73"/>
      <c r="U10429" s="74"/>
      <c r="V10429" s="74"/>
      <c r="W10429" s="74"/>
      <c r="X10429" s="74"/>
    </row>
    <row r="10430">
      <c r="S10430" s="73"/>
      <c r="T10430" s="73"/>
      <c r="U10430" s="74"/>
      <c r="V10430" s="74"/>
      <c r="W10430" s="74"/>
      <c r="X10430" s="74"/>
    </row>
    <row r="10431">
      <c r="S10431" s="73"/>
      <c r="T10431" s="73"/>
      <c r="U10431" s="74"/>
      <c r="V10431" s="74"/>
      <c r="W10431" s="74"/>
      <c r="X10431" s="74"/>
    </row>
    <row r="10432">
      <c r="S10432" s="73"/>
      <c r="T10432" s="73"/>
      <c r="U10432" s="74"/>
      <c r="V10432" s="74"/>
      <c r="W10432" s="74"/>
      <c r="X10432" s="74"/>
    </row>
    <row r="10433">
      <c r="S10433" s="73"/>
      <c r="T10433" s="73"/>
      <c r="U10433" s="74"/>
      <c r="V10433" s="74"/>
      <c r="W10433" s="74"/>
      <c r="X10433" s="74"/>
    </row>
    <row r="10434">
      <c r="S10434" s="73"/>
      <c r="T10434" s="73"/>
      <c r="U10434" s="74"/>
      <c r="V10434" s="74"/>
      <c r="W10434" s="74"/>
      <c r="X10434" s="74"/>
    </row>
    <row r="10435">
      <c r="S10435" s="73"/>
      <c r="T10435" s="73"/>
      <c r="U10435" s="74"/>
      <c r="V10435" s="74"/>
      <c r="W10435" s="74"/>
      <c r="X10435" s="74"/>
    </row>
    <row r="10436">
      <c r="S10436" s="73"/>
      <c r="T10436" s="73"/>
      <c r="U10436" s="74"/>
      <c r="V10436" s="74"/>
      <c r="W10436" s="74"/>
      <c r="X10436" s="74"/>
    </row>
    <row r="10437">
      <c r="S10437" s="73"/>
      <c r="T10437" s="73"/>
      <c r="U10437" s="74"/>
      <c r="V10437" s="74"/>
      <c r="W10437" s="74"/>
      <c r="X10437" s="74"/>
    </row>
    <row r="10438">
      <c r="S10438" s="73"/>
      <c r="T10438" s="73"/>
      <c r="U10438" s="74"/>
      <c r="V10438" s="74"/>
      <c r="W10438" s="74"/>
      <c r="X10438" s="74"/>
    </row>
    <row r="10439">
      <c r="S10439" s="73"/>
      <c r="T10439" s="73"/>
      <c r="U10439" s="74"/>
      <c r="V10439" s="74"/>
      <c r="W10439" s="74"/>
      <c r="X10439" s="74"/>
    </row>
    <row r="10440">
      <c r="S10440" s="73"/>
      <c r="T10440" s="73"/>
      <c r="U10440" s="74"/>
      <c r="V10440" s="74"/>
      <c r="W10440" s="74"/>
      <c r="X10440" s="74"/>
    </row>
    <row r="10441">
      <c r="S10441" s="73"/>
      <c r="T10441" s="73"/>
      <c r="U10441" s="74"/>
      <c r="V10441" s="74"/>
      <c r="W10441" s="74"/>
      <c r="X10441" s="74"/>
    </row>
    <row r="10442">
      <c r="S10442" s="73"/>
      <c r="T10442" s="73"/>
      <c r="U10442" s="74"/>
      <c r="V10442" s="74"/>
      <c r="W10442" s="74"/>
      <c r="X10442" s="74"/>
    </row>
    <row r="10443">
      <c r="S10443" s="73"/>
      <c r="T10443" s="73"/>
      <c r="U10443" s="74"/>
      <c r="V10443" s="74"/>
      <c r="W10443" s="74"/>
      <c r="X10443" s="74"/>
    </row>
    <row r="10444">
      <c r="S10444" s="73"/>
      <c r="T10444" s="73"/>
      <c r="U10444" s="74"/>
      <c r="V10444" s="74"/>
      <c r="W10444" s="74"/>
      <c r="X10444" s="74"/>
    </row>
    <row r="10445">
      <c r="S10445" s="73"/>
      <c r="T10445" s="73"/>
      <c r="U10445" s="74"/>
      <c r="V10445" s="74"/>
      <c r="W10445" s="74"/>
      <c r="X10445" s="74"/>
    </row>
    <row r="10446">
      <c r="S10446" s="73"/>
      <c r="T10446" s="73"/>
      <c r="U10446" s="74"/>
      <c r="V10446" s="74"/>
      <c r="W10446" s="74"/>
      <c r="X10446" s="74"/>
    </row>
    <row r="10447">
      <c r="S10447" s="73"/>
      <c r="T10447" s="73"/>
      <c r="U10447" s="74"/>
      <c r="V10447" s="74"/>
      <c r="W10447" s="74"/>
      <c r="X10447" s="74"/>
    </row>
    <row r="10448">
      <c r="S10448" s="73"/>
      <c r="T10448" s="73"/>
      <c r="U10448" s="74"/>
      <c r="V10448" s="74"/>
      <c r="W10448" s="74"/>
      <c r="X10448" s="74"/>
    </row>
    <row r="10449">
      <c r="S10449" s="73"/>
      <c r="T10449" s="73"/>
      <c r="U10449" s="74"/>
      <c r="V10449" s="74"/>
      <c r="W10449" s="74"/>
      <c r="X10449" s="74"/>
    </row>
    <row r="10450">
      <c r="S10450" s="73"/>
      <c r="T10450" s="73"/>
      <c r="U10450" s="74"/>
      <c r="V10450" s="74"/>
      <c r="W10450" s="74"/>
      <c r="X10450" s="74"/>
    </row>
    <row r="10451">
      <c r="S10451" s="73"/>
      <c r="T10451" s="73"/>
      <c r="U10451" s="74"/>
      <c r="V10451" s="74"/>
      <c r="W10451" s="74"/>
      <c r="X10451" s="74"/>
    </row>
    <row r="10452">
      <c r="S10452" s="73"/>
      <c r="T10452" s="73"/>
      <c r="U10452" s="74"/>
      <c r="V10452" s="74"/>
      <c r="W10452" s="74"/>
      <c r="X10452" s="74"/>
    </row>
    <row r="10453">
      <c r="S10453" s="73"/>
      <c r="T10453" s="73"/>
      <c r="U10453" s="74"/>
      <c r="V10453" s="74"/>
      <c r="W10453" s="74"/>
      <c r="X10453" s="74"/>
    </row>
    <row r="10454">
      <c r="S10454" s="73"/>
      <c r="T10454" s="73"/>
      <c r="U10454" s="74"/>
      <c r="V10454" s="74"/>
      <c r="W10454" s="74"/>
      <c r="X10454" s="74"/>
    </row>
    <row r="10455">
      <c r="S10455" s="73"/>
      <c r="T10455" s="73"/>
      <c r="U10455" s="74"/>
      <c r="V10455" s="74"/>
      <c r="W10455" s="74"/>
      <c r="X10455" s="74"/>
    </row>
    <row r="10456">
      <c r="S10456" s="73"/>
      <c r="T10456" s="73"/>
      <c r="U10456" s="74"/>
      <c r="V10456" s="74"/>
      <c r="W10456" s="74"/>
      <c r="X10456" s="74"/>
    </row>
    <row r="10457">
      <c r="S10457" s="73"/>
      <c r="T10457" s="73"/>
      <c r="U10457" s="74"/>
      <c r="V10457" s="74"/>
      <c r="W10457" s="74"/>
      <c r="X10457" s="74"/>
    </row>
    <row r="10458">
      <c r="S10458" s="73"/>
      <c r="T10458" s="73"/>
      <c r="U10458" s="74"/>
      <c r="V10458" s="74"/>
      <c r="W10458" s="74"/>
      <c r="X10458" s="74"/>
    </row>
    <row r="10459">
      <c r="S10459" s="73"/>
      <c r="T10459" s="73"/>
      <c r="U10459" s="74"/>
      <c r="V10459" s="74"/>
      <c r="W10459" s="74"/>
      <c r="X10459" s="74"/>
    </row>
    <row r="10460">
      <c r="S10460" s="73"/>
      <c r="T10460" s="73"/>
      <c r="U10460" s="74"/>
      <c r="V10460" s="74"/>
      <c r="W10460" s="74"/>
      <c r="X10460" s="74"/>
    </row>
    <row r="10461">
      <c r="S10461" s="73"/>
      <c r="T10461" s="73"/>
      <c r="U10461" s="74"/>
      <c r="V10461" s="74"/>
      <c r="W10461" s="74"/>
      <c r="X10461" s="74"/>
    </row>
    <row r="10462">
      <c r="S10462" s="73"/>
      <c r="T10462" s="73"/>
      <c r="U10462" s="74"/>
      <c r="V10462" s="74"/>
      <c r="W10462" s="74"/>
      <c r="X10462" s="74"/>
    </row>
    <row r="10463">
      <c r="S10463" s="73"/>
      <c r="T10463" s="73"/>
      <c r="U10463" s="74"/>
      <c r="V10463" s="74"/>
      <c r="W10463" s="74"/>
      <c r="X10463" s="74"/>
    </row>
    <row r="10464">
      <c r="S10464" s="73"/>
      <c r="T10464" s="73"/>
      <c r="U10464" s="74"/>
      <c r="V10464" s="74"/>
      <c r="W10464" s="74"/>
      <c r="X10464" s="74"/>
    </row>
    <row r="10465">
      <c r="S10465" s="73"/>
      <c r="T10465" s="73"/>
      <c r="U10465" s="74"/>
      <c r="V10465" s="74"/>
      <c r="W10465" s="74"/>
      <c r="X10465" s="74"/>
    </row>
    <row r="10466">
      <c r="S10466" s="73"/>
      <c r="T10466" s="73"/>
      <c r="U10466" s="74"/>
      <c r="V10466" s="74"/>
      <c r="W10466" s="74"/>
      <c r="X10466" s="74"/>
    </row>
    <row r="10467">
      <c r="S10467" s="73"/>
      <c r="T10467" s="73"/>
      <c r="U10467" s="74"/>
      <c r="V10467" s="74"/>
      <c r="W10467" s="74"/>
      <c r="X10467" s="74"/>
    </row>
    <row r="10468">
      <c r="S10468" s="73"/>
      <c r="T10468" s="73"/>
      <c r="U10468" s="74"/>
      <c r="V10468" s="74"/>
      <c r="W10468" s="74"/>
      <c r="X10468" s="74"/>
    </row>
    <row r="10469">
      <c r="S10469" s="73"/>
      <c r="T10469" s="73"/>
      <c r="U10469" s="74"/>
      <c r="V10469" s="74"/>
      <c r="W10469" s="74"/>
      <c r="X10469" s="74"/>
    </row>
    <row r="10470">
      <c r="S10470" s="73"/>
      <c r="T10470" s="73"/>
      <c r="U10470" s="74"/>
      <c r="V10470" s="74"/>
      <c r="W10470" s="74"/>
      <c r="X10470" s="74"/>
    </row>
    <row r="10471">
      <c r="S10471" s="73"/>
      <c r="T10471" s="73"/>
      <c r="U10471" s="74"/>
      <c r="V10471" s="74"/>
      <c r="W10471" s="74"/>
      <c r="X10471" s="74"/>
    </row>
    <row r="10472">
      <c r="S10472" s="73"/>
      <c r="T10472" s="73"/>
      <c r="U10472" s="74"/>
      <c r="V10472" s="74"/>
      <c r="W10472" s="74"/>
      <c r="X10472" s="74"/>
    </row>
    <row r="10473">
      <c r="S10473" s="73"/>
      <c r="T10473" s="73"/>
      <c r="U10473" s="74"/>
      <c r="V10473" s="74"/>
      <c r="W10473" s="74"/>
      <c r="X10473" s="74"/>
    </row>
    <row r="10474">
      <c r="S10474" s="73"/>
      <c r="T10474" s="73"/>
      <c r="U10474" s="74"/>
      <c r="V10474" s="74"/>
      <c r="W10474" s="74"/>
      <c r="X10474" s="74"/>
    </row>
    <row r="10475">
      <c r="S10475" s="73"/>
      <c r="T10475" s="73"/>
      <c r="U10475" s="74"/>
      <c r="V10475" s="74"/>
      <c r="W10475" s="74"/>
      <c r="X10475" s="74"/>
    </row>
    <row r="10476">
      <c r="S10476" s="73"/>
      <c r="T10476" s="73"/>
      <c r="U10476" s="74"/>
      <c r="V10476" s="74"/>
      <c r="W10476" s="74"/>
      <c r="X10476" s="74"/>
    </row>
    <row r="10477">
      <c r="S10477" s="73"/>
      <c r="T10477" s="73"/>
      <c r="U10477" s="74"/>
      <c r="V10477" s="74"/>
      <c r="W10477" s="74"/>
      <c r="X10477" s="74"/>
    </row>
    <row r="10478">
      <c r="S10478" s="73"/>
      <c r="T10478" s="73"/>
      <c r="U10478" s="74"/>
      <c r="V10478" s="74"/>
      <c r="W10478" s="74"/>
      <c r="X10478" s="74"/>
    </row>
    <row r="10479">
      <c r="S10479" s="73"/>
      <c r="T10479" s="73"/>
      <c r="U10479" s="74"/>
      <c r="V10479" s="74"/>
      <c r="W10479" s="74"/>
      <c r="X10479" s="74"/>
    </row>
    <row r="10480">
      <c r="S10480" s="73"/>
      <c r="T10480" s="73"/>
      <c r="U10480" s="74"/>
      <c r="V10480" s="74"/>
      <c r="W10480" s="74"/>
      <c r="X10480" s="74"/>
    </row>
    <row r="10481">
      <c r="S10481" s="73"/>
      <c r="T10481" s="73"/>
      <c r="U10481" s="74"/>
      <c r="V10481" s="74"/>
      <c r="W10481" s="74"/>
      <c r="X10481" s="74"/>
    </row>
    <row r="10482">
      <c r="S10482" s="73"/>
      <c r="T10482" s="73"/>
      <c r="U10482" s="74"/>
      <c r="V10482" s="74"/>
      <c r="W10482" s="74"/>
      <c r="X10482" s="74"/>
    </row>
    <row r="10483">
      <c r="S10483" s="73"/>
      <c r="T10483" s="73"/>
      <c r="U10483" s="74"/>
      <c r="V10483" s="74"/>
      <c r="W10483" s="74"/>
      <c r="X10483" s="74"/>
    </row>
    <row r="10484">
      <c r="S10484" s="73"/>
      <c r="T10484" s="73"/>
      <c r="U10484" s="74"/>
      <c r="V10484" s="74"/>
      <c r="W10484" s="74"/>
      <c r="X10484" s="74"/>
    </row>
    <row r="10485">
      <c r="S10485" s="73"/>
      <c r="T10485" s="73"/>
      <c r="U10485" s="74"/>
      <c r="V10485" s="74"/>
      <c r="W10485" s="74"/>
      <c r="X10485" s="74"/>
    </row>
    <row r="10486">
      <c r="S10486" s="73"/>
      <c r="T10486" s="73"/>
      <c r="U10486" s="74"/>
      <c r="V10486" s="74"/>
      <c r="W10486" s="74"/>
      <c r="X10486" s="74"/>
    </row>
    <row r="10487">
      <c r="S10487" s="73"/>
      <c r="T10487" s="73"/>
      <c r="U10487" s="74"/>
      <c r="V10487" s="74"/>
      <c r="W10487" s="74"/>
      <c r="X10487" s="74"/>
    </row>
    <row r="10488">
      <c r="S10488" s="73"/>
      <c r="T10488" s="73"/>
      <c r="U10488" s="74"/>
      <c r="V10488" s="74"/>
      <c r="W10488" s="74"/>
      <c r="X10488" s="74"/>
    </row>
    <row r="10489">
      <c r="S10489" s="73"/>
      <c r="T10489" s="73"/>
      <c r="U10489" s="74"/>
      <c r="V10489" s="74"/>
      <c r="W10489" s="74"/>
      <c r="X10489" s="74"/>
    </row>
    <row r="10490">
      <c r="S10490" s="73"/>
      <c r="T10490" s="73"/>
      <c r="U10490" s="74"/>
      <c r="V10490" s="74"/>
      <c r="W10490" s="74"/>
      <c r="X10490" s="74"/>
    </row>
    <row r="10491">
      <c r="S10491" s="73"/>
      <c r="T10491" s="73"/>
      <c r="U10491" s="74"/>
      <c r="V10491" s="74"/>
      <c r="W10491" s="74"/>
      <c r="X10491" s="74"/>
    </row>
    <row r="10492">
      <c r="S10492" s="73"/>
      <c r="T10492" s="73"/>
      <c r="U10492" s="74"/>
      <c r="V10492" s="74"/>
      <c r="W10492" s="74"/>
      <c r="X10492" s="74"/>
    </row>
    <row r="10493">
      <c r="S10493" s="73"/>
      <c r="T10493" s="73"/>
      <c r="U10493" s="74"/>
      <c r="V10493" s="74"/>
      <c r="W10493" s="74"/>
      <c r="X10493" s="74"/>
    </row>
    <row r="10494">
      <c r="S10494" s="73"/>
      <c r="T10494" s="73"/>
      <c r="U10494" s="74"/>
      <c r="V10494" s="74"/>
      <c r="W10494" s="74"/>
      <c r="X10494" s="74"/>
    </row>
    <row r="10495">
      <c r="S10495" s="73"/>
      <c r="T10495" s="73"/>
      <c r="U10495" s="74"/>
      <c r="V10495" s="74"/>
      <c r="W10495" s="74"/>
      <c r="X10495" s="74"/>
    </row>
    <row r="10496">
      <c r="S10496" s="73"/>
      <c r="T10496" s="73"/>
      <c r="U10496" s="74"/>
      <c r="V10496" s="74"/>
      <c r="W10496" s="74"/>
      <c r="X10496" s="74"/>
    </row>
    <row r="10497">
      <c r="S10497" s="73"/>
      <c r="T10497" s="73"/>
      <c r="U10497" s="74"/>
      <c r="V10497" s="74"/>
      <c r="W10497" s="74"/>
      <c r="X10497" s="74"/>
    </row>
    <row r="10498">
      <c r="S10498" s="73"/>
      <c r="T10498" s="73"/>
      <c r="U10498" s="74"/>
      <c r="V10498" s="74"/>
      <c r="W10498" s="74"/>
      <c r="X10498" s="74"/>
    </row>
    <row r="10499">
      <c r="S10499" s="73"/>
      <c r="T10499" s="73"/>
      <c r="U10499" s="74"/>
      <c r="V10499" s="74"/>
      <c r="W10499" s="74"/>
      <c r="X10499" s="74"/>
    </row>
    <row r="10500">
      <c r="S10500" s="73"/>
      <c r="T10500" s="73"/>
      <c r="U10500" s="74"/>
      <c r="V10500" s="74"/>
      <c r="W10500" s="74"/>
      <c r="X10500" s="74"/>
    </row>
    <row r="10501">
      <c r="S10501" s="73"/>
      <c r="T10501" s="73"/>
      <c r="U10501" s="74"/>
      <c r="V10501" s="74"/>
      <c r="W10501" s="74"/>
      <c r="X10501" s="74"/>
    </row>
    <row r="10502">
      <c r="S10502" s="73"/>
      <c r="T10502" s="73"/>
      <c r="U10502" s="74"/>
      <c r="V10502" s="74"/>
      <c r="W10502" s="74"/>
      <c r="X10502" s="74"/>
    </row>
    <row r="10503">
      <c r="S10503" s="73"/>
      <c r="T10503" s="73"/>
      <c r="U10503" s="74"/>
      <c r="V10503" s="74"/>
      <c r="W10503" s="74"/>
      <c r="X10503" s="74"/>
    </row>
    <row r="10504">
      <c r="S10504" s="73"/>
      <c r="T10504" s="73"/>
      <c r="U10504" s="74"/>
      <c r="V10504" s="74"/>
      <c r="W10504" s="74"/>
      <c r="X10504" s="74"/>
    </row>
    <row r="10505">
      <c r="S10505" s="73"/>
      <c r="T10505" s="73"/>
      <c r="U10505" s="74"/>
      <c r="V10505" s="74"/>
      <c r="W10505" s="74"/>
      <c r="X10505" s="74"/>
    </row>
    <row r="10506">
      <c r="S10506" s="73"/>
      <c r="T10506" s="73"/>
      <c r="U10506" s="74"/>
      <c r="V10506" s="74"/>
      <c r="W10506" s="74"/>
      <c r="X10506" s="74"/>
    </row>
    <row r="10507">
      <c r="S10507" s="73"/>
      <c r="T10507" s="73"/>
      <c r="U10507" s="74"/>
      <c r="V10507" s="74"/>
      <c r="W10507" s="74"/>
      <c r="X10507" s="74"/>
    </row>
    <row r="10508">
      <c r="S10508" s="73"/>
      <c r="T10508" s="73"/>
      <c r="U10508" s="74"/>
      <c r="V10508" s="74"/>
      <c r="W10508" s="74"/>
      <c r="X10508" s="74"/>
    </row>
    <row r="10509">
      <c r="S10509" s="73"/>
      <c r="T10509" s="73"/>
      <c r="U10509" s="74"/>
      <c r="V10509" s="74"/>
      <c r="W10509" s="74"/>
      <c r="X10509" s="74"/>
    </row>
    <row r="10510">
      <c r="S10510" s="73"/>
      <c r="T10510" s="73"/>
      <c r="U10510" s="74"/>
      <c r="V10510" s="74"/>
      <c r="W10510" s="74"/>
      <c r="X10510" s="74"/>
    </row>
    <row r="10511">
      <c r="S10511" s="73"/>
      <c r="T10511" s="73"/>
      <c r="U10511" s="74"/>
      <c r="V10511" s="74"/>
      <c r="W10511" s="74"/>
      <c r="X10511" s="74"/>
    </row>
    <row r="10512">
      <c r="S10512" s="73"/>
      <c r="T10512" s="73"/>
      <c r="U10512" s="74"/>
      <c r="V10512" s="74"/>
      <c r="W10512" s="74"/>
      <c r="X10512" s="74"/>
    </row>
    <row r="10513">
      <c r="S10513" s="73"/>
      <c r="T10513" s="73"/>
      <c r="U10513" s="74"/>
      <c r="V10513" s="74"/>
      <c r="W10513" s="74"/>
      <c r="X10513" s="74"/>
    </row>
    <row r="10514">
      <c r="S10514" s="73"/>
      <c r="T10514" s="73"/>
      <c r="U10514" s="74"/>
      <c r="V10514" s="74"/>
      <c r="W10514" s="74"/>
      <c r="X10514" s="74"/>
    </row>
    <row r="10515">
      <c r="S10515" s="73"/>
      <c r="T10515" s="73"/>
      <c r="U10515" s="74"/>
      <c r="V10515" s="74"/>
      <c r="W10515" s="74"/>
      <c r="X10515" s="74"/>
    </row>
    <row r="10516">
      <c r="S10516" s="73"/>
      <c r="T10516" s="73"/>
      <c r="U10516" s="74"/>
      <c r="V10516" s="74"/>
      <c r="W10516" s="74"/>
      <c r="X10516" s="74"/>
    </row>
    <row r="10517">
      <c r="S10517" s="73"/>
      <c r="T10517" s="73"/>
      <c r="U10517" s="74"/>
      <c r="V10517" s="74"/>
      <c r="W10517" s="74"/>
      <c r="X10517" s="74"/>
    </row>
    <row r="10518">
      <c r="S10518" s="73"/>
      <c r="T10518" s="73"/>
      <c r="U10518" s="74"/>
      <c r="V10518" s="74"/>
      <c r="W10518" s="74"/>
      <c r="X10518" s="74"/>
    </row>
    <row r="10519">
      <c r="S10519" s="73"/>
      <c r="T10519" s="73"/>
      <c r="U10519" s="74"/>
      <c r="V10519" s="74"/>
      <c r="W10519" s="74"/>
      <c r="X10519" s="74"/>
    </row>
    <row r="10520">
      <c r="S10520" s="73"/>
      <c r="T10520" s="73"/>
      <c r="U10520" s="74"/>
      <c r="V10520" s="74"/>
      <c r="W10520" s="74"/>
      <c r="X10520" s="74"/>
    </row>
    <row r="10521">
      <c r="S10521" s="73"/>
      <c r="T10521" s="73"/>
      <c r="U10521" s="74"/>
      <c r="V10521" s="74"/>
      <c r="W10521" s="74"/>
      <c r="X10521" s="74"/>
    </row>
    <row r="10522">
      <c r="S10522" s="73"/>
      <c r="T10522" s="73"/>
      <c r="U10522" s="74"/>
      <c r="V10522" s="74"/>
      <c r="W10522" s="74"/>
      <c r="X10522" s="74"/>
    </row>
    <row r="10523">
      <c r="S10523" s="73"/>
      <c r="T10523" s="73"/>
      <c r="U10523" s="74"/>
      <c r="V10523" s="74"/>
      <c r="W10523" s="74"/>
      <c r="X10523" s="74"/>
    </row>
    <row r="10524">
      <c r="S10524" s="73"/>
      <c r="T10524" s="73"/>
      <c r="U10524" s="74"/>
      <c r="V10524" s="74"/>
      <c r="W10524" s="74"/>
      <c r="X10524" s="74"/>
    </row>
    <row r="10525">
      <c r="S10525" s="73"/>
      <c r="T10525" s="73"/>
      <c r="U10525" s="74"/>
      <c r="V10525" s="74"/>
      <c r="W10525" s="74"/>
      <c r="X10525" s="74"/>
    </row>
    <row r="10526">
      <c r="S10526" s="73"/>
      <c r="T10526" s="73"/>
      <c r="U10526" s="74"/>
      <c r="V10526" s="74"/>
      <c r="W10526" s="74"/>
      <c r="X10526" s="74"/>
    </row>
    <row r="10527">
      <c r="S10527" s="73"/>
      <c r="T10527" s="73"/>
      <c r="U10527" s="74"/>
      <c r="V10527" s="74"/>
      <c r="W10527" s="74"/>
      <c r="X10527" s="74"/>
    </row>
    <row r="10528">
      <c r="S10528" s="73"/>
      <c r="T10528" s="73"/>
      <c r="U10528" s="74"/>
      <c r="V10528" s="74"/>
      <c r="W10528" s="74"/>
      <c r="X10528" s="74"/>
    </row>
    <row r="10529">
      <c r="S10529" s="73"/>
      <c r="T10529" s="73"/>
      <c r="U10529" s="74"/>
      <c r="V10529" s="74"/>
      <c r="W10529" s="74"/>
      <c r="X10529" s="74"/>
    </row>
    <row r="10530">
      <c r="S10530" s="73"/>
      <c r="T10530" s="73"/>
      <c r="U10530" s="74"/>
      <c r="V10530" s="74"/>
      <c r="W10530" s="74"/>
      <c r="X10530" s="74"/>
    </row>
    <row r="10531">
      <c r="S10531" s="73"/>
      <c r="T10531" s="73"/>
      <c r="U10531" s="74"/>
      <c r="V10531" s="74"/>
      <c r="W10531" s="74"/>
      <c r="X10531" s="74"/>
    </row>
    <row r="10532">
      <c r="S10532" s="73"/>
      <c r="T10532" s="73"/>
      <c r="U10532" s="74"/>
      <c r="V10532" s="74"/>
      <c r="W10532" s="74"/>
      <c r="X10532" s="74"/>
    </row>
    <row r="10533">
      <c r="S10533" s="73"/>
      <c r="T10533" s="73"/>
      <c r="U10533" s="74"/>
      <c r="V10533" s="74"/>
      <c r="W10533" s="74"/>
      <c r="X10533" s="74"/>
    </row>
    <row r="10534">
      <c r="S10534" s="73"/>
      <c r="T10534" s="73"/>
      <c r="U10534" s="74"/>
      <c r="V10534" s="74"/>
      <c r="W10534" s="74"/>
      <c r="X10534" s="74"/>
    </row>
    <row r="10535">
      <c r="S10535" s="73"/>
      <c r="T10535" s="73"/>
      <c r="U10535" s="74"/>
      <c r="V10535" s="74"/>
      <c r="W10535" s="74"/>
      <c r="X10535" s="74"/>
    </row>
    <row r="10536">
      <c r="S10536" s="73"/>
      <c r="T10536" s="73"/>
      <c r="U10536" s="74"/>
      <c r="V10536" s="74"/>
      <c r="W10536" s="74"/>
      <c r="X10536" s="74"/>
    </row>
    <row r="10537">
      <c r="S10537" s="73"/>
      <c r="T10537" s="73"/>
      <c r="U10537" s="74"/>
      <c r="V10537" s="74"/>
      <c r="W10537" s="74"/>
      <c r="X10537" s="74"/>
    </row>
    <row r="10538">
      <c r="S10538" s="73"/>
      <c r="T10538" s="73"/>
      <c r="U10538" s="74"/>
      <c r="V10538" s="74"/>
      <c r="W10538" s="74"/>
      <c r="X10538" s="74"/>
    </row>
    <row r="10539">
      <c r="S10539" s="73"/>
      <c r="T10539" s="73"/>
      <c r="U10539" s="74"/>
      <c r="V10539" s="74"/>
      <c r="W10539" s="74"/>
      <c r="X10539" s="74"/>
    </row>
    <row r="10540">
      <c r="S10540" s="73"/>
      <c r="T10540" s="73"/>
      <c r="U10540" s="74"/>
      <c r="V10540" s="74"/>
      <c r="W10540" s="74"/>
      <c r="X10540" s="74"/>
    </row>
    <row r="10541">
      <c r="S10541" s="73"/>
      <c r="T10541" s="73"/>
      <c r="U10541" s="74"/>
      <c r="V10541" s="74"/>
      <c r="W10541" s="74"/>
      <c r="X10541" s="74"/>
    </row>
    <row r="10542">
      <c r="S10542" s="73"/>
      <c r="T10542" s="73"/>
      <c r="U10542" s="74"/>
      <c r="V10542" s="74"/>
      <c r="W10542" s="74"/>
      <c r="X10542" s="74"/>
    </row>
    <row r="10543">
      <c r="S10543" s="73"/>
      <c r="T10543" s="73"/>
      <c r="U10543" s="74"/>
      <c r="V10543" s="74"/>
      <c r="W10543" s="74"/>
      <c r="X10543" s="74"/>
    </row>
    <row r="10544">
      <c r="S10544" s="76"/>
      <c r="T10544" s="73"/>
      <c r="U10544" s="74"/>
      <c r="V10544" s="74"/>
      <c r="W10544" s="74"/>
      <c r="X10544" s="74"/>
    </row>
    <row r="10545">
      <c r="S10545" s="73"/>
      <c r="T10545" s="73"/>
      <c r="U10545" s="74"/>
      <c r="V10545" s="74"/>
      <c r="W10545" s="74"/>
      <c r="X10545" s="74"/>
    </row>
    <row r="10546">
      <c r="S10546" s="73"/>
      <c r="T10546" s="73"/>
      <c r="U10546" s="74"/>
      <c r="V10546" s="74"/>
      <c r="W10546" s="74"/>
      <c r="X10546" s="74"/>
    </row>
    <row r="10547">
      <c r="S10547" s="73"/>
      <c r="T10547" s="73"/>
      <c r="U10547" s="74"/>
      <c r="V10547" s="74"/>
      <c r="W10547" s="74"/>
      <c r="X10547" s="74"/>
    </row>
    <row r="10548">
      <c r="S10548" s="73"/>
      <c r="T10548" s="73"/>
      <c r="U10548" s="74"/>
      <c r="V10548" s="74"/>
      <c r="W10548" s="74"/>
      <c r="X10548" s="74"/>
    </row>
    <row r="10549">
      <c r="S10549" s="73"/>
      <c r="T10549" s="73"/>
      <c r="U10549" s="74"/>
      <c r="V10549" s="74"/>
      <c r="W10549" s="74"/>
      <c r="X10549" s="74"/>
    </row>
    <row r="10550">
      <c r="S10550" s="73"/>
      <c r="T10550" s="73"/>
      <c r="U10550" s="74"/>
      <c r="V10550" s="74"/>
      <c r="W10550" s="74"/>
      <c r="X10550" s="74"/>
    </row>
    <row r="10551">
      <c r="S10551" s="73"/>
      <c r="T10551" s="73"/>
      <c r="U10551" s="74"/>
      <c r="V10551" s="74"/>
      <c r="W10551" s="74"/>
      <c r="X10551" s="74"/>
    </row>
    <row r="10552">
      <c r="S10552" s="73"/>
      <c r="T10552" s="73"/>
      <c r="U10552" s="74"/>
      <c r="V10552" s="74"/>
      <c r="W10552" s="74"/>
      <c r="X10552" s="74"/>
    </row>
    <row r="10553">
      <c r="S10553" s="73"/>
      <c r="T10553" s="73"/>
      <c r="U10553" s="74"/>
      <c r="V10553" s="74"/>
      <c r="W10553" s="74"/>
      <c r="X10553" s="74"/>
    </row>
    <row r="10554">
      <c r="S10554" s="73"/>
      <c r="T10554" s="73"/>
      <c r="U10554" s="74"/>
      <c r="V10554" s="74"/>
      <c r="W10554" s="74"/>
      <c r="X10554" s="74"/>
    </row>
    <row r="10555">
      <c r="S10555" s="73"/>
      <c r="T10555" s="73"/>
      <c r="U10555" s="74"/>
      <c r="V10555" s="74"/>
      <c r="W10555" s="74"/>
      <c r="X10555" s="74"/>
    </row>
    <row r="10556">
      <c r="S10556" s="73"/>
      <c r="T10556" s="73"/>
      <c r="U10556" s="74"/>
      <c r="V10556" s="74"/>
      <c r="W10556" s="74"/>
      <c r="X10556" s="74"/>
    </row>
    <row r="10557">
      <c r="S10557" s="73"/>
      <c r="T10557" s="73"/>
      <c r="U10557" s="74"/>
      <c r="V10557" s="74"/>
      <c r="W10557" s="74"/>
      <c r="X10557" s="74"/>
    </row>
    <row r="10558">
      <c r="S10558" s="73"/>
      <c r="T10558" s="73"/>
      <c r="U10558" s="74"/>
      <c r="V10558" s="74"/>
      <c r="W10558" s="74"/>
      <c r="X10558" s="74"/>
    </row>
    <row r="10559">
      <c r="S10559" s="73"/>
      <c r="T10559" s="73"/>
      <c r="U10559" s="74"/>
      <c r="V10559" s="74"/>
      <c r="W10559" s="74"/>
      <c r="X10559" s="74"/>
    </row>
    <row r="10560">
      <c r="S10560" s="73"/>
      <c r="T10560" s="73"/>
      <c r="U10560" s="74"/>
      <c r="V10560" s="74"/>
      <c r="W10560" s="74"/>
      <c r="X10560" s="74"/>
    </row>
    <row r="10561">
      <c r="S10561" s="73"/>
      <c r="T10561" s="73"/>
      <c r="U10561" s="74"/>
      <c r="V10561" s="74"/>
      <c r="W10561" s="74"/>
      <c r="X10561" s="74"/>
    </row>
    <row r="10562">
      <c r="S10562" s="73"/>
      <c r="T10562" s="73"/>
      <c r="U10562" s="74"/>
      <c r="V10562" s="74"/>
      <c r="W10562" s="74"/>
      <c r="X10562" s="74"/>
    </row>
    <row r="10563">
      <c r="S10563" s="73"/>
      <c r="T10563" s="73"/>
      <c r="U10563" s="74"/>
      <c r="V10563" s="74"/>
      <c r="W10563" s="74"/>
      <c r="X10563" s="74"/>
    </row>
    <row r="10564">
      <c r="S10564" s="73"/>
      <c r="T10564" s="73"/>
      <c r="U10564" s="74"/>
      <c r="V10564" s="74"/>
      <c r="W10564" s="74"/>
      <c r="X10564" s="74"/>
    </row>
    <row r="10565">
      <c r="S10565" s="73"/>
      <c r="T10565" s="73"/>
      <c r="U10565" s="74"/>
      <c r="V10565" s="74"/>
      <c r="W10565" s="74"/>
      <c r="X10565" s="74"/>
    </row>
    <row r="10566">
      <c r="S10566" s="73"/>
      <c r="T10566" s="73"/>
      <c r="U10566" s="74"/>
      <c r="V10566" s="74"/>
      <c r="W10566" s="74"/>
      <c r="X10566" s="74"/>
    </row>
    <row r="10567">
      <c r="S10567" s="73"/>
      <c r="T10567" s="73"/>
      <c r="U10567" s="74"/>
      <c r="V10567" s="74"/>
      <c r="W10567" s="74"/>
      <c r="X10567" s="74"/>
    </row>
    <row r="10568">
      <c r="S10568" s="73"/>
      <c r="T10568" s="73"/>
      <c r="U10568" s="74"/>
      <c r="V10568" s="74"/>
      <c r="W10568" s="74"/>
      <c r="X10568" s="74"/>
    </row>
    <row r="10569">
      <c r="S10569" s="73"/>
      <c r="T10569" s="73"/>
      <c r="U10569" s="74"/>
      <c r="V10569" s="74"/>
      <c r="W10569" s="74"/>
      <c r="X10569" s="74"/>
    </row>
    <row r="10570">
      <c r="S10570" s="73"/>
      <c r="T10570" s="73"/>
      <c r="U10570" s="74"/>
      <c r="V10570" s="74"/>
      <c r="W10570" s="74"/>
      <c r="X10570" s="74"/>
    </row>
    <row r="10571">
      <c r="S10571" s="73"/>
      <c r="T10571" s="73"/>
      <c r="U10571" s="74"/>
      <c r="V10571" s="74"/>
      <c r="W10571" s="74"/>
      <c r="X10571" s="74"/>
    </row>
    <row r="10572">
      <c r="S10572" s="73"/>
      <c r="T10572" s="73"/>
      <c r="U10572" s="74"/>
      <c r="V10572" s="74"/>
      <c r="W10572" s="74"/>
      <c r="X10572" s="74"/>
    </row>
    <row r="10573">
      <c r="S10573" s="73"/>
      <c r="T10573" s="73"/>
      <c r="U10573" s="74"/>
      <c r="V10573" s="74"/>
      <c r="W10573" s="74"/>
      <c r="X10573" s="74"/>
    </row>
    <row r="10574">
      <c r="S10574" s="73"/>
      <c r="T10574" s="73"/>
      <c r="U10574" s="74"/>
      <c r="V10574" s="74"/>
      <c r="W10574" s="74"/>
      <c r="X10574" s="74"/>
    </row>
    <row r="10575">
      <c r="S10575" s="73"/>
      <c r="T10575" s="73"/>
      <c r="U10575" s="74"/>
      <c r="V10575" s="74"/>
      <c r="W10575" s="74"/>
      <c r="X10575" s="74"/>
    </row>
    <row r="10576">
      <c r="S10576" s="73"/>
      <c r="T10576" s="73"/>
      <c r="U10576" s="74"/>
      <c r="V10576" s="74"/>
      <c r="W10576" s="74"/>
      <c r="X10576" s="74"/>
    </row>
    <row r="10577">
      <c r="S10577" s="73"/>
      <c r="T10577" s="73"/>
      <c r="U10577" s="74"/>
      <c r="V10577" s="74"/>
      <c r="W10577" s="74"/>
      <c r="X10577" s="74"/>
    </row>
    <row r="10578">
      <c r="S10578" s="73"/>
      <c r="T10578" s="73"/>
      <c r="U10578" s="74"/>
      <c r="V10578" s="74"/>
      <c r="W10578" s="74"/>
      <c r="X10578" s="74"/>
    </row>
    <row r="10579">
      <c r="S10579" s="73"/>
      <c r="T10579" s="73"/>
      <c r="U10579" s="74"/>
      <c r="V10579" s="74"/>
      <c r="W10579" s="74"/>
      <c r="X10579" s="74"/>
    </row>
    <row r="10580">
      <c r="S10580" s="73"/>
      <c r="T10580" s="73"/>
      <c r="U10580" s="74"/>
      <c r="V10580" s="74"/>
      <c r="W10580" s="74"/>
      <c r="X10580" s="74"/>
    </row>
    <row r="10581">
      <c r="S10581" s="73"/>
      <c r="T10581" s="73"/>
      <c r="U10581" s="74"/>
      <c r="V10581" s="74"/>
      <c r="W10581" s="74"/>
      <c r="X10581" s="74"/>
    </row>
    <row r="10582">
      <c r="S10582" s="73"/>
      <c r="T10582" s="73"/>
      <c r="U10582" s="74"/>
      <c r="V10582" s="74"/>
      <c r="W10582" s="74"/>
      <c r="X10582" s="74"/>
    </row>
    <row r="10583">
      <c r="S10583" s="73"/>
      <c r="T10583" s="73"/>
      <c r="U10583" s="74"/>
      <c r="V10583" s="74"/>
      <c r="W10583" s="74"/>
      <c r="X10583" s="74"/>
    </row>
    <row r="10584">
      <c r="S10584" s="73"/>
      <c r="T10584" s="73"/>
      <c r="U10584" s="74"/>
      <c r="V10584" s="74"/>
      <c r="W10584" s="74"/>
      <c r="X10584" s="74"/>
    </row>
    <row r="10585">
      <c r="S10585" s="73"/>
      <c r="T10585" s="73"/>
      <c r="U10585" s="74"/>
      <c r="V10585" s="74"/>
      <c r="W10585" s="74"/>
      <c r="X10585" s="74"/>
    </row>
    <row r="10586">
      <c r="S10586" s="73"/>
      <c r="T10586" s="73"/>
      <c r="U10586" s="74"/>
      <c r="V10586" s="74"/>
      <c r="W10586" s="74"/>
      <c r="X10586" s="74"/>
    </row>
    <row r="10587">
      <c r="S10587" s="73"/>
      <c r="T10587" s="73"/>
      <c r="U10587" s="74"/>
      <c r="V10587" s="74"/>
      <c r="W10587" s="74"/>
      <c r="X10587" s="74"/>
    </row>
    <row r="10588">
      <c r="S10588" s="73"/>
      <c r="T10588" s="73"/>
      <c r="U10588" s="74"/>
      <c r="V10588" s="74"/>
      <c r="W10588" s="74"/>
      <c r="X10588" s="74"/>
    </row>
    <row r="10589">
      <c r="S10589" s="73"/>
      <c r="T10589" s="73"/>
      <c r="U10589" s="74"/>
      <c r="V10589" s="74"/>
      <c r="W10589" s="74"/>
      <c r="X10589" s="74"/>
    </row>
    <row r="10590">
      <c r="S10590" s="73"/>
      <c r="T10590" s="73"/>
      <c r="U10590" s="74"/>
      <c r="V10590" s="74"/>
      <c r="W10590" s="74"/>
      <c r="X10590" s="74"/>
    </row>
    <row r="10591">
      <c r="S10591" s="73"/>
      <c r="T10591" s="73"/>
      <c r="U10591" s="74"/>
      <c r="V10591" s="74"/>
      <c r="W10591" s="74"/>
      <c r="X10591" s="74"/>
    </row>
    <row r="10592">
      <c r="S10592" s="73"/>
      <c r="T10592" s="73"/>
      <c r="U10592" s="74"/>
      <c r="V10592" s="74"/>
      <c r="W10592" s="74"/>
      <c r="X10592" s="74"/>
    </row>
    <row r="10593">
      <c r="S10593" s="73"/>
      <c r="T10593" s="73"/>
      <c r="U10593" s="74"/>
      <c r="V10593" s="74"/>
      <c r="W10593" s="74"/>
      <c r="X10593" s="74"/>
    </row>
    <row r="10594">
      <c r="S10594" s="73"/>
      <c r="T10594" s="73"/>
      <c r="U10594" s="74"/>
      <c r="V10594" s="74"/>
      <c r="W10594" s="74"/>
      <c r="X10594" s="77"/>
    </row>
    <row r="10595">
      <c r="S10595" s="73"/>
      <c r="T10595" s="73"/>
      <c r="U10595" s="74"/>
      <c r="V10595" s="74"/>
      <c r="W10595" s="74"/>
      <c r="X10595" s="74"/>
    </row>
    <row r="10596">
      <c r="S10596" s="73"/>
      <c r="T10596" s="73"/>
      <c r="U10596" s="74"/>
      <c r="V10596" s="74"/>
      <c r="W10596" s="74"/>
      <c r="X10596" s="74"/>
    </row>
    <row r="10597">
      <c r="S10597" s="73"/>
      <c r="T10597" s="73"/>
      <c r="U10597" s="74"/>
      <c r="V10597" s="74"/>
      <c r="W10597" s="74"/>
      <c r="X10597" s="74"/>
    </row>
    <row r="10598">
      <c r="S10598" s="73"/>
      <c r="T10598" s="73"/>
      <c r="U10598" s="74"/>
      <c r="V10598" s="74"/>
      <c r="W10598" s="74"/>
      <c r="X10598" s="74"/>
    </row>
    <row r="10599">
      <c r="S10599" s="73"/>
      <c r="T10599" s="73"/>
      <c r="U10599" s="74"/>
      <c r="V10599" s="74"/>
      <c r="W10599" s="74"/>
      <c r="X10599" s="74"/>
    </row>
    <row r="10600">
      <c r="S10600" s="73"/>
      <c r="T10600" s="73"/>
      <c r="U10600" s="74"/>
      <c r="V10600" s="74"/>
      <c r="W10600" s="74"/>
      <c r="X10600" s="74"/>
    </row>
    <row r="10601">
      <c r="S10601" s="73"/>
      <c r="T10601" s="73"/>
      <c r="U10601" s="74"/>
      <c r="V10601" s="74"/>
      <c r="W10601" s="74"/>
      <c r="X10601" s="74"/>
    </row>
    <row r="10602">
      <c r="S10602" s="73"/>
      <c r="T10602" s="73"/>
      <c r="U10602" s="74"/>
      <c r="V10602" s="74"/>
      <c r="W10602" s="74"/>
      <c r="X10602" s="74"/>
    </row>
    <row r="10603">
      <c r="S10603" s="73"/>
      <c r="T10603" s="73"/>
      <c r="U10603" s="74"/>
      <c r="V10603" s="74"/>
      <c r="W10603" s="74"/>
      <c r="X10603" s="74"/>
    </row>
    <row r="10604">
      <c r="S10604" s="73"/>
      <c r="T10604" s="73"/>
      <c r="U10604" s="74"/>
      <c r="V10604" s="74"/>
      <c r="W10604" s="74"/>
      <c r="X10604" s="74"/>
    </row>
    <row r="10605">
      <c r="S10605" s="73"/>
      <c r="T10605" s="73"/>
      <c r="U10605" s="74"/>
      <c r="V10605" s="74"/>
      <c r="W10605" s="74"/>
      <c r="X10605" s="74"/>
    </row>
    <row r="10606">
      <c r="S10606" s="73"/>
      <c r="T10606" s="73"/>
      <c r="U10606" s="74"/>
      <c r="V10606" s="74"/>
      <c r="W10606" s="74"/>
      <c r="X10606" s="74"/>
    </row>
    <row r="10607">
      <c r="S10607" s="73"/>
      <c r="T10607" s="73"/>
      <c r="U10607" s="74"/>
      <c r="V10607" s="74"/>
      <c r="W10607" s="74"/>
      <c r="X10607" s="74"/>
    </row>
    <row r="10608">
      <c r="S10608" s="73"/>
      <c r="T10608" s="73"/>
      <c r="U10608" s="74"/>
      <c r="V10608" s="74"/>
      <c r="W10608" s="74"/>
      <c r="X10608" s="74"/>
    </row>
    <row r="10609">
      <c r="S10609" s="73"/>
      <c r="T10609" s="73"/>
      <c r="U10609" s="74"/>
      <c r="V10609" s="74"/>
      <c r="W10609" s="74"/>
      <c r="X10609" s="74"/>
    </row>
    <row r="10610">
      <c r="S10610" s="73"/>
      <c r="T10610" s="73"/>
      <c r="U10610" s="74"/>
      <c r="V10610" s="74"/>
      <c r="W10610" s="74"/>
      <c r="X10610" s="74"/>
    </row>
    <row r="10611">
      <c r="S10611" s="73"/>
      <c r="T10611" s="73"/>
      <c r="U10611" s="74"/>
      <c r="V10611" s="74"/>
      <c r="W10611" s="74"/>
      <c r="X10611" s="74"/>
    </row>
    <row r="10612">
      <c r="S10612" s="73"/>
      <c r="T10612" s="73"/>
      <c r="U10612" s="74"/>
      <c r="V10612" s="74"/>
      <c r="W10612" s="74"/>
      <c r="X10612" s="74"/>
    </row>
    <row r="10613">
      <c r="S10613" s="73"/>
      <c r="T10613" s="73"/>
      <c r="U10613" s="74"/>
      <c r="V10613" s="74"/>
      <c r="W10613" s="74"/>
      <c r="X10613" s="74"/>
    </row>
    <row r="10614">
      <c r="S10614" s="73"/>
      <c r="T10614" s="73"/>
      <c r="U10614" s="74"/>
      <c r="V10614" s="74"/>
      <c r="W10614" s="74"/>
      <c r="X10614" s="74"/>
    </row>
    <row r="10615">
      <c r="S10615" s="73"/>
      <c r="T10615" s="73"/>
      <c r="U10615" s="74"/>
      <c r="V10615" s="74"/>
      <c r="W10615" s="74"/>
      <c r="X10615" s="74"/>
    </row>
    <row r="10616">
      <c r="S10616" s="73"/>
      <c r="T10616" s="73"/>
      <c r="U10616" s="74"/>
      <c r="V10616" s="74"/>
      <c r="W10616" s="74"/>
      <c r="X10616" s="74"/>
    </row>
    <row r="10617">
      <c r="S10617" s="73"/>
      <c r="T10617" s="73"/>
      <c r="U10617" s="74"/>
      <c r="V10617" s="74"/>
      <c r="W10617" s="74"/>
      <c r="X10617" s="74"/>
    </row>
    <row r="10618">
      <c r="S10618" s="73"/>
      <c r="T10618" s="73"/>
      <c r="U10618" s="74"/>
      <c r="V10618" s="74"/>
      <c r="W10618" s="74"/>
      <c r="X10618" s="74"/>
    </row>
    <row r="10619">
      <c r="S10619" s="73"/>
      <c r="T10619" s="73"/>
      <c r="U10619" s="74"/>
      <c r="V10619" s="74"/>
      <c r="W10619" s="74"/>
      <c r="X10619" s="74"/>
    </row>
    <row r="10620">
      <c r="S10620" s="73"/>
      <c r="T10620" s="73"/>
      <c r="U10620" s="74"/>
      <c r="V10620" s="74"/>
      <c r="W10620" s="74"/>
      <c r="X10620" s="74"/>
    </row>
    <row r="10621">
      <c r="S10621" s="73"/>
      <c r="T10621" s="73"/>
      <c r="U10621" s="74"/>
      <c r="V10621" s="74"/>
      <c r="W10621" s="74"/>
      <c r="X10621" s="74"/>
    </row>
    <row r="10622">
      <c r="S10622" s="73"/>
      <c r="T10622" s="73"/>
      <c r="U10622" s="74"/>
      <c r="V10622" s="74"/>
      <c r="W10622" s="74"/>
      <c r="X10622" s="74"/>
    </row>
    <row r="10623">
      <c r="S10623" s="73"/>
      <c r="T10623" s="73"/>
      <c r="U10623" s="74"/>
      <c r="V10623" s="74"/>
      <c r="W10623" s="74"/>
      <c r="X10623" s="74"/>
    </row>
    <row r="10624">
      <c r="S10624" s="73"/>
      <c r="T10624" s="73"/>
      <c r="U10624" s="74"/>
      <c r="V10624" s="74"/>
      <c r="W10624" s="74"/>
      <c r="X10624" s="74"/>
    </row>
    <row r="10625">
      <c r="S10625" s="73"/>
      <c r="T10625" s="73"/>
      <c r="U10625" s="74"/>
      <c r="V10625" s="74"/>
      <c r="W10625" s="74"/>
      <c r="X10625" s="74"/>
    </row>
    <row r="10626">
      <c r="S10626" s="73"/>
      <c r="T10626" s="73"/>
      <c r="U10626" s="74"/>
      <c r="V10626" s="74"/>
      <c r="W10626" s="74"/>
      <c r="X10626" s="74"/>
    </row>
    <row r="10627">
      <c r="S10627" s="73"/>
      <c r="T10627" s="73"/>
      <c r="U10627" s="74"/>
      <c r="V10627" s="74"/>
      <c r="W10627" s="74"/>
      <c r="X10627" s="74"/>
    </row>
    <row r="10628">
      <c r="S10628" s="73"/>
      <c r="T10628" s="73"/>
      <c r="U10628" s="74"/>
      <c r="V10628" s="74"/>
      <c r="W10628" s="74"/>
      <c r="X10628" s="74"/>
    </row>
    <row r="10629">
      <c r="S10629" s="73"/>
      <c r="T10629" s="73"/>
      <c r="U10629" s="74"/>
      <c r="V10629" s="74"/>
      <c r="W10629" s="74"/>
      <c r="X10629" s="74"/>
    </row>
    <row r="10630">
      <c r="S10630" s="73"/>
      <c r="T10630" s="73"/>
      <c r="U10630" s="74"/>
      <c r="V10630" s="74"/>
      <c r="W10630" s="74"/>
      <c r="X10630" s="74"/>
    </row>
    <row r="10631">
      <c r="S10631" s="73"/>
      <c r="T10631" s="73"/>
      <c r="U10631" s="74"/>
      <c r="V10631" s="74"/>
      <c r="W10631" s="74"/>
      <c r="X10631" s="74"/>
    </row>
    <row r="10632">
      <c r="S10632" s="73"/>
      <c r="T10632" s="73"/>
      <c r="U10632" s="74"/>
      <c r="V10632" s="74"/>
      <c r="W10632" s="74"/>
      <c r="X10632" s="74"/>
    </row>
    <row r="10633">
      <c r="S10633" s="73"/>
      <c r="T10633" s="73"/>
      <c r="U10633" s="74"/>
      <c r="V10633" s="74"/>
      <c r="W10633" s="74"/>
      <c r="X10633" s="74"/>
    </row>
    <row r="10634">
      <c r="S10634" s="73"/>
      <c r="T10634" s="73"/>
      <c r="U10634" s="74"/>
      <c r="V10634" s="74"/>
      <c r="W10634" s="74"/>
      <c r="X10634" s="74"/>
    </row>
    <row r="10635">
      <c r="S10635" s="73"/>
      <c r="T10635" s="73"/>
      <c r="U10635" s="74"/>
      <c r="V10635" s="74"/>
      <c r="W10635" s="74"/>
      <c r="X10635" s="74"/>
    </row>
    <row r="10636">
      <c r="S10636" s="73"/>
      <c r="T10636" s="73"/>
      <c r="U10636" s="74"/>
      <c r="V10636" s="74"/>
      <c r="W10636" s="74"/>
      <c r="X10636" s="74"/>
    </row>
    <row r="10637">
      <c r="S10637" s="73"/>
      <c r="T10637" s="73"/>
      <c r="U10637" s="74"/>
      <c r="V10637" s="74"/>
      <c r="W10637" s="74"/>
      <c r="X10637" s="74"/>
    </row>
    <row r="10638">
      <c r="S10638" s="73"/>
      <c r="T10638" s="73"/>
      <c r="U10638" s="74"/>
      <c r="V10638" s="74"/>
      <c r="W10638" s="74"/>
      <c r="X10638" s="74"/>
    </row>
    <row r="10639">
      <c r="S10639" s="73"/>
      <c r="T10639" s="73"/>
      <c r="U10639" s="74"/>
      <c r="V10639" s="74"/>
      <c r="W10639" s="74"/>
      <c r="X10639" s="74"/>
    </row>
    <row r="10640">
      <c r="S10640" s="73"/>
      <c r="T10640" s="73"/>
      <c r="U10640" s="74"/>
      <c r="V10640" s="74"/>
      <c r="W10640" s="74"/>
      <c r="X10640" s="74"/>
    </row>
    <row r="10641">
      <c r="S10641" s="73"/>
      <c r="T10641" s="73"/>
      <c r="U10641" s="74"/>
      <c r="V10641" s="74"/>
      <c r="W10641" s="74"/>
      <c r="X10641" s="74"/>
    </row>
    <row r="10642">
      <c r="S10642" s="73"/>
      <c r="T10642" s="73"/>
      <c r="U10642" s="74"/>
      <c r="V10642" s="74"/>
      <c r="W10642" s="74"/>
      <c r="X10642" s="74"/>
    </row>
    <row r="10643">
      <c r="S10643" s="73"/>
      <c r="T10643" s="73"/>
      <c r="U10643" s="74"/>
      <c r="V10643" s="74"/>
      <c r="W10643" s="74"/>
      <c r="X10643" s="74"/>
    </row>
    <row r="10644">
      <c r="S10644" s="73"/>
      <c r="T10644" s="73"/>
      <c r="U10644" s="74"/>
      <c r="V10644" s="74"/>
      <c r="W10644" s="74"/>
      <c r="X10644" s="74"/>
    </row>
    <row r="10645">
      <c r="S10645" s="73"/>
      <c r="T10645" s="73"/>
      <c r="U10645" s="74"/>
      <c r="V10645" s="74"/>
      <c r="W10645" s="74"/>
      <c r="X10645" s="74"/>
    </row>
    <row r="10646">
      <c r="S10646" s="73"/>
      <c r="T10646" s="73"/>
      <c r="U10646" s="74"/>
      <c r="V10646" s="74"/>
      <c r="W10646" s="74"/>
      <c r="X10646" s="74"/>
    </row>
    <row r="10647">
      <c r="S10647" s="73"/>
      <c r="T10647" s="73"/>
      <c r="U10647" s="74"/>
      <c r="V10647" s="74"/>
      <c r="W10647" s="74"/>
      <c r="X10647" s="74"/>
    </row>
    <row r="10648">
      <c r="S10648" s="73"/>
      <c r="T10648" s="73"/>
      <c r="U10648" s="74"/>
      <c r="V10648" s="74"/>
      <c r="W10648" s="74"/>
      <c r="X10648" s="74"/>
    </row>
    <row r="10649">
      <c r="S10649" s="73"/>
      <c r="T10649" s="73"/>
      <c r="U10649" s="74"/>
      <c r="V10649" s="74"/>
      <c r="W10649" s="74"/>
      <c r="X10649" s="74"/>
    </row>
    <row r="10650">
      <c r="S10650" s="73"/>
      <c r="T10650" s="73"/>
      <c r="U10650" s="74"/>
      <c r="V10650" s="74"/>
      <c r="W10650" s="74"/>
      <c r="X10650" s="74"/>
    </row>
    <row r="10651">
      <c r="S10651" s="73"/>
      <c r="T10651" s="73"/>
      <c r="U10651" s="74"/>
      <c r="V10651" s="74"/>
      <c r="W10651" s="74"/>
      <c r="X10651" s="74"/>
    </row>
    <row r="10652">
      <c r="S10652" s="73"/>
      <c r="T10652" s="73"/>
      <c r="U10652" s="74"/>
      <c r="V10652" s="74"/>
      <c r="W10652" s="74"/>
      <c r="X10652" s="74"/>
    </row>
    <row r="10653">
      <c r="S10653" s="73"/>
      <c r="T10653" s="73"/>
      <c r="U10653" s="74"/>
      <c r="V10653" s="74"/>
      <c r="W10653" s="74"/>
      <c r="X10653" s="74"/>
    </row>
    <row r="10654">
      <c r="S10654" s="73"/>
      <c r="T10654" s="73"/>
      <c r="U10654" s="74"/>
      <c r="V10654" s="74"/>
      <c r="W10654" s="74"/>
      <c r="X10654" s="74"/>
    </row>
    <row r="10655">
      <c r="S10655" s="73"/>
      <c r="T10655" s="73"/>
      <c r="U10655" s="74"/>
      <c r="V10655" s="74"/>
      <c r="W10655" s="74"/>
      <c r="X10655" s="74"/>
    </row>
    <row r="10656">
      <c r="S10656" s="73"/>
      <c r="T10656" s="73"/>
      <c r="U10656" s="74"/>
      <c r="V10656" s="74"/>
      <c r="W10656" s="74"/>
      <c r="X10656" s="74"/>
    </row>
    <row r="10657">
      <c r="S10657" s="73"/>
      <c r="T10657" s="73"/>
      <c r="U10657" s="74"/>
      <c r="V10657" s="74"/>
      <c r="W10657" s="74"/>
      <c r="X10657" s="74"/>
    </row>
    <row r="10658">
      <c r="S10658" s="73"/>
      <c r="T10658" s="73"/>
      <c r="U10658" s="74"/>
      <c r="V10658" s="74"/>
      <c r="W10658" s="74"/>
      <c r="X10658" s="74"/>
    </row>
    <row r="10659">
      <c r="S10659" s="73"/>
      <c r="T10659" s="73"/>
      <c r="U10659" s="74"/>
      <c r="V10659" s="74"/>
      <c r="W10659" s="74"/>
      <c r="X10659" s="74"/>
    </row>
    <row r="10660">
      <c r="S10660" s="73"/>
      <c r="T10660" s="73"/>
      <c r="U10660" s="74"/>
      <c r="V10660" s="74"/>
      <c r="W10660" s="74"/>
      <c r="X10660" s="74"/>
    </row>
    <row r="10661">
      <c r="S10661" s="73"/>
      <c r="T10661" s="73"/>
      <c r="U10661" s="74"/>
      <c r="V10661" s="74"/>
      <c r="W10661" s="74"/>
      <c r="X10661" s="74"/>
    </row>
    <row r="10662">
      <c r="S10662" s="73"/>
      <c r="T10662" s="73"/>
      <c r="U10662" s="74"/>
      <c r="V10662" s="74"/>
      <c r="W10662" s="74"/>
      <c r="X10662" s="74"/>
    </row>
    <row r="10663">
      <c r="S10663" s="73"/>
      <c r="T10663" s="73"/>
      <c r="U10663" s="74"/>
      <c r="V10663" s="74"/>
      <c r="W10663" s="74"/>
      <c r="X10663" s="74"/>
    </row>
    <row r="10664">
      <c r="S10664" s="73"/>
      <c r="T10664" s="73"/>
      <c r="U10664" s="74"/>
      <c r="V10664" s="74"/>
      <c r="W10664" s="74"/>
      <c r="X10664" s="74"/>
    </row>
    <row r="10665">
      <c r="S10665" s="73"/>
      <c r="T10665" s="73"/>
      <c r="U10665" s="74"/>
      <c r="V10665" s="74"/>
      <c r="W10665" s="74"/>
      <c r="X10665" s="74"/>
    </row>
    <row r="10666">
      <c r="S10666" s="73"/>
      <c r="T10666" s="73"/>
      <c r="U10666" s="74"/>
      <c r="V10666" s="74"/>
      <c r="W10666" s="74"/>
      <c r="X10666" s="74"/>
    </row>
    <row r="10667">
      <c r="S10667" s="73"/>
      <c r="T10667" s="73"/>
      <c r="U10667" s="74"/>
      <c r="V10667" s="74"/>
      <c r="W10667" s="74"/>
      <c r="X10667" s="74"/>
    </row>
    <row r="10668">
      <c r="S10668" s="73"/>
      <c r="T10668" s="73"/>
      <c r="U10668" s="74"/>
      <c r="V10668" s="74"/>
      <c r="W10668" s="74"/>
      <c r="X10668" s="74"/>
    </row>
    <row r="10669">
      <c r="S10669" s="73"/>
      <c r="T10669" s="73"/>
      <c r="U10669" s="74"/>
      <c r="V10669" s="74"/>
      <c r="W10669" s="74"/>
      <c r="X10669" s="74"/>
    </row>
    <row r="10670">
      <c r="S10670" s="73"/>
      <c r="T10670" s="73"/>
      <c r="U10670" s="74"/>
      <c r="V10670" s="74"/>
      <c r="W10670" s="74"/>
      <c r="X10670" s="74"/>
    </row>
    <row r="10671">
      <c r="S10671" s="73"/>
      <c r="T10671" s="73"/>
      <c r="U10671" s="74"/>
      <c r="V10671" s="74"/>
      <c r="W10671" s="74"/>
      <c r="X10671" s="74"/>
    </row>
    <row r="10672">
      <c r="S10672" s="73"/>
      <c r="T10672" s="73"/>
      <c r="U10672" s="74"/>
      <c r="V10672" s="74"/>
      <c r="W10672" s="74"/>
      <c r="X10672" s="74"/>
    </row>
    <row r="10673">
      <c r="S10673" s="73"/>
      <c r="T10673" s="73"/>
      <c r="U10673" s="74"/>
      <c r="V10673" s="74"/>
      <c r="W10673" s="74"/>
      <c r="X10673" s="74"/>
    </row>
    <row r="10674">
      <c r="S10674" s="73"/>
      <c r="T10674" s="73"/>
      <c r="U10674" s="74"/>
      <c r="V10674" s="74"/>
      <c r="W10674" s="74"/>
      <c r="X10674" s="74"/>
    </row>
    <row r="10675">
      <c r="S10675" s="73"/>
      <c r="T10675" s="73"/>
      <c r="U10675" s="74"/>
      <c r="V10675" s="74"/>
      <c r="W10675" s="74"/>
      <c r="X10675" s="74"/>
    </row>
    <row r="10676">
      <c r="S10676" s="73"/>
      <c r="T10676" s="73"/>
      <c r="U10676" s="74"/>
      <c r="V10676" s="74"/>
      <c r="W10676" s="74"/>
      <c r="X10676" s="74"/>
    </row>
    <row r="10677">
      <c r="S10677" s="73"/>
      <c r="T10677" s="73"/>
      <c r="U10677" s="74"/>
      <c r="V10677" s="74"/>
      <c r="W10677" s="74"/>
      <c r="X10677" s="74"/>
    </row>
    <row r="10678">
      <c r="S10678" s="73"/>
      <c r="T10678" s="73"/>
      <c r="U10678" s="74"/>
      <c r="V10678" s="74"/>
      <c r="W10678" s="74"/>
      <c r="X10678" s="74"/>
    </row>
    <row r="10679">
      <c r="S10679" s="73"/>
      <c r="T10679" s="73"/>
      <c r="U10679" s="74"/>
      <c r="V10679" s="74"/>
      <c r="W10679" s="74"/>
      <c r="X10679" s="74"/>
    </row>
    <row r="10680">
      <c r="S10680" s="73"/>
      <c r="T10680" s="73"/>
      <c r="U10680" s="74"/>
      <c r="V10680" s="74"/>
      <c r="W10680" s="74"/>
      <c r="X10680" s="74"/>
    </row>
    <row r="10681">
      <c r="S10681" s="73"/>
      <c r="T10681" s="73"/>
      <c r="U10681" s="74"/>
      <c r="V10681" s="74"/>
      <c r="W10681" s="74"/>
      <c r="X10681" s="74"/>
    </row>
    <row r="10682">
      <c r="S10682" s="73"/>
      <c r="T10682" s="73"/>
      <c r="U10682" s="74"/>
      <c r="V10682" s="74"/>
      <c r="W10682" s="74"/>
      <c r="X10682" s="74"/>
    </row>
    <row r="10683">
      <c r="S10683" s="73"/>
      <c r="T10683" s="73"/>
      <c r="U10683" s="74"/>
      <c r="V10683" s="74"/>
      <c r="W10683" s="74"/>
      <c r="X10683" s="74"/>
    </row>
    <row r="10684">
      <c r="S10684" s="73"/>
      <c r="T10684" s="73"/>
      <c r="U10684" s="74"/>
      <c r="V10684" s="74"/>
      <c r="W10684" s="74"/>
      <c r="X10684" s="74"/>
    </row>
    <row r="10685">
      <c r="S10685" s="73"/>
      <c r="T10685" s="73"/>
      <c r="U10685" s="74"/>
      <c r="V10685" s="74"/>
      <c r="W10685" s="74"/>
      <c r="X10685" s="74"/>
    </row>
    <row r="10686">
      <c r="S10686" s="73"/>
      <c r="T10686" s="73"/>
      <c r="U10686" s="74"/>
      <c r="V10686" s="74"/>
      <c r="W10686" s="74"/>
      <c r="X10686" s="74"/>
    </row>
    <row r="10687">
      <c r="S10687" s="73"/>
      <c r="T10687" s="73"/>
      <c r="U10687" s="74"/>
      <c r="V10687" s="74"/>
      <c r="W10687" s="74"/>
      <c r="X10687" s="74"/>
    </row>
    <row r="10688">
      <c r="S10688" s="73"/>
      <c r="T10688" s="73"/>
      <c r="U10688" s="74"/>
      <c r="V10688" s="74"/>
      <c r="W10688" s="74"/>
      <c r="X10688" s="74"/>
    </row>
    <row r="10689">
      <c r="S10689" s="73"/>
      <c r="T10689" s="73"/>
      <c r="U10689" s="74"/>
      <c r="V10689" s="74"/>
      <c r="W10689" s="74"/>
      <c r="X10689" s="74"/>
    </row>
    <row r="10690">
      <c r="S10690" s="73"/>
      <c r="T10690" s="73"/>
      <c r="U10690" s="74"/>
      <c r="V10690" s="74"/>
      <c r="W10690" s="74"/>
      <c r="X10690" s="74"/>
    </row>
    <row r="10691">
      <c r="S10691" s="73"/>
      <c r="T10691" s="73"/>
      <c r="U10691" s="74"/>
      <c r="V10691" s="74"/>
      <c r="W10691" s="74"/>
      <c r="X10691" s="74"/>
    </row>
    <row r="10692">
      <c r="S10692" s="73"/>
      <c r="T10692" s="73"/>
      <c r="U10692" s="74"/>
      <c r="V10692" s="74"/>
      <c r="W10692" s="74"/>
      <c r="X10692" s="74"/>
    </row>
    <row r="10693">
      <c r="S10693" s="73"/>
      <c r="T10693" s="73"/>
      <c r="U10693" s="74"/>
      <c r="V10693" s="74"/>
      <c r="W10693" s="74"/>
      <c r="X10693" s="74"/>
    </row>
    <row r="10694">
      <c r="S10694" s="73"/>
      <c r="T10694" s="73"/>
      <c r="U10694" s="74"/>
      <c r="V10694" s="74"/>
      <c r="W10694" s="74"/>
      <c r="X10694" s="74"/>
    </row>
    <row r="10695">
      <c r="S10695" s="73"/>
      <c r="T10695" s="73"/>
      <c r="U10695" s="74"/>
      <c r="V10695" s="74"/>
      <c r="W10695" s="74"/>
      <c r="X10695" s="74"/>
    </row>
    <row r="10696">
      <c r="S10696" s="73"/>
      <c r="T10696" s="73"/>
      <c r="U10696" s="74"/>
      <c r="V10696" s="74"/>
      <c r="W10696" s="74"/>
      <c r="X10696" s="74"/>
    </row>
    <row r="10697">
      <c r="S10697" s="73"/>
      <c r="T10697" s="73"/>
      <c r="U10697" s="74"/>
      <c r="V10697" s="74"/>
      <c r="W10697" s="74"/>
      <c r="X10697" s="74"/>
    </row>
    <row r="10698">
      <c r="S10698" s="73"/>
      <c r="T10698" s="73"/>
      <c r="U10698" s="74"/>
      <c r="V10698" s="74"/>
      <c r="W10698" s="74"/>
      <c r="X10698" s="74"/>
    </row>
    <row r="10699">
      <c r="S10699" s="73"/>
      <c r="T10699" s="73"/>
      <c r="U10699" s="74"/>
      <c r="V10699" s="74"/>
      <c r="W10699" s="74"/>
      <c r="X10699" s="74"/>
    </row>
    <row r="10700">
      <c r="S10700" s="73"/>
      <c r="T10700" s="73"/>
      <c r="U10700" s="74"/>
      <c r="V10700" s="74"/>
      <c r="W10700" s="74"/>
      <c r="X10700" s="74"/>
    </row>
    <row r="10701">
      <c r="S10701" s="73"/>
      <c r="T10701" s="73"/>
      <c r="U10701" s="74"/>
      <c r="V10701" s="74"/>
      <c r="W10701" s="74"/>
      <c r="X10701" s="74"/>
    </row>
    <row r="10702">
      <c r="S10702" s="73"/>
      <c r="T10702" s="73"/>
      <c r="U10702" s="74"/>
      <c r="V10702" s="74"/>
      <c r="W10702" s="74"/>
      <c r="X10702" s="74"/>
    </row>
    <row r="10703">
      <c r="S10703" s="73"/>
      <c r="T10703" s="73"/>
      <c r="U10703" s="74"/>
      <c r="V10703" s="74"/>
      <c r="W10703" s="74"/>
      <c r="X10703" s="74"/>
    </row>
    <row r="10704">
      <c r="S10704" s="73"/>
      <c r="T10704" s="73"/>
      <c r="U10704" s="74"/>
      <c r="V10704" s="74"/>
      <c r="W10704" s="74"/>
      <c r="X10704" s="74"/>
    </row>
    <row r="10705">
      <c r="S10705" s="73"/>
      <c r="T10705" s="73"/>
      <c r="U10705" s="74"/>
      <c r="V10705" s="74"/>
      <c r="W10705" s="74"/>
      <c r="X10705" s="74"/>
    </row>
    <row r="10706">
      <c r="S10706" s="73"/>
      <c r="T10706" s="73"/>
      <c r="U10706" s="74"/>
      <c r="V10706" s="74"/>
      <c r="W10706" s="74"/>
      <c r="X10706" s="74"/>
    </row>
    <row r="10707">
      <c r="S10707" s="76"/>
      <c r="T10707" s="73"/>
      <c r="U10707" s="74"/>
      <c r="V10707" s="74"/>
      <c r="W10707" s="74"/>
      <c r="X10707" s="74"/>
    </row>
    <row r="10708">
      <c r="S10708" s="73"/>
      <c r="T10708" s="73"/>
      <c r="U10708" s="74"/>
      <c r="V10708" s="74"/>
      <c r="W10708" s="74"/>
      <c r="X10708" s="74"/>
    </row>
    <row r="10709">
      <c r="S10709" s="73"/>
      <c r="T10709" s="73"/>
      <c r="U10709" s="74"/>
      <c r="V10709" s="74"/>
      <c r="W10709" s="74"/>
      <c r="X10709" s="74"/>
    </row>
    <row r="10710">
      <c r="S10710" s="73"/>
      <c r="T10710" s="73"/>
      <c r="U10710" s="74"/>
      <c r="V10710" s="74"/>
      <c r="W10710" s="74"/>
      <c r="X10710" s="74"/>
    </row>
    <row r="10711">
      <c r="S10711" s="73"/>
      <c r="T10711" s="73"/>
      <c r="U10711" s="74"/>
      <c r="V10711" s="74"/>
      <c r="W10711" s="74"/>
      <c r="X10711" s="74"/>
    </row>
    <row r="10712">
      <c r="S10712" s="73"/>
      <c r="T10712" s="73"/>
      <c r="U10712" s="74"/>
      <c r="V10712" s="74"/>
      <c r="W10712" s="74"/>
      <c r="X10712" s="74"/>
    </row>
    <row r="10713">
      <c r="S10713" s="73"/>
      <c r="T10713" s="73"/>
      <c r="U10713" s="74"/>
      <c r="V10713" s="74"/>
      <c r="W10713" s="74"/>
      <c r="X10713" s="74"/>
    </row>
    <row r="10714">
      <c r="S10714" s="73"/>
      <c r="T10714" s="73"/>
      <c r="U10714" s="74"/>
      <c r="V10714" s="74"/>
      <c r="W10714" s="74"/>
      <c r="X10714" s="74"/>
    </row>
    <row r="10715">
      <c r="S10715" s="73"/>
      <c r="T10715" s="73"/>
      <c r="U10715" s="74"/>
      <c r="V10715" s="74"/>
      <c r="W10715" s="74"/>
      <c r="X10715" s="74"/>
    </row>
    <row r="10716">
      <c r="S10716" s="73"/>
      <c r="T10716" s="73"/>
      <c r="U10716" s="74"/>
      <c r="V10716" s="74"/>
      <c r="W10716" s="74"/>
      <c r="X10716" s="74"/>
    </row>
    <row r="10717">
      <c r="S10717" s="73"/>
      <c r="T10717" s="73"/>
      <c r="U10717" s="74"/>
      <c r="V10717" s="74"/>
      <c r="W10717" s="74"/>
      <c r="X10717" s="74"/>
    </row>
    <row r="10718">
      <c r="S10718" s="73"/>
      <c r="T10718" s="73"/>
      <c r="U10718" s="74"/>
      <c r="V10718" s="74"/>
      <c r="W10718" s="74"/>
      <c r="X10718" s="74"/>
    </row>
    <row r="10719">
      <c r="S10719" s="73"/>
      <c r="T10719" s="73"/>
      <c r="U10719" s="74"/>
      <c r="V10719" s="74"/>
      <c r="W10719" s="74"/>
      <c r="X10719" s="74"/>
    </row>
    <row r="10720">
      <c r="S10720" s="73"/>
      <c r="T10720" s="73"/>
      <c r="U10720" s="74"/>
      <c r="V10720" s="74"/>
      <c r="W10720" s="74"/>
      <c r="X10720" s="74"/>
    </row>
    <row r="10721">
      <c r="S10721" s="73"/>
      <c r="T10721" s="73"/>
      <c r="U10721" s="74"/>
      <c r="V10721" s="74"/>
      <c r="W10721" s="74"/>
      <c r="X10721" s="77"/>
    </row>
    <row r="10722">
      <c r="S10722" s="73"/>
      <c r="T10722" s="73"/>
      <c r="U10722" s="74"/>
      <c r="V10722" s="74"/>
      <c r="W10722" s="74"/>
      <c r="X10722" s="74"/>
    </row>
    <row r="10723">
      <c r="S10723" s="73"/>
      <c r="T10723" s="73"/>
      <c r="U10723" s="74"/>
      <c r="V10723" s="74"/>
      <c r="W10723" s="74"/>
      <c r="X10723" s="74"/>
    </row>
    <row r="10724">
      <c r="S10724" s="73"/>
      <c r="T10724" s="73"/>
      <c r="U10724" s="74"/>
      <c r="V10724" s="74"/>
      <c r="W10724" s="74"/>
      <c r="X10724" s="74"/>
    </row>
    <row r="10725">
      <c r="S10725" s="73"/>
      <c r="T10725" s="73"/>
      <c r="U10725" s="74"/>
      <c r="V10725" s="74"/>
      <c r="W10725" s="74"/>
      <c r="X10725" s="74"/>
    </row>
    <row r="10726">
      <c r="S10726" s="73"/>
      <c r="T10726" s="73"/>
      <c r="U10726" s="74"/>
      <c r="V10726" s="74"/>
      <c r="W10726" s="74"/>
      <c r="X10726" s="74"/>
    </row>
    <row r="10727">
      <c r="S10727" s="73"/>
      <c r="T10727" s="73"/>
      <c r="U10727" s="74"/>
      <c r="V10727" s="74"/>
      <c r="W10727" s="74"/>
      <c r="X10727" s="74"/>
    </row>
    <row r="10728">
      <c r="S10728" s="73"/>
      <c r="T10728" s="73"/>
      <c r="U10728" s="74"/>
      <c r="V10728" s="74"/>
      <c r="W10728" s="74"/>
      <c r="X10728" s="74"/>
    </row>
    <row r="10729">
      <c r="S10729" s="73"/>
      <c r="T10729" s="73"/>
      <c r="U10729" s="74"/>
      <c r="V10729" s="74"/>
      <c r="W10729" s="74"/>
      <c r="X10729" s="74"/>
    </row>
    <row r="10730">
      <c r="S10730" s="73"/>
      <c r="T10730" s="73"/>
      <c r="U10730" s="74"/>
      <c r="V10730" s="74"/>
      <c r="W10730" s="74"/>
      <c r="X10730" s="74"/>
    </row>
    <row r="10731">
      <c r="S10731" s="73"/>
      <c r="T10731" s="73"/>
      <c r="U10731" s="74"/>
      <c r="V10731" s="74"/>
      <c r="W10731" s="74"/>
      <c r="X10731" s="74"/>
    </row>
    <row r="10732">
      <c r="S10732" s="73"/>
      <c r="T10732" s="73"/>
      <c r="U10732" s="74"/>
      <c r="V10732" s="74"/>
      <c r="W10732" s="74"/>
      <c r="X10732" s="74"/>
    </row>
    <row r="10733">
      <c r="S10733" s="73"/>
      <c r="T10733" s="73"/>
      <c r="U10733" s="74"/>
      <c r="V10733" s="74"/>
      <c r="W10733" s="74"/>
      <c r="X10733" s="74"/>
    </row>
    <row r="10734">
      <c r="S10734" s="73"/>
      <c r="T10734" s="73"/>
      <c r="U10734" s="74"/>
      <c r="V10734" s="74"/>
      <c r="W10734" s="74"/>
      <c r="X10734" s="74"/>
    </row>
    <row r="10735">
      <c r="S10735" s="73"/>
      <c r="T10735" s="73"/>
      <c r="U10735" s="74"/>
      <c r="V10735" s="74"/>
      <c r="W10735" s="74"/>
      <c r="X10735" s="74"/>
    </row>
    <row r="10736">
      <c r="S10736" s="73"/>
      <c r="T10736" s="73"/>
      <c r="U10736" s="74"/>
      <c r="V10736" s="74"/>
      <c r="W10736" s="74"/>
      <c r="X10736" s="74"/>
    </row>
    <row r="10737">
      <c r="S10737" s="73"/>
      <c r="T10737" s="73"/>
      <c r="U10737" s="74"/>
      <c r="V10737" s="74"/>
      <c r="W10737" s="74"/>
      <c r="X10737" s="74"/>
    </row>
    <row r="10738">
      <c r="S10738" s="73"/>
      <c r="T10738" s="73"/>
      <c r="U10738" s="74"/>
      <c r="V10738" s="74"/>
      <c r="W10738" s="74"/>
      <c r="X10738" s="74"/>
    </row>
    <row r="10739">
      <c r="S10739" s="73"/>
      <c r="T10739" s="73"/>
      <c r="U10739" s="74"/>
      <c r="V10739" s="74"/>
      <c r="W10739" s="74"/>
      <c r="X10739" s="74"/>
    </row>
    <row r="10740">
      <c r="S10740" s="73"/>
      <c r="T10740" s="73"/>
      <c r="U10740" s="74"/>
      <c r="V10740" s="74"/>
      <c r="W10740" s="74"/>
      <c r="X10740" s="74"/>
    </row>
    <row r="10741">
      <c r="S10741" s="73"/>
      <c r="T10741" s="73"/>
      <c r="U10741" s="74"/>
      <c r="V10741" s="74"/>
      <c r="W10741" s="74"/>
      <c r="X10741" s="74"/>
    </row>
    <row r="10742">
      <c r="S10742" s="73"/>
      <c r="T10742" s="73"/>
      <c r="U10742" s="74"/>
      <c r="V10742" s="74"/>
      <c r="W10742" s="74"/>
      <c r="X10742" s="74"/>
    </row>
    <row r="10743">
      <c r="S10743" s="73"/>
      <c r="T10743" s="73"/>
      <c r="U10743" s="74"/>
      <c r="V10743" s="74"/>
      <c r="W10743" s="74"/>
      <c r="X10743" s="74"/>
    </row>
    <row r="10744">
      <c r="S10744" s="73"/>
      <c r="T10744" s="73"/>
      <c r="U10744" s="74"/>
      <c r="V10744" s="74"/>
      <c r="W10744" s="74"/>
      <c r="X10744" s="74"/>
    </row>
    <row r="10745">
      <c r="S10745" s="73"/>
      <c r="T10745" s="73"/>
      <c r="U10745" s="74"/>
      <c r="V10745" s="74"/>
      <c r="W10745" s="74"/>
      <c r="X10745" s="74"/>
    </row>
    <row r="10746">
      <c r="S10746" s="73"/>
      <c r="T10746" s="73"/>
      <c r="U10746" s="74"/>
      <c r="V10746" s="74"/>
      <c r="W10746" s="74"/>
      <c r="X10746" s="74"/>
    </row>
    <row r="10747">
      <c r="S10747" s="73"/>
      <c r="T10747" s="73"/>
      <c r="U10747" s="74"/>
      <c r="V10747" s="74"/>
      <c r="W10747" s="74"/>
      <c r="X10747" s="74"/>
    </row>
    <row r="10748">
      <c r="S10748" s="73"/>
      <c r="T10748" s="73"/>
      <c r="U10748" s="74"/>
      <c r="V10748" s="74"/>
      <c r="W10748" s="74"/>
      <c r="X10748" s="74"/>
    </row>
    <row r="10749">
      <c r="S10749" s="73"/>
      <c r="T10749" s="73"/>
      <c r="U10749" s="74"/>
      <c r="V10749" s="74"/>
      <c r="W10749" s="74"/>
      <c r="X10749" s="74"/>
    </row>
    <row r="10750">
      <c r="S10750" s="73"/>
      <c r="T10750" s="73"/>
      <c r="U10750" s="74"/>
      <c r="V10750" s="74"/>
      <c r="W10750" s="74"/>
      <c r="X10750" s="74"/>
    </row>
    <row r="10751">
      <c r="S10751" s="73"/>
      <c r="T10751" s="73"/>
      <c r="U10751" s="74"/>
      <c r="V10751" s="74"/>
      <c r="W10751" s="74"/>
      <c r="X10751" s="74"/>
    </row>
    <row r="10752">
      <c r="S10752" s="73"/>
      <c r="T10752" s="73"/>
      <c r="U10752" s="74"/>
      <c r="V10752" s="74"/>
      <c r="W10752" s="74"/>
      <c r="X10752" s="74"/>
    </row>
    <row r="10753">
      <c r="S10753" s="73"/>
      <c r="T10753" s="73"/>
      <c r="U10753" s="74"/>
      <c r="V10753" s="74"/>
      <c r="W10753" s="74"/>
      <c r="X10753" s="74"/>
    </row>
    <row r="10754">
      <c r="S10754" s="73"/>
      <c r="T10754" s="73"/>
      <c r="U10754" s="74"/>
      <c r="V10754" s="74"/>
      <c r="W10754" s="74"/>
      <c r="X10754" s="74"/>
    </row>
    <row r="10755">
      <c r="S10755" s="73"/>
      <c r="T10755" s="73"/>
      <c r="U10755" s="74"/>
      <c r="V10755" s="74"/>
      <c r="W10755" s="74"/>
      <c r="X10755" s="74"/>
    </row>
    <row r="10756">
      <c r="S10756" s="73"/>
      <c r="T10756" s="73"/>
      <c r="U10756" s="74"/>
      <c r="V10756" s="74"/>
      <c r="W10756" s="74"/>
      <c r="X10756" s="77"/>
    </row>
    <row r="10757">
      <c r="S10757" s="73"/>
      <c r="T10757" s="73"/>
      <c r="U10757" s="74"/>
      <c r="V10757" s="74"/>
      <c r="W10757" s="74"/>
      <c r="X10757" s="74"/>
    </row>
    <row r="10758">
      <c r="S10758" s="73"/>
      <c r="T10758" s="73"/>
      <c r="U10758" s="74"/>
      <c r="V10758" s="74"/>
      <c r="W10758" s="74"/>
      <c r="X10758" s="74"/>
    </row>
    <row r="10759">
      <c r="S10759" s="73"/>
      <c r="T10759" s="73"/>
      <c r="U10759" s="74"/>
      <c r="V10759" s="74"/>
      <c r="W10759" s="74"/>
      <c r="X10759" s="74"/>
    </row>
    <row r="10760">
      <c r="S10760" s="73"/>
      <c r="T10760" s="73"/>
      <c r="U10760" s="74"/>
      <c r="V10760" s="74"/>
      <c r="W10760" s="74"/>
      <c r="X10760" s="74"/>
    </row>
    <row r="10761">
      <c r="S10761" s="73"/>
      <c r="T10761" s="73"/>
      <c r="U10761" s="74"/>
      <c r="V10761" s="74"/>
      <c r="W10761" s="74"/>
      <c r="X10761" s="74"/>
    </row>
    <row r="10762">
      <c r="S10762" s="73"/>
      <c r="T10762" s="73"/>
      <c r="U10762" s="74"/>
      <c r="V10762" s="74"/>
      <c r="W10762" s="74"/>
      <c r="X10762" s="74"/>
    </row>
    <row r="10763">
      <c r="S10763" s="73"/>
      <c r="T10763" s="73"/>
      <c r="U10763" s="74"/>
      <c r="V10763" s="74"/>
      <c r="W10763" s="74"/>
      <c r="X10763" s="74"/>
    </row>
    <row r="10764">
      <c r="S10764" s="73"/>
      <c r="T10764" s="73"/>
      <c r="U10764" s="74"/>
      <c r="V10764" s="74"/>
      <c r="W10764" s="74"/>
      <c r="X10764" s="74"/>
    </row>
    <row r="10765">
      <c r="S10765" s="73"/>
      <c r="T10765" s="73"/>
      <c r="U10765" s="74"/>
      <c r="V10765" s="74"/>
      <c r="W10765" s="74"/>
      <c r="X10765" s="74"/>
    </row>
    <row r="10766">
      <c r="S10766" s="73"/>
      <c r="T10766" s="73"/>
      <c r="U10766" s="74"/>
      <c r="V10766" s="74"/>
      <c r="W10766" s="74"/>
      <c r="X10766" s="74"/>
    </row>
    <row r="10767">
      <c r="S10767" s="73"/>
      <c r="T10767" s="73"/>
      <c r="U10767" s="74"/>
      <c r="V10767" s="74"/>
      <c r="W10767" s="74"/>
      <c r="X10767" s="74"/>
    </row>
    <row r="10768">
      <c r="S10768" s="73"/>
      <c r="T10768" s="73"/>
      <c r="U10768" s="74"/>
      <c r="V10768" s="74"/>
      <c r="W10768" s="74"/>
      <c r="X10768" s="74"/>
    </row>
    <row r="10769">
      <c r="S10769" s="73"/>
      <c r="T10769" s="73"/>
      <c r="U10769" s="74"/>
      <c r="V10769" s="74"/>
      <c r="W10769" s="74"/>
      <c r="X10769" s="74"/>
    </row>
    <row r="10770">
      <c r="S10770" s="73"/>
      <c r="T10770" s="73"/>
      <c r="U10770" s="74"/>
      <c r="V10770" s="74"/>
      <c r="W10770" s="74"/>
      <c r="X10770" s="74"/>
    </row>
    <row r="10771">
      <c r="S10771" s="76"/>
      <c r="T10771" s="73"/>
      <c r="U10771" s="74"/>
      <c r="V10771" s="74"/>
      <c r="W10771" s="74"/>
      <c r="X10771" s="74"/>
    </row>
    <row r="10772">
      <c r="S10772" s="73"/>
      <c r="T10772" s="73"/>
      <c r="U10772" s="74"/>
      <c r="V10772" s="74"/>
      <c r="W10772" s="74"/>
      <c r="X10772" s="74"/>
    </row>
    <row r="10773">
      <c r="S10773" s="73"/>
      <c r="T10773" s="73"/>
      <c r="U10773" s="74"/>
      <c r="V10773" s="74"/>
      <c r="W10773" s="74"/>
      <c r="X10773" s="74"/>
    </row>
    <row r="10774">
      <c r="S10774" s="73"/>
      <c r="T10774" s="73"/>
      <c r="U10774" s="74"/>
      <c r="V10774" s="74"/>
      <c r="W10774" s="74"/>
      <c r="X10774" s="74"/>
    </row>
    <row r="10775">
      <c r="S10775" s="73"/>
      <c r="T10775" s="73"/>
      <c r="U10775" s="74"/>
      <c r="V10775" s="74"/>
      <c r="W10775" s="74"/>
      <c r="X10775" s="74"/>
    </row>
    <row r="10776">
      <c r="S10776" s="73"/>
      <c r="T10776" s="73"/>
      <c r="U10776" s="74"/>
      <c r="V10776" s="74"/>
      <c r="W10776" s="74"/>
      <c r="X10776" s="74"/>
    </row>
    <row r="10777">
      <c r="S10777" s="73"/>
      <c r="T10777" s="73"/>
      <c r="U10777" s="74"/>
      <c r="V10777" s="74"/>
      <c r="W10777" s="74"/>
      <c r="X10777" s="74"/>
    </row>
    <row r="10778">
      <c r="S10778" s="73"/>
      <c r="T10778" s="73"/>
      <c r="U10778" s="74"/>
      <c r="V10778" s="74"/>
      <c r="W10778" s="74"/>
      <c r="X10778" s="74"/>
    </row>
    <row r="10779">
      <c r="S10779" s="73"/>
      <c r="T10779" s="73"/>
      <c r="U10779" s="74"/>
      <c r="V10779" s="74"/>
      <c r="W10779" s="74"/>
      <c r="X10779" s="74"/>
    </row>
    <row r="10780">
      <c r="S10780" s="73"/>
      <c r="T10780" s="73"/>
      <c r="U10780" s="74"/>
      <c r="V10780" s="74"/>
      <c r="W10780" s="74"/>
      <c r="X10780" s="74"/>
    </row>
    <row r="10781">
      <c r="S10781" s="73"/>
      <c r="T10781" s="73"/>
      <c r="U10781" s="74"/>
      <c r="V10781" s="74"/>
      <c r="W10781" s="74"/>
      <c r="X10781" s="74"/>
    </row>
    <row r="10782">
      <c r="S10782" s="73"/>
      <c r="T10782" s="73"/>
      <c r="U10782" s="74"/>
      <c r="V10782" s="74"/>
      <c r="W10782" s="74"/>
      <c r="X10782" s="74"/>
    </row>
    <row r="10783">
      <c r="S10783" s="73"/>
      <c r="T10783" s="73"/>
      <c r="U10783" s="74"/>
      <c r="V10783" s="74"/>
      <c r="W10783" s="74"/>
      <c r="X10783" s="74"/>
    </row>
    <row r="10784">
      <c r="S10784" s="73"/>
      <c r="T10784" s="73"/>
      <c r="U10784" s="74"/>
      <c r="V10784" s="74"/>
      <c r="W10784" s="74"/>
      <c r="X10784" s="74"/>
    </row>
    <row r="10785">
      <c r="S10785" s="73"/>
      <c r="T10785" s="73"/>
      <c r="U10785" s="74"/>
      <c r="V10785" s="74"/>
      <c r="W10785" s="74"/>
      <c r="X10785" s="74"/>
    </row>
    <row r="10786">
      <c r="S10786" s="73"/>
      <c r="T10786" s="73"/>
      <c r="U10786" s="74"/>
      <c r="V10786" s="74"/>
      <c r="W10786" s="74"/>
      <c r="X10786" s="74"/>
    </row>
    <row r="10787">
      <c r="S10787" s="73"/>
      <c r="T10787" s="73"/>
      <c r="U10787" s="74"/>
      <c r="V10787" s="74"/>
      <c r="W10787" s="74"/>
      <c r="X10787" s="74"/>
    </row>
    <row r="10788">
      <c r="S10788" s="73"/>
      <c r="T10788" s="73"/>
      <c r="U10788" s="74"/>
      <c r="V10788" s="74"/>
      <c r="W10788" s="74"/>
      <c r="X10788" s="74"/>
    </row>
    <row r="10789">
      <c r="S10789" s="73"/>
      <c r="T10789" s="73"/>
      <c r="U10789" s="74"/>
      <c r="V10789" s="74"/>
      <c r="W10789" s="74"/>
      <c r="X10789" s="74"/>
    </row>
    <row r="10790">
      <c r="S10790" s="73"/>
      <c r="T10790" s="73"/>
      <c r="U10790" s="74"/>
      <c r="V10790" s="74"/>
      <c r="W10790" s="74"/>
      <c r="X10790" s="74"/>
    </row>
    <row r="10791">
      <c r="S10791" s="73"/>
      <c r="T10791" s="73"/>
      <c r="U10791" s="74"/>
      <c r="V10791" s="74"/>
      <c r="W10791" s="74"/>
      <c r="X10791" s="74"/>
    </row>
    <row r="10792">
      <c r="S10792" s="73"/>
      <c r="T10792" s="73"/>
      <c r="U10792" s="74"/>
      <c r="V10792" s="74"/>
      <c r="W10792" s="74"/>
      <c r="X10792" s="74"/>
    </row>
    <row r="10793">
      <c r="S10793" s="73"/>
      <c r="T10793" s="73"/>
      <c r="U10793" s="74"/>
      <c r="V10793" s="74"/>
      <c r="W10793" s="74"/>
      <c r="X10793" s="74"/>
    </row>
    <row r="10794">
      <c r="S10794" s="73"/>
      <c r="T10794" s="73"/>
      <c r="U10794" s="74"/>
      <c r="V10794" s="74"/>
      <c r="W10794" s="74"/>
      <c r="X10794" s="74"/>
    </row>
    <row r="10795">
      <c r="S10795" s="73"/>
      <c r="T10795" s="73"/>
      <c r="U10795" s="74"/>
      <c r="V10795" s="74"/>
      <c r="W10795" s="74"/>
      <c r="X10795" s="74"/>
    </row>
    <row r="10796">
      <c r="S10796" s="73"/>
      <c r="T10796" s="73"/>
      <c r="U10796" s="74"/>
      <c r="V10796" s="74"/>
      <c r="W10796" s="74"/>
      <c r="X10796" s="74"/>
    </row>
    <row r="10797">
      <c r="S10797" s="73"/>
      <c r="T10797" s="73"/>
      <c r="U10797" s="74"/>
      <c r="V10797" s="74"/>
      <c r="W10797" s="74"/>
      <c r="X10797" s="74"/>
    </row>
    <row r="10798">
      <c r="S10798" s="73"/>
      <c r="T10798" s="73"/>
      <c r="U10798" s="74"/>
      <c r="V10798" s="74"/>
      <c r="W10798" s="74"/>
      <c r="X10798" s="74"/>
    </row>
    <row r="10799">
      <c r="S10799" s="73"/>
      <c r="T10799" s="73"/>
      <c r="U10799" s="74"/>
      <c r="V10799" s="74"/>
      <c r="W10799" s="74"/>
      <c r="X10799" s="74"/>
    </row>
    <row r="10800">
      <c r="S10800" s="73"/>
      <c r="T10800" s="73"/>
      <c r="U10800" s="74"/>
      <c r="V10800" s="74"/>
      <c r="W10800" s="74"/>
      <c r="X10800" s="74"/>
    </row>
    <row r="10801">
      <c r="S10801" s="73"/>
      <c r="T10801" s="73"/>
      <c r="U10801" s="74"/>
      <c r="V10801" s="74"/>
      <c r="W10801" s="74"/>
      <c r="X10801" s="74"/>
    </row>
    <row r="10802">
      <c r="S10802" s="73"/>
      <c r="T10802" s="73"/>
      <c r="U10802" s="74"/>
      <c r="V10802" s="74"/>
      <c r="W10802" s="74"/>
      <c r="X10802" s="74"/>
    </row>
    <row r="10803">
      <c r="S10803" s="73"/>
      <c r="T10803" s="73"/>
      <c r="U10803" s="74"/>
      <c r="V10803" s="74"/>
      <c r="W10803" s="74"/>
      <c r="X10803" s="74"/>
    </row>
    <row r="10804">
      <c r="S10804" s="73"/>
      <c r="T10804" s="73"/>
      <c r="U10804" s="74"/>
      <c r="V10804" s="74"/>
      <c r="W10804" s="74"/>
      <c r="X10804" s="74"/>
    </row>
    <row r="10805">
      <c r="S10805" s="73"/>
      <c r="T10805" s="73"/>
      <c r="U10805" s="74"/>
      <c r="V10805" s="74"/>
      <c r="W10805" s="74"/>
      <c r="X10805" s="74"/>
    </row>
    <row r="10806">
      <c r="S10806" s="73"/>
      <c r="T10806" s="73"/>
      <c r="U10806" s="74"/>
      <c r="V10806" s="74"/>
      <c r="W10806" s="74"/>
      <c r="X10806" s="74"/>
    </row>
    <row r="10807">
      <c r="S10807" s="76"/>
      <c r="T10807" s="73"/>
      <c r="U10807" s="74"/>
      <c r="V10807" s="74"/>
      <c r="W10807" s="74"/>
      <c r="X10807" s="74"/>
    </row>
    <row r="10808">
      <c r="S10808" s="76"/>
      <c r="T10808" s="73"/>
      <c r="U10808" s="74"/>
      <c r="V10808" s="74"/>
      <c r="W10808" s="74"/>
      <c r="X10808" s="74"/>
    </row>
    <row r="10809">
      <c r="S10809" s="73"/>
      <c r="T10809" s="73"/>
      <c r="U10809" s="74"/>
      <c r="V10809" s="74"/>
      <c r="W10809" s="74"/>
      <c r="X10809" s="74"/>
    </row>
    <row r="10810">
      <c r="S10810" s="73"/>
      <c r="T10810" s="73"/>
      <c r="U10810" s="74"/>
      <c r="V10810" s="74"/>
      <c r="W10810" s="74"/>
      <c r="X10810" s="74"/>
    </row>
    <row r="10811">
      <c r="S10811" s="73"/>
      <c r="T10811" s="73"/>
      <c r="U10811" s="74"/>
      <c r="V10811" s="74"/>
      <c r="W10811" s="74"/>
      <c r="X10811" s="74"/>
    </row>
    <row r="10812">
      <c r="S10812" s="73"/>
      <c r="T10812" s="73"/>
      <c r="U10812" s="74"/>
      <c r="V10812" s="74"/>
      <c r="W10812" s="74"/>
      <c r="X10812" s="74"/>
    </row>
    <row r="10813">
      <c r="S10813" s="73"/>
      <c r="T10813" s="73"/>
      <c r="U10813" s="74"/>
      <c r="V10813" s="74"/>
      <c r="W10813" s="74"/>
      <c r="X10813" s="74"/>
    </row>
    <row r="10814">
      <c r="S10814" s="73"/>
      <c r="T10814" s="73"/>
      <c r="U10814" s="74"/>
      <c r="V10814" s="74"/>
      <c r="W10814" s="74"/>
      <c r="X10814" s="74"/>
    </row>
    <row r="10815">
      <c r="S10815" s="73"/>
      <c r="T10815" s="73"/>
      <c r="U10815" s="74"/>
      <c r="V10815" s="74"/>
      <c r="W10815" s="74"/>
      <c r="X10815" s="74"/>
    </row>
    <row r="10816">
      <c r="S10816" s="73"/>
      <c r="T10816" s="73"/>
      <c r="U10816" s="74"/>
      <c r="V10816" s="74"/>
      <c r="W10816" s="74"/>
      <c r="X10816" s="74"/>
    </row>
    <row r="10817">
      <c r="S10817" s="73"/>
      <c r="T10817" s="73"/>
      <c r="U10817" s="74"/>
      <c r="V10817" s="74"/>
      <c r="W10817" s="74"/>
      <c r="X10817" s="74"/>
    </row>
    <row r="10818">
      <c r="S10818" s="73"/>
      <c r="T10818" s="73"/>
      <c r="U10818" s="74"/>
      <c r="V10818" s="74"/>
      <c r="W10818" s="74"/>
      <c r="X10818" s="74"/>
    </row>
    <row r="10819">
      <c r="S10819" s="73"/>
      <c r="T10819" s="73"/>
      <c r="U10819" s="74"/>
      <c r="V10819" s="74"/>
      <c r="W10819" s="74"/>
      <c r="X10819" s="74"/>
    </row>
    <row r="10820">
      <c r="S10820" s="73"/>
      <c r="T10820" s="73"/>
      <c r="U10820" s="74"/>
      <c r="V10820" s="74"/>
      <c r="W10820" s="74"/>
      <c r="X10820" s="74"/>
    </row>
    <row r="10821">
      <c r="S10821" s="73"/>
      <c r="T10821" s="73"/>
      <c r="U10821" s="74"/>
      <c r="V10821" s="74"/>
      <c r="W10821" s="74"/>
      <c r="X10821" s="74"/>
    </row>
    <row r="10822">
      <c r="S10822" s="73"/>
      <c r="T10822" s="73"/>
      <c r="U10822" s="74"/>
      <c r="V10822" s="74"/>
      <c r="W10822" s="74"/>
      <c r="X10822" s="74"/>
    </row>
    <row r="10823">
      <c r="S10823" s="73"/>
      <c r="T10823" s="73"/>
      <c r="U10823" s="74"/>
      <c r="V10823" s="74"/>
      <c r="W10823" s="74"/>
      <c r="X10823" s="74"/>
    </row>
    <row r="10824">
      <c r="S10824" s="73"/>
      <c r="T10824" s="73"/>
      <c r="U10824" s="74"/>
      <c r="V10824" s="74"/>
      <c r="W10824" s="74"/>
      <c r="X10824" s="74"/>
    </row>
    <row r="10825">
      <c r="S10825" s="73"/>
      <c r="T10825" s="73"/>
      <c r="U10825" s="74"/>
      <c r="V10825" s="74"/>
      <c r="W10825" s="74"/>
      <c r="X10825" s="74"/>
    </row>
    <row r="10826">
      <c r="S10826" s="73"/>
      <c r="T10826" s="73"/>
      <c r="U10826" s="74"/>
      <c r="V10826" s="74"/>
      <c r="W10826" s="74"/>
      <c r="X10826" s="74"/>
    </row>
    <row r="10827">
      <c r="S10827" s="73"/>
      <c r="T10827" s="73"/>
      <c r="U10827" s="74"/>
      <c r="V10827" s="74"/>
      <c r="W10827" s="74"/>
      <c r="X10827" s="74"/>
    </row>
    <row r="10828">
      <c r="S10828" s="73"/>
      <c r="T10828" s="73"/>
      <c r="U10828" s="74"/>
      <c r="V10828" s="74"/>
      <c r="W10828" s="74"/>
      <c r="X10828" s="74"/>
    </row>
    <row r="10829">
      <c r="S10829" s="73"/>
      <c r="T10829" s="73"/>
      <c r="U10829" s="74"/>
      <c r="V10829" s="74"/>
      <c r="W10829" s="74"/>
      <c r="X10829" s="74"/>
    </row>
    <row r="10830">
      <c r="S10830" s="73"/>
      <c r="T10830" s="73"/>
      <c r="U10830" s="74"/>
      <c r="V10830" s="74"/>
      <c r="W10830" s="74"/>
      <c r="X10830" s="74"/>
    </row>
    <row r="10831">
      <c r="S10831" s="73"/>
      <c r="T10831" s="73"/>
      <c r="U10831" s="74"/>
      <c r="V10831" s="74"/>
      <c r="W10831" s="74"/>
      <c r="X10831" s="74"/>
    </row>
    <row r="10832">
      <c r="S10832" s="73"/>
      <c r="T10832" s="73"/>
      <c r="U10832" s="74"/>
      <c r="V10832" s="74"/>
      <c r="W10832" s="74"/>
      <c r="X10832" s="74"/>
    </row>
    <row r="10833">
      <c r="S10833" s="73"/>
      <c r="T10833" s="73"/>
      <c r="U10833" s="74"/>
      <c r="V10833" s="74"/>
      <c r="W10833" s="74"/>
      <c r="X10833" s="74"/>
    </row>
    <row r="10834">
      <c r="S10834" s="73"/>
      <c r="T10834" s="73"/>
      <c r="U10834" s="74"/>
      <c r="V10834" s="74"/>
      <c r="W10834" s="74"/>
      <c r="X10834" s="74"/>
    </row>
    <row r="10835">
      <c r="S10835" s="73"/>
      <c r="T10835" s="73"/>
      <c r="U10835" s="74"/>
      <c r="V10835" s="74"/>
      <c r="W10835" s="74"/>
      <c r="X10835" s="74"/>
    </row>
    <row r="10836">
      <c r="S10836" s="73"/>
      <c r="T10836" s="73"/>
      <c r="U10836" s="74"/>
      <c r="V10836" s="74"/>
      <c r="W10836" s="74"/>
      <c r="X10836" s="74"/>
    </row>
    <row r="10837">
      <c r="S10837" s="73"/>
      <c r="T10837" s="73"/>
      <c r="U10837" s="74"/>
      <c r="V10837" s="74"/>
      <c r="W10837" s="74"/>
      <c r="X10837" s="74"/>
    </row>
    <row r="10838">
      <c r="S10838" s="73"/>
      <c r="T10838" s="73"/>
      <c r="U10838" s="74"/>
      <c r="V10838" s="74"/>
      <c r="W10838" s="74"/>
      <c r="X10838" s="74"/>
    </row>
    <row r="10839">
      <c r="S10839" s="73"/>
      <c r="T10839" s="73"/>
      <c r="U10839" s="74"/>
      <c r="V10839" s="74"/>
      <c r="W10839" s="74"/>
      <c r="X10839" s="74"/>
    </row>
    <row r="10840">
      <c r="S10840" s="73"/>
      <c r="T10840" s="73"/>
      <c r="U10840" s="74"/>
      <c r="V10840" s="74"/>
      <c r="W10840" s="74"/>
      <c r="X10840" s="74"/>
    </row>
    <row r="10841">
      <c r="S10841" s="73"/>
      <c r="T10841" s="73"/>
      <c r="U10841" s="74"/>
      <c r="V10841" s="74"/>
      <c r="W10841" s="74"/>
      <c r="X10841" s="74"/>
    </row>
    <row r="10842">
      <c r="S10842" s="73"/>
      <c r="T10842" s="73"/>
      <c r="U10842" s="74"/>
      <c r="V10842" s="74"/>
      <c r="W10842" s="74"/>
      <c r="X10842" s="74"/>
    </row>
    <row r="10843">
      <c r="S10843" s="73"/>
      <c r="T10843" s="73"/>
      <c r="U10843" s="74"/>
      <c r="V10843" s="74"/>
      <c r="W10843" s="74"/>
      <c r="X10843" s="74"/>
    </row>
    <row r="10844">
      <c r="S10844" s="73"/>
      <c r="T10844" s="73"/>
      <c r="U10844" s="74"/>
      <c r="V10844" s="74"/>
      <c r="W10844" s="74"/>
      <c r="X10844" s="74"/>
    </row>
    <row r="10845">
      <c r="S10845" s="73"/>
      <c r="T10845" s="73"/>
      <c r="U10845" s="74"/>
      <c r="V10845" s="74"/>
      <c r="W10845" s="74"/>
      <c r="X10845" s="74"/>
    </row>
    <row r="10846">
      <c r="S10846" s="73"/>
      <c r="T10846" s="73"/>
      <c r="U10846" s="74"/>
      <c r="V10846" s="74"/>
      <c r="W10846" s="74"/>
      <c r="X10846" s="74"/>
    </row>
    <row r="10847">
      <c r="S10847" s="73"/>
      <c r="T10847" s="73"/>
      <c r="U10847" s="74"/>
      <c r="V10847" s="74"/>
      <c r="W10847" s="74"/>
      <c r="X10847" s="74"/>
    </row>
    <row r="10848">
      <c r="S10848" s="73"/>
      <c r="T10848" s="73"/>
      <c r="U10848" s="74"/>
      <c r="V10848" s="74"/>
      <c r="W10848" s="74"/>
      <c r="X10848" s="74"/>
    </row>
    <row r="10849">
      <c r="S10849" s="73"/>
      <c r="T10849" s="73"/>
      <c r="U10849" s="74"/>
      <c r="V10849" s="74"/>
      <c r="W10849" s="74"/>
      <c r="X10849" s="74"/>
    </row>
    <row r="10850">
      <c r="S10850" s="73"/>
      <c r="T10850" s="73"/>
      <c r="U10850" s="74"/>
      <c r="V10850" s="74"/>
      <c r="W10850" s="74"/>
      <c r="X10850" s="74"/>
    </row>
    <row r="10851">
      <c r="S10851" s="73"/>
      <c r="T10851" s="73"/>
      <c r="U10851" s="74"/>
      <c r="V10851" s="74"/>
      <c r="W10851" s="74"/>
      <c r="X10851" s="74"/>
    </row>
    <row r="10852">
      <c r="S10852" s="73"/>
      <c r="T10852" s="73"/>
      <c r="U10852" s="74"/>
      <c r="V10852" s="74"/>
      <c r="W10852" s="74"/>
      <c r="X10852" s="74"/>
    </row>
    <row r="10853">
      <c r="S10853" s="73"/>
      <c r="T10853" s="73"/>
      <c r="U10853" s="74"/>
      <c r="V10853" s="74"/>
      <c r="W10853" s="74"/>
      <c r="X10853" s="74"/>
    </row>
    <row r="10854">
      <c r="S10854" s="73"/>
      <c r="T10854" s="73"/>
      <c r="U10854" s="74"/>
      <c r="V10854" s="74"/>
      <c r="W10854" s="74"/>
      <c r="X10854" s="74"/>
    </row>
    <row r="10855">
      <c r="S10855" s="73"/>
      <c r="T10855" s="73"/>
      <c r="U10855" s="74"/>
      <c r="V10855" s="74"/>
      <c r="W10855" s="74"/>
      <c r="X10855" s="74"/>
    </row>
    <row r="10856">
      <c r="S10856" s="73"/>
      <c r="T10856" s="73"/>
      <c r="U10856" s="74"/>
      <c r="V10856" s="74"/>
      <c r="W10856" s="74"/>
      <c r="X10856" s="74"/>
    </row>
    <row r="10857">
      <c r="S10857" s="73"/>
      <c r="T10857" s="73"/>
      <c r="U10857" s="74"/>
      <c r="V10857" s="74"/>
      <c r="W10857" s="74"/>
      <c r="X10857" s="74"/>
    </row>
    <row r="10858">
      <c r="S10858" s="73"/>
      <c r="T10858" s="73"/>
      <c r="U10858" s="74"/>
      <c r="V10858" s="74"/>
      <c r="W10858" s="74"/>
      <c r="X10858" s="77"/>
    </row>
    <row r="10859">
      <c r="S10859" s="73"/>
      <c r="T10859" s="73"/>
      <c r="U10859" s="74"/>
      <c r="V10859" s="74"/>
      <c r="W10859" s="74"/>
      <c r="X10859" s="74"/>
    </row>
    <row r="10860">
      <c r="S10860" s="73"/>
      <c r="T10860" s="73"/>
      <c r="U10860" s="74"/>
      <c r="V10860" s="74"/>
      <c r="W10860" s="74"/>
      <c r="X10860" s="74"/>
    </row>
    <row r="10861">
      <c r="S10861" s="73"/>
      <c r="T10861" s="73"/>
      <c r="U10861" s="74"/>
      <c r="V10861" s="74"/>
      <c r="W10861" s="74"/>
      <c r="X10861" s="74"/>
    </row>
    <row r="10862">
      <c r="S10862" s="73"/>
      <c r="T10862" s="73"/>
      <c r="U10862" s="74"/>
      <c r="V10862" s="74"/>
      <c r="W10862" s="74"/>
      <c r="X10862" s="74"/>
    </row>
    <row r="10863">
      <c r="S10863" s="73"/>
      <c r="T10863" s="73"/>
      <c r="U10863" s="74"/>
      <c r="V10863" s="74"/>
      <c r="W10863" s="74"/>
      <c r="X10863" s="74"/>
    </row>
    <row r="10864">
      <c r="S10864" s="73"/>
      <c r="T10864" s="73"/>
      <c r="U10864" s="74"/>
      <c r="V10864" s="74"/>
      <c r="W10864" s="74"/>
      <c r="X10864" s="74"/>
    </row>
    <row r="10865">
      <c r="S10865" s="73"/>
      <c r="T10865" s="73"/>
      <c r="U10865" s="74"/>
      <c r="V10865" s="74"/>
      <c r="W10865" s="74"/>
      <c r="X10865" s="74"/>
    </row>
    <row r="10866">
      <c r="S10866" s="73"/>
      <c r="T10866" s="73"/>
      <c r="U10866" s="74"/>
      <c r="V10866" s="74"/>
      <c r="W10866" s="74"/>
      <c r="X10866" s="74"/>
    </row>
    <row r="10867">
      <c r="S10867" s="73"/>
      <c r="T10867" s="73"/>
      <c r="U10867" s="74"/>
      <c r="V10867" s="74"/>
      <c r="W10867" s="74"/>
      <c r="X10867" s="74"/>
    </row>
    <row r="10868">
      <c r="S10868" s="73"/>
      <c r="T10868" s="73"/>
      <c r="U10868" s="74"/>
      <c r="V10868" s="74"/>
      <c r="W10868" s="74"/>
      <c r="X10868" s="74"/>
    </row>
    <row r="10869">
      <c r="S10869" s="73"/>
      <c r="T10869" s="73"/>
      <c r="U10869" s="74"/>
      <c r="V10869" s="74"/>
      <c r="W10869" s="74"/>
      <c r="X10869" s="74"/>
    </row>
    <row r="10870">
      <c r="S10870" s="73"/>
      <c r="T10870" s="73"/>
      <c r="U10870" s="74"/>
      <c r="V10870" s="74"/>
      <c r="W10870" s="74"/>
      <c r="X10870" s="74"/>
    </row>
    <row r="10871">
      <c r="S10871" s="73"/>
      <c r="T10871" s="73"/>
      <c r="U10871" s="74"/>
      <c r="V10871" s="74"/>
      <c r="W10871" s="74"/>
      <c r="X10871" s="74"/>
    </row>
    <row r="10872">
      <c r="S10872" s="73"/>
      <c r="T10872" s="73"/>
      <c r="U10872" s="74"/>
      <c r="V10872" s="74"/>
      <c r="W10872" s="74"/>
      <c r="X10872" s="74"/>
    </row>
    <row r="10873">
      <c r="S10873" s="73"/>
      <c r="T10873" s="73"/>
      <c r="U10873" s="74"/>
      <c r="V10873" s="74"/>
      <c r="W10873" s="74"/>
      <c r="X10873" s="74"/>
    </row>
    <row r="10874">
      <c r="S10874" s="73"/>
      <c r="T10874" s="73"/>
      <c r="U10874" s="74"/>
      <c r="V10874" s="74"/>
      <c r="W10874" s="74"/>
      <c r="X10874" s="74"/>
    </row>
    <row r="10875">
      <c r="S10875" s="73"/>
      <c r="T10875" s="73"/>
      <c r="U10875" s="74"/>
      <c r="V10875" s="74"/>
      <c r="W10875" s="74"/>
      <c r="X10875" s="74"/>
    </row>
    <row r="10876">
      <c r="S10876" s="73"/>
      <c r="T10876" s="73"/>
      <c r="U10876" s="74"/>
      <c r="V10876" s="74"/>
      <c r="W10876" s="74"/>
      <c r="X10876" s="74"/>
    </row>
    <row r="10877">
      <c r="S10877" s="73"/>
      <c r="T10877" s="73"/>
      <c r="U10877" s="74"/>
      <c r="V10877" s="74"/>
      <c r="W10877" s="74"/>
      <c r="X10877" s="74"/>
    </row>
    <row r="10878">
      <c r="S10878" s="73"/>
      <c r="T10878" s="73"/>
      <c r="U10878" s="74"/>
      <c r="V10878" s="74"/>
      <c r="W10878" s="74"/>
      <c r="X10878" s="74"/>
    </row>
    <row r="10879">
      <c r="S10879" s="73"/>
      <c r="T10879" s="73"/>
      <c r="U10879" s="74"/>
      <c r="V10879" s="74"/>
      <c r="W10879" s="74"/>
      <c r="X10879" s="74"/>
    </row>
    <row r="10880">
      <c r="S10880" s="73"/>
      <c r="T10880" s="73"/>
      <c r="U10880" s="74"/>
      <c r="V10880" s="74"/>
      <c r="W10880" s="74"/>
      <c r="X10880" s="74"/>
    </row>
    <row r="10881">
      <c r="S10881" s="73"/>
      <c r="T10881" s="73"/>
      <c r="U10881" s="74"/>
      <c r="V10881" s="74"/>
      <c r="W10881" s="74"/>
      <c r="X10881" s="74"/>
    </row>
    <row r="10882">
      <c r="S10882" s="73"/>
      <c r="T10882" s="73"/>
      <c r="U10882" s="74"/>
      <c r="V10882" s="74"/>
      <c r="W10882" s="74"/>
      <c r="X10882" s="74"/>
    </row>
    <row r="10883">
      <c r="S10883" s="73"/>
      <c r="T10883" s="73"/>
      <c r="U10883" s="74"/>
      <c r="V10883" s="74"/>
      <c r="W10883" s="74"/>
      <c r="X10883" s="74"/>
    </row>
    <row r="10884">
      <c r="S10884" s="73"/>
      <c r="T10884" s="73"/>
      <c r="U10884" s="74"/>
      <c r="V10884" s="74"/>
      <c r="W10884" s="74"/>
      <c r="X10884" s="74"/>
    </row>
    <row r="10885">
      <c r="S10885" s="73"/>
      <c r="T10885" s="73"/>
      <c r="U10885" s="74"/>
      <c r="V10885" s="74"/>
      <c r="W10885" s="74"/>
      <c r="X10885" s="74"/>
    </row>
    <row r="10886">
      <c r="S10886" s="73"/>
      <c r="T10886" s="73"/>
      <c r="U10886" s="74"/>
      <c r="V10886" s="74"/>
      <c r="W10886" s="74"/>
      <c r="X10886" s="74"/>
    </row>
    <row r="10887">
      <c r="S10887" s="73"/>
      <c r="T10887" s="73"/>
      <c r="U10887" s="74"/>
      <c r="V10887" s="74"/>
      <c r="W10887" s="74"/>
      <c r="X10887" s="74"/>
    </row>
    <row r="10888">
      <c r="S10888" s="73"/>
      <c r="T10888" s="73"/>
      <c r="U10888" s="74"/>
      <c r="V10888" s="74"/>
      <c r="W10888" s="74"/>
      <c r="X10888" s="74"/>
    </row>
    <row r="10889">
      <c r="S10889" s="73"/>
      <c r="T10889" s="73"/>
      <c r="U10889" s="74"/>
      <c r="V10889" s="74"/>
      <c r="W10889" s="74"/>
      <c r="X10889" s="74"/>
    </row>
    <row r="10890">
      <c r="S10890" s="73"/>
      <c r="T10890" s="73"/>
      <c r="U10890" s="74"/>
      <c r="V10890" s="74"/>
      <c r="W10890" s="74"/>
      <c r="X10890" s="74"/>
    </row>
    <row r="10891">
      <c r="S10891" s="73"/>
      <c r="T10891" s="73"/>
      <c r="U10891" s="74"/>
      <c r="V10891" s="74"/>
      <c r="W10891" s="74"/>
      <c r="X10891" s="74"/>
    </row>
    <row r="10892">
      <c r="S10892" s="73"/>
      <c r="T10892" s="73"/>
      <c r="U10892" s="74"/>
      <c r="V10892" s="74"/>
      <c r="W10892" s="74"/>
      <c r="X10892" s="74"/>
    </row>
    <row r="10893">
      <c r="S10893" s="73"/>
      <c r="T10893" s="73"/>
      <c r="U10893" s="74"/>
      <c r="V10893" s="74"/>
      <c r="W10893" s="74"/>
      <c r="X10893" s="74"/>
    </row>
    <row r="10894">
      <c r="S10894" s="73"/>
      <c r="T10894" s="73"/>
      <c r="U10894" s="74"/>
      <c r="V10894" s="74"/>
      <c r="W10894" s="74"/>
      <c r="X10894" s="74"/>
    </row>
    <row r="10895">
      <c r="S10895" s="73"/>
      <c r="T10895" s="73"/>
      <c r="U10895" s="74"/>
      <c r="V10895" s="74"/>
      <c r="W10895" s="74"/>
      <c r="X10895" s="74"/>
    </row>
    <row r="10896">
      <c r="S10896" s="73"/>
      <c r="T10896" s="73"/>
      <c r="U10896" s="74"/>
      <c r="V10896" s="74"/>
      <c r="W10896" s="74"/>
      <c r="X10896" s="74"/>
    </row>
    <row r="10897">
      <c r="S10897" s="73"/>
      <c r="T10897" s="73"/>
      <c r="U10897" s="74"/>
      <c r="V10897" s="74"/>
      <c r="W10897" s="74"/>
      <c r="X10897" s="74"/>
    </row>
    <row r="10898">
      <c r="S10898" s="73"/>
      <c r="T10898" s="73"/>
      <c r="U10898" s="74"/>
      <c r="V10898" s="74"/>
      <c r="W10898" s="74"/>
      <c r="X10898" s="74"/>
    </row>
    <row r="10899">
      <c r="S10899" s="73"/>
      <c r="T10899" s="73"/>
      <c r="U10899" s="74"/>
      <c r="V10899" s="74"/>
      <c r="W10899" s="74"/>
      <c r="X10899" s="74"/>
    </row>
    <row r="10900">
      <c r="S10900" s="73"/>
      <c r="T10900" s="73"/>
      <c r="U10900" s="74"/>
      <c r="V10900" s="74"/>
      <c r="W10900" s="74"/>
      <c r="X10900" s="74"/>
    </row>
    <row r="10901">
      <c r="S10901" s="73"/>
      <c r="T10901" s="73"/>
      <c r="U10901" s="74"/>
      <c r="V10901" s="74"/>
      <c r="W10901" s="74"/>
      <c r="X10901" s="74"/>
    </row>
    <row r="10902">
      <c r="S10902" s="73"/>
      <c r="T10902" s="73"/>
      <c r="U10902" s="74"/>
      <c r="V10902" s="74"/>
      <c r="W10902" s="74"/>
      <c r="X10902" s="74"/>
    </row>
    <row r="10903">
      <c r="S10903" s="73"/>
      <c r="T10903" s="73"/>
      <c r="U10903" s="74"/>
      <c r="V10903" s="74"/>
      <c r="W10903" s="74"/>
      <c r="X10903" s="74"/>
    </row>
    <row r="10904">
      <c r="S10904" s="73"/>
      <c r="T10904" s="73"/>
      <c r="U10904" s="74"/>
      <c r="V10904" s="74"/>
      <c r="W10904" s="74"/>
      <c r="X10904" s="74"/>
    </row>
    <row r="10905">
      <c r="S10905" s="73"/>
      <c r="T10905" s="73"/>
      <c r="U10905" s="74"/>
      <c r="V10905" s="74"/>
      <c r="W10905" s="74"/>
      <c r="X10905" s="74"/>
    </row>
    <row r="10906">
      <c r="S10906" s="73"/>
      <c r="T10906" s="73"/>
      <c r="U10906" s="74"/>
      <c r="V10906" s="74"/>
      <c r="W10906" s="74"/>
      <c r="X10906" s="74"/>
    </row>
    <row r="10907">
      <c r="S10907" s="73"/>
      <c r="T10907" s="73"/>
      <c r="U10907" s="74"/>
      <c r="V10907" s="74"/>
      <c r="W10907" s="74"/>
      <c r="X10907" s="74"/>
    </row>
    <row r="10908">
      <c r="S10908" s="73"/>
      <c r="T10908" s="73"/>
      <c r="U10908" s="74"/>
      <c r="V10908" s="74"/>
      <c r="W10908" s="74"/>
      <c r="X10908" s="74"/>
    </row>
    <row r="10909">
      <c r="S10909" s="73"/>
      <c r="T10909" s="73"/>
      <c r="U10909" s="74"/>
      <c r="V10909" s="74"/>
      <c r="W10909" s="74"/>
      <c r="X10909" s="74"/>
    </row>
    <row r="10910">
      <c r="S10910" s="73"/>
      <c r="T10910" s="73"/>
      <c r="U10910" s="74"/>
      <c r="V10910" s="74"/>
      <c r="W10910" s="74"/>
      <c r="X10910" s="74"/>
    </row>
    <row r="10911">
      <c r="S10911" s="73"/>
      <c r="T10911" s="73"/>
      <c r="U10911" s="74"/>
      <c r="V10911" s="74"/>
      <c r="W10911" s="74"/>
      <c r="X10911" s="74"/>
    </row>
    <row r="10912">
      <c r="S10912" s="73"/>
      <c r="T10912" s="73"/>
      <c r="U10912" s="74"/>
      <c r="V10912" s="74"/>
      <c r="W10912" s="74"/>
      <c r="X10912" s="74"/>
    </row>
    <row r="10913">
      <c r="S10913" s="73"/>
      <c r="T10913" s="73"/>
      <c r="U10913" s="74"/>
      <c r="V10913" s="74"/>
      <c r="W10913" s="74"/>
      <c r="X10913" s="74"/>
    </row>
    <row r="10914">
      <c r="S10914" s="73"/>
      <c r="T10914" s="73"/>
      <c r="U10914" s="74"/>
      <c r="V10914" s="74"/>
      <c r="W10914" s="74"/>
      <c r="X10914" s="74"/>
    </row>
    <row r="10915">
      <c r="S10915" s="73"/>
      <c r="T10915" s="73"/>
      <c r="U10915" s="74"/>
      <c r="V10915" s="74"/>
      <c r="W10915" s="74"/>
      <c r="X10915" s="74"/>
    </row>
    <row r="10916">
      <c r="S10916" s="73"/>
      <c r="T10916" s="73"/>
      <c r="U10916" s="74"/>
      <c r="V10916" s="74"/>
      <c r="W10916" s="74"/>
      <c r="X10916" s="74"/>
    </row>
    <row r="10917">
      <c r="S10917" s="73"/>
      <c r="T10917" s="73"/>
      <c r="U10917" s="74"/>
      <c r="V10917" s="74"/>
      <c r="W10917" s="74"/>
      <c r="X10917" s="74"/>
    </row>
    <row r="10918">
      <c r="S10918" s="73"/>
      <c r="T10918" s="73"/>
      <c r="U10918" s="74"/>
      <c r="V10918" s="74"/>
      <c r="W10918" s="74"/>
      <c r="X10918" s="77"/>
    </row>
    <row r="10919">
      <c r="S10919" s="73"/>
      <c r="T10919" s="73"/>
      <c r="U10919" s="74"/>
      <c r="V10919" s="74"/>
      <c r="W10919" s="74"/>
      <c r="X10919" s="74"/>
    </row>
    <row r="10920">
      <c r="S10920" s="73"/>
      <c r="T10920" s="73"/>
      <c r="U10920" s="74"/>
      <c r="V10920" s="74"/>
      <c r="W10920" s="74"/>
      <c r="X10920" s="74"/>
    </row>
    <row r="10921">
      <c r="S10921" s="73"/>
      <c r="T10921" s="73"/>
      <c r="U10921" s="74"/>
      <c r="V10921" s="74"/>
      <c r="W10921" s="74"/>
      <c r="X10921" s="74"/>
    </row>
    <row r="10922">
      <c r="S10922" s="73"/>
      <c r="T10922" s="73"/>
      <c r="U10922" s="74"/>
      <c r="V10922" s="74"/>
      <c r="W10922" s="74"/>
      <c r="X10922" s="74"/>
    </row>
    <row r="10923">
      <c r="S10923" s="73"/>
      <c r="T10923" s="73"/>
      <c r="U10923" s="74"/>
      <c r="V10923" s="74"/>
      <c r="W10923" s="74"/>
      <c r="X10923" s="74"/>
    </row>
    <row r="10924">
      <c r="S10924" s="73"/>
      <c r="T10924" s="73"/>
      <c r="U10924" s="74"/>
      <c r="V10924" s="74"/>
      <c r="W10924" s="74"/>
      <c r="X10924" s="74"/>
    </row>
    <row r="10925">
      <c r="S10925" s="73"/>
      <c r="T10925" s="73"/>
      <c r="U10925" s="74"/>
      <c r="V10925" s="74"/>
      <c r="W10925" s="74"/>
      <c r="X10925" s="74"/>
    </row>
    <row r="10926">
      <c r="S10926" s="73"/>
      <c r="T10926" s="73"/>
      <c r="U10926" s="74"/>
      <c r="V10926" s="74"/>
      <c r="W10926" s="74"/>
      <c r="X10926" s="74"/>
    </row>
    <row r="10927">
      <c r="S10927" s="73"/>
      <c r="T10927" s="73"/>
      <c r="U10927" s="74"/>
      <c r="V10927" s="74"/>
      <c r="W10927" s="74"/>
      <c r="X10927" s="74"/>
    </row>
    <row r="10928">
      <c r="S10928" s="73"/>
      <c r="T10928" s="73"/>
      <c r="U10928" s="74"/>
      <c r="V10928" s="74"/>
      <c r="W10928" s="74"/>
      <c r="X10928" s="74"/>
    </row>
    <row r="10929">
      <c r="S10929" s="73"/>
      <c r="T10929" s="73"/>
      <c r="U10929" s="74"/>
      <c r="V10929" s="74"/>
      <c r="W10929" s="74"/>
      <c r="X10929" s="74"/>
    </row>
    <row r="10930">
      <c r="S10930" s="73"/>
      <c r="T10930" s="73"/>
      <c r="U10930" s="74"/>
      <c r="V10930" s="74"/>
      <c r="W10930" s="74"/>
      <c r="X10930" s="74"/>
    </row>
    <row r="10931">
      <c r="S10931" s="73"/>
      <c r="T10931" s="73"/>
      <c r="U10931" s="74"/>
      <c r="V10931" s="74"/>
      <c r="W10931" s="74"/>
      <c r="X10931" s="74"/>
    </row>
    <row r="10932">
      <c r="S10932" s="73"/>
      <c r="T10932" s="73"/>
      <c r="U10932" s="74"/>
      <c r="V10932" s="74"/>
      <c r="W10932" s="74"/>
      <c r="X10932" s="74"/>
    </row>
    <row r="10933">
      <c r="S10933" s="73"/>
      <c r="T10933" s="73"/>
      <c r="U10933" s="74"/>
      <c r="V10933" s="74"/>
      <c r="W10933" s="74"/>
      <c r="X10933" s="74"/>
    </row>
    <row r="10934">
      <c r="S10934" s="73"/>
      <c r="T10934" s="73"/>
      <c r="U10934" s="74"/>
      <c r="V10934" s="74"/>
      <c r="W10934" s="74"/>
      <c r="X10934" s="74"/>
    </row>
    <row r="10935">
      <c r="S10935" s="73"/>
      <c r="T10935" s="73"/>
      <c r="U10935" s="74"/>
      <c r="V10935" s="74"/>
      <c r="W10935" s="74"/>
      <c r="X10935" s="74"/>
    </row>
    <row r="10936">
      <c r="S10936" s="73"/>
      <c r="T10936" s="73"/>
      <c r="U10936" s="74"/>
      <c r="V10936" s="74"/>
      <c r="W10936" s="74"/>
      <c r="X10936" s="74"/>
    </row>
    <row r="10937">
      <c r="S10937" s="73"/>
      <c r="T10937" s="73"/>
      <c r="U10937" s="74"/>
      <c r="V10937" s="74"/>
      <c r="W10937" s="74"/>
      <c r="X10937" s="74"/>
    </row>
    <row r="10938">
      <c r="S10938" s="73"/>
      <c r="T10938" s="73"/>
      <c r="U10938" s="74"/>
      <c r="V10938" s="74"/>
      <c r="W10938" s="74"/>
      <c r="X10938" s="74"/>
    </row>
    <row r="10939">
      <c r="S10939" s="73"/>
      <c r="T10939" s="73"/>
      <c r="U10939" s="74"/>
      <c r="V10939" s="74"/>
      <c r="W10939" s="74"/>
      <c r="X10939" s="74"/>
    </row>
    <row r="10940">
      <c r="S10940" s="73"/>
      <c r="T10940" s="73"/>
      <c r="U10940" s="74"/>
      <c r="V10940" s="74"/>
      <c r="W10940" s="74"/>
      <c r="X10940" s="74"/>
    </row>
    <row r="10941">
      <c r="S10941" s="73"/>
      <c r="T10941" s="73"/>
      <c r="U10941" s="74"/>
      <c r="V10941" s="74"/>
      <c r="W10941" s="74"/>
      <c r="X10941" s="74"/>
    </row>
    <row r="10942">
      <c r="S10942" s="73"/>
      <c r="T10942" s="73"/>
      <c r="U10942" s="74"/>
      <c r="V10942" s="74"/>
      <c r="W10942" s="74"/>
      <c r="X10942" s="74"/>
    </row>
    <row r="10943">
      <c r="S10943" s="73"/>
      <c r="T10943" s="73"/>
      <c r="U10943" s="74"/>
      <c r="V10943" s="74"/>
      <c r="W10943" s="74"/>
      <c r="X10943" s="74"/>
    </row>
    <row r="10944">
      <c r="S10944" s="73"/>
      <c r="T10944" s="73"/>
      <c r="U10944" s="74"/>
      <c r="V10944" s="74"/>
      <c r="W10944" s="74"/>
      <c r="X10944" s="74"/>
    </row>
    <row r="10945">
      <c r="S10945" s="73"/>
      <c r="T10945" s="73"/>
      <c r="U10945" s="74"/>
      <c r="V10945" s="74"/>
      <c r="W10945" s="74"/>
      <c r="X10945" s="74"/>
    </row>
    <row r="10946">
      <c r="S10946" s="73"/>
      <c r="T10946" s="73"/>
      <c r="U10946" s="74"/>
      <c r="V10946" s="74"/>
      <c r="W10946" s="74"/>
      <c r="X10946" s="74"/>
    </row>
    <row r="10947">
      <c r="S10947" s="73"/>
      <c r="T10947" s="73"/>
      <c r="U10947" s="74"/>
      <c r="V10947" s="74"/>
      <c r="W10947" s="74"/>
      <c r="X10947" s="74"/>
    </row>
    <row r="10948">
      <c r="S10948" s="73"/>
      <c r="T10948" s="73"/>
      <c r="U10948" s="74"/>
      <c r="V10948" s="74"/>
      <c r="W10948" s="74"/>
      <c r="X10948" s="74"/>
    </row>
    <row r="10949">
      <c r="S10949" s="73"/>
      <c r="T10949" s="73"/>
      <c r="U10949" s="74"/>
      <c r="V10949" s="74"/>
      <c r="W10949" s="74"/>
      <c r="X10949" s="74"/>
    </row>
    <row r="10950">
      <c r="S10950" s="73"/>
      <c r="T10950" s="73"/>
      <c r="U10950" s="74"/>
      <c r="V10950" s="74"/>
      <c r="W10950" s="74"/>
      <c r="X10950" s="74"/>
    </row>
    <row r="10951">
      <c r="S10951" s="73"/>
      <c r="T10951" s="73"/>
      <c r="U10951" s="74"/>
      <c r="V10951" s="74"/>
      <c r="W10951" s="74"/>
      <c r="X10951" s="74"/>
    </row>
    <row r="10952">
      <c r="S10952" s="73"/>
      <c r="T10952" s="73"/>
      <c r="U10952" s="74"/>
      <c r="V10952" s="74"/>
      <c r="W10952" s="74"/>
      <c r="X10952" s="74"/>
    </row>
    <row r="10953">
      <c r="S10953" s="73"/>
      <c r="T10953" s="73"/>
      <c r="U10953" s="74"/>
      <c r="V10953" s="74"/>
      <c r="W10953" s="74"/>
      <c r="X10953" s="74"/>
    </row>
    <row r="10954">
      <c r="S10954" s="73"/>
      <c r="T10954" s="73"/>
      <c r="U10954" s="74"/>
      <c r="V10954" s="74"/>
      <c r="W10954" s="74"/>
      <c r="X10954" s="74"/>
    </row>
    <row r="10955">
      <c r="S10955" s="73"/>
      <c r="T10955" s="73"/>
      <c r="U10955" s="74"/>
      <c r="V10955" s="74"/>
      <c r="W10955" s="74"/>
      <c r="X10955" s="74"/>
    </row>
    <row r="10956">
      <c r="S10956" s="73"/>
      <c r="T10956" s="73"/>
      <c r="U10956" s="74"/>
      <c r="V10956" s="74"/>
      <c r="W10956" s="74"/>
      <c r="X10956" s="74"/>
    </row>
    <row r="10957">
      <c r="S10957" s="73"/>
      <c r="T10957" s="73"/>
      <c r="U10957" s="74"/>
      <c r="V10957" s="74"/>
      <c r="W10957" s="74"/>
      <c r="X10957" s="74"/>
    </row>
    <row r="10958">
      <c r="S10958" s="73"/>
      <c r="T10958" s="73"/>
      <c r="U10958" s="74"/>
      <c r="V10958" s="74"/>
      <c r="W10958" s="74"/>
      <c r="X10958" s="74"/>
    </row>
    <row r="10959">
      <c r="S10959" s="73"/>
      <c r="T10959" s="73"/>
      <c r="U10959" s="74"/>
      <c r="V10959" s="74"/>
      <c r="W10959" s="74"/>
      <c r="X10959" s="74"/>
    </row>
    <row r="10960">
      <c r="S10960" s="73"/>
      <c r="T10960" s="73"/>
      <c r="U10960" s="74"/>
      <c r="V10960" s="74"/>
      <c r="W10960" s="74"/>
      <c r="X10960" s="74"/>
    </row>
    <row r="10961">
      <c r="S10961" s="73"/>
      <c r="T10961" s="73"/>
      <c r="U10961" s="74"/>
      <c r="V10961" s="74"/>
      <c r="W10961" s="74"/>
      <c r="X10961" s="74"/>
    </row>
    <row r="10962">
      <c r="S10962" s="73"/>
      <c r="T10962" s="73"/>
      <c r="U10962" s="74"/>
      <c r="V10962" s="74"/>
      <c r="W10962" s="74"/>
      <c r="X10962" s="74"/>
    </row>
    <row r="10963">
      <c r="S10963" s="73"/>
      <c r="T10963" s="73"/>
      <c r="U10963" s="74"/>
      <c r="V10963" s="74"/>
      <c r="W10963" s="74"/>
      <c r="X10963" s="74"/>
    </row>
    <row r="10964">
      <c r="S10964" s="73"/>
      <c r="T10964" s="73"/>
      <c r="U10964" s="74"/>
      <c r="V10964" s="74"/>
      <c r="W10964" s="74"/>
      <c r="X10964" s="74"/>
    </row>
    <row r="10965">
      <c r="S10965" s="73"/>
      <c r="T10965" s="73"/>
      <c r="U10965" s="74"/>
      <c r="V10965" s="74"/>
      <c r="W10965" s="74"/>
      <c r="X10965" s="74"/>
    </row>
    <row r="10966">
      <c r="S10966" s="73"/>
      <c r="T10966" s="73"/>
      <c r="U10966" s="74"/>
      <c r="V10966" s="74"/>
      <c r="W10966" s="74"/>
      <c r="X10966" s="74"/>
    </row>
    <row r="10967">
      <c r="S10967" s="73"/>
      <c r="T10967" s="73"/>
      <c r="U10967" s="74"/>
      <c r="V10967" s="74"/>
      <c r="W10967" s="74"/>
      <c r="X10967" s="74"/>
    </row>
    <row r="10968">
      <c r="S10968" s="73"/>
      <c r="T10968" s="73"/>
      <c r="U10968" s="74"/>
      <c r="V10968" s="74"/>
      <c r="W10968" s="74"/>
      <c r="X10968" s="74"/>
    </row>
    <row r="10969">
      <c r="S10969" s="73"/>
      <c r="T10969" s="73"/>
      <c r="U10969" s="74"/>
      <c r="V10969" s="74"/>
      <c r="W10969" s="74"/>
      <c r="X10969" s="74"/>
    </row>
    <row r="10970">
      <c r="S10970" s="73"/>
      <c r="T10970" s="73"/>
      <c r="U10970" s="74"/>
      <c r="V10970" s="74"/>
      <c r="W10970" s="74"/>
      <c r="X10970" s="74"/>
    </row>
    <row r="10971">
      <c r="S10971" s="73"/>
      <c r="T10971" s="73"/>
      <c r="U10971" s="74"/>
      <c r="V10971" s="74"/>
      <c r="W10971" s="74"/>
      <c r="X10971" s="74"/>
    </row>
    <row r="10972">
      <c r="S10972" s="73"/>
      <c r="T10972" s="73"/>
      <c r="U10972" s="74"/>
      <c r="V10972" s="74"/>
      <c r="W10972" s="74"/>
      <c r="X10972" s="74"/>
    </row>
    <row r="10973">
      <c r="S10973" s="73"/>
      <c r="T10973" s="73"/>
      <c r="U10973" s="74"/>
      <c r="V10973" s="74"/>
      <c r="W10973" s="74"/>
      <c r="X10973" s="74"/>
    </row>
    <row r="10974">
      <c r="S10974" s="73"/>
      <c r="T10974" s="73"/>
      <c r="U10974" s="74"/>
      <c r="V10974" s="74"/>
      <c r="W10974" s="74"/>
      <c r="X10974" s="74"/>
    </row>
    <row r="10975">
      <c r="S10975" s="73"/>
      <c r="T10975" s="73"/>
      <c r="U10975" s="74"/>
      <c r="V10975" s="74"/>
      <c r="W10975" s="74"/>
      <c r="X10975" s="74"/>
    </row>
    <row r="10976">
      <c r="S10976" s="73"/>
      <c r="T10976" s="73"/>
      <c r="U10976" s="74"/>
      <c r="V10976" s="74"/>
      <c r="W10976" s="74"/>
      <c r="X10976" s="74"/>
    </row>
    <row r="10977">
      <c r="S10977" s="73"/>
      <c r="T10977" s="73"/>
      <c r="U10977" s="74"/>
      <c r="V10977" s="74"/>
      <c r="W10977" s="74"/>
      <c r="X10977" s="74"/>
    </row>
    <row r="10978">
      <c r="S10978" s="73"/>
      <c r="T10978" s="73"/>
      <c r="U10978" s="74"/>
      <c r="V10978" s="74"/>
      <c r="W10978" s="74"/>
      <c r="X10978" s="74"/>
    </row>
    <row r="10979">
      <c r="S10979" s="73"/>
      <c r="T10979" s="73"/>
      <c r="U10979" s="74"/>
      <c r="V10979" s="74"/>
      <c r="W10979" s="74"/>
      <c r="X10979" s="74"/>
    </row>
    <row r="10980">
      <c r="S10980" s="73"/>
      <c r="T10980" s="73"/>
      <c r="U10980" s="74"/>
      <c r="V10980" s="74"/>
      <c r="W10980" s="74"/>
      <c r="X10980" s="74"/>
    </row>
    <row r="10981">
      <c r="S10981" s="73"/>
      <c r="T10981" s="73"/>
      <c r="U10981" s="74"/>
      <c r="V10981" s="74"/>
      <c r="W10981" s="74"/>
      <c r="X10981" s="74"/>
    </row>
    <row r="10982">
      <c r="S10982" s="73"/>
      <c r="T10982" s="73"/>
      <c r="U10982" s="74"/>
      <c r="V10982" s="74"/>
      <c r="W10982" s="74"/>
      <c r="X10982" s="74"/>
    </row>
    <row r="10983">
      <c r="S10983" s="73"/>
      <c r="T10983" s="73"/>
      <c r="U10983" s="74"/>
      <c r="V10983" s="74"/>
      <c r="W10983" s="74"/>
      <c r="X10983" s="74"/>
    </row>
    <row r="10984">
      <c r="S10984" s="73"/>
      <c r="T10984" s="73"/>
      <c r="U10984" s="74"/>
      <c r="V10984" s="74"/>
      <c r="W10984" s="74"/>
      <c r="X10984" s="74"/>
    </row>
    <row r="10985">
      <c r="S10985" s="73"/>
      <c r="T10985" s="73"/>
      <c r="U10985" s="74"/>
      <c r="V10985" s="74"/>
      <c r="W10985" s="74"/>
      <c r="X10985" s="74"/>
    </row>
    <row r="10986">
      <c r="S10986" s="73"/>
      <c r="T10986" s="73"/>
      <c r="U10986" s="74"/>
      <c r="V10986" s="74"/>
      <c r="W10986" s="74"/>
      <c r="X10986" s="74"/>
    </row>
    <row r="10987">
      <c r="S10987" s="73"/>
      <c r="T10987" s="73"/>
      <c r="U10987" s="74"/>
      <c r="V10987" s="74"/>
      <c r="W10987" s="74"/>
      <c r="X10987" s="74"/>
    </row>
    <row r="10988">
      <c r="S10988" s="73"/>
      <c r="T10988" s="73"/>
      <c r="U10988" s="74"/>
      <c r="V10988" s="74"/>
      <c r="W10988" s="74"/>
      <c r="X10988" s="74"/>
    </row>
    <row r="10989">
      <c r="S10989" s="73"/>
      <c r="T10989" s="73"/>
      <c r="U10989" s="74"/>
      <c r="V10989" s="74"/>
      <c r="W10989" s="74"/>
      <c r="X10989" s="74"/>
    </row>
    <row r="10990">
      <c r="S10990" s="73"/>
      <c r="T10990" s="73"/>
      <c r="U10990" s="74"/>
      <c r="V10990" s="74"/>
      <c r="W10990" s="74"/>
      <c r="X10990" s="74"/>
    </row>
    <row r="10991">
      <c r="S10991" s="73"/>
      <c r="T10991" s="73"/>
      <c r="U10991" s="74"/>
      <c r="V10991" s="74"/>
      <c r="W10991" s="74"/>
      <c r="X10991" s="74"/>
    </row>
    <row r="10992">
      <c r="S10992" s="73"/>
      <c r="T10992" s="73"/>
      <c r="U10992" s="74"/>
      <c r="V10992" s="74"/>
      <c r="W10992" s="74"/>
      <c r="X10992" s="74"/>
    </row>
    <row r="10993">
      <c r="S10993" s="73"/>
      <c r="T10993" s="73"/>
      <c r="U10993" s="74"/>
      <c r="V10993" s="74"/>
      <c r="W10993" s="74"/>
      <c r="X10993" s="74"/>
    </row>
    <row r="10994">
      <c r="S10994" s="73"/>
      <c r="T10994" s="73"/>
      <c r="U10994" s="74"/>
      <c r="V10994" s="74"/>
      <c r="W10994" s="74"/>
      <c r="X10994" s="74"/>
    </row>
    <row r="10995">
      <c r="S10995" s="73"/>
      <c r="T10995" s="73"/>
      <c r="U10995" s="74"/>
      <c r="V10995" s="74"/>
      <c r="W10995" s="74"/>
      <c r="X10995" s="74"/>
    </row>
    <row r="10996">
      <c r="S10996" s="73"/>
      <c r="T10996" s="73"/>
      <c r="U10996" s="74"/>
      <c r="V10996" s="74"/>
      <c r="W10996" s="74"/>
      <c r="X10996" s="74"/>
    </row>
    <row r="10997">
      <c r="S10997" s="73"/>
      <c r="T10997" s="73"/>
      <c r="U10997" s="74"/>
      <c r="V10997" s="74"/>
      <c r="W10997" s="74"/>
      <c r="X10997" s="74"/>
    </row>
    <row r="10998">
      <c r="S10998" s="73"/>
      <c r="T10998" s="76"/>
      <c r="U10998" s="74"/>
      <c r="V10998" s="74"/>
      <c r="W10998" s="74"/>
      <c r="X10998" s="77"/>
    </row>
    <row r="10999">
      <c r="S10999" s="73"/>
      <c r="T10999" s="73"/>
      <c r="U10999" s="74"/>
      <c r="V10999" s="74"/>
      <c r="W10999" s="74"/>
      <c r="X10999" s="74"/>
    </row>
    <row r="11000">
      <c r="S11000" s="73"/>
      <c r="T11000" s="73"/>
      <c r="U11000" s="74"/>
      <c r="V11000" s="74"/>
      <c r="W11000" s="74"/>
      <c r="X11000" s="74"/>
    </row>
    <row r="11001">
      <c r="S11001" s="73"/>
      <c r="T11001" s="73"/>
      <c r="U11001" s="74"/>
      <c r="V11001" s="74"/>
      <c r="W11001" s="74"/>
      <c r="X11001" s="74"/>
    </row>
    <row r="11002">
      <c r="S11002" s="73"/>
      <c r="T11002" s="73"/>
      <c r="U11002" s="74"/>
      <c r="V11002" s="74"/>
      <c r="W11002" s="74"/>
      <c r="X11002" s="74"/>
    </row>
    <row r="11003">
      <c r="S11003" s="73"/>
      <c r="T11003" s="73"/>
      <c r="U11003" s="74"/>
      <c r="V11003" s="74"/>
      <c r="W11003" s="74"/>
      <c r="X11003" s="74"/>
    </row>
    <row r="11004">
      <c r="S11004" s="73"/>
      <c r="T11004" s="73"/>
      <c r="U11004" s="74"/>
      <c r="V11004" s="74"/>
      <c r="W11004" s="74"/>
      <c r="X11004" s="74"/>
    </row>
    <row r="11005">
      <c r="S11005" s="73"/>
      <c r="T11005" s="73"/>
      <c r="U11005" s="74"/>
      <c r="V11005" s="74"/>
      <c r="W11005" s="74"/>
      <c r="X11005" s="74"/>
    </row>
    <row r="11006">
      <c r="S11006" s="73"/>
      <c r="T11006" s="73"/>
      <c r="U11006" s="74"/>
      <c r="V11006" s="74"/>
      <c r="W11006" s="74"/>
      <c r="X11006" s="74"/>
    </row>
    <row r="11007">
      <c r="S11007" s="73"/>
      <c r="T11007" s="73"/>
      <c r="U11007" s="74"/>
      <c r="V11007" s="74"/>
      <c r="W11007" s="74"/>
      <c r="X11007" s="74"/>
    </row>
    <row r="11008">
      <c r="S11008" s="73"/>
      <c r="T11008" s="73"/>
      <c r="U11008" s="74"/>
      <c r="V11008" s="74"/>
      <c r="W11008" s="74"/>
      <c r="X11008" s="74"/>
    </row>
    <row r="11009">
      <c r="S11009" s="73"/>
      <c r="T11009" s="73"/>
      <c r="U11009" s="74"/>
      <c r="V11009" s="74"/>
      <c r="W11009" s="74"/>
      <c r="X11009" s="74"/>
    </row>
    <row r="11010">
      <c r="S11010" s="73"/>
      <c r="T11010" s="73"/>
      <c r="U11010" s="74"/>
      <c r="V11010" s="74"/>
      <c r="W11010" s="74"/>
      <c r="X11010" s="74"/>
    </row>
    <row r="11011">
      <c r="S11011" s="73"/>
      <c r="T11011" s="73"/>
      <c r="U11011" s="74"/>
      <c r="V11011" s="74"/>
      <c r="W11011" s="74"/>
      <c r="X11011" s="74"/>
    </row>
    <row r="11012">
      <c r="S11012" s="73"/>
      <c r="T11012" s="73"/>
      <c r="U11012" s="74"/>
      <c r="V11012" s="74"/>
      <c r="W11012" s="74"/>
      <c r="X11012" s="74"/>
    </row>
    <row r="11013">
      <c r="S11013" s="73"/>
      <c r="T11013" s="73"/>
      <c r="U11013" s="74"/>
      <c r="V11013" s="74"/>
      <c r="W11013" s="74"/>
      <c r="X11013" s="74"/>
    </row>
    <row r="11014">
      <c r="S11014" s="73"/>
      <c r="T11014" s="73"/>
      <c r="U11014" s="74"/>
      <c r="V11014" s="74"/>
      <c r="W11014" s="74"/>
      <c r="X11014" s="74"/>
    </row>
    <row r="11015">
      <c r="S11015" s="73"/>
      <c r="T11015" s="73"/>
      <c r="U11015" s="74"/>
      <c r="V11015" s="74"/>
      <c r="W11015" s="74"/>
      <c r="X11015" s="74"/>
    </row>
    <row r="11016">
      <c r="S11016" s="73"/>
      <c r="T11016" s="73"/>
      <c r="U11016" s="74"/>
      <c r="V11016" s="74"/>
      <c r="W11016" s="74"/>
      <c r="X11016" s="74"/>
    </row>
    <row r="11017">
      <c r="S11017" s="73"/>
      <c r="T11017" s="73"/>
      <c r="U11017" s="74"/>
      <c r="V11017" s="74"/>
      <c r="W11017" s="74"/>
      <c r="X11017" s="74"/>
    </row>
    <row r="11018">
      <c r="S11018" s="73"/>
      <c r="T11018" s="73"/>
      <c r="U11018" s="74"/>
      <c r="V11018" s="74"/>
      <c r="W11018" s="74"/>
      <c r="X11018" s="74"/>
    </row>
    <row r="11019">
      <c r="S11019" s="73"/>
      <c r="T11019" s="73"/>
      <c r="U11019" s="74"/>
      <c r="V11019" s="74"/>
      <c r="W11019" s="74"/>
      <c r="X11019" s="74"/>
    </row>
    <row r="11020">
      <c r="S11020" s="73"/>
      <c r="T11020" s="73"/>
      <c r="U11020" s="74"/>
      <c r="V11020" s="74"/>
      <c r="W11020" s="74"/>
      <c r="X11020" s="74"/>
    </row>
    <row r="11021">
      <c r="S11021" s="73"/>
      <c r="T11021" s="73"/>
      <c r="U11021" s="74"/>
      <c r="V11021" s="74"/>
      <c r="W11021" s="74"/>
      <c r="X11021" s="74"/>
    </row>
    <row r="11022">
      <c r="S11022" s="73"/>
      <c r="T11022" s="73"/>
      <c r="U11022" s="74"/>
      <c r="V11022" s="74"/>
      <c r="W11022" s="74"/>
      <c r="X11022" s="74"/>
    </row>
    <row r="11023">
      <c r="S11023" s="73"/>
      <c r="T11023" s="73"/>
      <c r="U11023" s="74"/>
      <c r="V11023" s="74"/>
      <c r="W11023" s="74"/>
      <c r="X11023" s="74"/>
    </row>
    <row r="11024">
      <c r="S11024" s="73"/>
      <c r="T11024" s="73"/>
      <c r="U11024" s="74"/>
      <c r="V11024" s="74"/>
      <c r="W11024" s="74"/>
      <c r="X11024" s="74"/>
    </row>
    <row r="11025">
      <c r="S11025" s="73"/>
      <c r="T11025" s="73"/>
      <c r="U11025" s="74"/>
      <c r="V11025" s="74"/>
      <c r="W11025" s="74"/>
      <c r="X11025" s="74"/>
    </row>
    <row r="11026">
      <c r="S11026" s="73"/>
      <c r="T11026" s="73"/>
      <c r="U11026" s="74"/>
      <c r="V11026" s="74"/>
      <c r="W11026" s="74"/>
      <c r="X11026" s="74"/>
    </row>
    <row r="11027">
      <c r="S11027" s="73"/>
      <c r="T11027" s="73"/>
      <c r="U11027" s="74"/>
      <c r="V11027" s="74"/>
      <c r="W11027" s="74"/>
      <c r="X11027" s="74"/>
    </row>
    <row r="11028">
      <c r="S11028" s="73"/>
      <c r="T11028" s="73"/>
      <c r="U11028" s="74"/>
      <c r="V11028" s="74"/>
      <c r="W11028" s="74"/>
      <c r="X11028" s="74"/>
    </row>
    <row r="11029">
      <c r="S11029" s="73"/>
      <c r="T11029" s="73"/>
      <c r="U11029" s="74"/>
      <c r="V11029" s="74"/>
      <c r="W11029" s="74"/>
      <c r="X11029" s="74"/>
    </row>
    <row r="11030">
      <c r="S11030" s="73"/>
      <c r="T11030" s="73"/>
      <c r="U11030" s="74"/>
      <c r="V11030" s="74"/>
      <c r="W11030" s="74"/>
      <c r="X11030" s="74"/>
    </row>
    <row r="11031">
      <c r="S11031" s="73"/>
      <c r="T11031" s="73"/>
      <c r="U11031" s="74"/>
      <c r="V11031" s="74"/>
      <c r="W11031" s="74"/>
      <c r="X11031" s="74"/>
    </row>
    <row r="11032">
      <c r="S11032" s="73"/>
      <c r="T11032" s="73"/>
      <c r="U11032" s="74"/>
      <c r="V11032" s="74"/>
      <c r="W11032" s="74"/>
      <c r="X11032" s="74"/>
    </row>
    <row r="11033">
      <c r="S11033" s="73"/>
      <c r="T11033" s="73"/>
      <c r="U11033" s="74"/>
      <c r="V11033" s="74"/>
      <c r="W11033" s="74"/>
      <c r="X11033" s="74"/>
    </row>
    <row r="11034">
      <c r="S11034" s="73"/>
      <c r="T11034" s="73"/>
      <c r="U11034" s="74"/>
      <c r="V11034" s="74"/>
      <c r="W11034" s="74"/>
      <c r="X11034" s="74"/>
    </row>
    <row r="11035">
      <c r="S11035" s="73"/>
      <c r="T11035" s="73"/>
      <c r="U11035" s="74"/>
      <c r="V11035" s="74"/>
      <c r="W11035" s="74"/>
      <c r="X11035" s="74"/>
    </row>
    <row r="11036">
      <c r="S11036" s="73"/>
      <c r="T11036" s="73"/>
      <c r="U11036" s="74"/>
      <c r="V11036" s="74"/>
      <c r="W11036" s="74"/>
      <c r="X11036" s="74"/>
    </row>
    <row r="11037">
      <c r="S11037" s="73"/>
      <c r="T11037" s="73"/>
      <c r="U11037" s="74"/>
      <c r="V11037" s="74"/>
      <c r="W11037" s="74"/>
      <c r="X11037" s="74"/>
    </row>
    <row r="11038">
      <c r="S11038" s="73"/>
      <c r="T11038" s="73"/>
      <c r="U11038" s="74"/>
      <c r="V11038" s="74"/>
      <c r="W11038" s="74"/>
      <c r="X11038" s="74"/>
    </row>
    <row r="11039">
      <c r="S11039" s="73"/>
      <c r="T11039" s="73"/>
      <c r="U11039" s="74"/>
      <c r="V11039" s="74"/>
      <c r="W11039" s="74"/>
      <c r="X11039" s="74"/>
    </row>
    <row r="11040">
      <c r="S11040" s="73"/>
      <c r="T11040" s="73"/>
      <c r="U11040" s="74"/>
      <c r="V11040" s="74"/>
      <c r="W11040" s="74"/>
      <c r="X11040" s="74"/>
    </row>
    <row r="11041">
      <c r="S11041" s="73"/>
      <c r="T11041" s="73"/>
      <c r="U11041" s="74"/>
      <c r="V11041" s="74"/>
      <c r="W11041" s="74"/>
      <c r="X11041" s="74"/>
    </row>
    <row r="11042">
      <c r="S11042" s="73"/>
      <c r="T11042" s="73"/>
      <c r="U11042" s="74"/>
      <c r="V11042" s="74"/>
      <c r="W11042" s="74"/>
      <c r="X11042" s="74"/>
    </row>
    <row r="11043">
      <c r="S11043" s="73"/>
      <c r="T11043" s="73"/>
      <c r="U11043" s="74"/>
      <c r="V11043" s="74"/>
      <c r="W11043" s="74"/>
      <c r="X11043" s="74"/>
    </row>
    <row r="11044">
      <c r="S11044" s="73"/>
      <c r="T11044" s="73"/>
      <c r="U11044" s="74"/>
      <c r="V11044" s="74"/>
      <c r="W11044" s="74"/>
      <c r="X11044" s="74"/>
    </row>
    <row r="11045">
      <c r="S11045" s="73"/>
      <c r="T11045" s="73"/>
      <c r="U11045" s="74"/>
      <c r="V11045" s="74"/>
      <c r="W11045" s="74"/>
      <c r="X11045" s="74"/>
    </row>
    <row r="11046">
      <c r="S11046" s="73"/>
      <c r="T11046" s="73"/>
      <c r="U11046" s="74"/>
      <c r="V11046" s="74"/>
      <c r="W11046" s="74"/>
      <c r="X11046" s="74"/>
    </row>
    <row r="11047">
      <c r="S11047" s="73"/>
      <c r="T11047" s="73"/>
      <c r="U11047" s="74"/>
      <c r="V11047" s="74"/>
      <c r="W11047" s="74"/>
      <c r="X11047" s="74"/>
    </row>
    <row r="11048">
      <c r="S11048" s="73"/>
      <c r="T11048" s="73"/>
      <c r="U11048" s="74"/>
      <c r="V11048" s="74"/>
      <c r="W11048" s="74"/>
      <c r="X11048" s="74"/>
    </row>
    <row r="11049">
      <c r="S11049" s="73"/>
      <c r="T11049" s="73"/>
      <c r="U11049" s="74"/>
      <c r="V11049" s="74"/>
      <c r="W11049" s="74"/>
      <c r="X11049" s="74"/>
    </row>
    <row r="11050">
      <c r="S11050" s="73"/>
      <c r="T11050" s="73"/>
      <c r="U11050" s="74"/>
      <c r="V11050" s="74"/>
      <c r="W11050" s="74"/>
      <c r="X11050" s="74"/>
    </row>
    <row r="11051">
      <c r="S11051" s="73"/>
      <c r="T11051" s="73"/>
      <c r="U11051" s="74"/>
      <c r="V11051" s="74"/>
      <c r="W11051" s="74"/>
      <c r="X11051" s="74"/>
    </row>
    <row r="11052">
      <c r="S11052" s="73"/>
      <c r="T11052" s="73"/>
      <c r="U11052" s="74"/>
      <c r="V11052" s="74"/>
      <c r="W11052" s="74"/>
      <c r="X11052" s="74"/>
    </row>
    <row r="11053">
      <c r="S11053" s="73"/>
      <c r="T11053" s="73"/>
      <c r="U11053" s="74"/>
      <c r="V11053" s="74"/>
      <c r="W11053" s="74"/>
      <c r="X11053" s="74"/>
    </row>
    <row r="11054">
      <c r="S11054" s="73"/>
      <c r="T11054" s="73"/>
      <c r="U11054" s="74"/>
      <c r="V11054" s="74"/>
      <c r="W11054" s="74"/>
      <c r="X11054" s="74"/>
    </row>
    <row r="11055">
      <c r="S11055" s="73"/>
      <c r="T11055" s="73"/>
      <c r="U11055" s="74"/>
      <c r="V11055" s="74"/>
      <c r="W11055" s="74"/>
      <c r="X11055" s="74"/>
    </row>
    <row r="11056">
      <c r="S11056" s="73"/>
      <c r="T11056" s="73"/>
      <c r="U11056" s="74"/>
      <c r="V11056" s="74"/>
      <c r="W11056" s="74"/>
      <c r="X11056" s="74"/>
    </row>
    <row r="11057">
      <c r="S11057" s="73"/>
      <c r="T11057" s="73"/>
      <c r="U11057" s="74"/>
      <c r="V11057" s="74"/>
      <c r="W11057" s="74"/>
      <c r="X11057" s="74"/>
    </row>
    <row r="11058">
      <c r="S11058" s="73"/>
      <c r="T11058" s="73"/>
      <c r="U11058" s="74"/>
      <c r="V11058" s="74"/>
      <c r="W11058" s="74"/>
      <c r="X11058" s="74"/>
    </row>
    <row r="11059">
      <c r="S11059" s="73"/>
      <c r="T11059" s="73"/>
      <c r="U11059" s="74"/>
      <c r="V11059" s="74"/>
      <c r="W11059" s="74"/>
      <c r="X11059" s="74"/>
    </row>
    <row r="11060">
      <c r="S11060" s="73"/>
      <c r="T11060" s="73"/>
      <c r="U11060" s="74"/>
      <c r="V11060" s="74"/>
      <c r="W11060" s="74"/>
      <c r="X11060" s="74"/>
    </row>
    <row r="11061">
      <c r="S11061" s="73"/>
      <c r="T11061" s="73"/>
      <c r="U11061" s="74"/>
      <c r="V11061" s="74"/>
      <c r="W11061" s="74"/>
      <c r="X11061" s="74"/>
    </row>
    <row r="11062">
      <c r="S11062" s="73"/>
      <c r="T11062" s="73"/>
      <c r="U11062" s="74"/>
      <c r="V11062" s="74"/>
      <c r="W11062" s="74"/>
      <c r="X11062" s="74"/>
    </row>
    <row r="11063">
      <c r="S11063" s="73"/>
      <c r="T11063" s="73"/>
      <c r="U11063" s="74"/>
      <c r="V11063" s="74"/>
      <c r="W11063" s="74"/>
      <c r="X11063" s="74"/>
    </row>
    <row r="11064">
      <c r="S11064" s="73"/>
      <c r="T11064" s="73"/>
      <c r="U11064" s="74"/>
      <c r="V11064" s="74"/>
      <c r="W11064" s="74"/>
      <c r="X11064" s="74"/>
    </row>
    <row r="11065">
      <c r="S11065" s="73"/>
      <c r="T11065" s="73"/>
      <c r="U11065" s="74"/>
      <c r="V11065" s="74"/>
      <c r="W11065" s="74"/>
      <c r="X11065" s="74"/>
    </row>
    <row r="11066">
      <c r="S11066" s="73"/>
      <c r="T11066" s="73"/>
      <c r="U11066" s="74"/>
      <c r="V11066" s="74"/>
      <c r="W11066" s="74"/>
      <c r="X11066" s="74"/>
    </row>
    <row r="11067">
      <c r="S11067" s="73"/>
      <c r="T11067" s="73"/>
      <c r="U11067" s="74"/>
      <c r="V11067" s="74"/>
      <c r="W11067" s="74"/>
      <c r="X11067" s="74"/>
    </row>
    <row r="11068">
      <c r="S11068" s="73"/>
      <c r="T11068" s="73"/>
      <c r="U11068" s="74"/>
      <c r="V11068" s="74"/>
      <c r="W11068" s="74"/>
      <c r="X11068" s="74"/>
    </row>
    <row r="11069">
      <c r="S11069" s="73"/>
      <c r="T11069" s="73"/>
      <c r="U11069" s="74"/>
      <c r="V11069" s="74"/>
      <c r="W11069" s="74"/>
      <c r="X11069" s="74"/>
    </row>
    <row r="11070">
      <c r="S11070" s="73"/>
      <c r="T11070" s="73"/>
      <c r="U11070" s="74"/>
      <c r="V11070" s="74"/>
      <c r="W11070" s="74"/>
      <c r="X11070" s="74"/>
    </row>
    <row r="11071">
      <c r="S11071" s="73"/>
      <c r="T11071" s="73"/>
      <c r="U11071" s="74"/>
      <c r="V11071" s="74"/>
      <c r="W11071" s="74"/>
      <c r="X11071" s="74"/>
    </row>
    <row r="11072">
      <c r="S11072" s="73"/>
      <c r="T11072" s="73"/>
      <c r="U11072" s="74"/>
      <c r="V11072" s="74"/>
      <c r="W11072" s="74"/>
      <c r="X11072" s="74"/>
    </row>
    <row r="11073">
      <c r="S11073" s="73"/>
      <c r="T11073" s="73"/>
      <c r="U11073" s="74"/>
      <c r="V11073" s="74"/>
      <c r="W11073" s="74"/>
      <c r="X11073" s="74"/>
    </row>
    <row r="11074">
      <c r="S11074" s="73"/>
      <c r="T11074" s="73"/>
      <c r="U11074" s="74"/>
      <c r="V11074" s="74"/>
      <c r="W11074" s="74"/>
      <c r="X11074" s="74"/>
    </row>
    <row r="11075">
      <c r="S11075" s="73"/>
      <c r="T11075" s="73"/>
      <c r="U11075" s="74"/>
      <c r="V11075" s="74"/>
      <c r="W11075" s="74"/>
      <c r="X11075" s="74"/>
    </row>
    <row r="11076">
      <c r="S11076" s="73"/>
      <c r="T11076" s="73"/>
      <c r="U11076" s="74"/>
      <c r="V11076" s="74"/>
      <c r="W11076" s="74"/>
      <c r="X11076" s="74"/>
    </row>
    <row r="11077">
      <c r="S11077" s="73"/>
      <c r="T11077" s="73"/>
      <c r="U11077" s="74"/>
      <c r="V11077" s="74"/>
      <c r="W11077" s="74"/>
      <c r="X11077" s="74"/>
    </row>
    <row r="11078">
      <c r="S11078" s="73"/>
      <c r="T11078" s="73"/>
      <c r="U11078" s="74"/>
      <c r="V11078" s="74"/>
      <c r="W11078" s="74"/>
      <c r="X11078" s="74"/>
    </row>
    <row r="11079">
      <c r="S11079" s="73"/>
      <c r="T11079" s="73"/>
      <c r="U11079" s="74"/>
      <c r="V11079" s="74"/>
      <c r="W11079" s="74"/>
      <c r="X11079" s="74"/>
    </row>
    <row r="11080">
      <c r="S11080" s="73"/>
      <c r="T11080" s="73"/>
      <c r="U11080" s="74"/>
      <c r="V11080" s="74"/>
      <c r="W11080" s="74"/>
      <c r="X11080" s="74"/>
    </row>
    <row r="11081">
      <c r="S11081" s="73"/>
      <c r="T11081" s="73"/>
      <c r="U11081" s="74"/>
      <c r="V11081" s="74"/>
      <c r="W11081" s="74"/>
      <c r="X11081" s="74"/>
    </row>
    <row r="11082">
      <c r="S11082" s="73"/>
      <c r="T11082" s="73"/>
      <c r="U11082" s="74"/>
      <c r="V11082" s="74"/>
      <c r="W11082" s="74"/>
      <c r="X11082" s="74"/>
    </row>
    <row r="11083">
      <c r="S11083" s="73"/>
      <c r="T11083" s="73"/>
      <c r="U11083" s="74"/>
      <c r="V11083" s="74"/>
      <c r="W11083" s="74"/>
      <c r="X11083" s="74"/>
    </row>
    <row r="11084">
      <c r="S11084" s="73"/>
      <c r="T11084" s="73"/>
      <c r="U11084" s="74"/>
      <c r="V11084" s="74"/>
      <c r="W11084" s="74"/>
      <c r="X11084" s="74"/>
    </row>
    <row r="11085">
      <c r="S11085" s="73"/>
      <c r="T11085" s="73"/>
      <c r="U11085" s="74"/>
      <c r="V11085" s="74"/>
      <c r="W11085" s="74"/>
      <c r="X11085" s="74"/>
    </row>
    <row r="11086">
      <c r="S11086" s="73"/>
      <c r="T11086" s="73"/>
      <c r="U11086" s="74"/>
      <c r="V11086" s="74"/>
      <c r="W11086" s="74"/>
      <c r="X11086" s="74"/>
    </row>
    <row r="11087">
      <c r="S11087" s="73"/>
      <c r="T11087" s="73"/>
      <c r="U11087" s="74"/>
      <c r="V11087" s="74"/>
      <c r="W11087" s="74"/>
      <c r="X11087" s="74"/>
    </row>
    <row r="11088">
      <c r="S11088" s="73"/>
      <c r="T11088" s="73"/>
      <c r="U11088" s="74"/>
      <c r="V11088" s="74"/>
      <c r="W11088" s="74"/>
      <c r="X11088" s="74"/>
    </row>
    <row r="11089">
      <c r="S11089" s="73"/>
      <c r="T11089" s="73"/>
      <c r="U11089" s="74"/>
      <c r="V11089" s="74"/>
      <c r="W11089" s="74"/>
      <c r="X11089" s="74"/>
    </row>
    <row r="11090">
      <c r="S11090" s="73"/>
      <c r="T11090" s="73"/>
      <c r="U11090" s="74"/>
      <c r="V11090" s="74"/>
      <c r="W11090" s="74"/>
      <c r="X11090" s="74"/>
    </row>
    <row r="11091">
      <c r="S11091" s="73"/>
      <c r="T11091" s="73"/>
      <c r="U11091" s="74"/>
      <c r="V11091" s="74"/>
      <c r="W11091" s="74"/>
      <c r="X11091" s="77"/>
    </row>
    <row r="11092">
      <c r="S11092" s="73"/>
      <c r="T11092" s="73"/>
      <c r="U11092" s="74"/>
      <c r="V11092" s="74"/>
      <c r="W11092" s="74"/>
      <c r="X11092" s="74"/>
    </row>
    <row r="11093">
      <c r="S11093" s="73"/>
      <c r="T11093" s="73"/>
      <c r="U11093" s="74"/>
      <c r="V11093" s="74"/>
      <c r="W11093" s="74"/>
      <c r="X11093" s="74"/>
    </row>
    <row r="11094">
      <c r="S11094" s="73"/>
      <c r="T11094" s="73"/>
      <c r="U11094" s="74"/>
      <c r="V11094" s="74"/>
      <c r="W11094" s="74"/>
      <c r="X11094" s="74"/>
    </row>
    <row r="11095">
      <c r="S11095" s="73"/>
      <c r="T11095" s="73"/>
      <c r="U11095" s="74"/>
      <c r="V11095" s="74"/>
      <c r="W11095" s="74"/>
      <c r="X11095" s="74"/>
    </row>
    <row r="11096">
      <c r="S11096" s="73"/>
      <c r="T11096" s="73"/>
      <c r="U11096" s="74"/>
      <c r="V11096" s="74"/>
      <c r="W11096" s="74"/>
      <c r="X11096" s="74"/>
    </row>
    <row r="11097">
      <c r="S11097" s="73"/>
      <c r="T11097" s="73"/>
      <c r="U11097" s="74"/>
      <c r="V11097" s="74"/>
      <c r="W11097" s="74"/>
      <c r="X11097" s="74"/>
    </row>
    <row r="11098">
      <c r="S11098" s="73"/>
      <c r="T11098" s="73"/>
      <c r="U11098" s="74"/>
      <c r="V11098" s="74"/>
      <c r="W11098" s="74"/>
      <c r="X11098" s="74"/>
    </row>
    <row r="11099">
      <c r="S11099" s="73"/>
      <c r="T11099" s="73"/>
      <c r="U11099" s="74"/>
      <c r="V11099" s="74"/>
      <c r="W11099" s="74"/>
      <c r="X11099" s="74"/>
    </row>
    <row r="11100">
      <c r="S11100" s="73"/>
      <c r="T11100" s="73"/>
      <c r="U11100" s="74"/>
      <c r="V11100" s="74"/>
      <c r="W11100" s="74"/>
      <c r="X11100" s="74"/>
    </row>
    <row r="11101">
      <c r="S11101" s="73"/>
      <c r="T11101" s="73"/>
      <c r="U11101" s="74"/>
      <c r="V11101" s="74"/>
      <c r="W11101" s="74"/>
      <c r="X11101" s="74"/>
    </row>
    <row r="11102">
      <c r="S11102" s="73"/>
      <c r="T11102" s="73"/>
      <c r="U11102" s="74"/>
      <c r="V11102" s="74"/>
      <c r="W11102" s="74"/>
      <c r="X11102" s="74"/>
    </row>
    <row r="11103">
      <c r="S11103" s="73"/>
      <c r="T11103" s="73"/>
      <c r="U11103" s="74"/>
      <c r="V11103" s="74"/>
      <c r="W11103" s="74"/>
      <c r="X11103" s="74"/>
    </row>
    <row r="11104">
      <c r="S11104" s="73"/>
      <c r="T11104" s="73"/>
      <c r="U11104" s="74"/>
      <c r="V11104" s="74"/>
      <c r="W11104" s="74"/>
      <c r="X11104" s="74"/>
    </row>
    <row r="11105">
      <c r="S11105" s="73"/>
      <c r="T11105" s="73"/>
      <c r="U11105" s="74"/>
      <c r="V11105" s="74"/>
      <c r="W11105" s="74"/>
      <c r="X11105" s="74"/>
    </row>
    <row r="11106">
      <c r="S11106" s="73"/>
      <c r="T11106" s="73"/>
      <c r="U11106" s="74"/>
      <c r="V11106" s="74"/>
      <c r="W11106" s="74"/>
      <c r="X11106" s="74"/>
    </row>
    <row r="11107">
      <c r="S11107" s="73"/>
      <c r="T11107" s="73"/>
      <c r="U11107" s="74"/>
      <c r="V11107" s="74"/>
      <c r="W11107" s="74"/>
      <c r="X11107" s="74"/>
    </row>
    <row r="11108">
      <c r="S11108" s="73"/>
      <c r="T11108" s="73"/>
      <c r="U11108" s="74"/>
      <c r="V11108" s="74"/>
      <c r="W11108" s="74"/>
      <c r="X11108" s="74"/>
    </row>
    <row r="11109">
      <c r="S11109" s="73"/>
      <c r="T11109" s="73"/>
      <c r="U11109" s="74"/>
      <c r="V11109" s="74"/>
      <c r="W11109" s="74"/>
      <c r="X11109" s="74"/>
    </row>
    <row r="11110">
      <c r="S11110" s="73"/>
      <c r="T11110" s="73"/>
      <c r="U11110" s="74"/>
      <c r="V11110" s="74"/>
      <c r="W11110" s="74"/>
      <c r="X11110" s="74"/>
    </row>
    <row r="11111">
      <c r="S11111" s="73"/>
      <c r="T11111" s="73"/>
      <c r="U11111" s="74"/>
      <c r="V11111" s="74"/>
      <c r="W11111" s="74"/>
      <c r="X11111" s="74"/>
    </row>
    <row r="11112">
      <c r="S11112" s="73"/>
      <c r="T11112" s="73"/>
      <c r="U11112" s="74"/>
      <c r="V11112" s="74"/>
      <c r="W11112" s="74"/>
      <c r="X11112" s="74"/>
    </row>
    <row r="11113">
      <c r="S11113" s="73"/>
      <c r="T11113" s="73"/>
      <c r="U11113" s="74"/>
      <c r="V11113" s="74"/>
      <c r="W11113" s="74"/>
      <c r="X11113" s="74"/>
    </row>
    <row r="11114">
      <c r="S11114" s="73"/>
      <c r="T11114" s="73"/>
      <c r="U11114" s="74"/>
      <c r="V11114" s="74"/>
      <c r="W11114" s="74"/>
      <c r="X11114" s="74"/>
    </row>
    <row r="11115">
      <c r="S11115" s="73"/>
      <c r="T11115" s="73"/>
      <c r="U11115" s="74"/>
      <c r="V11115" s="74"/>
      <c r="W11115" s="74"/>
      <c r="X11115" s="74"/>
    </row>
    <row r="11116">
      <c r="S11116" s="73"/>
      <c r="T11116" s="73"/>
      <c r="U11116" s="74"/>
      <c r="V11116" s="74"/>
      <c r="W11116" s="74"/>
      <c r="X11116" s="74"/>
    </row>
    <row r="11117">
      <c r="S11117" s="73"/>
      <c r="T11117" s="73"/>
      <c r="U11117" s="74"/>
      <c r="V11117" s="74"/>
      <c r="W11117" s="74"/>
      <c r="X11117" s="74"/>
    </row>
    <row r="11118">
      <c r="S11118" s="73"/>
      <c r="T11118" s="73"/>
      <c r="U11118" s="74"/>
      <c r="V11118" s="74"/>
      <c r="W11118" s="74"/>
      <c r="X11118" s="74"/>
    </row>
    <row r="11119">
      <c r="S11119" s="73"/>
      <c r="T11119" s="73"/>
      <c r="U11119" s="74"/>
      <c r="V11119" s="74"/>
      <c r="W11119" s="74"/>
      <c r="X11119" s="74"/>
    </row>
    <row r="11120">
      <c r="S11120" s="73"/>
      <c r="T11120" s="73"/>
      <c r="U11120" s="74"/>
      <c r="V11120" s="74"/>
      <c r="W11120" s="74"/>
      <c r="X11120" s="74"/>
    </row>
    <row r="11121">
      <c r="S11121" s="73"/>
      <c r="T11121" s="73"/>
      <c r="U11121" s="74"/>
      <c r="V11121" s="74"/>
      <c r="W11121" s="74"/>
      <c r="X11121" s="74"/>
    </row>
    <row r="11122">
      <c r="S11122" s="73"/>
      <c r="T11122" s="73"/>
      <c r="U11122" s="74"/>
      <c r="V11122" s="74"/>
      <c r="W11122" s="74"/>
      <c r="X11122" s="74"/>
    </row>
    <row r="11123">
      <c r="S11123" s="73"/>
      <c r="T11123" s="73"/>
      <c r="U11123" s="74"/>
      <c r="V11123" s="74"/>
      <c r="W11123" s="74"/>
      <c r="X11123" s="74"/>
    </row>
    <row r="11124">
      <c r="S11124" s="73"/>
      <c r="T11124" s="73"/>
      <c r="U11124" s="74"/>
      <c r="V11124" s="74"/>
      <c r="W11124" s="74"/>
      <c r="X11124" s="74"/>
    </row>
    <row r="11125">
      <c r="S11125" s="73"/>
      <c r="T11125" s="73"/>
      <c r="U11125" s="74"/>
      <c r="V11125" s="74"/>
      <c r="W11125" s="74"/>
      <c r="X11125" s="74"/>
    </row>
    <row r="11126">
      <c r="S11126" s="73"/>
      <c r="T11126" s="73"/>
      <c r="U11126" s="74"/>
      <c r="V11126" s="74"/>
      <c r="W11126" s="74"/>
      <c r="X11126" s="74"/>
    </row>
    <row r="11127">
      <c r="S11127" s="73"/>
      <c r="T11127" s="73"/>
      <c r="U11127" s="74"/>
      <c r="V11127" s="74"/>
      <c r="W11127" s="74"/>
      <c r="X11127" s="74"/>
    </row>
    <row r="11128">
      <c r="S11128" s="73"/>
      <c r="T11128" s="73"/>
      <c r="U11128" s="74"/>
      <c r="V11128" s="74"/>
      <c r="W11128" s="74"/>
      <c r="X11128" s="74"/>
    </row>
    <row r="11129">
      <c r="S11129" s="73"/>
      <c r="T11129" s="73"/>
      <c r="U11129" s="74"/>
      <c r="V11129" s="74"/>
      <c r="W11129" s="74"/>
      <c r="X11129" s="74"/>
    </row>
    <row r="11130">
      <c r="S11130" s="73"/>
      <c r="T11130" s="73"/>
      <c r="U11130" s="74"/>
      <c r="V11130" s="74"/>
      <c r="W11130" s="74"/>
      <c r="X11130" s="74"/>
    </row>
    <row r="11131">
      <c r="S11131" s="73"/>
      <c r="T11131" s="73"/>
      <c r="U11131" s="74"/>
      <c r="V11131" s="74"/>
      <c r="W11131" s="74"/>
      <c r="X11131" s="74"/>
    </row>
    <row r="11132">
      <c r="S11132" s="73"/>
      <c r="T11132" s="73"/>
      <c r="U11132" s="74"/>
      <c r="V11132" s="74"/>
      <c r="W11132" s="74"/>
      <c r="X11132" s="74"/>
    </row>
    <row r="11133">
      <c r="S11133" s="73"/>
      <c r="T11133" s="73"/>
      <c r="U11133" s="74"/>
      <c r="V11133" s="74"/>
      <c r="W11133" s="74"/>
      <c r="X11133" s="74"/>
    </row>
    <row r="11134">
      <c r="S11134" s="73"/>
      <c r="T11134" s="73"/>
      <c r="U11134" s="74"/>
      <c r="V11134" s="74"/>
      <c r="W11134" s="74"/>
      <c r="X11134" s="74"/>
    </row>
    <row r="11135">
      <c r="S11135" s="73"/>
      <c r="T11135" s="73"/>
      <c r="U11135" s="74"/>
      <c r="V11135" s="74"/>
      <c r="W11135" s="74"/>
      <c r="X11135" s="74"/>
    </row>
    <row r="11136">
      <c r="S11136" s="73"/>
      <c r="T11136" s="73"/>
      <c r="U11136" s="74"/>
      <c r="V11136" s="74"/>
      <c r="W11136" s="74"/>
      <c r="X11136" s="74"/>
    </row>
    <row r="11137">
      <c r="S11137" s="73"/>
      <c r="T11137" s="73"/>
      <c r="U11137" s="74"/>
      <c r="V11137" s="74"/>
      <c r="W11137" s="74"/>
      <c r="X11137" s="74"/>
    </row>
    <row r="11138">
      <c r="S11138" s="73"/>
      <c r="T11138" s="73"/>
      <c r="U11138" s="74"/>
      <c r="V11138" s="74"/>
      <c r="W11138" s="74"/>
      <c r="X11138" s="74"/>
    </row>
    <row r="11139">
      <c r="S11139" s="73"/>
      <c r="T11139" s="73"/>
      <c r="U11139" s="74"/>
      <c r="V11139" s="74"/>
      <c r="W11139" s="74"/>
      <c r="X11139" s="74"/>
    </row>
    <row r="11140">
      <c r="S11140" s="73"/>
      <c r="T11140" s="73"/>
      <c r="U11140" s="74"/>
      <c r="V11140" s="74"/>
      <c r="W11140" s="74"/>
      <c r="X11140" s="74"/>
    </row>
    <row r="11141">
      <c r="S11141" s="73"/>
      <c r="T11141" s="73"/>
      <c r="U11141" s="74"/>
      <c r="V11141" s="74"/>
      <c r="W11141" s="74"/>
      <c r="X11141" s="74"/>
    </row>
    <row r="11142">
      <c r="S11142" s="73"/>
      <c r="T11142" s="73"/>
      <c r="U11142" s="74"/>
      <c r="V11142" s="74"/>
      <c r="W11142" s="74"/>
      <c r="X11142" s="74"/>
    </row>
    <row r="11143">
      <c r="S11143" s="73"/>
      <c r="T11143" s="73"/>
      <c r="U11143" s="74"/>
      <c r="V11143" s="74"/>
      <c r="W11143" s="74"/>
      <c r="X11143" s="74"/>
    </row>
    <row r="11144">
      <c r="S11144" s="73"/>
      <c r="T11144" s="73"/>
      <c r="U11144" s="74"/>
      <c r="V11144" s="74"/>
      <c r="W11144" s="74"/>
      <c r="X11144" s="74"/>
    </row>
    <row r="11145">
      <c r="S11145" s="73"/>
      <c r="T11145" s="73"/>
      <c r="U11145" s="74"/>
      <c r="V11145" s="74"/>
      <c r="W11145" s="74"/>
      <c r="X11145" s="74"/>
    </row>
    <row r="11146">
      <c r="S11146" s="73"/>
      <c r="T11146" s="73"/>
      <c r="U11146" s="74"/>
      <c r="V11146" s="74"/>
      <c r="W11146" s="74"/>
      <c r="X11146" s="74"/>
    </row>
    <row r="11147">
      <c r="S11147" s="73"/>
      <c r="T11147" s="73"/>
      <c r="U11147" s="74"/>
      <c r="V11147" s="74"/>
      <c r="W11147" s="74"/>
      <c r="X11147" s="74"/>
    </row>
    <row r="11148">
      <c r="S11148" s="73"/>
      <c r="T11148" s="73"/>
      <c r="U11148" s="74"/>
      <c r="V11148" s="74"/>
      <c r="W11148" s="74"/>
      <c r="X11148" s="74"/>
    </row>
    <row r="11149">
      <c r="S11149" s="73"/>
      <c r="T11149" s="73"/>
      <c r="U11149" s="74"/>
      <c r="V11149" s="74"/>
      <c r="W11149" s="74"/>
      <c r="X11149" s="74"/>
    </row>
    <row r="11150">
      <c r="S11150" s="73"/>
      <c r="T11150" s="73"/>
      <c r="U11150" s="74"/>
      <c r="V11150" s="74"/>
      <c r="W11150" s="74"/>
      <c r="X11150" s="74"/>
    </row>
    <row r="11151">
      <c r="S11151" s="73"/>
      <c r="T11151" s="73"/>
      <c r="U11151" s="74"/>
      <c r="V11151" s="74"/>
      <c r="W11151" s="74"/>
      <c r="X11151" s="74"/>
    </row>
    <row r="11152">
      <c r="S11152" s="73"/>
      <c r="T11152" s="73"/>
      <c r="U11152" s="74"/>
      <c r="V11152" s="74"/>
      <c r="W11152" s="74"/>
      <c r="X11152" s="74"/>
    </row>
    <row r="11153">
      <c r="S11153" s="73"/>
      <c r="T11153" s="73"/>
      <c r="U11153" s="74"/>
      <c r="V11153" s="74"/>
      <c r="W11153" s="74"/>
      <c r="X11153" s="74"/>
    </row>
    <row r="11154">
      <c r="S11154" s="73"/>
      <c r="T11154" s="73"/>
      <c r="U11154" s="74"/>
      <c r="V11154" s="74"/>
      <c r="W11154" s="74"/>
      <c r="X11154" s="74"/>
    </row>
    <row r="11155">
      <c r="S11155" s="73"/>
      <c r="T11155" s="73"/>
      <c r="U11155" s="74"/>
      <c r="V11155" s="74"/>
      <c r="W11155" s="74"/>
      <c r="X11155" s="74"/>
    </row>
    <row r="11156">
      <c r="S11156" s="73"/>
      <c r="T11156" s="73"/>
      <c r="U11156" s="74"/>
      <c r="V11156" s="74"/>
      <c r="W11156" s="74"/>
      <c r="X11156" s="74"/>
    </row>
    <row r="11157">
      <c r="S11157" s="73"/>
      <c r="T11157" s="73"/>
      <c r="U11157" s="74"/>
      <c r="V11157" s="74"/>
      <c r="W11157" s="74"/>
      <c r="X11157" s="74"/>
    </row>
    <row r="11158">
      <c r="S11158" s="73"/>
      <c r="T11158" s="73"/>
      <c r="U11158" s="74"/>
      <c r="V11158" s="74"/>
      <c r="W11158" s="74"/>
      <c r="X11158" s="74"/>
    </row>
    <row r="11159">
      <c r="S11159" s="73"/>
      <c r="T11159" s="73"/>
      <c r="U11159" s="74"/>
      <c r="V11159" s="74"/>
      <c r="W11159" s="74"/>
      <c r="X11159" s="74"/>
    </row>
    <row r="11160">
      <c r="S11160" s="73"/>
      <c r="T11160" s="73"/>
      <c r="U11160" s="74"/>
      <c r="V11160" s="74"/>
      <c r="W11160" s="74"/>
      <c r="X11160" s="74"/>
    </row>
    <row r="11161">
      <c r="S11161" s="73"/>
      <c r="T11161" s="73"/>
      <c r="U11161" s="74"/>
      <c r="V11161" s="74"/>
      <c r="W11161" s="74"/>
      <c r="X11161" s="74"/>
    </row>
    <row r="11162">
      <c r="S11162" s="73"/>
      <c r="T11162" s="73"/>
      <c r="U11162" s="74"/>
      <c r="V11162" s="74"/>
      <c r="W11162" s="74"/>
      <c r="X11162" s="74"/>
    </row>
    <row r="11163">
      <c r="S11163" s="73"/>
      <c r="T11163" s="73"/>
      <c r="U11163" s="74"/>
      <c r="V11163" s="74"/>
      <c r="W11163" s="74"/>
      <c r="X11163" s="74"/>
    </row>
    <row r="11164">
      <c r="S11164" s="73"/>
      <c r="T11164" s="73"/>
      <c r="U11164" s="74"/>
      <c r="V11164" s="74"/>
      <c r="W11164" s="74"/>
      <c r="X11164" s="74"/>
    </row>
    <row r="11165">
      <c r="S11165" s="73"/>
      <c r="T11165" s="73"/>
      <c r="U11165" s="74"/>
      <c r="V11165" s="74"/>
      <c r="W11165" s="74"/>
      <c r="X11165" s="74"/>
    </row>
    <row r="11166">
      <c r="S11166" s="73"/>
      <c r="T11166" s="73"/>
      <c r="U11166" s="74"/>
      <c r="V11166" s="74"/>
      <c r="W11166" s="74"/>
      <c r="X11166" s="74"/>
    </row>
    <row r="11167">
      <c r="S11167" s="73"/>
      <c r="T11167" s="73"/>
      <c r="U11167" s="74"/>
      <c r="V11167" s="74"/>
      <c r="W11167" s="74"/>
      <c r="X11167" s="74"/>
    </row>
    <row r="11168">
      <c r="S11168" s="73"/>
      <c r="T11168" s="73"/>
      <c r="U11168" s="74"/>
      <c r="V11168" s="74"/>
      <c r="W11168" s="74"/>
      <c r="X11168" s="74"/>
    </row>
    <row r="11169">
      <c r="S11169" s="73"/>
      <c r="T11169" s="73"/>
      <c r="U11169" s="74"/>
      <c r="V11169" s="74"/>
      <c r="W11169" s="74"/>
      <c r="X11169" s="74"/>
    </row>
    <row r="11170">
      <c r="S11170" s="73"/>
      <c r="T11170" s="73"/>
      <c r="U11170" s="74"/>
      <c r="V11170" s="74"/>
      <c r="W11170" s="74"/>
      <c r="X11170" s="74"/>
    </row>
    <row r="11171">
      <c r="S11171" s="73"/>
      <c r="T11171" s="73"/>
      <c r="U11171" s="74"/>
      <c r="V11171" s="74"/>
      <c r="W11171" s="74"/>
      <c r="X11171" s="74"/>
    </row>
    <row r="11172">
      <c r="S11172" s="73"/>
      <c r="T11172" s="73"/>
      <c r="U11172" s="74"/>
      <c r="V11172" s="74"/>
      <c r="W11172" s="74"/>
      <c r="X11172" s="74"/>
    </row>
    <row r="11173">
      <c r="S11173" s="73"/>
      <c r="T11173" s="73"/>
      <c r="U11173" s="74"/>
      <c r="V11173" s="74"/>
      <c r="W11173" s="74"/>
      <c r="X11173" s="74"/>
    </row>
    <row r="11174">
      <c r="S11174" s="73"/>
      <c r="T11174" s="73"/>
      <c r="U11174" s="74"/>
      <c r="V11174" s="74"/>
      <c r="W11174" s="74"/>
      <c r="X11174" s="74"/>
    </row>
    <row r="11175">
      <c r="S11175" s="73"/>
      <c r="T11175" s="73"/>
      <c r="U11175" s="74"/>
      <c r="V11175" s="74"/>
      <c r="W11175" s="74"/>
      <c r="X11175" s="74"/>
    </row>
    <row r="11176">
      <c r="S11176" s="73"/>
      <c r="T11176" s="73"/>
      <c r="U11176" s="74"/>
      <c r="V11176" s="74"/>
      <c r="W11176" s="74"/>
      <c r="X11176" s="74"/>
    </row>
    <row r="11177">
      <c r="S11177" s="73"/>
      <c r="T11177" s="73"/>
      <c r="U11177" s="74"/>
      <c r="V11177" s="74"/>
      <c r="W11177" s="74"/>
      <c r="X11177" s="74"/>
    </row>
    <row r="11178">
      <c r="S11178" s="73"/>
      <c r="T11178" s="73"/>
      <c r="U11178" s="74"/>
      <c r="V11178" s="74"/>
      <c r="W11178" s="74"/>
      <c r="X11178" s="74"/>
    </row>
    <row r="11179">
      <c r="S11179" s="73"/>
      <c r="T11179" s="73"/>
      <c r="U11179" s="74"/>
      <c r="V11179" s="74"/>
      <c r="W11179" s="74"/>
      <c r="X11179" s="74"/>
    </row>
    <row r="11180">
      <c r="S11180" s="73"/>
      <c r="T11180" s="73"/>
      <c r="U11180" s="74"/>
      <c r="V11180" s="74"/>
      <c r="W11180" s="74"/>
      <c r="X11180" s="74"/>
    </row>
    <row r="11181">
      <c r="S11181" s="73"/>
      <c r="T11181" s="73"/>
      <c r="U11181" s="74"/>
      <c r="V11181" s="74"/>
      <c r="W11181" s="74"/>
      <c r="X11181" s="74"/>
    </row>
    <row r="11182">
      <c r="S11182" s="73"/>
      <c r="T11182" s="73"/>
      <c r="U11182" s="74"/>
      <c r="V11182" s="74"/>
      <c r="W11182" s="74"/>
      <c r="X11182" s="74"/>
    </row>
    <row r="11183">
      <c r="S11183" s="73"/>
      <c r="T11183" s="73"/>
      <c r="U11183" s="74"/>
      <c r="V11183" s="74"/>
      <c r="W11183" s="74"/>
      <c r="X11183" s="74"/>
    </row>
    <row r="11184">
      <c r="S11184" s="73"/>
      <c r="T11184" s="73"/>
      <c r="U11184" s="74"/>
      <c r="V11184" s="74"/>
      <c r="W11184" s="74"/>
      <c r="X11184" s="74"/>
    </row>
    <row r="11185">
      <c r="S11185" s="73"/>
      <c r="T11185" s="73"/>
      <c r="U11185" s="74"/>
      <c r="V11185" s="74"/>
      <c r="W11185" s="74"/>
      <c r="X11185" s="74"/>
    </row>
    <row r="11186">
      <c r="S11186" s="73"/>
      <c r="T11186" s="73"/>
      <c r="U11186" s="74"/>
      <c r="V11186" s="74"/>
      <c r="W11186" s="74"/>
      <c r="X11186" s="74"/>
    </row>
    <row r="11187">
      <c r="S11187" s="73"/>
      <c r="T11187" s="73"/>
      <c r="U11187" s="74"/>
      <c r="V11187" s="74"/>
      <c r="W11187" s="74"/>
      <c r="X11187" s="74"/>
    </row>
    <row r="11188">
      <c r="S11188" s="73"/>
      <c r="T11188" s="73"/>
      <c r="U11188" s="74"/>
      <c r="V11188" s="74"/>
      <c r="W11188" s="74"/>
      <c r="X11188" s="74"/>
    </row>
    <row r="11189">
      <c r="S11189" s="73"/>
      <c r="T11189" s="73"/>
      <c r="U11189" s="74"/>
      <c r="V11189" s="74"/>
      <c r="W11189" s="74"/>
      <c r="X11189" s="74"/>
    </row>
    <row r="11190">
      <c r="S11190" s="73"/>
      <c r="T11190" s="73"/>
      <c r="U11190" s="74"/>
      <c r="V11190" s="74"/>
      <c r="W11190" s="74"/>
      <c r="X11190" s="74"/>
    </row>
    <row r="11191">
      <c r="S11191" s="73"/>
      <c r="T11191" s="73"/>
      <c r="U11191" s="74"/>
      <c r="V11191" s="74"/>
      <c r="W11191" s="74"/>
      <c r="X11191" s="74"/>
    </row>
    <row r="11192">
      <c r="S11192" s="73"/>
      <c r="T11192" s="73"/>
      <c r="U11192" s="74"/>
      <c r="V11192" s="74"/>
      <c r="W11192" s="74"/>
      <c r="X11192" s="74"/>
    </row>
    <row r="11193">
      <c r="S11193" s="73"/>
      <c r="T11193" s="73"/>
      <c r="U11193" s="74"/>
      <c r="V11193" s="74"/>
      <c r="W11193" s="74"/>
      <c r="X11193" s="74"/>
    </row>
    <row r="11194">
      <c r="S11194" s="73"/>
      <c r="T11194" s="73"/>
      <c r="U11194" s="74"/>
      <c r="V11194" s="74"/>
      <c r="W11194" s="74"/>
      <c r="X11194" s="74"/>
    </row>
    <row r="11195">
      <c r="S11195" s="73"/>
      <c r="T11195" s="73"/>
      <c r="U11195" s="74"/>
      <c r="V11195" s="74"/>
      <c r="W11195" s="74"/>
      <c r="X11195" s="74"/>
    </row>
    <row r="11196">
      <c r="S11196" s="73"/>
      <c r="T11196" s="73"/>
      <c r="U11196" s="74"/>
      <c r="V11196" s="74"/>
      <c r="W11196" s="74"/>
      <c r="X11196" s="74"/>
    </row>
    <row r="11197">
      <c r="S11197" s="73"/>
      <c r="T11197" s="73"/>
      <c r="U11197" s="74"/>
      <c r="V11197" s="74"/>
      <c r="W11197" s="74"/>
      <c r="X11197" s="74"/>
    </row>
    <row r="11198">
      <c r="S11198" s="73"/>
      <c r="T11198" s="73"/>
      <c r="U11198" s="74"/>
      <c r="V11198" s="74"/>
      <c r="W11198" s="74"/>
      <c r="X11198" s="74"/>
    </row>
    <row r="11199">
      <c r="S11199" s="73"/>
      <c r="T11199" s="73"/>
      <c r="U11199" s="74"/>
      <c r="V11199" s="74"/>
      <c r="W11199" s="74"/>
      <c r="X11199" s="74"/>
    </row>
    <row r="11200">
      <c r="S11200" s="73"/>
      <c r="T11200" s="73"/>
      <c r="U11200" s="74"/>
      <c r="V11200" s="74"/>
      <c r="W11200" s="74"/>
      <c r="X11200" s="74"/>
    </row>
    <row r="11201">
      <c r="S11201" s="73"/>
      <c r="T11201" s="73"/>
      <c r="U11201" s="74"/>
      <c r="V11201" s="74"/>
      <c r="W11201" s="74"/>
      <c r="X11201" s="74"/>
    </row>
    <row r="11202">
      <c r="S11202" s="73"/>
      <c r="T11202" s="73"/>
      <c r="U11202" s="74"/>
      <c r="V11202" s="74"/>
      <c r="W11202" s="74"/>
      <c r="X11202" s="74"/>
    </row>
    <row r="11203">
      <c r="S11203" s="73"/>
      <c r="T11203" s="73"/>
      <c r="U11203" s="74"/>
      <c r="V11203" s="74"/>
      <c r="W11203" s="74"/>
      <c r="X11203" s="74"/>
    </row>
    <row r="11204">
      <c r="S11204" s="73"/>
      <c r="T11204" s="73"/>
      <c r="U11204" s="74"/>
      <c r="V11204" s="74"/>
      <c r="W11204" s="74"/>
      <c r="X11204" s="74"/>
    </row>
    <row r="11205">
      <c r="S11205" s="76"/>
      <c r="T11205" s="73"/>
      <c r="U11205" s="74"/>
      <c r="V11205" s="74"/>
      <c r="W11205" s="74"/>
      <c r="X11205" s="74"/>
    </row>
    <row r="11206">
      <c r="S11206" s="73"/>
      <c r="T11206" s="73"/>
      <c r="U11206" s="74"/>
      <c r="V11206" s="74"/>
      <c r="W11206" s="74"/>
      <c r="X11206" s="74"/>
    </row>
    <row r="11207">
      <c r="S11207" s="73"/>
      <c r="T11207" s="73"/>
      <c r="U11207" s="74"/>
      <c r="V11207" s="74"/>
      <c r="W11207" s="74"/>
      <c r="X11207" s="74"/>
    </row>
    <row r="11208">
      <c r="S11208" s="73"/>
      <c r="T11208" s="73"/>
      <c r="U11208" s="74"/>
      <c r="V11208" s="74"/>
      <c r="W11208" s="74"/>
      <c r="X11208" s="74"/>
    </row>
    <row r="11209">
      <c r="S11209" s="73"/>
      <c r="T11209" s="73"/>
      <c r="U11209" s="74"/>
      <c r="V11209" s="74"/>
      <c r="W11209" s="74"/>
      <c r="X11209" s="74"/>
    </row>
    <row r="11210">
      <c r="S11210" s="73"/>
      <c r="T11210" s="73"/>
      <c r="U11210" s="74"/>
      <c r="V11210" s="74"/>
      <c r="W11210" s="74"/>
      <c r="X11210" s="74"/>
    </row>
    <row r="11211">
      <c r="S11211" s="73"/>
      <c r="T11211" s="73"/>
      <c r="U11211" s="74"/>
      <c r="V11211" s="74"/>
      <c r="W11211" s="74"/>
      <c r="X11211" s="74"/>
    </row>
    <row r="11212">
      <c r="S11212" s="73"/>
      <c r="T11212" s="73"/>
      <c r="U11212" s="74"/>
      <c r="V11212" s="74"/>
      <c r="W11212" s="74"/>
      <c r="X11212" s="74"/>
    </row>
    <row r="11213">
      <c r="S11213" s="73"/>
      <c r="T11213" s="73"/>
      <c r="U11213" s="74"/>
      <c r="V11213" s="74"/>
      <c r="W11213" s="74"/>
      <c r="X11213" s="74"/>
    </row>
    <row r="11214">
      <c r="S11214" s="73"/>
      <c r="T11214" s="73"/>
      <c r="U11214" s="74"/>
      <c r="V11214" s="74"/>
      <c r="W11214" s="74"/>
      <c r="X11214" s="74"/>
    </row>
    <row r="11215">
      <c r="S11215" s="73"/>
      <c r="T11215" s="73"/>
      <c r="U11215" s="74"/>
      <c r="V11215" s="74"/>
      <c r="W11215" s="74"/>
      <c r="X11215" s="74"/>
    </row>
    <row r="11216">
      <c r="S11216" s="73"/>
      <c r="T11216" s="73"/>
      <c r="U11216" s="74"/>
      <c r="V11216" s="74"/>
      <c r="W11216" s="74"/>
      <c r="X11216" s="74"/>
    </row>
    <row r="11217">
      <c r="S11217" s="73"/>
      <c r="T11217" s="73"/>
      <c r="U11217" s="74"/>
      <c r="V11217" s="74"/>
      <c r="W11217" s="74"/>
      <c r="X11217" s="74"/>
    </row>
    <row r="11218">
      <c r="S11218" s="73"/>
      <c r="T11218" s="73"/>
      <c r="U11218" s="74"/>
      <c r="V11218" s="74"/>
      <c r="W11218" s="74"/>
      <c r="X11218" s="74"/>
    </row>
    <row r="11219">
      <c r="S11219" s="73"/>
      <c r="T11219" s="73"/>
      <c r="U11219" s="74"/>
      <c r="V11219" s="74"/>
      <c r="W11219" s="74"/>
      <c r="X11219" s="74"/>
    </row>
    <row r="11220">
      <c r="S11220" s="73"/>
      <c r="T11220" s="73"/>
      <c r="U11220" s="74"/>
      <c r="V11220" s="74"/>
      <c r="W11220" s="74"/>
      <c r="X11220" s="74"/>
    </row>
    <row r="11221">
      <c r="S11221" s="76"/>
      <c r="T11221" s="73"/>
      <c r="U11221" s="74"/>
      <c r="V11221" s="74"/>
      <c r="W11221" s="74"/>
      <c r="X11221" s="74"/>
    </row>
    <row r="11222">
      <c r="S11222" s="73"/>
      <c r="T11222" s="73"/>
      <c r="U11222" s="74"/>
      <c r="V11222" s="74"/>
      <c r="W11222" s="74"/>
      <c r="X11222" s="74"/>
    </row>
    <row r="11223">
      <c r="S11223" s="76"/>
      <c r="T11223" s="73"/>
      <c r="U11223" s="74"/>
      <c r="V11223" s="74"/>
      <c r="W11223" s="74"/>
      <c r="X11223" s="74"/>
    </row>
    <row r="11224">
      <c r="S11224" s="73"/>
      <c r="T11224" s="73"/>
      <c r="U11224" s="74"/>
      <c r="V11224" s="74"/>
      <c r="W11224" s="74"/>
      <c r="X11224" s="74"/>
    </row>
    <row r="11225">
      <c r="S11225" s="73"/>
      <c r="T11225" s="73"/>
      <c r="U11225" s="74"/>
      <c r="V11225" s="74"/>
      <c r="W11225" s="74"/>
      <c r="X11225" s="74"/>
    </row>
    <row r="11226">
      <c r="S11226" s="73"/>
      <c r="T11226" s="73"/>
      <c r="U11226" s="74"/>
      <c r="V11226" s="74"/>
      <c r="W11226" s="74"/>
      <c r="X11226" s="74"/>
    </row>
    <row r="11227">
      <c r="S11227" s="73"/>
      <c r="T11227" s="73"/>
      <c r="U11227" s="74"/>
      <c r="V11227" s="74"/>
      <c r="W11227" s="74"/>
      <c r="X11227" s="74"/>
    </row>
    <row r="11228">
      <c r="S11228" s="73"/>
      <c r="T11228" s="73"/>
      <c r="U11228" s="74"/>
      <c r="V11228" s="74"/>
      <c r="W11228" s="74"/>
      <c r="X11228" s="74"/>
    </row>
    <row r="11229">
      <c r="S11229" s="73"/>
      <c r="T11229" s="73"/>
      <c r="U11229" s="74"/>
      <c r="V11229" s="74"/>
      <c r="W11229" s="74"/>
      <c r="X11229" s="74"/>
    </row>
    <row r="11230">
      <c r="S11230" s="73"/>
      <c r="T11230" s="73"/>
      <c r="U11230" s="74"/>
      <c r="V11230" s="74"/>
      <c r="W11230" s="74"/>
      <c r="X11230" s="74"/>
    </row>
    <row r="11231">
      <c r="S11231" s="73"/>
      <c r="T11231" s="73"/>
      <c r="U11231" s="74"/>
      <c r="V11231" s="74"/>
      <c r="W11231" s="74"/>
      <c r="X11231" s="74"/>
    </row>
    <row r="11232">
      <c r="S11232" s="73"/>
      <c r="T11232" s="73"/>
      <c r="U11232" s="74"/>
      <c r="V11232" s="74"/>
      <c r="W11232" s="74"/>
      <c r="X11232" s="74"/>
    </row>
    <row r="11233">
      <c r="S11233" s="73"/>
      <c r="T11233" s="73"/>
      <c r="U11233" s="74"/>
      <c r="V11233" s="74"/>
      <c r="W11233" s="74"/>
      <c r="X11233" s="74"/>
    </row>
    <row r="11234">
      <c r="S11234" s="73"/>
      <c r="T11234" s="73"/>
      <c r="U11234" s="74"/>
      <c r="V11234" s="74"/>
      <c r="W11234" s="74"/>
      <c r="X11234" s="74"/>
    </row>
    <row r="11235">
      <c r="S11235" s="73"/>
      <c r="T11235" s="73"/>
      <c r="U11235" s="74"/>
      <c r="V11235" s="74"/>
      <c r="W11235" s="74"/>
      <c r="X11235" s="74"/>
    </row>
    <row r="11236">
      <c r="S11236" s="73"/>
      <c r="T11236" s="73"/>
      <c r="U11236" s="74"/>
      <c r="V11236" s="74"/>
      <c r="W11236" s="74"/>
      <c r="X11236" s="74"/>
    </row>
    <row r="11237">
      <c r="S11237" s="73"/>
      <c r="T11237" s="73"/>
      <c r="U11237" s="74"/>
      <c r="V11237" s="74"/>
      <c r="W11237" s="74"/>
      <c r="X11237" s="74"/>
    </row>
    <row r="11238">
      <c r="S11238" s="73"/>
      <c r="T11238" s="73"/>
      <c r="U11238" s="74"/>
      <c r="V11238" s="74"/>
      <c r="W11238" s="74"/>
      <c r="X11238" s="74"/>
    </row>
    <row r="11239">
      <c r="S11239" s="73"/>
      <c r="T11239" s="73"/>
      <c r="U11239" s="74"/>
      <c r="V11239" s="74"/>
      <c r="W11239" s="74"/>
      <c r="X11239" s="74"/>
    </row>
    <row r="11240">
      <c r="S11240" s="73"/>
      <c r="T11240" s="73"/>
      <c r="U11240" s="74"/>
      <c r="V11240" s="74"/>
      <c r="W11240" s="74"/>
      <c r="X11240" s="74"/>
    </row>
    <row r="11241">
      <c r="S11241" s="73"/>
      <c r="T11241" s="73"/>
      <c r="U11241" s="74"/>
      <c r="V11241" s="74"/>
      <c r="W11241" s="74"/>
      <c r="X11241" s="74"/>
    </row>
    <row r="11242">
      <c r="S11242" s="73"/>
      <c r="T11242" s="73"/>
      <c r="U11242" s="74"/>
      <c r="V11242" s="74"/>
      <c r="W11242" s="74"/>
      <c r="X11242" s="74"/>
    </row>
    <row r="11243">
      <c r="S11243" s="73"/>
      <c r="T11243" s="73"/>
      <c r="U11243" s="74"/>
      <c r="V11243" s="74"/>
      <c r="W11243" s="74"/>
      <c r="X11243" s="74"/>
    </row>
    <row r="11244">
      <c r="S11244" s="73"/>
      <c r="T11244" s="73"/>
      <c r="U11244" s="74"/>
      <c r="V11244" s="74"/>
      <c r="W11244" s="74"/>
      <c r="X11244" s="74"/>
    </row>
    <row r="11245">
      <c r="S11245" s="73"/>
      <c r="T11245" s="73"/>
      <c r="U11245" s="74"/>
      <c r="V11245" s="74"/>
      <c r="W11245" s="74"/>
      <c r="X11245" s="74"/>
    </row>
    <row r="11246">
      <c r="S11246" s="73"/>
      <c r="T11246" s="73"/>
      <c r="U11246" s="74"/>
      <c r="V11246" s="74"/>
      <c r="W11246" s="74"/>
      <c r="X11246" s="74"/>
    </row>
    <row r="11247">
      <c r="S11247" s="73"/>
      <c r="T11247" s="73"/>
      <c r="U11247" s="74"/>
      <c r="V11247" s="74"/>
      <c r="W11247" s="74"/>
      <c r="X11247" s="74"/>
    </row>
    <row r="11248">
      <c r="S11248" s="73"/>
      <c r="T11248" s="73"/>
      <c r="U11248" s="74"/>
      <c r="V11248" s="74"/>
      <c r="W11248" s="74"/>
      <c r="X11248" s="74"/>
    </row>
    <row r="11249">
      <c r="S11249" s="73"/>
      <c r="T11249" s="73"/>
      <c r="U11249" s="74"/>
      <c r="V11249" s="74"/>
      <c r="W11249" s="74"/>
      <c r="X11249" s="74"/>
    </row>
    <row r="11250">
      <c r="S11250" s="73"/>
      <c r="T11250" s="73"/>
      <c r="U11250" s="74"/>
      <c r="V11250" s="74"/>
      <c r="W11250" s="74"/>
      <c r="X11250" s="74"/>
    </row>
    <row r="11251">
      <c r="S11251" s="73"/>
      <c r="T11251" s="73"/>
      <c r="U11251" s="74"/>
      <c r="V11251" s="74"/>
      <c r="W11251" s="74"/>
      <c r="X11251" s="74"/>
    </row>
    <row r="11252">
      <c r="S11252" s="73"/>
      <c r="T11252" s="73"/>
      <c r="U11252" s="74"/>
      <c r="V11252" s="74"/>
      <c r="W11252" s="74"/>
      <c r="X11252" s="74"/>
    </row>
    <row r="11253">
      <c r="S11253" s="73"/>
      <c r="T11253" s="73"/>
      <c r="U11253" s="74"/>
      <c r="V11253" s="74"/>
      <c r="W11253" s="74"/>
      <c r="X11253" s="74"/>
    </row>
    <row r="11254">
      <c r="S11254" s="73"/>
      <c r="T11254" s="73"/>
      <c r="U11254" s="74"/>
      <c r="V11254" s="74"/>
      <c r="W11254" s="74"/>
      <c r="X11254" s="74"/>
    </row>
    <row r="11255">
      <c r="S11255" s="73"/>
      <c r="T11255" s="73"/>
      <c r="U11255" s="74"/>
      <c r="V11255" s="74"/>
      <c r="W11255" s="74"/>
      <c r="X11255" s="74"/>
    </row>
    <row r="11256">
      <c r="S11256" s="73"/>
      <c r="T11256" s="73"/>
      <c r="U11256" s="74"/>
      <c r="V11256" s="74"/>
      <c r="W11256" s="74"/>
      <c r="X11256" s="74"/>
    </row>
    <row r="11257">
      <c r="S11257" s="73"/>
      <c r="T11257" s="73"/>
      <c r="U11257" s="74"/>
      <c r="V11257" s="74"/>
      <c r="W11257" s="74"/>
      <c r="X11257" s="74"/>
    </row>
    <row r="11258">
      <c r="S11258" s="73"/>
      <c r="T11258" s="73"/>
      <c r="U11258" s="74"/>
      <c r="V11258" s="74"/>
      <c r="W11258" s="74"/>
      <c r="X11258" s="74"/>
    </row>
    <row r="11259">
      <c r="S11259" s="73"/>
      <c r="T11259" s="73"/>
      <c r="U11259" s="74"/>
      <c r="V11259" s="74"/>
      <c r="W11259" s="74"/>
      <c r="X11259" s="74"/>
    </row>
    <row r="11260">
      <c r="S11260" s="73"/>
      <c r="T11260" s="73"/>
      <c r="U11260" s="74"/>
      <c r="V11260" s="74"/>
      <c r="W11260" s="74"/>
      <c r="X11260" s="74"/>
    </row>
    <row r="11261">
      <c r="S11261" s="73"/>
      <c r="T11261" s="73"/>
      <c r="U11261" s="74"/>
      <c r="V11261" s="74"/>
      <c r="W11261" s="74"/>
      <c r="X11261" s="74"/>
    </row>
    <row r="11262">
      <c r="S11262" s="73"/>
      <c r="T11262" s="73"/>
      <c r="U11262" s="74"/>
      <c r="V11262" s="74"/>
      <c r="W11262" s="74"/>
      <c r="X11262" s="74"/>
    </row>
    <row r="11263">
      <c r="S11263" s="73"/>
      <c r="T11263" s="73"/>
      <c r="U11263" s="74"/>
      <c r="V11263" s="74"/>
      <c r="W11263" s="74"/>
      <c r="X11263" s="74"/>
    </row>
    <row r="11264">
      <c r="S11264" s="73"/>
      <c r="T11264" s="73"/>
      <c r="U11264" s="74"/>
      <c r="V11264" s="74"/>
      <c r="W11264" s="74"/>
      <c r="X11264" s="74"/>
    </row>
    <row r="11265">
      <c r="S11265" s="73"/>
      <c r="T11265" s="73"/>
      <c r="U11265" s="74"/>
      <c r="V11265" s="74"/>
      <c r="W11265" s="74"/>
      <c r="X11265" s="74"/>
    </row>
    <row r="11266">
      <c r="S11266" s="73"/>
      <c r="T11266" s="73"/>
      <c r="U11266" s="74"/>
      <c r="V11266" s="74"/>
      <c r="W11266" s="74"/>
      <c r="X11266" s="77"/>
    </row>
    <row r="11267">
      <c r="S11267" s="73"/>
      <c r="T11267" s="73"/>
      <c r="U11267" s="74"/>
      <c r="V11267" s="74"/>
      <c r="W11267" s="74"/>
      <c r="X11267" s="74"/>
    </row>
    <row r="11268">
      <c r="S11268" s="73"/>
      <c r="T11268" s="73"/>
      <c r="U11268" s="74"/>
      <c r="V11268" s="74"/>
      <c r="W11268" s="74"/>
      <c r="X11268" s="74"/>
    </row>
    <row r="11269">
      <c r="S11269" s="73"/>
      <c r="T11269" s="73"/>
      <c r="U11269" s="74"/>
      <c r="V11269" s="74"/>
      <c r="W11269" s="74"/>
      <c r="X11269" s="74"/>
    </row>
    <row r="11270">
      <c r="S11270" s="73"/>
      <c r="T11270" s="73"/>
      <c r="U11270" s="74"/>
      <c r="V11270" s="74"/>
      <c r="W11270" s="74"/>
      <c r="X11270" s="74"/>
    </row>
    <row r="11271">
      <c r="S11271" s="73"/>
      <c r="T11271" s="73"/>
      <c r="U11271" s="74"/>
      <c r="V11271" s="74"/>
      <c r="W11271" s="74"/>
      <c r="X11271" s="74"/>
    </row>
    <row r="11272">
      <c r="S11272" s="73"/>
      <c r="T11272" s="73"/>
      <c r="U11272" s="74"/>
      <c r="V11272" s="74"/>
      <c r="W11272" s="74"/>
      <c r="X11272" s="74"/>
    </row>
    <row r="11273">
      <c r="S11273" s="73"/>
      <c r="T11273" s="73"/>
      <c r="U11273" s="74"/>
      <c r="V11273" s="74"/>
      <c r="W11273" s="74"/>
      <c r="X11273" s="74"/>
    </row>
    <row r="11274">
      <c r="S11274" s="73"/>
      <c r="T11274" s="73"/>
      <c r="U11274" s="74"/>
      <c r="V11274" s="74"/>
      <c r="W11274" s="74"/>
      <c r="X11274" s="74"/>
    </row>
    <row r="11275">
      <c r="S11275" s="73"/>
      <c r="T11275" s="73"/>
      <c r="U11275" s="74"/>
      <c r="V11275" s="74"/>
      <c r="W11275" s="74"/>
      <c r="X11275" s="74"/>
    </row>
    <row r="11276">
      <c r="S11276" s="73"/>
      <c r="T11276" s="73"/>
      <c r="U11276" s="74"/>
      <c r="V11276" s="74"/>
      <c r="W11276" s="74"/>
      <c r="X11276" s="74"/>
    </row>
    <row r="11277">
      <c r="S11277" s="73"/>
      <c r="T11277" s="73"/>
      <c r="U11277" s="74"/>
      <c r="V11277" s="74"/>
      <c r="W11277" s="74"/>
      <c r="X11277" s="74"/>
    </row>
    <row r="11278">
      <c r="S11278" s="73"/>
      <c r="T11278" s="73"/>
      <c r="U11278" s="74"/>
      <c r="V11278" s="74"/>
      <c r="W11278" s="74"/>
      <c r="X11278" s="74"/>
    </row>
    <row r="11279">
      <c r="S11279" s="73"/>
      <c r="T11279" s="73"/>
      <c r="U11279" s="74"/>
      <c r="V11279" s="74"/>
      <c r="W11279" s="74"/>
      <c r="X11279" s="74"/>
    </row>
    <row r="11280">
      <c r="S11280" s="73"/>
      <c r="T11280" s="73"/>
      <c r="U11280" s="74"/>
      <c r="V11280" s="74"/>
      <c r="W11280" s="74"/>
      <c r="X11280" s="74"/>
    </row>
    <row r="11281">
      <c r="S11281" s="73"/>
      <c r="T11281" s="73"/>
      <c r="U11281" s="74"/>
      <c r="V11281" s="74"/>
      <c r="W11281" s="74"/>
      <c r="X11281" s="74"/>
    </row>
    <row r="11282">
      <c r="S11282" s="73"/>
      <c r="T11282" s="73"/>
      <c r="U11282" s="74"/>
      <c r="V11282" s="74"/>
      <c r="W11282" s="74"/>
      <c r="X11282" s="74"/>
    </row>
    <row r="11283">
      <c r="S11283" s="73"/>
      <c r="T11283" s="73"/>
      <c r="U11283" s="74"/>
      <c r="V11283" s="74"/>
      <c r="W11283" s="74"/>
      <c r="X11283" s="74"/>
    </row>
    <row r="11284">
      <c r="S11284" s="73"/>
      <c r="T11284" s="73"/>
      <c r="U11284" s="74"/>
      <c r="V11284" s="74"/>
      <c r="W11284" s="74"/>
      <c r="X11284" s="74"/>
    </row>
    <row r="11285">
      <c r="S11285" s="73"/>
      <c r="T11285" s="73"/>
      <c r="U11285" s="74"/>
      <c r="V11285" s="74"/>
      <c r="W11285" s="74"/>
      <c r="X11285" s="74"/>
    </row>
    <row r="11286">
      <c r="S11286" s="73"/>
      <c r="T11286" s="73"/>
      <c r="U11286" s="74"/>
      <c r="V11286" s="74"/>
      <c r="W11286" s="74"/>
      <c r="X11286" s="77"/>
    </row>
    <row r="11287">
      <c r="S11287" s="73"/>
      <c r="T11287" s="73"/>
      <c r="U11287" s="74"/>
      <c r="V11287" s="74"/>
      <c r="W11287" s="74"/>
      <c r="X11287" s="74"/>
    </row>
    <row r="11288">
      <c r="S11288" s="73"/>
      <c r="T11288" s="73"/>
      <c r="U11288" s="74"/>
      <c r="V11288" s="74"/>
      <c r="W11288" s="74"/>
      <c r="X11288" s="74"/>
    </row>
    <row r="11289">
      <c r="S11289" s="73"/>
      <c r="T11289" s="73"/>
      <c r="U11289" s="74"/>
      <c r="V11289" s="74"/>
      <c r="W11289" s="74"/>
      <c r="X11289" s="74"/>
    </row>
    <row r="11290">
      <c r="S11290" s="73"/>
      <c r="T11290" s="73"/>
      <c r="U11290" s="74"/>
      <c r="V11290" s="74"/>
      <c r="W11290" s="74"/>
      <c r="X11290" s="77"/>
    </row>
    <row r="11291">
      <c r="S11291" s="73"/>
      <c r="T11291" s="73"/>
      <c r="U11291" s="74"/>
      <c r="V11291" s="74"/>
      <c r="W11291" s="74"/>
      <c r="X11291" s="74"/>
    </row>
    <row r="11292">
      <c r="S11292" s="73"/>
      <c r="T11292" s="73"/>
      <c r="U11292" s="74"/>
      <c r="V11292" s="74"/>
      <c r="W11292" s="74"/>
      <c r="X11292" s="74"/>
    </row>
    <row r="11293">
      <c r="S11293" s="73"/>
      <c r="T11293" s="73"/>
      <c r="U11293" s="74"/>
      <c r="V11293" s="74"/>
      <c r="W11293" s="74"/>
      <c r="X11293" s="74"/>
    </row>
    <row r="11294">
      <c r="S11294" s="73"/>
      <c r="T11294" s="73"/>
      <c r="U11294" s="74"/>
      <c r="V11294" s="74"/>
      <c r="W11294" s="74"/>
      <c r="X11294" s="74"/>
    </row>
    <row r="11295">
      <c r="S11295" s="73"/>
      <c r="T11295" s="73"/>
      <c r="U11295" s="74"/>
      <c r="V11295" s="74"/>
      <c r="W11295" s="74"/>
      <c r="X11295" s="77"/>
    </row>
    <row r="11296">
      <c r="S11296" s="73"/>
      <c r="T11296" s="73"/>
      <c r="U11296" s="74"/>
      <c r="V11296" s="74"/>
      <c r="W11296" s="74"/>
      <c r="X11296" s="74"/>
    </row>
    <row r="11297">
      <c r="S11297" s="73"/>
      <c r="T11297" s="73"/>
      <c r="U11297" s="74"/>
      <c r="V11297" s="74"/>
      <c r="W11297" s="74"/>
      <c r="X11297" s="74"/>
    </row>
    <row r="11298">
      <c r="S11298" s="73"/>
      <c r="T11298" s="73"/>
      <c r="U11298" s="74"/>
      <c r="V11298" s="74"/>
      <c r="W11298" s="74"/>
      <c r="X11298" s="74"/>
    </row>
    <row r="11299">
      <c r="S11299" s="73"/>
      <c r="T11299" s="73"/>
      <c r="U11299" s="74"/>
      <c r="V11299" s="74"/>
      <c r="W11299" s="74"/>
      <c r="X11299" s="74"/>
    </row>
    <row r="11300">
      <c r="S11300" s="73"/>
      <c r="T11300" s="73"/>
      <c r="U11300" s="74"/>
      <c r="V11300" s="74"/>
      <c r="W11300" s="74"/>
      <c r="X11300" s="74"/>
    </row>
    <row r="11301">
      <c r="S11301" s="73"/>
      <c r="T11301" s="73"/>
      <c r="U11301" s="74"/>
      <c r="V11301" s="74"/>
      <c r="W11301" s="74"/>
      <c r="X11301" s="74"/>
    </row>
    <row r="11302">
      <c r="S11302" s="73"/>
      <c r="T11302" s="73"/>
      <c r="U11302" s="74"/>
      <c r="V11302" s="74"/>
      <c r="W11302" s="74"/>
      <c r="X11302" s="74"/>
    </row>
    <row r="11303">
      <c r="S11303" s="73"/>
      <c r="T11303" s="73"/>
      <c r="U11303" s="74"/>
      <c r="V11303" s="74"/>
      <c r="W11303" s="74"/>
      <c r="X11303" s="74"/>
    </row>
    <row r="11304">
      <c r="S11304" s="73"/>
      <c r="T11304" s="73"/>
      <c r="U11304" s="74"/>
      <c r="V11304" s="74"/>
      <c r="W11304" s="74"/>
      <c r="X11304" s="74"/>
    </row>
    <row r="11305">
      <c r="S11305" s="73"/>
      <c r="T11305" s="73"/>
      <c r="U11305" s="74"/>
      <c r="V11305" s="74"/>
      <c r="W11305" s="74"/>
      <c r="X11305" s="74"/>
    </row>
    <row r="11306">
      <c r="S11306" s="73"/>
      <c r="T11306" s="73"/>
      <c r="U11306" s="74"/>
      <c r="V11306" s="74"/>
      <c r="W11306" s="74"/>
      <c r="X11306" s="74"/>
    </row>
    <row r="11307">
      <c r="S11307" s="73"/>
      <c r="T11307" s="73"/>
      <c r="U11307" s="74"/>
      <c r="V11307" s="74"/>
      <c r="W11307" s="74"/>
      <c r="X11307" s="74"/>
    </row>
    <row r="11308">
      <c r="S11308" s="73"/>
      <c r="T11308" s="73"/>
      <c r="U11308" s="74"/>
      <c r="V11308" s="74"/>
      <c r="W11308" s="74"/>
      <c r="X11308" s="74"/>
    </row>
    <row r="11309">
      <c r="S11309" s="73"/>
      <c r="T11309" s="73"/>
      <c r="U11309" s="74"/>
      <c r="V11309" s="74"/>
      <c r="W11309" s="74"/>
      <c r="X11309" s="74"/>
    </row>
    <row r="11310">
      <c r="S11310" s="73"/>
      <c r="T11310" s="73"/>
      <c r="U11310" s="74"/>
      <c r="V11310" s="74"/>
      <c r="W11310" s="74"/>
      <c r="X11310" s="74"/>
    </row>
    <row r="11311">
      <c r="S11311" s="73"/>
      <c r="T11311" s="73"/>
      <c r="U11311" s="74"/>
      <c r="V11311" s="74"/>
      <c r="W11311" s="74"/>
      <c r="X11311" s="74"/>
    </row>
    <row r="11312">
      <c r="S11312" s="73"/>
      <c r="T11312" s="73"/>
      <c r="U11312" s="74"/>
      <c r="V11312" s="74"/>
      <c r="W11312" s="74"/>
      <c r="X11312" s="74"/>
    </row>
    <row r="11313">
      <c r="S11313" s="73"/>
      <c r="T11313" s="73"/>
      <c r="U11313" s="74"/>
      <c r="V11313" s="74"/>
      <c r="W11313" s="74"/>
      <c r="X11313" s="74"/>
    </row>
    <row r="11314">
      <c r="S11314" s="73"/>
      <c r="T11314" s="73"/>
      <c r="U11314" s="74"/>
      <c r="V11314" s="74"/>
      <c r="W11314" s="74"/>
      <c r="X11314" s="74"/>
    </row>
    <row r="11315">
      <c r="S11315" s="73"/>
      <c r="T11315" s="73"/>
      <c r="U11315" s="74"/>
      <c r="V11315" s="74"/>
      <c r="W11315" s="74"/>
      <c r="X11315" s="74"/>
    </row>
    <row r="11316">
      <c r="S11316" s="73"/>
      <c r="T11316" s="73"/>
      <c r="U11316" s="74"/>
      <c r="V11316" s="74"/>
      <c r="W11316" s="74"/>
      <c r="X11316" s="74"/>
    </row>
    <row r="11317">
      <c r="S11317" s="73"/>
      <c r="T11317" s="73"/>
      <c r="U11317" s="74"/>
      <c r="V11317" s="74"/>
      <c r="W11317" s="74"/>
      <c r="X11317" s="74"/>
    </row>
    <row r="11318">
      <c r="S11318" s="73"/>
      <c r="T11318" s="73"/>
      <c r="U11318" s="74"/>
      <c r="V11318" s="74"/>
      <c r="W11318" s="74"/>
      <c r="X11318" s="74"/>
    </row>
    <row r="11319">
      <c r="S11319" s="73"/>
      <c r="T11319" s="73"/>
      <c r="U11319" s="74"/>
      <c r="V11319" s="74"/>
      <c r="W11319" s="74"/>
      <c r="X11319" s="74"/>
    </row>
    <row r="11320">
      <c r="S11320" s="73"/>
      <c r="T11320" s="73"/>
      <c r="U11320" s="74"/>
      <c r="V11320" s="74"/>
      <c r="W11320" s="74"/>
      <c r="X11320" s="74"/>
    </row>
    <row r="11321">
      <c r="S11321" s="73"/>
      <c r="T11321" s="73"/>
      <c r="U11321" s="74"/>
      <c r="V11321" s="74"/>
      <c r="W11321" s="74"/>
      <c r="X11321" s="74"/>
    </row>
    <row r="11322">
      <c r="S11322" s="73"/>
      <c r="T11322" s="73"/>
      <c r="U11322" s="74"/>
      <c r="V11322" s="74"/>
      <c r="W11322" s="74"/>
      <c r="X11322" s="74"/>
    </row>
    <row r="11323">
      <c r="S11323" s="73"/>
      <c r="T11323" s="73"/>
      <c r="U11323" s="74"/>
      <c r="V11323" s="74"/>
      <c r="W11323" s="74"/>
      <c r="X11323" s="74"/>
    </row>
    <row r="11324">
      <c r="S11324" s="73"/>
      <c r="T11324" s="73"/>
      <c r="U11324" s="74"/>
      <c r="V11324" s="74"/>
      <c r="W11324" s="74"/>
      <c r="X11324" s="74"/>
    </row>
    <row r="11325">
      <c r="S11325" s="73"/>
      <c r="T11325" s="73"/>
      <c r="U11325" s="74"/>
      <c r="V11325" s="74"/>
      <c r="W11325" s="74"/>
      <c r="X11325" s="74"/>
    </row>
    <row r="11326">
      <c r="S11326" s="73"/>
      <c r="T11326" s="73"/>
      <c r="U11326" s="74"/>
      <c r="V11326" s="74"/>
      <c r="W11326" s="74"/>
      <c r="X11326" s="74"/>
    </row>
    <row r="11327">
      <c r="S11327" s="73"/>
      <c r="T11327" s="73"/>
      <c r="U11327" s="74"/>
      <c r="V11327" s="74"/>
      <c r="W11327" s="74"/>
      <c r="X11327" s="74"/>
    </row>
    <row r="11328">
      <c r="S11328" s="73"/>
      <c r="T11328" s="73"/>
      <c r="U11328" s="74"/>
      <c r="V11328" s="74"/>
      <c r="W11328" s="74"/>
      <c r="X11328" s="74"/>
    </row>
    <row r="11329">
      <c r="S11329" s="73"/>
      <c r="T11329" s="73"/>
      <c r="U11329" s="74"/>
      <c r="V11329" s="74"/>
      <c r="W11329" s="74"/>
      <c r="X11329" s="77"/>
    </row>
    <row r="11330">
      <c r="S11330" s="73"/>
      <c r="T11330" s="73"/>
      <c r="U11330" s="74"/>
      <c r="V11330" s="74"/>
      <c r="W11330" s="74"/>
      <c r="X11330" s="74"/>
    </row>
    <row r="11331">
      <c r="S11331" s="73"/>
      <c r="T11331" s="73"/>
      <c r="U11331" s="74"/>
      <c r="V11331" s="74"/>
      <c r="W11331" s="74"/>
      <c r="X11331" s="74"/>
    </row>
    <row r="11332">
      <c r="S11332" s="73"/>
      <c r="T11332" s="73"/>
      <c r="U11332" s="74"/>
      <c r="V11332" s="74"/>
      <c r="W11332" s="74"/>
      <c r="X11332" s="74"/>
    </row>
    <row r="11333">
      <c r="S11333" s="73"/>
      <c r="T11333" s="73"/>
      <c r="U11333" s="74"/>
      <c r="V11333" s="74"/>
      <c r="W11333" s="74"/>
      <c r="X11333" s="74"/>
    </row>
    <row r="11334">
      <c r="S11334" s="73"/>
      <c r="T11334" s="73"/>
      <c r="U11334" s="74"/>
      <c r="V11334" s="74"/>
      <c r="W11334" s="74"/>
      <c r="X11334" s="74"/>
    </row>
    <row r="11335">
      <c r="S11335" s="73"/>
      <c r="T11335" s="73"/>
      <c r="U11335" s="74"/>
      <c r="V11335" s="74"/>
      <c r="W11335" s="74"/>
      <c r="X11335" s="74"/>
    </row>
    <row r="11336">
      <c r="S11336" s="73"/>
      <c r="T11336" s="73"/>
      <c r="U11336" s="74"/>
      <c r="V11336" s="74"/>
      <c r="W11336" s="74"/>
      <c r="X11336" s="74"/>
    </row>
    <row r="11337">
      <c r="S11337" s="73"/>
      <c r="T11337" s="73"/>
      <c r="U11337" s="74"/>
      <c r="V11337" s="74"/>
      <c r="W11337" s="74"/>
      <c r="X11337" s="74"/>
    </row>
    <row r="11338">
      <c r="S11338" s="73"/>
      <c r="T11338" s="73"/>
      <c r="U11338" s="74"/>
      <c r="V11338" s="74"/>
      <c r="W11338" s="74"/>
      <c r="X11338" s="74"/>
    </row>
    <row r="11339">
      <c r="S11339" s="73"/>
      <c r="T11339" s="73"/>
      <c r="U11339" s="74"/>
      <c r="V11339" s="74"/>
      <c r="W11339" s="74"/>
      <c r="X11339" s="74"/>
    </row>
    <row r="11340">
      <c r="S11340" s="73"/>
      <c r="T11340" s="73"/>
      <c r="U11340" s="74"/>
      <c r="V11340" s="74"/>
      <c r="W11340" s="74"/>
      <c r="X11340" s="74"/>
    </row>
    <row r="11341">
      <c r="S11341" s="76"/>
      <c r="T11341" s="73"/>
      <c r="U11341" s="74"/>
      <c r="V11341" s="74"/>
      <c r="W11341" s="74"/>
      <c r="X11341" s="74"/>
    </row>
    <row r="11342">
      <c r="S11342" s="73"/>
      <c r="T11342" s="73"/>
      <c r="U11342" s="74"/>
      <c r="V11342" s="74"/>
      <c r="W11342" s="74"/>
      <c r="X11342" s="74"/>
    </row>
    <row r="11343">
      <c r="S11343" s="76"/>
      <c r="T11343" s="73"/>
      <c r="U11343" s="74"/>
      <c r="V11343" s="74"/>
      <c r="W11343" s="74"/>
      <c r="X11343" s="74"/>
    </row>
    <row r="11344">
      <c r="S11344" s="73"/>
      <c r="T11344" s="73"/>
      <c r="U11344" s="74"/>
      <c r="V11344" s="74"/>
      <c r="W11344" s="74"/>
      <c r="X11344" s="74"/>
    </row>
    <row r="11345">
      <c r="S11345" s="73"/>
      <c r="T11345" s="73"/>
      <c r="U11345" s="74"/>
      <c r="V11345" s="74"/>
      <c r="W11345" s="74"/>
      <c r="X11345" s="74"/>
    </row>
    <row r="11346">
      <c r="S11346" s="73"/>
      <c r="T11346" s="73"/>
      <c r="U11346" s="74"/>
      <c r="V11346" s="74"/>
      <c r="W11346" s="74"/>
      <c r="X11346" s="74"/>
    </row>
    <row r="11347">
      <c r="S11347" s="73"/>
      <c r="T11347" s="73"/>
      <c r="U11347" s="74"/>
      <c r="V11347" s="74"/>
      <c r="W11347" s="74"/>
      <c r="X11347" s="74"/>
    </row>
    <row r="11348">
      <c r="S11348" s="73"/>
      <c r="T11348" s="73"/>
      <c r="U11348" s="74"/>
      <c r="V11348" s="74"/>
      <c r="W11348" s="74"/>
      <c r="X11348" s="74"/>
    </row>
    <row r="11349">
      <c r="S11349" s="73"/>
      <c r="T11349" s="73"/>
      <c r="U11349" s="74"/>
      <c r="V11349" s="74"/>
      <c r="W11349" s="74"/>
      <c r="X11349" s="74"/>
    </row>
    <row r="11350">
      <c r="S11350" s="73"/>
      <c r="T11350" s="73"/>
      <c r="U11350" s="74"/>
      <c r="V11350" s="74"/>
      <c r="W11350" s="74"/>
      <c r="X11350" s="74"/>
    </row>
    <row r="11351">
      <c r="S11351" s="73"/>
      <c r="T11351" s="73"/>
      <c r="U11351" s="74"/>
      <c r="V11351" s="74"/>
      <c r="W11351" s="74"/>
      <c r="X11351" s="74"/>
    </row>
    <row r="11352">
      <c r="S11352" s="73"/>
      <c r="T11352" s="73"/>
      <c r="U11352" s="74"/>
      <c r="V11352" s="74"/>
      <c r="W11352" s="74"/>
      <c r="X11352" s="74"/>
    </row>
    <row r="11353">
      <c r="S11353" s="73"/>
      <c r="T11353" s="73"/>
      <c r="U11353" s="74"/>
      <c r="V11353" s="74"/>
      <c r="W11353" s="74"/>
      <c r="X11353" s="74"/>
    </row>
    <row r="11354">
      <c r="S11354" s="76"/>
      <c r="T11354" s="73"/>
      <c r="U11354" s="74"/>
      <c r="V11354" s="74"/>
      <c r="W11354" s="74"/>
      <c r="X11354" s="74"/>
    </row>
    <row r="11355">
      <c r="S11355" s="73"/>
      <c r="T11355" s="73"/>
      <c r="U11355" s="74"/>
      <c r="V11355" s="74"/>
      <c r="W11355" s="74"/>
      <c r="X11355" s="74"/>
    </row>
    <row r="11356">
      <c r="S11356" s="73"/>
      <c r="T11356" s="73"/>
      <c r="U11356" s="74"/>
      <c r="V11356" s="74"/>
      <c r="W11356" s="74"/>
      <c r="X11356" s="74"/>
    </row>
    <row r="11357">
      <c r="S11357" s="73"/>
      <c r="T11357" s="73"/>
      <c r="U11357" s="74"/>
      <c r="V11357" s="74"/>
      <c r="W11357" s="74"/>
      <c r="X11357" s="74"/>
    </row>
    <row r="11358">
      <c r="S11358" s="73"/>
      <c r="T11358" s="73"/>
      <c r="U11358" s="74"/>
      <c r="V11358" s="74"/>
      <c r="W11358" s="74"/>
      <c r="X11358" s="74"/>
    </row>
    <row r="11359">
      <c r="S11359" s="73"/>
      <c r="T11359" s="73"/>
      <c r="U11359" s="74"/>
      <c r="V11359" s="74"/>
      <c r="W11359" s="74"/>
      <c r="X11359" s="74"/>
    </row>
    <row r="11360">
      <c r="S11360" s="73"/>
      <c r="T11360" s="73"/>
      <c r="U11360" s="74"/>
      <c r="V11360" s="74"/>
      <c r="W11360" s="74"/>
      <c r="X11360" s="74"/>
    </row>
    <row r="11361">
      <c r="S11361" s="73"/>
      <c r="T11361" s="73"/>
      <c r="U11361" s="74"/>
      <c r="V11361" s="74"/>
      <c r="W11361" s="74"/>
      <c r="X11361" s="74"/>
    </row>
    <row r="11362">
      <c r="S11362" s="73"/>
      <c r="T11362" s="73"/>
      <c r="U11362" s="74"/>
      <c r="V11362" s="74"/>
      <c r="W11362" s="74"/>
      <c r="X11362" s="74"/>
    </row>
    <row r="11363">
      <c r="S11363" s="73"/>
      <c r="T11363" s="73"/>
      <c r="U11363" s="74"/>
      <c r="V11363" s="74"/>
      <c r="W11363" s="74"/>
      <c r="X11363" s="74"/>
    </row>
    <row r="11364">
      <c r="S11364" s="73"/>
      <c r="T11364" s="73"/>
      <c r="U11364" s="74"/>
      <c r="V11364" s="74"/>
      <c r="W11364" s="74"/>
      <c r="X11364" s="74"/>
    </row>
    <row r="11365">
      <c r="S11365" s="73"/>
      <c r="T11365" s="73"/>
      <c r="U11365" s="74"/>
      <c r="V11365" s="74"/>
      <c r="W11365" s="74"/>
      <c r="X11365" s="74"/>
    </row>
    <row r="11366">
      <c r="S11366" s="73"/>
      <c r="T11366" s="73"/>
      <c r="U11366" s="74"/>
      <c r="V11366" s="74"/>
      <c r="W11366" s="74"/>
      <c r="X11366" s="74"/>
    </row>
    <row r="11367">
      <c r="S11367" s="73"/>
      <c r="T11367" s="73"/>
      <c r="U11367" s="74"/>
      <c r="V11367" s="74"/>
      <c r="W11367" s="74"/>
      <c r="X11367" s="74"/>
    </row>
    <row r="11368">
      <c r="S11368" s="73"/>
      <c r="T11368" s="73"/>
      <c r="U11368" s="74"/>
      <c r="V11368" s="74"/>
      <c r="W11368" s="74"/>
      <c r="X11368" s="74"/>
    </row>
    <row r="11369">
      <c r="S11369" s="73"/>
      <c r="T11369" s="73"/>
      <c r="U11369" s="74"/>
      <c r="V11369" s="74"/>
      <c r="W11369" s="74"/>
      <c r="X11369" s="77"/>
    </row>
    <row r="11370">
      <c r="S11370" s="73"/>
      <c r="T11370" s="73"/>
      <c r="U11370" s="74"/>
      <c r="V11370" s="74"/>
      <c r="W11370" s="74"/>
      <c r="X11370" s="74"/>
    </row>
    <row r="11371">
      <c r="S11371" s="73"/>
      <c r="T11371" s="73"/>
      <c r="U11371" s="74"/>
      <c r="V11371" s="74"/>
      <c r="W11371" s="74"/>
      <c r="X11371" s="74"/>
    </row>
    <row r="11372">
      <c r="S11372" s="73"/>
      <c r="T11372" s="73"/>
      <c r="U11372" s="74"/>
      <c r="V11372" s="74"/>
      <c r="W11372" s="74"/>
      <c r="X11372" s="74"/>
    </row>
    <row r="11373">
      <c r="S11373" s="73"/>
      <c r="T11373" s="73"/>
      <c r="U11373" s="74"/>
      <c r="V11373" s="74"/>
      <c r="W11373" s="74"/>
      <c r="X11373" s="74"/>
    </row>
    <row r="11374">
      <c r="S11374" s="73"/>
      <c r="T11374" s="73"/>
      <c r="U11374" s="74"/>
      <c r="V11374" s="74"/>
      <c r="W11374" s="74"/>
      <c r="X11374" s="74"/>
    </row>
    <row r="11375">
      <c r="S11375" s="73"/>
      <c r="T11375" s="73"/>
      <c r="U11375" s="74"/>
      <c r="V11375" s="74"/>
      <c r="W11375" s="74"/>
      <c r="X11375" s="74"/>
    </row>
    <row r="11376">
      <c r="S11376" s="73"/>
      <c r="T11376" s="73"/>
      <c r="U11376" s="74"/>
      <c r="V11376" s="74"/>
      <c r="W11376" s="74"/>
      <c r="X11376" s="74"/>
    </row>
    <row r="11377">
      <c r="S11377" s="73"/>
      <c r="T11377" s="73"/>
      <c r="U11377" s="74"/>
      <c r="V11377" s="74"/>
      <c r="W11377" s="74"/>
      <c r="X11377" s="74"/>
    </row>
    <row r="11378">
      <c r="S11378" s="73"/>
      <c r="T11378" s="73"/>
      <c r="U11378" s="74"/>
      <c r="V11378" s="74"/>
      <c r="W11378" s="74"/>
      <c r="X11378" s="74"/>
    </row>
    <row r="11379">
      <c r="S11379" s="73"/>
      <c r="T11379" s="73"/>
      <c r="U11379" s="74"/>
      <c r="V11379" s="74"/>
      <c r="W11379" s="74"/>
      <c r="X11379" s="74"/>
    </row>
    <row r="11380">
      <c r="S11380" s="73"/>
      <c r="T11380" s="73"/>
      <c r="U11380" s="74"/>
      <c r="V11380" s="74"/>
      <c r="W11380" s="74"/>
      <c r="X11380" s="74"/>
    </row>
    <row r="11381">
      <c r="S11381" s="73"/>
      <c r="T11381" s="73"/>
      <c r="U11381" s="74"/>
      <c r="V11381" s="74"/>
      <c r="W11381" s="74"/>
      <c r="X11381" s="74"/>
    </row>
    <row r="11382">
      <c r="S11382" s="73"/>
      <c r="T11382" s="73"/>
      <c r="U11382" s="74"/>
      <c r="V11382" s="74"/>
      <c r="W11382" s="74"/>
      <c r="X11382" s="74"/>
    </row>
    <row r="11383">
      <c r="S11383" s="73"/>
      <c r="T11383" s="73"/>
      <c r="U11383" s="74"/>
      <c r="V11383" s="74"/>
      <c r="W11383" s="74"/>
      <c r="X11383" s="74"/>
    </row>
    <row r="11384">
      <c r="S11384" s="73"/>
      <c r="T11384" s="73"/>
      <c r="U11384" s="74"/>
      <c r="V11384" s="74"/>
      <c r="W11384" s="74"/>
      <c r="X11384" s="74"/>
    </row>
    <row r="11385">
      <c r="S11385" s="73"/>
      <c r="T11385" s="73"/>
      <c r="U11385" s="74"/>
      <c r="V11385" s="74"/>
      <c r="W11385" s="74"/>
      <c r="X11385" s="74"/>
    </row>
    <row r="11386">
      <c r="S11386" s="73"/>
      <c r="T11386" s="73"/>
      <c r="U11386" s="74"/>
      <c r="V11386" s="74"/>
      <c r="W11386" s="74"/>
      <c r="X11386" s="77"/>
    </row>
    <row r="11387">
      <c r="S11387" s="73"/>
      <c r="T11387" s="73"/>
      <c r="U11387" s="74"/>
      <c r="V11387" s="74"/>
      <c r="W11387" s="74"/>
      <c r="X11387" s="74"/>
    </row>
    <row r="11388">
      <c r="S11388" s="73"/>
      <c r="T11388" s="73"/>
      <c r="U11388" s="74"/>
      <c r="V11388" s="74"/>
      <c r="W11388" s="74"/>
      <c r="X11388" s="74"/>
    </row>
    <row r="11389">
      <c r="S11389" s="73"/>
      <c r="T11389" s="73"/>
      <c r="U11389" s="74"/>
      <c r="V11389" s="74"/>
      <c r="W11389" s="74"/>
      <c r="X11389" s="74"/>
    </row>
    <row r="11390">
      <c r="S11390" s="73"/>
      <c r="T11390" s="73"/>
      <c r="U11390" s="74"/>
      <c r="V11390" s="74"/>
      <c r="W11390" s="74"/>
      <c r="X11390" s="74"/>
    </row>
    <row r="11391">
      <c r="S11391" s="73"/>
      <c r="T11391" s="73"/>
      <c r="U11391" s="74"/>
      <c r="V11391" s="74"/>
      <c r="W11391" s="74"/>
      <c r="X11391" s="74"/>
    </row>
    <row r="11392">
      <c r="S11392" s="73"/>
      <c r="T11392" s="73"/>
      <c r="U11392" s="74"/>
      <c r="V11392" s="74"/>
      <c r="W11392" s="74"/>
      <c r="X11392" s="74"/>
    </row>
    <row r="11393">
      <c r="S11393" s="73"/>
      <c r="T11393" s="73"/>
      <c r="U11393" s="74"/>
      <c r="V11393" s="74"/>
      <c r="W11393" s="74"/>
      <c r="X11393" s="74"/>
    </row>
    <row r="11394">
      <c r="S11394" s="73"/>
      <c r="T11394" s="73"/>
      <c r="U11394" s="74"/>
      <c r="V11394" s="74"/>
      <c r="W11394" s="74"/>
      <c r="X11394" s="74"/>
    </row>
    <row r="11395">
      <c r="S11395" s="73"/>
      <c r="T11395" s="73"/>
      <c r="U11395" s="74"/>
      <c r="V11395" s="74"/>
      <c r="W11395" s="74"/>
      <c r="X11395" s="74"/>
    </row>
    <row r="11396">
      <c r="S11396" s="73"/>
      <c r="T11396" s="73"/>
      <c r="U11396" s="74"/>
      <c r="V11396" s="74"/>
      <c r="W11396" s="74"/>
      <c r="X11396" s="74"/>
    </row>
    <row r="11397">
      <c r="S11397" s="73"/>
      <c r="T11397" s="73"/>
      <c r="U11397" s="74"/>
      <c r="V11397" s="74"/>
      <c r="W11397" s="74"/>
      <c r="X11397" s="74"/>
    </row>
    <row r="11398">
      <c r="S11398" s="73"/>
      <c r="T11398" s="73"/>
      <c r="U11398" s="74"/>
      <c r="V11398" s="74"/>
      <c r="W11398" s="74"/>
      <c r="X11398" s="74"/>
    </row>
    <row r="11399">
      <c r="S11399" s="73"/>
      <c r="T11399" s="73"/>
      <c r="U11399" s="74"/>
      <c r="V11399" s="74"/>
      <c r="W11399" s="74"/>
      <c r="X11399" s="74"/>
    </row>
    <row r="11400">
      <c r="S11400" s="73"/>
      <c r="T11400" s="73"/>
      <c r="U11400" s="74"/>
      <c r="V11400" s="74"/>
      <c r="W11400" s="74"/>
      <c r="X11400" s="74"/>
    </row>
    <row r="11401">
      <c r="S11401" s="73"/>
      <c r="T11401" s="73"/>
      <c r="U11401" s="74"/>
      <c r="V11401" s="74"/>
      <c r="W11401" s="74"/>
      <c r="X11401" s="74"/>
    </row>
    <row r="11402">
      <c r="S11402" s="73"/>
      <c r="T11402" s="73"/>
      <c r="U11402" s="74"/>
      <c r="V11402" s="74"/>
      <c r="W11402" s="74"/>
      <c r="X11402" s="74"/>
    </row>
    <row r="11403">
      <c r="S11403" s="73"/>
      <c r="T11403" s="73"/>
      <c r="U11403" s="74"/>
      <c r="V11403" s="74"/>
      <c r="W11403" s="74"/>
      <c r="X11403" s="74"/>
    </row>
    <row r="11404">
      <c r="S11404" s="73"/>
      <c r="T11404" s="73"/>
      <c r="U11404" s="74"/>
      <c r="V11404" s="74"/>
      <c r="W11404" s="74"/>
      <c r="X11404" s="74"/>
    </row>
    <row r="11405">
      <c r="S11405" s="73"/>
      <c r="T11405" s="73"/>
      <c r="U11405" s="74"/>
      <c r="V11405" s="74"/>
      <c r="W11405" s="74"/>
      <c r="X11405" s="74"/>
    </row>
    <row r="11406">
      <c r="S11406" s="73"/>
      <c r="T11406" s="73"/>
      <c r="U11406" s="74"/>
      <c r="V11406" s="74"/>
      <c r="W11406" s="74"/>
      <c r="X11406" s="74"/>
    </row>
    <row r="11407">
      <c r="S11407" s="73"/>
      <c r="T11407" s="73"/>
      <c r="U11407" s="74"/>
      <c r="V11407" s="74"/>
      <c r="W11407" s="74"/>
      <c r="X11407" s="74"/>
    </row>
    <row r="11408">
      <c r="S11408" s="73"/>
      <c r="T11408" s="73"/>
      <c r="U11408" s="74"/>
      <c r="V11408" s="74"/>
      <c r="W11408" s="74"/>
      <c r="X11408" s="74"/>
    </row>
    <row r="11409">
      <c r="S11409" s="73"/>
      <c r="T11409" s="73"/>
      <c r="U11409" s="74"/>
      <c r="V11409" s="74"/>
      <c r="W11409" s="74"/>
      <c r="X11409" s="74"/>
    </row>
    <row r="11410">
      <c r="S11410" s="73"/>
      <c r="T11410" s="73"/>
      <c r="U11410" s="74"/>
      <c r="V11410" s="74"/>
      <c r="W11410" s="74"/>
      <c r="X11410" s="74"/>
    </row>
    <row r="11411">
      <c r="S11411" s="73"/>
      <c r="T11411" s="73"/>
      <c r="U11411" s="74"/>
      <c r="V11411" s="74"/>
      <c r="W11411" s="74"/>
      <c r="X11411" s="74"/>
    </row>
    <row r="11412">
      <c r="S11412" s="73"/>
      <c r="T11412" s="73"/>
      <c r="U11412" s="74"/>
      <c r="V11412" s="74"/>
      <c r="W11412" s="74"/>
      <c r="X11412" s="74"/>
    </row>
    <row r="11413">
      <c r="S11413" s="73"/>
      <c r="T11413" s="73"/>
      <c r="U11413" s="74"/>
      <c r="V11413" s="74"/>
      <c r="W11413" s="74"/>
      <c r="X11413" s="74"/>
    </row>
    <row r="11414">
      <c r="S11414" s="73"/>
      <c r="T11414" s="73"/>
      <c r="U11414" s="74"/>
      <c r="V11414" s="74"/>
      <c r="W11414" s="74"/>
      <c r="X11414" s="74"/>
    </row>
    <row r="11415">
      <c r="S11415" s="73"/>
      <c r="T11415" s="73"/>
      <c r="U11415" s="74"/>
      <c r="V11415" s="74"/>
      <c r="W11415" s="74"/>
      <c r="X11415" s="74"/>
    </row>
    <row r="11416">
      <c r="S11416" s="73"/>
      <c r="T11416" s="73"/>
      <c r="U11416" s="74"/>
      <c r="V11416" s="74"/>
      <c r="W11416" s="74"/>
      <c r="X11416" s="74"/>
    </row>
    <row r="11417">
      <c r="S11417" s="73"/>
      <c r="T11417" s="73"/>
      <c r="U11417" s="74"/>
      <c r="V11417" s="74"/>
      <c r="W11417" s="74"/>
      <c r="X11417" s="74"/>
    </row>
    <row r="11418">
      <c r="S11418" s="73"/>
      <c r="T11418" s="73"/>
      <c r="U11418" s="74"/>
      <c r="V11418" s="74"/>
      <c r="W11418" s="74"/>
      <c r="X11418" s="74"/>
    </row>
    <row r="11419">
      <c r="S11419" s="73"/>
      <c r="T11419" s="73"/>
      <c r="U11419" s="74"/>
      <c r="V11419" s="74"/>
      <c r="W11419" s="74"/>
      <c r="X11419" s="74"/>
    </row>
    <row r="11420">
      <c r="S11420" s="73"/>
      <c r="T11420" s="73"/>
      <c r="U11420" s="74"/>
      <c r="V11420" s="74"/>
      <c r="W11420" s="74"/>
      <c r="X11420" s="74"/>
    </row>
    <row r="11421">
      <c r="S11421" s="76"/>
      <c r="T11421" s="73"/>
      <c r="U11421" s="74"/>
      <c r="V11421" s="74"/>
      <c r="W11421" s="74"/>
      <c r="X11421" s="74"/>
    </row>
    <row r="11422">
      <c r="S11422" s="73"/>
      <c r="T11422" s="73"/>
      <c r="U11422" s="74"/>
      <c r="V11422" s="74"/>
      <c r="W11422" s="74"/>
      <c r="X11422" s="74"/>
    </row>
    <row r="11423">
      <c r="S11423" s="73"/>
      <c r="T11423" s="73"/>
      <c r="U11423" s="74"/>
      <c r="V11423" s="74"/>
      <c r="W11423" s="74"/>
      <c r="X11423" s="74"/>
    </row>
    <row r="11424">
      <c r="S11424" s="73"/>
      <c r="T11424" s="73"/>
      <c r="U11424" s="74"/>
      <c r="V11424" s="74"/>
      <c r="W11424" s="74"/>
      <c r="X11424" s="74"/>
    </row>
    <row r="11425">
      <c r="S11425" s="73"/>
      <c r="T11425" s="73"/>
      <c r="U11425" s="74"/>
      <c r="V11425" s="74"/>
      <c r="W11425" s="74"/>
      <c r="X11425" s="74"/>
    </row>
    <row r="11426">
      <c r="S11426" s="73"/>
      <c r="T11426" s="73"/>
      <c r="U11426" s="74"/>
      <c r="V11426" s="74"/>
      <c r="W11426" s="74"/>
      <c r="X11426" s="74"/>
    </row>
    <row r="11427">
      <c r="S11427" s="73"/>
      <c r="T11427" s="73"/>
      <c r="U11427" s="74"/>
      <c r="V11427" s="74"/>
      <c r="W11427" s="74"/>
      <c r="X11427" s="74"/>
    </row>
    <row r="11428">
      <c r="S11428" s="73"/>
      <c r="T11428" s="73"/>
      <c r="U11428" s="74"/>
      <c r="V11428" s="74"/>
      <c r="W11428" s="74"/>
      <c r="X11428" s="74"/>
    </row>
    <row r="11429">
      <c r="S11429" s="73"/>
      <c r="T11429" s="73"/>
      <c r="U11429" s="74"/>
      <c r="V11429" s="74"/>
      <c r="W11429" s="74"/>
      <c r="X11429" s="74"/>
    </row>
    <row r="11430">
      <c r="S11430" s="73"/>
      <c r="T11430" s="73"/>
      <c r="U11430" s="74"/>
      <c r="V11430" s="74"/>
      <c r="W11430" s="74"/>
      <c r="X11430" s="74"/>
    </row>
    <row r="11431">
      <c r="S11431" s="73"/>
      <c r="T11431" s="73"/>
      <c r="U11431" s="74"/>
      <c r="V11431" s="74"/>
      <c r="W11431" s="74"/>
      <c r="X11431" s="74"/>
    </row>
    <row r="11432">
      <c r="S11432" s="73"/>
      <c r="T11432" s="73"/>
      <c r="U11432" s="74"/>
      <c r="V11432" s="74"/>
      <c r="W11432" s="74"/>
      <c r="X11432" s="74"/>
    </row>
    <row r="11433">
      <c r="S11433" s="73"/>
      <c r="T11433" s="73"/>
      <c r="U11433" s="74"/>
      <c r="V11433" s="74"/>
      <c r="W11433" s="74"/>
      <c r="X11433" s="74"/>
    </row>
    <row r="11434">
      <c r="S11434" s="73"/>
      <c r="T11434" s="73"/>
      <c r="U11434" s="74"/>
      <c r="V11434" s="74"/>
      <c r="W11434" s="74"/>
      <c r="X11434" s="74"/>
    </row>
    <row r="11435">
      <c r="S11435" s="73"/>
      <c r="T11435" s="73"/>
      <c r="U11435" s="74"/>
      <c r="V11435" s="74"/>
      <c r="W11435" s="74"/>
      <c r="X11435" s="74"/>
    </row>
    <row r="11436">
      <c r="S11436" s="73"/>
      <c r="T11436" s="73"/>
      <c r="U11436" s="74"/>
      <c r="V11436" s="74"/>
      <c r="W11436" s="74"/>
      <c r="X11436" s="74"/>
    </row>
    <row r="11437">
      <c r="S11437" s="73"/>
      <c r="T11437" s="73"/>
      <c r="U11437" s="74"/>
      <c r="V11437" s="74"/>
      <c r="W11437" s="74"/>
      <c r="X11437" s="77"/>
    </row>
    <row r="11438">
      <c r="S11438" s="73"/>
      <c r="T11438" s="73"/>
      <c r="U11438" s="74"/>
      <c r="V11438" s="74"/>
      <c r="W11438" s="74"/>
      <c r="X11438" s="77"/>
    </row>
    <row r="11439">
      <c r="S11439" s="73"/>
      <c r="T11439" s="73"/>
      <c r="U11439" s="74"/>
      <c r="V11439" s="74"/>
      <c r="W11439" s="74"/>
      <c r="X11439" s="74"/>
    </row>
    <row r="11440">
      <c r="S11440" s="73"/>
      <c r="T11440" s="73"/>
      <c r="U11440" s="74"/>
      <c r="V11440" s="74"/>
      <c r="W11440" s="74"/>
      <c r="X11440" s="74"/>
    </row>
    <row r="11441">
      <c r="S11441" s="73"/>
      <c r="T11441" s="73"/>
      <c r="U11441" s="74"/>
      <c r="V11441" s="74"/>
      <c r="W11441" s="74"/>
      <c r="X11441" s="74"/>
    </row>
    <row r="11442">
      <c r="S11442" s="73"/>
      <c r="T11442" s="73"/>
      <c r="U11442" s="74"/>
      <c r="V11442" s="74"/>
      <c r="W11442" s="74"/>
      <c r="X11442" s="74"/>
    </row>
    <row r="11443">
      <c r="S11443" s="73"/>
      <c r="T11443" s="73"/>
      <c r="U11443" s="74"/>
      <c r="V11443" s="74"/>
      <c r="W11443" s="74"/>
      <c r="X11443" s="74"/>
    </row>
    <row r="11444">
      <c r="S11444" s="73"/>
      <c r="T11444" s="73"/>
      <c r="U11444" s="74"/>
      <c r="V11444" s="74"/>
      <c r="W11444" s="74"/>
      <c r="X11444" s="74"/>
    </row>
    <row r="11445">
      <c r="S11445" s="73"/>
      <c r="T11445" s="73"/>
      <c r="U11445" s="74"/>
      <c r="V11445" s="74"/>
      <c r="W11445" s="74"/>
      <c r="X11445" s="74"/>
    </row>
    <row r="11446">
      <c r="S11446" s="73"/>
      <c r="T11446" s="73"/>
      <c r="U11446" s="74"/>
      <c r="V11446" s="74"/>
      <c r="W11446" s="74"/>
      <c r="X11446" s="74"/>
    </row>
    <row r="11447">
      <c r="S11447" s="73"/>
      <c r="T11447" s="73"/>
      <c r="U11447" s="74"/>
      <c r="V11447" s="74"/>
      <c r="W11447" s="74"/>
      <c r="X11447" s="74"/>
    </row>
    <row r="11448">
      <c r="S11448" s="73"/>
      <c r="T11448" s="73"/>
      <c r="U11448" s="74"/>
      <c r="V11448" s="74"/>
      <c r="W11448" s="74"/>
      <c r="X11448" s="74"/>
    </row>
    <row r="11449">
      <c r="S11449" s="73"/>
      <c r="T11449" s="73"/>
      <c r="U11449" s="74"/>
      <c r="V11449" s="74"/>
      <c r="W11449" s="74"/>
      <c r="X11449" s="74"/>
    </row>
    <row r="11450">
      <c r="S11450" s="73"/>
      <c r="T11450" s="73"/>
      <c r="U11450" s="74"/>
      <c r="V11450" s="74"/>
      <c r="W11450" s="74"/>
      <c r="X11450" s="74"/>
    </row>
    <row r="11451">
      <c r="S11451" s="73"/>
      <c r="T11451" s="73"/>
      <c r="U11451" s="74"/>
      <c r="V11451" s="74"/>
      <c r="W11451" s="74"/>
      <c r="X11451" s="74"/>
    </row>
    <row r="11452">
      <c r="S11452" s="73"/>
      <c r="T11452" s="73"/>
      <c r="U11452" s="74"/>
      <c r="V11452" s="74"/>
      <c r="W11452" s="74"/>
      <c r="X11452" s="74"/>
    </row>
    <row r="11453">
      <c r="S11453" s="73"/>
      <c r="T11453" s="73"/>
      <c r="U11453" s="74"/>
      <c r="V11453" s="74"/>
      <c r="W11453" s="74"/>
      <c r="X11453" s="74"/>
    </row>
    <row r="11454">
      <c r="S11454" s="73"/>
      <c r="T11454" s="73"/>
      <c r="U11454" s="74"/>
      <c r="V11454" s="74"/>
      <c r="W11454" s="74"/>
      <c r="X11454" s="74"/>
    </row>
    <row r="11455">
      <c r="S11455" s="73"/>
      <c r="T11455" s="73"/>
      <c r="U11455" s="74"/>
      <c r="V11455" s="74"/>
      <c r="W11455" s="74"/>
      <c r="X11455" s="74"/>
    </row>
    <row r="11456">
      <c r="S11456" s="73"/>
      <c r="T11456" s="73"/>
      <c r="U11456" s="74"/>
      <c r="V11456" s="74"/>
      <c r="W11456" s="74"/>
      <c r="X11456" s="74"/>
    </row>
    <row r="11457">
      <c r="S11457" s="73"/>
      <c r="T11457" s="73"/>
      <c r="U11457" s="74"/>
      <c r="V11457" s="74"/>
      <c r="W11457" s="74"/>
      <c r="X11457" s="74"/>
    </row>
    <row r="11458">
      <c r="S11458" s="73"/>
      <c r="T11458" s="73"/>
      <c r="U11458" s="74"/>
      <c r="V11458" s="74"/>
      <c r="W11458" s="74"/>
      <c r="X11458" s="74"/>
    </row>
    <row r="11459">
      <c r="S11459" s="73"/>
      <c r="T11459" s="73"/>
      <c r="U11459" s="74"/>
      <c r="V11459" s="74"/>
      <c r="W11459" s="74"/>
      <c r="X11459" s="74"/>
    </row>
    <row r="11460">
      <c r="S11460" s="73"/>
      <c r="T11460" s="73"/>
      <c r="U11460" s="74"/>
      <c r="V11460" s="74"/>
      <c r="W11460" s="74"/>
      <c r="X11460" s="74"/>
    </row>
    <row r="11461">
      <c r="S11461" s="73"/>
      <c r="T11461" s="73"/>
      <c r="U11461" s="74"/>
      <c r="V11461" s="74"/>
      <c r="W11461" s="74"/>
      <c r="X11461" s="74"/>
    </row>
    <row r="11462">
      <c r="S11462" s="73"/>
      <c r="T11462" s="73"/>
      <c r="U11462" s="74"/>
      <c r="V11462" s="74"/>
      <c r="W11462" s="74"/>
      <c r="X11462" s="74"/>
    </row>
    <row r="11463">
      <c r="S11463" s="73"/>
      <c r="T11463" s="73"/>
      <c r="U11463" s="74"/>
      <c r="V11463" s="74"/>
      <c r="W11463" s="74"/>
      <c r="X11463" s="77"/>
    </row>
    <row r="11464">
      <c r="S11464" s="73"/>
      <c r="T11464" s="73"/>
      <c r="U11464" s="74"/>
      <c r="V11464" s="74"/>
      <c r="W11464" s="74"/>
      <c r="X11464" s="74"/>
    </row>
    <row r="11465">
      <c r="S11465" s="73"/>
      <c r="T11465" s="73"/>
      <c r="U11465" s="74"/>
      <c r="V11465" s="74"/>
      <c r="W11465" s="74"/>
      <c r="X11465" s="74"/>
    </row>
    <row r="11466">
      <c r="S11466" s="73"/>
      <c r="T11466" s="73"/>
      <c r="U11466" s="74"/>
      <c r="V11466" s="74"/>
      <c r="W11466" s="74"/>
      <c r="X11466" s="74"/>
    </row>
    <row r="11467">
      <c r="S11467" s="73"/>
      <c r="T11467" s="73"/>
      <c r="U11467" s="74"/>
      <c r="V11467" s="74"/>
      <c r="W11467" s="74"/>
      <c r="X11467" s="74"/>
    </row>
    <row r="11468">
      <c r="S11468" s="73"/>
      <c r="T11468" s="73"/>
      <c r="U11468" s="74"/>
      <c r="V11468" s="74"/>
      <c r="W11468" s="74"/>
      <c r="X11468" s="74"/>
    </row>
    <row r="11469">
      <c r="S11469" s="73"/>
      <c r="T11469" s="73"/>
      <c r="U11469" s="74"/>
      <c r="V11469" s="74"/>
      <c r="W11469" s="74"/>
      <c r="X11469" s="74"/>
    </row>
    <row r="11470">
      <c r="S11470" s="73"/>
      <c r="T11470" s="73"/>
      <c r="U11470" s="74"/>
      <c r="V11470" s="74"/>
      <c r="W11470" s="74"/>
      <c r="X11470" s="74"/>
    </row>
    <row r="11471">
      <c r="S11471" s="73"/>
      <c r="T11471" s="73"/>
      <c r="U11471" s="74"/>
      <c r="V11471" s="74"/>
      <c r="W11471" s="74"/>
      <c r="X11471" s="74"/>
    </row>
    <row r="11472">
      <c r="S11472" s="73"/>
      <c r="T11472" s="73"/>
      <c r="U11472" s="74"/>
      <c r="V11472" s="74"/>
      <c r="W11472" s="74"/>
      <c r="X11472" s="74"/>
    </row>
    <row r="11473">
      <c r="S11473" s="73"/>
      <c r="T11473" s="73"/>
      <c r="U11473" s="74"/>
      <c r="V11473" s="74"/>
      <c r="W11473" s="74"/>
      <c r="X11473" s="74"/>
    </row>
    <row r="11474">
      <c r="S11474" s="73"/>
      <c r="T11474" s="73"/>
      <c r="U11474" s="74"/>
      <c r="V11474" s="74"/>
      <c r="W11474" s="74"/>
      <c r="X11474" s="74"/>
    </row>
    <row r="11475">
      <c r="S11475" s="73"/>
      <c r="T11475" s="73"/>
      <c r="U11475" s="74"/>
      <c r="V11475" s="74"/>
      <c r="W11475" s="74"/>
      <c r="X11475" s="74"/>
    </row>
    <row r="11476">
      <c r="S11476" s="73"/>
      <c r="T11476" s="73"/>
      <c r="U11476" s="74"/>
      <c r="V11476" s="74"/>
      <c r="W11476" s="74"/>
      <c r="X11476" s="74"/>
    </row>
    <row r="11477">
      <c r="S11477" s="73"/>
      <c r="T11477" s="73"/>
      <c r="U11477" s="74"/>
      <c r="V11477" s="74"/>
      <c r="W11477" s="74"/>
      <c r="X11477" s="74"/>
    </row>
    <row r="11478">
      <c r="S11478" s="73"/>
      <c r="T11478" s="73"/>
      <c r="U11478" s="74"/>
      <c r="V11478" s="74"/>
      <c r="W11478" s="74"/>
      <c r="X11478" s="74"/>
    </row>
    <row r="11479">
      <c r="S11479" s="73"/>
      <c r="T11479" s="73"/>
      <c r="U11479" s="74"/>
      <c r="V11479" s="74"/>
      <c r="W11479" s="74"/>
      <c r="X11479" s="74"/>
    </row>
    <row r="11480">
      <c r="S11480" s="73"/>
      <c r="T11480" s="73"/>
      <c r="U11480" s="74"/>
      <c r="V11480" s="74"/>
      <c r="W11480" s="74"/>
      <c r="X11480" s="74"/>
    </row>
    <row r="11481">
      <c r="S11481" s="73"/>
      <c r="T11481" s="73"/>
      <c r="U11481" s="74"/>
      <c r="V11481" s="74"/>
      <c r="W11481" s="74"/>
      <c r="X11481" s="74"/>
    </row>
    <row r="11482">
      <c r="S11482" s="73"/>
      <c r="T11482" s="73"/>
      <c r="U11482" s="74"/>
      <c r="V11482" s="74"/>
      <c r="W11482" s="74"/>
      <c r="X11482" s="74"/>
    </row>
    <row r="11483">
      <c r="S11483" s="73"/>
      <c r="T11483" s="73"/>
      <c r="U11483" s="74"/>
      <c r="V11483" s="74"/>
      <c r="W11483" s="74"/>
      <c r="X11483" s="74"/>
    </row>
    <row r="11484">
      <c r="S11484" s="73"/>
      <c r="T11484" s="73"/>
      <c r="U11484" s="74"/>
      <c r="V11484" s="74"/>
      <c r="W11484" s="74"/>
      <c r="X11484" s="74"/>
    </row>
    <row r="11485">
      <c r="S11485" s="73"/>
      <c r="T11485" s="73"/>
      <c r="U11485" s="74"/>
      <c r="V11485" s="74"/>
      <c r="W11485" s="74"/>
      <c r="X11485" s="74"/>
    </row>
    <row r="11486">
      <c r="S11486" s="73"/>
      <c r="T11486" s="73"/>
      <c r="U11486" s="74"/>
      <c r="V11486" s="74"/>
      <c r="W11486" s="74"/>
      <c r="X11486" s="74"/>
    </row>
    <row r="11487">
      <c r="S11487" s="73"/>
      <c r="T11487" s="73"/>
      <c r="U11487" s="74"/>
      <c r="V11487" s="74"/>
      <c r="W11487" s="74"/>
      <c r="X11487" s="74"/>
    </row>
    <row r="11488">
      <c r="S11488" s="73"/>
      <c r="T11488" s="73"/>
      <c r="U11488" s="74"/>
      <c r="V11488" s="74"/>
      <c r="W11488" s="74"/>
      <c r="X11488" s="74"/>
    </row>
    <row r="11489">
      <c r="S11489" s="73"/>
      <c r="T11489" s="73"/>
      <c r="U11489" s="74"/>
      <c r="V11489" s="74"/>
      <c r="W11489" s="74"/>
      <c r="X11489" s="74"/>
    </row>
    <row r="11490">
      <c r="S11490" s="73"/>
      <c r="T11490" s="73"/>
      <c r="U11490" s="74"/>
      <c r="V11490" s="74"/>
      <c r="W11490" s="74"/>
      <c r="X11490" s="74"/>
    </row>
    <row r="11491">
      <c r="S11491" s="73"/>
      <c r="T11491" s="73"/>
      <c r="U11491" s="74"/>
      <c r="V11491" s="74"/>
      <c r="W11491" s="74"/>
      <c r="X11491" s="74"/>
    </row>
    <row r="11492">
      <c r="S11492" s="73"/>
      <c r="T11492" s="73"/>
      <c r="U11492" s="74"/>
      <c r="V11492" s="74"/>
      <c r="W11492" s="74"/>
      <c r="X11492" s="74"/>
    </row>
    <row r="11493">
      <c r="S11493" s="73"/>
      <c r="T11493" s="73"/>
      <c r="U11493" s="74"/>
      <c r="V11493" s="74"/>
      <c r="W11493" s="74"/>
      <c r="X11493" s="74"/>
    </row>
    <row r="11494">
      <c r="S11494" s="73"/>
      <c r="T11494" s="73"/>
      <c r="U11494" s="74"/>
      <c r="V11494" s="74"/>
      <c r="W11494" s="74"/>
      <c r="X11494" s="74"/>
    </row>
    <row r="11495">
      <c r="S11495" s="73"/>
      <c r="T11495" s="73"/>
      <c r="U11495" s="74"/>
      <c r="V11495" s="74"/>
      <c r="W11495" s="74"/>
      <c r="X11495" s="74"/>
    </row>
    <row r="11496">
      <c r="S11496" s="73"/>
      <c r="T11496" s="73"/>
      <c r="U11496" s="74"/>
      <c r="V11496" s="74"/>
      <c r="W11496" s="74"/>
      <c r="X11496" s="74"/>
    </row>
    <row r="11497">
      <c r="S11497" s="73"/>
      <c r="T11497" s="73"/>
      <c r="U11497" s="74"/>
      <c r="V11497" s="74"/>
      <c r="W11497" s="74"/>
      <c r="X11497" s="74"/>
    </row>
    <row r="11498">
      <c r="S11498" s="73"/>
      <c r="T11498" s="73"/>
      <c r="U11498" s="74"/>
      <c r="V11498" s="74"/>
      <c r="W11498" s="74"/>
      <c r="X11498" s="74"/>
    </row>
    <row r="11499">
      <c r="S11499" s="73"/>
      <c r="T11499" s="73"/>
      <c r="U11499" s="74"/>
      <c r="V11499" s="74"/>
      <c r="W11499" s="74"/>
      <c r="X11499" s="74"/>
    </row>
    <row r="11500">
      <c r="S11500" s="73"/>
      <c r="T11500" s="73"/>
      <c r="U11500" s="74"/>
      <c r="V11500" s="74"/>
      <c r="W11500" s="74"/>
      <c r="X11500" s="74"/>
    </row>
    <row r="11501">
      <c r="S11501" s="73"/>
      <c r="T11501" s="73"/>
      <c r="U11501" s="74"/>
      <c r="V11501" s="74"/>
      <c r="W11501" s="74"/>
      <c r="X11501" s="74"/>
    </row>
    <row r="11502">
      <c r="S11502" s="73"/>
      <c r="T11502" s="73"/>
      <c r="U11502" s="74"/>
      <c r="V11502" s="74"/>
      <c r="W11502" s="74"/>
      <c r="X11502" s="74"/>
    </row>
    <row r="11503">
      <c r="S11503" s="73"/>
      <c r="T11503" s="73"/>
      <c r="U11503" s="74"/>
      <c r="V11503" s="74"/>
      <c r="W11503" s="74"/>
      <c r="X11503" s="74"/>
    </row>
    <row r="11504">
      <c r="S11504" s="73"/>
      <c r="T11504" s="73"/>
      <c r="U11504" s="74"/>
      <c r="V11504" s="74"/>
      <c r="W11504" s="74"/>
      <c r="X11504" s="74"/>
    </row>
    <row r="11505">
      <c r="S11505" s="73"/>
      <c r="T11505" s="73"/>
      <c r="U11505" s="74"/>
      <c r="V11505" s="74"/>
      <c r="W11505" s="74"/>
      <c r="X11505" s="74"/>
    </row>
    <row r="11506">
      <c r="S11506" s="73"/>
      <c r="T11506" s="73"/>
      <c r="U11506" s="74"/>
      <c r="V11506" s="74"/>
      <c r="W11506" s="74"/>
      <c r="X11506" s="74"/>
    </row>
    <row r="11507">
      <c r="S11507" s="73"/>
      <c r="T11507" s="73"/>
      <c r="U11507" s="74"/>
      <c r="V11507" s="74"/>
      <c r="W11507" s="74"/>
      <c r="X11507" s="74"/>
    </row>
    <row r="11508">
      <c r="S11508" s="73"/>
      <c r="T11508" s="73"/>
      <c r="U11508" s="74"/>
      <c r="V11508" s="74"/>
      <c r="W11508" s="74"/>
      <c r="X11508" s="74"/>
    </row>
    <row r="11509">
      <c r="S11509" s="76"/>
      <c r="T11509" s="73"/>
      <c r="U11509" s="74"/>
      <c r="V11509" s="74"/>
      <c r="W11509" s="74"/>
      <c r="X11509" s="74"/>
    </row>
    <row r="11510">
      <c r="S11510" s="73"/>
      <c r="T11510" s="73"/>
      <c r="U11510" s="74"/>
      <c r="V11510" s="74"/>
      <c r="W11510" s="74"/>
      <c r="X11510" s="74"/>
    </row>
    <row r="11511">
      <c r="S11511" s="73"/>
      <c r="T11511" s="73"/>
      <c r="U11511" s="74"/>
      <c r="V11511" s="74"/>
      <c r="W11511" s="74"/>
      <c r="X11511" s="74"/>
    </row>
    <row r="11512">
      <c r="S11512" s="73"/>
      <c r="T11512" s="73"/>
      <c r="U11512" s="74"/>
      <c r="V11512" s="74"/>
      <c r="W11512" s="74"/>
      <c r="X11512" s="74"/>
    </row>
    <row r="11513">
      <c r="S11513" s="73"/>
      <c r="T11513" s="73"/>
      <c r="U11513" s="74"/>
      <c r="V11513" s="74"/>
      <c r="W11513" s="74"/>
      <c r="X11513" s="74"/>
    </row>
    <row r="11514">
      <c r="S11514" s="73"/>
      <c r="T11514" s="73"/>
      <c r="U11514" s="74"/>
      <c r="V11514" s="74"/>
      <c r="W11514" s="74"/>
      <c r="X11514" s="74"/>
    </row>
    <row r="11515">
      <c r="S11515" s="73"/>
      <c r="T11515" s="73"/>
      <c r="U11515" s="74"/>
      <c r="V11515" s="74"/>
      <c r="W11515" s="74"/>
      <c r="X11515" s="74"/>
    </row>
    <row r="11516">
      <c r="S11516" s="73"/>
      <c r="T11516" s="73"/>
      <c r="U11516" s="74"/>
      <c r="V11516" s="74"/>
      <c r="W11516" s="74"/>
      <c r="X11516" s="74"/>
    </row>
    <row r="11517">
      <c r="S11517" s="73"/>
      <c r="T11517" s="73"/>
      <c r="U11517" s="74"/>
      <c r="V11517" s="74"/>
      <c r="W11517" s="74"/>
      <c r="X11517" s="74"/>
    </row>
    <row r="11518">
      <c r="S11518" s="73"/>
      <c r="T11518" s="73"/>
      <c r="U11518" s="74"/>
      <c r="V11518" s="74"/>
      <c r="W11518" s="74"/>
      <c r="X11518" s="74"/>
    </row>
    <row r="11519">
      <c r="S11519" s="73"/>
      <c r="T11519" s="73"/>
      <c r="U11519" s="74"/>
      <c r="V11519" s="74"/>
      <c r="W11519" s="74"/>
      <c r="X11519" s="74"/>
    </row>
    <row r="11520">
      <c r="S11520" s="73"/>
      <c r="T11520" s="73"/>
      <c r="U11520" s="74"/>
      <c r="V11520" s="74"/>
      <c r="W11520" s="74"/>
      <c r="X11520" s="74"/>
    </row>
    <row r="11521">
      <c r="S11521" s="73"/>
      <c r="T11521" s="73"/>
      <c r="U11521" s="74"/>
      <c r="V11521" s="74"/>
      <c r="W11521" s="74"/>
      <c r="X11521" s="74"/>
    </row>
    <row r="11522">
      <c r="S11522" s="73"/>
      <c r="T11522" s="73"/>
      <c r="U11522" s="74"/>
      <c r="V11522" s="74"/>
      <c r="W11522" s="74"/>
      <c r="X11522" s="74"/>
    </row>
    <row r="11523">
      <c r="S11523" s="73"/>
      <c r="T11523" s="73"/>
      <c r="U11523" s="74"/>
      <c r="V11523" s="74"/>
      <c r="W11523" s="74"/>
      <c r="X11523" s="74"/>
    </row>
    <row r="11524">
      <c r="S11524" s="73"/>
      <c r="T11524" s="73"/>
      <c r="U11524" s="74"/>
      <c r="V11524" s="74"/>
      <c r="W11524" s="74"/>
      <c r="X11524" s="74"/>
    </row>
    <row r="11525">
      <c r="S11525" s="73"/>
      <c r="T11525" s="73"/>
      <c r="U11525" s="74"/>
      <c r="V11525" s="74"/>
      <c r="W11525" s="74"/>
      <c r="X11525" s="74"/>
    </row>
    <row r="11526">
      <c r="S11526" s="73"/>
      <c r="T11526" s="73"/>
      <c r="U11526" s="74"/>
      <c r="V11526" s="74"/>
      <c r="W11526" s="74"/>
      <c r="X11526" s="74"/>
    </row>
    <row r="11527">
      <c r="S11527" s="73"/>
      <c r="T11527" s="73"/>
      <c r="U11527" s="74"/>
      <c r="V11527" s="74"/>
      <c r="W11527" s="74"/>
      <c r="X11527" s="74"/>
    </row>
    <row r="11528">
      <c r="S11528" s="73"/>
      <c r="T11528" s="73"/>
      <c r="U11528" s="74"/>
      <c r="V11528" s="74"/>
      <c r="W11528" s="74"/>
      <c r="X11528" s="74"/>
    </row>
    <row r="11529">
      <c r="S11529" s="73"/>
      <c r="T11529" s="73"/>
      <c r="U11529" s="74"/>
      <c r="V11529" s="74"/>
      <c r="W11529" s="74"/>
      <c r="X11529" s="74"/>
    </row>
    <row r="11530">
      <c r="S11530" s="73"/>
      <c r="T11530" s="73"/>
      <c r="U11530" s="74"/>
      <c r="V11530" s="74"/>
      <c r="W11530" s="74"/>
      <c r="X11530" s="74"/>
    </row>
    <row r="11531">
      <c r="S11531" s="73"/>
      <c r="T11531" s="73"/>
      <c r="U11531" s="74"/>
      <c r="V11531" s="74"/>
      <c r="W11531" s="74"/>
      <c r="X11531" s="74"/>
    </row>
    <row r="11532">
      <c r="S11532" s="73"/>
      <c r="T11532" s="73"/>
      <c r="U11532" s="74"/>
      <c r="V11532" s="74"/>
      <c r="W11532" s="74"/>
      <c r="X11532" s="74"/>
    </row>
    <row r="11533">
      <c r="S11533" s="73"/>
      <c r="T11533" s="73"/>
      <c r="U11533" s="74"/>
      <c r="V11533" s="74"/>
      <c r="W11533" s="74"/>
      <c r="X11533" s="74"/>
    </row>
    <row r="11534">
      <c r="S11534" s="73"/>
      <c r="T11534" s="73"/>
      <c r="U11534" s="74"/>
      <c r="V11534" s="74"/>
      <c r="W11534" s="74"/>
      <c r="X11534" s="74"/>
    </row>
    <row r="11535">
      <c r="S11535" s="73"/>
      <c r="T11535" s="73"/>
      <c r="U11535" s="74"/>
      <c r="V11535" s="74"/>
      <c r="W11535" s="74"/>
      <c r="X11535" s="74"/>
    </row>
    <row r="11536">
      <c r="S11536" s="73"/>
      <c r="T11536" s="73"/>
      <c r="U11536" s="74"/>
      <c r="V11536" s="74"/>
      <c r="W11536" s="74"/>
      <c r="X11536" s="74"/>
    </row>
    <row r="11537">
      <c r="S11537" s="73"/>
      <c r="T11537" s="73"/>
      <c r="U11537" s="74"/>
      <c r="V11537" s="74"/>
      <c r="W11537" s="74"/>
      <c r="X11537" s="74"/>
    </row>
    <row r="11538">
      <c r="S11538" s="73"/>
      <c r="T11538" s="73"/>
      <c r="U11538" s="74"/>
      <c r="V11538" s="74"/>
      <c r="W11538" s="74"/>
      <c r="X11538" s="74"/>
    </row>
    <row r="11539">
      <c r="S11539" s="73"/>
      <c r="T11539" s="73"/>
      <c r="U11539" s="74"/>
      <c r="V11539" s="74"/>
      <c r="W11539" s="74"/>
      <c r="X11539" s="74"/>
    </row>
    <row r="11540">
      <c r="S11540" s="73"/>
      <c r="T11540" s="73"/>
      <c r="U11540" s="74"/>
      <c r="V11540" s="74"/>
      <c r="W11540" s="74"/>
      <c r="X11540" s="74"/>
    </row>
    <row r="11541">
      <c r="S11541" s="73"/>
      <c r="T11541" s="73"/>
      <c r="U11541" s="74"/>
      <c r="V11541" s="74"/>
      <c r="W11541" s="74"/>
      <c r="X11541" s="74"/>
    </row>
    <row r="11542">
      <c r="S11542" s="73"/>
      <c r="T11542" s="73"/>
      <c r="U11542" s="74"/>
      <c r="V11542" s="74"/>
      <c r="W11542" s="74"/>
      <c r="X11542" s="74"/>
    </row>
    <row r="11543">
      <c r="S11543" s="73"/>
      <c r="T11543" s="73"/>
      <c r="U11543" s="74"/>
      <c r="V11543" s="74"/>
      <c r="W11543" s="74"/>
      <c r="X11543" s="74"/>
    </row>
    <row r="11544">
      <c r="S11544" s="73"/>
      <c r="T11544" s="73"/>
      <c r="U11544" s="74"/>
      <c r="V11544" s="74"/>
      <c r="W11544" s="74"/>
      <c r="X11544" s="74"/>
    </row>
    <row r="11545">
      <c r="S11545" s="73"/>
      <c r="T11545" s="73"/>
      <c r="U11545" s="74"/>
      <c r="V11545" s="74"/>
      <c r="W11545" s="74"/>
      <c r="X11545" s="74"/>
    </row>
    <row r="11546">
      <c r="S11546" s="73"/>
      <c r="T11546" s="73"/>
      <c r="U11546" s="74"/>
      <c r="V11546" s="74"/>
      <c r="W11546" s="74"/>
      <c r="X11546" s="74"/>
    </row>
    <row r="11547">
      <c r="S11547" s="73"/>
      <c r="T11547" s="73"/>
      <c r="U11547" s="74"/>
      <c r="V11547" s="74"/>
      <c r="W11547" s="74"/>
      <c r="X11547" s="74"/>
    </row>
    <row r="11548">
      <c r="S11548" s="73"/>
      <c r="T11548" s="73"/>
      <c r="U11548" s="74"/>
      <c r="V11548" s="74"/>
      <c r="W11548" s="74"/>
      <c r="X11548" s="74"/>
    </row>
    <row r="11549">
      <c r="S11549" s="73"/>
      <c r="T11549" s="73"/>
      <c r="U11549" s="74"/>
      <c r="V11549" s="74"/>
      <c r="W11549" s="74"/>
      <c r="X11549" s="74"/>
    </row>
    <row r="11550">
      <c r="S11550" s="73"/>
      <c r="T11550" s="73"/>
      <c r="U11550" s="74"/>
      <c r="V11550" s="74"/>
      <c r="W11550" s="74"/>
      <c r="X11550" s="74"/>
    </row>
    <row r="11551">
      <c r="S11551" s="73"/>
      <c r="T11551" s="73"/>
      <c r="U11551" s="74"/>
      <c r="V11551" s="74"/>
      <c r="W11551" s="74"/>
      <c r="X11551" s="74"/>
    </row>
    <row r="11552">
      <c r="S11552" s="73"/>
      <c r="T11552" s="73"/>
      <c r="U11552" s="74"/>
      <c r="V11552" s="74"/>
      <c r="W11552" s="74"/>
      <c r="X11552" s="74"/>
    </row>
    <row r="11553">
      <c r="S11553" s="73"/>
      <c r="T11553" s="73"/>
      <c r="U11553" s="74"/>
      <c r="V11553" s="74"/>
      <c r="W11553" s="74"/>
      <c r="X11553" s="74"/>
    </row>
    <row r="11554">
      <c r="S11554" s="73"/>
      <c r="T11554" s="73"/>
      <c r="U11554" s="74"/>
      <c r="V11554" s="74"/>
      <c r="W11554" s="74"/>
      <c r="X11554" s="74"/>
    </row>
    <row r="11555">
      <c r="S11555" s="73"/>
      <c r="T11555" s="73"/>
      <c r="U11555" s="74"/>
      <c r="V11555" s="74"/>
      <c r="W11555" s="74"/>
      <c r="X11555" s="74"/>
    </row>
    <row r="11556">
      <c r="S11556" s="73"/>
      <c r="T11556" s="73"/>
      <c r="U11556" s="74"/>
      <c r="V11556" s="74"/>
      <c r="W11556" s="74"/>
      <c r="X11556" s="74"/>
    </row>
    <row r="11557">
      <c r="S11557" s="73"/>
      <c r="T11557" s="73"/>
      <c r="U11557" s="74"/>
      <c r="V11557" s="74"/>
      <c r="W11557" s="74"/>
      <c r="X11557" s="74"/>
    </row>
    <row r="11558">
      <c r="S11558" s="73"/>
      <c r="T11558" s="73"/>
      <c r="U11558" s="74"/>
      <c r="V11558" s="74"/>
      <c r="W11558" s="74"/>
      <c r="X11558" s="74"/>
    </row>
    <row r="11559">
      <c r="S11559" s="73"/>
      <c r="T11559" s="73"/>
      <c r="U11559" s="74"/>
      <c r="V11559" s="74"/>
      <c r="W11559" s="74"/>
      <c r="X11559" s="74"/>
    </row>
    <row r="11560">
      <c r="S11560" s="73"/>
      <c r="T11560" s="73"/>
      <c r="U11560" s="74"/>
      <c r="V11560" s="74"/>
      <c r="W11560" s="74"/>
      <c r="X11560" s="74"/>
    </row>
    <row r="11561">
      <c r="S11561" s="73"/>
      <c r="T11561" s="73"/>
      <c r="U11561" s="74"/>
      <c r="V11561" s="74"/>
      <c r="W11561" s="74"/>
      <c r="X11561" s="74"/>
    </row>
    <row r="11562">
      <c r="S11562" s="73"/>
      <c r="T11562" s="73"/>
      <c r="U11562" s="74"/>
      <c r="V11562" s="74"/>
      <c r="W11562" s="74"/>
      <c r="X11562" s="74"/>
    </row>
    <row r="11563">
      <c r="S11563" s="73"/>
      <c r="T11563" s="73"/>
      <c r="U11563" s="74"/>
      <c r="V11563" s="74"/>
      <c r="W11563" s="74"/>
      <c r="X11563" s="77"/>
    </row>
    <row r="11564">
      <c r="S11564" s="73"/>
      <c r="T11564" s="73"/>
      <c r="U11564" s="74"/>
      <c r="V11564" s="74"/>
      <c r="W11564" s="74"/>
      <c r="X11564" s="77"/>
    </row>
    <row r="11565">
      <c r="S11565" s="73"/>
      <c r="T11565" s="73"/>
      <c r="U11565" s="74"/>
      <c r="V11565" s="74"/>
      <c r="W11565" s="74"/>
      <c r="X11565" s="74"/>
    </row>
    <row r="11566">
      <c r="S11566" s="73"/>
      <c r="T11566" s="73"/>
      <c r="U11566" s="74"/>
      <c r="V11566" s="74"/>
      <c r="W11566" s="74"/>
      <c r="X11566" s="74"/>
    </row>
    <row r="11567">
      <c r="S11567" s="73"/>
      <c r="T11567" s="73"/>
      <c r="U11567" s="74"/>
      <c r="V11567" s="74"/>
      <c r="W11567" s="74"/>
      <c r="X11567" s="74"/>
    </row>
    <row r="11568">
      <c r="S11568" s="73"/>
      <c r="T11568" s="73"/>
      <c r="U11568" s="74"/>
      <c r="V11568" s="74"/>
      <c r="W11568" s="74"/>
      <c r="X11568" s="74"/>
    </row>
    <row r="11569">
      <c r="S11569" s="73"/>
      <c r="T11569" s="73"/>
      <c r="U11569" s="74"/>
      <c r="V11569" s="74"/>
      <c r="W11569" s="74"/>
      <c r="X11569" s="74"/>
    </row>
    <row r="11570">
      <c r="S11570" s="73"/>
      <c r="T11570" s="73"/>
      <c r="U11570" s="74"/>
      <c r="V11570" s="74"/>
      <c r="W11570" s="74"/>
      <c r="X11570" s="74"/>
    </row>
    <row r="11571">
      <c r="S11571" s="73"/>
      <c r="T11571" s="73"/>
      <c r="U11571" s="74"/>
      <c r="V11571" s="74"/>
      <c r="W11571" s="74"/>
      <c r="X11571" s="74"/>
    </row>
    <row r="11572">
      <c r="S11572" s="73"/>
      <c r="T11572" s="73"/>
      <c r="U11572" s="74"/>
      <c r="V11572" s="74"/>
      <c r="W11572" s="74"/>
      <c r="X11572" s="74"/>
    </row>
    <row r="11573">
      <c r="S11573" s="73"/>
      <c r="T11573" s="73"/>
      <c r="U11573" s="74"/>
      <c r="V11573" s="74"/>
      <c r="W11573" s="74"/>
      <c r="X11573" s="74"/>
    </row>
    <row r="11574">
      <c r="S11574" s="73"/>
      <c r="T11574" s="73"/>
      <c r="U11574" s="74"/>
      <c r="V11574" s="74"/>
      <c r="W11574" s="74"/>
      <c r="X11574" s="74"/>
    </row>
    <row r="11575">
      <c r="S11575" s="73"/>
      <c r="T11575" s="73"/>
      <c r="U11575" s="74"/>
      <c r="V11575" s="74"/>
      <c r="W11575" s="74"/>
      <c r="X11575" s="74"/>
    </row>
    <row r="11576">
      <c r="S11576" s="73"/>
      <c r="T11576" s="73"/>
      <c r="U11576" s="74"/>
      <c r="V11576" s="74"/>
      <c r="W11576" s="74"/>
      <c r="X11576" s="74"/>
    </row>
    <row r="11577">
      <c r="S11577" s="73"/>
      <c r="T11577" s="73"/>
      <c r="U11577" s="74"/>
      <c r="V11577" s="74"/>
      <c r="W11577" s="74"/>
      <c r="X11577" s="74"/>
    </row>
    <row r="11578">
      <c r="S11578" s="73"/>
      <c r="T11578" s="73"/>
      <c r="U11578" s="74"/>
      <c r="V11578" s="74"/>
      <c r="W11578" s="74"/>
      <c r="X11578" s="74"/>
    </row>
    <row r="11579">
      <c r="S11579" s="73"/>
      <c r="T11579" s="73"/>
      <c r="U11579" s="74"/>
      <c r="V11579" s="74"/>
      <c r="W11579" s="74"/>
      <c r="X11579" s="74"/>
    </row>
    <row r="11580">
      <c r="S11580" s="73"/>
      <c r="T11580" s="73"/>
      <c r="U11580" s="74"/>
      <c r="V11580" s="74"/>
      <c r="W11580" s="74"/>
      <c r="X11580" s="74"/>
    </row>
    <row r="11581">
      <c r="S11581" s="73"/>
      <c r="T11581" s="73"/>
      <c r="U11581" s="74"/>
      <c r="V11581" s="74"/>
      <c r="W11581" s="74"/>
      <c r="X11581" s="74"/>
    </row>
    <row r="11582">
      <c r="S11582" s="73"/>
      <c r="T11582" s="73"/>
      <c r="U11582" s="74"/>
      <c r="V11582" s="74"/>
      <c r="W11582" s="74"/>
      <c r="X11582" s="74"/>
    </row>
    <row r="11583">
      <c r="S11583" s="73"/>
      <c r="T11583" s="73"/>
      <c r="U11583" s="74"/>
      <c r="V11583" s="74"/>
      <c r="W11583" s="74"/>
      <c r="X11583" s="74"/>
    </row>
    <row r="11584">
      <c r="S11584" s="73"/>
      <c r="T11584" s="73"/>
      <c r="U11584" s="74"/>
      <c r="V11584" s="74"/>
      <c r="W11584" s="74"/>
      <c r="X11584" s="74"/>
    </row>
    <row r="11585">
      <c r="S11585" s="73"/>
      <c r="T11585" s="73"/>
      <c r="U11585" s="74"/>
      <c r="V11585" s="74"/>
      <c r="W11585" s="74"/>
      <c r="X11585" s="74"/>
    </row>
    <row r="11586">
      <c r="S11586" s="73"/>
      <c r="T11586" s="73"/>
      <c r="U11586" s="74"/>
      <c r="V11586" s="74"/>
      <c r="W11586" s="74"/>
      <c r="X11586" s="74"/>
    </row>
    <row r="11587">
      <c r="S11587" s="73"/>
      <c r="T11587" s="73"/>
      <c r="U11587" s="74"/>
      <c r="V11587" s="74"/>
      <c r="W11587" s="74"/>
      <c r="X11587" s="74"/>
    </row>
    <row r="11588">
      <c r="S11588" s="73"/>
      <c r="T11588" s="73"/>
      <c r="U11588" s="74"/>
      <c r="V11588" s="74"/>
      <c r="W11588" s="74"/>
      <c r="X11588" s="74"/>
    </row>
    <row r="11589">
      <c r="S11589" s="73"/>
      <c r="T11589" s="73"/>
      <c r="U11589" s="74"/>
      <c r="V11589" s="74"/>
      <c r="W11589" s="74"/>
      <c r="X11589" s="74"/>
    </row>
    <row r="11590">
      <c r="S11590" s="73"/>
      <c r="T11590" s="73"/>
      <c r="U11590" s="74"/>
      <c r="V11590" s="74"/>
      <c r="W11590" s="74"/>
      <c r="X11590" s="74"/>
    </row>
    <row r="11591">
      <c r="S11591" s="73"/>
      <c r="T11591" s="73"/>
      <c r="U11591" s="74"/>
      <c r="V11591" s="74"/>
      <c r="W11591" s="74"/>
      <c r="X11591" s="74"/>
    </row>
    <row r="11592">
      <c r="S11592" s="73"/>
      <c r="T11592" s="73"/>
      <c r="U11592" s="74"/>
      <c r="V11592" s="74"/>
      <c r="W11592" s="74"/>
      <c r="X11592" s="77"/>
    </row>
    <row r="11593">
      <c r="S11593" s="73"/>
      <c r="T11593" s="73"/>
      <c r="U11593" s="74"/>
      <c r="V11593" s="74"/>
      <c r="W11593" s="74"/>
      <c r="X11593" s="74"/>
    </row>
    <row r="11594">
      <c r="S11594" s="73"/>
      <c r="T11594" s="73"/>
      <c r="U11594" s="74"/>
      <c r="V11594" s="74"/>
      <c r="W11594" s="74"/>
      <c r="X11594" s="74"/>
    </row>
    <row r="11595">
      <c r="S11595" s="73"/>
      <c r="T11595" s="73"/>
      <c r="U11595" s="74"/>
      <c r="V11595" s="74"/>
      <c r="W11595" s="74"/>
      <c r="X11595" s="74"/>
    </row>
    <row r="11596">
      <c r="S11596" s="73"/>
      <c r="T11596" s="73"/>
      <c r="U11596" s="74"/>
      <c r="V11596" s="74"/>
      <c r="W11596" s="74"/>
      <c r="X11596" s="74"/>
    </row>
    <row r="11597">
      <c r="S11597" s="73"/>
      <c r="T11597" s="73"/>
      <c r="U11597" s="74"/>
      <c r="V11597" s="74"/>
      <c r="W11597" s="74"/>
      <c r="X11597" s="74"/>
    </row>
    <row r="11598">
      <c r="S11598" s="73"/>
      <c r="T11598" s="73"/>
      <c r="U11598" s="74"/>
      <c r="V11598" s="74"/>
      <c r="W11598" s="74"/>
      <c r="X11598" s="74"/>
    </row>
    <row r="11599">
      <c r="S11599" s="73"/>
      <c r="T11599" s="73"/>
      <c r="U11599" s="74"/>
      <c r="V11599" s="74"/>
      <c r="W11599" s="74"/>
      <c r="X11599" s="74"/>
    </row>
    <row r="11600">
      <c r="S11600" s="73"/>
      <c r="T11600" s="73"/>
      <c r="U11600" s="74"/>
      <c r="V11600" s="74"/>
      <c r="W11600" s="74"/>
      <c r="X11600" s="77"/>
    </row>
    <row r="11601">
      <c r="S11601" s="73"/>
      <c r="T11601" s="73"/>
      <c r="U11601" s="74"/>
      <c r="V11601" s="74"/>
      <c r="W11601" s="74"/>
      <c r="X11601" s="74"/>
    </row>
    <row r="11602">
      <c r="S11602" s="73"/>
      <c r="T11602" s="73"/>
      <c r="U11602" s="74"/>
      <c r="V11602" s="74"/>
      <c r="W11602" s="74"/>
      <c r="X11602" s="74"/>
    </row>
    <row r="11603">
      <c r="S11603" s="73"/>
      <c r="T11603" s="73"/>
      <c r="U11603" s="74"/>
      <c r="V11603" s="74"/>
      <c r="W11603" s="74"/>
      <c r="X11603" s="74"/>
    </row>
    <row r="11604">
      <c r="S11604" s="73"/>
      <c r="T11604" s="73"/>
      <c r="U11604" s="74"/>
      <c r="V11604" s="74"/>
      <c r="W11604" s="74"/>
      <c r="X11604" s="74"/>
    </row>
    <row r="11605">
      <c r="S11605" s="73"/>
      <c r="T11605" s="73"/>
      <c r="U11605" s="74"/>
      <c r="V11605" s="74"/>
      <c r="W11605" s="74"/>
      <c r="X11605" s="74"/>
    </row>
    <row r="11606">
      <c r="S11606" s="73"/>
      <c r="T11606" s="73"/>
      <c r="U11606" s="74"/>
      <c r="V11606" s="74"/>
      <c r="W11606" s="74"/>
      <c r="X11606" s="74"/>
    </row>
    <row r="11607">
      <c r="S11607" s="73"/>
      <c r="T11607" s="73"/>
      <c r="U11607" s="74"/>
      <c r="V11607" s="74"/>
      <c r="W11607" s="74"/>
      <c r="X11607" s="77"/>
    </row>
    <row r="11608">
      <c r="S11608" s="73"/>
      <c r="T11608" s="73"/>
      <c r="U11608" s="74"/>
      <c r="V11608" s="74"/>
      <c r="W11608" s="74"/>
      <c r="X11608" s="74"/>
    </row>
    <row r="11609">
      <c r="S11609" s="73"/>
      <c r="T11609" s="73"/>
      <c r="U11609" s="74"/>
      <c r="V11609" s="74"/>
      <c r="W11609" s="74"/>
      <c r="X11609" s="74"/>
    </row>
    <row r="11610">
      <c r="S11610" s="73"/>
      <c r="T11610" s="73"/>
      <c r="U11610" s="74"/>
      <c r="V11610" s="74"/>
      <c r="W11610" s="74"/>
      <c r="X11610" s="74"/>
    </row>
    <row r="11611">
      <c r="S11611" s="73"/>
      <c r="T11611" s="73"/>
      <c r="U11611" s="74"/>
      <c r="V11611" s="74"/>
      <c r="W11611" s="74"/>
      <c r="X11611" s="74"/>
    </row>
    <row r="11612">
      <c r="S11612" s="73"/>
      <c r="T11612" s="73"/>
      <c r="U11612" s="74"/>
      <c r="V11612" s="74"/>
      <c r="W11612" s="74"/>
      <c r="X11612" s="74"/>
    </row>
    <row r="11613">
      <c r="S11613" s="73"/>
      <c r="T11613" s="73"/>
      <c r="U11613" s="74"/>
      <c r="V11613" s="74"/>
      <c r="W11613" s="74"/>
      <c r="X11613" s="74"/>
    </row>
    <row r="11614">
      <c r="S11614" s="73"/>
      <c r="T11614" s="73"/>
      <c r="U11614" s="74"/>
      <c r="V11614" s="74"/>
      <c r="W11614" s="74"/>
      <c r="X11614" s="74"/>
    </row>
    <row r="11615">
      <c r="S11615" s="73"/>
      <c r="T11615" s="73"/>
      <c r="U11615" s="74"/>
      <c r="V11615" s="74"/>
      <c r="W11615" s="74"/>
      <c r="X11615" s="74"/>
    </row>
    <row r="11616">
      <c r="S11616" s="73"/>
      <c r="T11616" s="73"/>
      <c r="U11616" s="74"/>
      <c r="V11616" s="74"/>
      <c r="W11616" s="74"/>
      <c r="X11616" s="74"/>
    </row>
    <row r="11617">
      <c r="S11617" s="73"/>
      <c r="T11617" s="73"/>
      <c r="U11617" s="74"/>
      <c r="V11617" s="74"/>
      <c r="W11617" s="74"/>
      <c r="X11617" s="74"/>
    </row>
    <row r="11618">
      <c r="S11618" s="73"/>
      <c r="T11618" s="73"/>
      <c r="U11618" s="74"/>
      <c r="V11618" s="74"/>
      <c r="W11618" s="74"/>
      <c r="X11618" s="74"/>
    </row>
    <row r="11619">
      <c r="S11619" s="73"/>
      <c r="T11619" s="73"/>
      <c r="U11619" s="74"/>
      <c r="V11619" s="74"/>
      <c r="W11619" s="74"/>
      <c r="X11619" s="77"/>
    </row>
    <row r="11620">
      <c r="S11620" s="73"/>
      <c r="T11620" s="73"/>
      <c r="U11620" s="74"/>
      <c r="V11620" s="74"/>
      <c r="W11620" s="74"/>
      <c r="X11620" s="74"/>
    </row>
    <row r="11621">
      <c r="S11621" s="73"/>
      <c r="T11621" s="73"/>
      <c r="U11621" s="74"/>
      <c r="V11621" s="74"/>
      <c r="W11621" s="74"/>
      <c r="X11621" s="77"/>
    </row>
    <row r="11622">
      <c r="S11622" s="73"/>
      <c r="T11622" s="73"/>
      <c r="U11622" s="74"/>
      <c r="V11622" s="74"/>
      <c r="W11622" s="74"/>
      <c r="X11622" s="77"/>
    </row>
    <row r="11623">
      <c r="S11623" s="73"/>
      <c r="T11623" s="73"/>
      <c r="U11623" s="74"/>
      <c r="V11623" s="74"/>
      <c r="W11623" s="74"/>
      <c r="X11623" s="74"/>
    </row>
    <row r="11624">
      <c r="S11624" s="73"/>
      <c r="T11624" s="73"/>
      <c r="U11624" s="74"/>
      <c r="V11624" s="74"/>
      <c r="W11624" s="74"/>
      <c r="X11624" s="74"/>
    </row>
    <row r="11625">
      <c r="S11625" s="73"/>
      <c r="T11625" s="73"/>
      <c r="U11625" s="74"/>
      <c r="V11625" s="74"/>
      <c r="W11625" s="74"/>
      <c r="X11625" s="74"/>
    </row>
    <row r="11626">
      <c r="S11626" s="73"/>
      <c r="T11626" s="73"/>
      <c r="U11626" s="74"/>
      <c r="V11626" s="74"/>
      <c r="W11626" s="74"/>
      <c r="X11626" s="74"/>
    </row>
    <row r="11627">
      <c r="S11627" s="73"/>
      <c r="T11627" s="73"/>
      <c r="U11627" s="74"/>
      <c r="V11627" s="74"/>
      <c r="W11627" s="74"/>
      <c r="X11627" s="74"/>
    </row>
    <row r="11628">
      <c r="S11628" s="73"/>
      <c r="T11628" s="73"/>
      <c r="U11628" s="74"/>
      <c r="V11628" s="74"/>
      <c r="W11628" s="74"/>
      <c r="X11628" s="74"/>
    </row>
    <row r="11629">
      <c r="S11629" s="73"/>
      <c r="T11629" s="73"/>
      <c r="U11629" s="74"/>
      <c r="V11629" s="74"/>
      <c r="W11629" s="74"/>
      <c r="X11629" s="74"/>
    </row>
    <row r="11630">
      <c r="S11630" s="73"/>
      <c r="T11630" s="73"/>
      <c r="U11630" s="74"/>
      <c r="V11630" s="74"/>
      <c r="W11630" s="74"/>
      <c r="X11630" s="74"/>
    </row>
    <row r="11631">
      <c r="S11631" s="73"/>
      <c r="T11631" s="73"/>
      <c r="U11631" s="74"/>
      <c r="V11631" s="74"/>
      <c r="W11631" s="74"/>
      <c r="X11631" s="74"/>
    </row>
    <row r="11632">
      <c r="S11632" s="73"/>
      <c r="T11632" s="73"/>
      <c r="U11632" s="74"/>
      <c r="V11632" s="74"/>
      <c r="W11632" s="74"/>
      <c r="X11632" s="74"/>
    </row>
    <row r="11633">
      <c r="S11633" s="73"/>
      <c r="T11633" s="73"/>
      <c r="U11633" s="74"/>
      <c r="V11633" s="74"/>
      <c r="W11633" s="74"/>
      <c r="X11633" s="74"/>
    </row>
    <row r="11634">
      <c r="S11634" s="73"/>
      <c r="T11634" s="73"/>
      <c r="U11634" s="74"/>
      <c r="V11634" s="74"/>
      <c r="W11634" s="74"/>
      <c r="X11634" s="74"/>
    </row>
    <row r="11635">
      <c r="S11635" s="73"/>
      <c r="T11635" s="73"/>
      <c r="U11635" s="74"/>
      <c r="V11635" s="74"/>
      <c r="W11635" s="74"/>
      <c r="X11635" s="74"/>
    </row>
    <row r="11636">
      <c r="S11636" s="73"/>
      <c r="T11636" s="73"/>
      <c r="U11636" s="74"/>
      <c r="V11636" s="74"/>
      <c r="W11636" s="74"/>
      <c r="X11636" s="74"/>
    </row>
    <row r="11637">
      <c r="S11637" s="73"/>
      <c r="T11637" s="73"/>
      <c r="U11637" s="74"/>
      <c r="V11637" s="74"/>
      <c r="W11637" s="74"/>
      <c r="X11637" s="74"/>
    </row>
    <row r="11638">
      <c r="S11638" s="73"/>
      <c r="T11638" s="73"/>
      <c r="U11638" s="74"/>
      <c r="V11638" s="74"/>
      <c r="W11638" s="74"/>
      <c r="X11638" s="74"/>
    </row>
    <row r="11639">
      <c r="S11639" s="73"/>
      <c r="T11639" s="73"/>
      <c r="U11639" s="74"/>
      <c r="V11639" s="74"/>
      <c r="W11639" s="74"/>
      <c r="X11639" s="74"/>
    </row>
    <row r="11640">
      <c r="S11640" s="73"/>
      <c r="T11640" s="73"/>
      <c r="U11640" s="74"/>
      <c r="V11640" s="74"/>
      <c r="W11640" s="74"/>
      <c r="X11640" s="74"/>
    </row>
    <row r="11641">
      <c r="S11641" s="73"/>
      <c r="T11641" s="73"/>
      <c r="U11641" s="74"/>
      <c r="V11641" s="74"/>
      <c r="W11641" s="74"/>
      <c r="X11641" s="74"/>
    </row>
    <row r="11642">
      <c r="S11642" s="73"/>
      <c r="T11642" s="73"/>
      <c r="U11642" s="74"/>
      <c r="V11642" s="74"/>
      <c r="W11642" s="74"/>
      <c r="X11642" s="74"/>
    </row>
    <row r="11643">
      <c r="S11643" s="73"/>
      <c r="T11643" s="73"/>
      <c r="U11643" s="74"/>
      <c r="V11643" s="74"/>
      <c r="W11643" s="74"/>
      <c r="X11643" s="74"/>
    </row>
    <row r="11644">
      <c r="S11644" s="73"/>
      <c r="T11644" s="73"/>
      <c r="U11644" s="74"/>
      <c r="V11644" s="74"/>
      <c r="W11644" s="74"/>
      <c r="X11644" s="74"/>
    </row>
    <row r="11645">
      <c r="S11645" s="73"/>
      <c r="T11645" s="73"/>
      <c r="U11645" s="74"/>
      <c r="V11645" s="74"/>
      <c r="W11645" s="74"/>
      <c r="X11645" s="77"/>
    </row>
    <row r="11646">
      <c r="S11646" s="73"/>
      <c r="T11646" s="73"/>
      <c r="U11646" s="74"/>
      <c r="V11646" s="74"/>
      <c r="W11646" s="74"/>
      <c r="X11646" s="74"/>
    </row>
    <row r="11647">
      <c r="S11647" s="73"/>
      <c r="T11647" s="73"/>
      <c r="U11647" s="74"/>
      <c r="V11647" s="74"/>
      <c r="W11647" s="74"/>
      <c r="X11647" s="74"/>
    </row>
    <row r="11648">
      <c r="S11648" s="73"/>
      <c r="T11648" s="73"/>
      <c r="U11648" s="74"/>
      <c r="V11648" s="74"/>
      <c r="W11648" s="74"/>
      <c r="X11648" s="77"/>
    </row>
    <row r="11649">
      <c r="S11649" s="73"/>
      <c r="T11649" s="73"/>
      <c r="U11649" s="74"/>
      <c r="V11649" s="74"/>
      <c r="W11649" s="74"/>
      <c r="X11649" s="77"/>
    </row>
    <row r="11650">
      <c r="S11650" s="76"/>
      <c r="T11650" s="73"/>
      <c r="U11650" s="74"/>
      <c r="V11650" s="74"/>
      <c r="W11650" s="74"/>
      <c r="X11650" s="77"/>
    </row>
    <row r="11651">
      <c r="S11651" s="73"/>
      <c r="T11651" s="73"/>
      <c r="U11651" s="74"/>
      <c r="V11651" s="74"/>
      <c r="W11651" s="74"/>
      <c r="X11651" s="74"/>
    </row>
    <row r="11652">
      <c r="S11652" s="73"/>
      <c r="T11652" s="73"/>
      <c r="U11652" s="74"/>
      <c r="V11652" s="74"/>
      <c r="W11652" s="74"/>
      <c r="X11652" s="74"/>
    </row>
    <row r="11653">
      <c r="S11653" s="73"/>
      <c r="T11653" s="73"/>
      <c r="U11653" s="74"/>
      <c r="V11653" s="74"/>
      <c r="W11653" s="74"/>
      <c r="X11653" s="74"/>
    </row>
    <row r="11654">
      <c r="S11654" s="73"/>
      <c r="T11654" s="73"/>
      <c r="U11654" s="74"/>
      <c r="V11654" s="74"/>
      <c r="W11654" s="74"/>
      <c r="X11654" s="74"/>
    </row>
    <row r="11655">
      <c r="S11655" s="73"/>
      <c r="T11655" s="73"/>
      <c r="U11655" s="74"/>
      <c r="V11655" s="74"/>
      <c r="W11655" s="74"/>
      <c r="X11655" s="74"/>
    </row>
    <row r="11656">
      <c r="S11656" s="73"/>
      <c r="T11656" s="73"/>
      <c r="U11656" s="74"/>
      <c r="V11656" s="74"/>
      <c r="W11656" s="74"/>
      <c r="X11656" s="77"/>
    </row>
    <row r="11657">
      <c r="S11657" s="73"/>
      <c r="T11657" s="73"/>
      <c r="U11657" s="74"/>
      <c r="V11657" s="74"/>
      <c r="W11657" s="74"/>
      <c r="X11657" s="74"/>
    </row>
    <row r="11658">
      <c r="S11658" s="73"/>
      <c r="T11658" s="73"/>
      <c r="U11658" s="74"/>
      <c r="V11658" s="74"/>
      <c r="W11658" s="74"/>
      <c r="X11658" s="74"/>
    </row>
    <row r="11659">
      <c r="S11659" s="73"/>
      <c r="T11659" s="73"/>
      <c r="U11659" s="74"/>
      <c r="V11659" s="74"/>
      <c r="W11659" s="74"/>
      <c r="X11659" s="74"/>
    </row>
    <row r="11660">
      <c r="S11660" s="73"/>
      <c r="T11660" s="73"/>
      <c r="U11660" s="74"/>
      <c r="V11660" s="74"/>
      <c r="W11660" s="74"/>
      <c r="X11660" s="74"/>
    </row>
    <row r="11661">
      <c r="S11661" s="73"/>
      <c r="T11661" s="73"/>
      <c r="U11661" s="74"/>
      <c r="V11661" s="74"/>
      <c r="W11661" s="74"/>
      <c r="X11661" s="74"/>
    </row>
    <row r="11662">
      <c r="S11662" s="73"/>
      <c r="T11662" s="73"/>
      <c r="U11662" s="74"/>
      <c r="V11662" s="74"/>
      <c r="W11662" s="74"/>
      <c r="X11662" s="74"/>
    </row>
    <row r="11663">
      <c r="S11663" s="73"/>
      <c r="T11663" s="73"/>
      <c r="U11663" s="74"/>
      <c r="V11663" s="74"/>
      <c r="W11663" s="74"/>
      <c r="X11663" s="74"/>
    </row>
    <row r="11664">
      <c r="S11664" s="73"/>
      <c r="T11664" s="73"/>
      <c r="U11664" s="74"/>
      <c r="V11664" s="74"/>
      <c r="W11664" s="74"/>
      <c r="X11664" s="74"/>
    </row>
    <row r="11665">
      <c r="S11665" s="73"/>
      <c r="T11665" s="73"/>
      <c r="U11665" s="74"/>
      <c r="V11665" s="74"/>
      <c r="W11665" s="74"/>
      <c r="X11665" s="74"/>
    </row>
    <row r="11666">
      <c r="S11666" s="73"/>
      <c r="T11666" s="73"/>
      <c r="U11666" s="74"/>
      <c r="V11666" s="74"/>
      <c r="W11666" s="74"/>
      <c r="X11666" s="77"/>
    </row>
    <row r="11667">
      <c r="S11667" s="73"/>
      <c r="T11667" s="73"/>
      <c r="U11667" s="74"/>
      <c r="V11667" s="74"/>
      <c r="W11667" s="74"/>
      <c r="X11667" s="77"/>
    </row>
    <row r="11668">
      <c r="S11668" s="73"/>
      <c r="T11668" s="73"/>
      <c r="U11668" s="74"/>
      <c r="V11668" s="74"/>
      <c r="W11668" s="74"/>
      <c r="X11668" s="77"/>
    </row>
    <row r="11669">
      <c r="S11669" s="73"/>
      <c r="T11669" s="73"/>
      <c r="U11669" s="74"/>
      <c r="V11669" s="74"/>
      <c r="W11669" s="74"/>
      <c r="X11669" s="77"/>
    </row>
    <row r="11670">
      <c r="S11670" s="73"/>
      <c r="T11670" s="73"/>
      <c r="U11670" s="74"/>
      <c r="V11670" s="74"/>
      <c r="W11670" s="74"/>
      <c r="X11670" s="77"/>
    </row>
    <row r="11671">
      <c r="S11671" s="73"/>
      <c r="T11671" s="73"/>
      <c r="U11671" s="74"/>
      <c r="V11671" s="74"/>
      <c r="W11671" s="74"/>
      <c r="X11671" s="77"/>
    </row>
    <row r="11672">
      <c r="S11672" s="73"/>
      <c r="T11672" s="73"/>
      <c r="U11672" s="74"/>
      <c r="V11672" s="74"/>
      <c r="W11672" s="74"/>
      <c r="X11672" s="77"/>
    </row>
    <row r="11673">
      <c r="S11673" s="73"/>
      <c r="T11673" s="73"/>
      <c r="U11673" s="74"/>
      <c r="V11673" s="74"/>
      <c r="W11673" s="74"/>
      <c r="X11673" s="77"/>
    </row>
    <row r="11674">
      <c r="S11674" s="73"/>
      <c r="T11674" s="73"/>
      <c r="U11674" s="74"/>
      <c r="V11674" s="74"/>
      <c r="W11674" s="74"/>
      <c r="X11674" s="77"/>
    </row>
    <row r="11675">
      <c r="S11675" s="73"/>
      <c r="T11675" s="73"/>
      <c r="U11675" s="74"/>
      <c r="V11675" s="74"/>
      <c r="W11675" s="74"/>
      <c r="X11675" s="77"/>
    </row>
    <row r="11676">
      <c r="S11676" s="73"/>
      <c r="T11676" s="73"/>
      <c r="U11676" s="74"/>
      <c r="V11676" s="74"/>
      <c r="W11676" s="74"/>
      <c r="X11676" s="77"/>
    </row>
    <row r="11677">
      <c r="S11677" s="73"/>
      <c r="T11677" s="73"/>
      <c r="U11677" s="74"/>
      <c r="V11677" s="74"/>
      <c r="W11677" s="74"/>
      <c r="X11677" s="77"/>
    </row>
    <row r="11678">
      <c r="S11678" s="76"/>
      <c r="T11678" s="73"/>
      <c r="U11678" s="74"/>
      <c r="V11678" s="74"/>
      <c r="W11678" s="74"/>
      <c r="X11678" s="77"/>
    </row>
    <row r="11679">
      <c r="S11679" s="73"/>
      <c r="T11679" s="73"/>
      <c r="U11679" s="74"/>
      <c r="V11679" s="74"/>
      <c r="W11679" s="74"/>
      <c r="X11679" s="77"/>
    </row>
    <row r="11680">
      <c r="S11680" s="73"/>
      <c r="T11680" s="73"/>
      <c r="U11680" s="74"/>
      <c r="V11680" s="74"/>
      <c r="W11680" s="74"/>
      <c r="X11680" s="77"/>
    </row>
    <row r="11681">
      <c r="S11681" s="73"/>
      <c r="T11681" s="73"/>
      <c r="U11681" s="74"/>
      <c r="V11681" s="74"/>
      <c r="W11681" s="74"/>
      <c r="X11681" s="77"/>
    </row>
    <row r="11682">
      <c r="S11682" s="73"/>
      <c r="T11682" s="73"/>
      <c r="U11682" s="74"/>
      <c r="V11682" s="74"/>
      <c r="W11682" s="74"/>
      <c r="X11682" s="77"/>
    </row>
    <row r="11683">
      <c r="S11683" s="73"/>
      <c r="T11683" s="73"/>
      <c r="U11683" s="74"/>
      <c r="V11683" s="74"/>
      <c r="W11683" s="74"/>
      <c r="X11683" s="77"/>
    </row>
    <row r="11684">
      <c r="S11684" s="73"/>
      <c r="T11684" s="73"/>
      <c r="U11684" s="74"/>
      <c r="V11684" s="74"/>
      <c r="W11684" s="74"/>
      <c r="X11684" s="77"/>
    </row>
    <row r="11685">
      <c r="S11685" s="73"/>
      <c r="T11685" s="73"/>
      <c r="U11685" s="74"/>
      <c r="V11685" s="74"/>
      <c r="W11685" s="74"/>
      <c r="X11685" s="77"/>
    </row>
    <row r="11686">
      <c r="S11686" s="73"/>
      <c r="T11686" s="73"/>
      <c r="U11686" s="74"/>
      <c r="V11686" s="74"/>
      <c r="W11686" s="74"/>
      <c r="X11686" s="77"/>
    </row>
    <row r="11687">
      <c r="S11687" s="73"/>
      <c r="T11687" s="73"/>
      <c r="U11687" s="74"/>
      <c r="V11687" s="74"/>
      <c r="W11687" s="74"/>
      <c r="X11687" s="77"/>
    </row>
    <row r="11688">
      <c r="S11688" s="73"/>
      <c r="T11688" s="73"/>
      <c r="U11688" s="74"/>
      <c r="V11688" s="74"/>
      <c r="W11688" s="74"/>
      <c r="X11688" s="77"/>
    </row>
    <row r="11689">
      <c r="S11689" s="73"/>
      <c r="T11689" s="73"/>
      <c r="U11689" s="74"/>
      <c r="V11689" s="74"/>
      <c r="W11689" s="74"/>
      <c r="X11689" s="77"/>
    </row>
    <row r="11690">
      <c r="S11690" s="73"/>
      <c r="T11690" s="73"/>
      <c r="U11690" s="74"/>
      <c r="V11690" s="74"/>
      <c r="W11690" s="74"/>
      <c r="X11690" s="77"/>
    </row>
    <row r="11691">
      <c r="S11691" s="73"/>
      <c r="T11691" s="73"/>
      <c r="U11691" s="74"/>
      <c r="V11691" s="74"/>
      <c r="W11691" s="74"/>
      <c r="X11691" s="77"/>
    </row>
    <row r="11692">
      <c r="S11692" s="73"/>
      <c r="T11692" s="73"/>
      <c r="U11692" s="74"/>
      <c r="V11692" s="74"/>
      <c r="W11692" s="74"/>
      <c r="X11692" s="77"/>
    </row>
    <row r="11693">
      <c r="S11693" s="73"/>
      <c r="T11693" s="73"/>
      <c r="U11693" s="74"/>
      <c r="V11693" s="74"/>
      <c r="W11693" s="74"/>
      <c r="X11693" s="77"/>
    </row>
    <row r="11694">
      <c r="S11694" s="73"/>
      <c r="T11694" s="73"/>
      <c r="U11694" s="74"/>
      <c r="V11694" s="74"/>
      <c r="W11694" s="74"/>
      <c r="X11694" s="77"/>
    </row>
    <row r="11695">
      <c r="S11695" s="73"/>
      <c r="T11695" s="73"/>
      <c r="U11695" s="74"/>
      <c r="V11695" s="74"/>
      <c r="W11695" s="74"/>
      <c r="X11695" s="77"/>
    </row>
    <row r="11696">
      <c r="S11696" s="73"/>
      <c r="T11696" s="73"/>
      <c r="U11696" s="74"/>
      <c r="V11696" s="74"/>
      <c r="W11696" s="74"/>
      <c r="X11696" s="77"/>
    </row>
    <row r="11697">
      <c r="S11697" s="73"/>
      <c r="T11697" s="73"/>
      <c r="U11697" s="74"/>
      <c r="V11697" s="74"/>
      <c r="W11697" s="74"/>
      <c r="X11697" s="77"/>
    </row>
    <row r="11698">
      <c r="S11698" s="73"/>
      <c r="T11698" s="73"/>
      <c r="U11698" s="74"/>
      <c r="V11698" s="74"/>
      <c r="W11698" s="74"/>
      <c r="X11698" s="77"/>
    </row>
    <row r="11699">
      <c r="S11699" s="73"/>
      <c r="T11699" s="73"/>
      <c r="U11699" s="74"/>
      <c r="V11699" s="74"/>
      <c r="W11699" s="74"/>
      <c r="X11699" s="77"/>
    </row>
    <row r="11700">
      <c r="S11700" s="73"/>
      <c r="T11700" s="73"/>
      <c r="U11700" s="74"/>
      <c r="V11700" s="74"/>
      <c r="W11700" s="74"/>
      <c r="X11700" s="77"/>
    </row>
    <row r="11701">
      <c r="S11701" s="73"/>
      <c r="T11701" s="73"/>
      <c r="U11701" s="74"/>
      <c r="V11701" s="74"/>
      <c r="W11701" s="74"/>
      <c r="X11701" s="77"/>
    </row>
    <row r="11702">
      <c r="S11702" s="73"/>
      <c r="T11702" s="73"/>
      <c r="U11702" s="74"/>
      <c r="V11702" s="74"/>
      <c r="W11702" s="74"/>
      <c r="X11702" s="77"/>
    </row>
    <row r="11703">
      <c r="S11703" s="73"/>
      <c r="T11703" s="73"/>
      <c r="U11703" s="74"/>
      <c r="V11703" s="74"/>
      <c r="W11703" s="74"/>
      <c r="X11703" s="77"/>
    </row>
    <row r="11704">
      <c r="S11704" s="73"/>
      <c r="T11704" s="73"/>
      <c r="U11704" s="74"/>
      <c r="V11704" s="74"/>
      <c r="W11704" s="74"/>
      <c r="X11704" s="77"/>
    </row>
    <row r="11705">
      <c r="S11705" s="73"/>
      <c r="T11705" s="73"/>
      <c r="U11705" s="74"/>
      <c r="V11705" s="74"/>
      <c r="W11705" s="74"/>
      <c r="X11705" s="77"/>
    </row>
    <row r="11706">
      <c r="S11706" s="73"/>
      <c r="T11706" s="73"/>
      <c r="U11706" s="74"/>
      <c r="V11706" s="74"/>
      <c r="W11706" s="74"/>
      <c r="X11706" s="77"/>
    </row>
    <row r="11707">
      <c r="S11707" s="73"/>
      <c r="T11707" s="73"/>
      <c r="U11707" s="74"/>
      <c r="V11707" s="74"/>
      <c r="W11707" s="74"/>
      <c r="X11707" s="77"/>
    </row>
    <row r="11708">
      <c r="S11708" s="73"/>
      <c r="T11708" s="73"/>
      <c r="U11708" s="74"/>
      <c r="V11708" s="74"/>
      <c r="W11708" s="74"/>
      <c r="X11708" s="77"/>
    </row>
    <row r="11709">
      <c r="S11709" s="73"/>
      <c r="T11709" s="73"/>
      <c r="U11709" s="74"/>
      <c r="V11709" s="74"/>
      <c r="W11709" s="74"/>
      <c r="X11709" s="77"/>
    </row>
    <row r="11710">
      <c r="S11710" s="73"/>
      <c r="T11710" s="73"/>
      <c r="U11710" s="74"/>
      <c r="V11710" s="74"/>
      <c r="W11710" s="74"/>
      <c r="X11710" s="77"/>
    </row>
    <row r="11711">
      <c r="S11711" s="73"/>
      <c r="T11711" s="73"/>
      <c r="U11711" s="74"/>
      <c r="V11711" s="74"/>
      <c r="W11711" s="74"/>
      <c r="X11711" s="77"/>
    </row>
    <row r="11712">
      <c r="S11712" s="73"/>
      <c r="T11712" s="73"/>
      <c r="U11712" s="74"/>
      <c r="V11712" s="74"/>
      <c r="W11712" s="74"/>
      <c r="X11712" s="77"/>
    </row>
    <row r="11713">
      <c r="S11713" s="73"/>
      <c r="T11713" s="73"/>
      <c r="U11713" s="74"/>
      <c r="V11713" s="74"/>
      <c r="W11713" s="74"/>
      <c r="X11713" s="77"/>
    </row>
    <row r="11714">
      <c r="S11714" s="73"/>
      <c r="T11714" s="73"/>
      <c r="U11714" s="74"/>
      <c r="V11714" s="74"/>
      <c r="W11714" s="74"/>
      <c r="X11714" s="77"/>
    </row>
    <row r="11715">
      <c r="S11715" s="73"/>
      <c r="T11715" s="73"/>
      <c r="U11715" s="74"/>
      <c r="V11715" s="74"/>
      <c r="W11715" s="74"/>
      <c r="X11715" s="77"/>
    </row>
    <row r="11716">
      <c r="S11716" s="73"/>
      <c r="T11716" s="73"/>
      <c r="U11716" s="74"/>
      <c r="V11716" s="74"/>
      <c r="W11716" s="74"/>
      <c r="X11716" s="77"/>
    </row>
    <row r="11717">
      <c r="S11717" s="73"/>
      <c r="T11717" s="73"/>
      <c r="U11717" s="74"/>
      <c r="V11717" s="74"/>
      <c r="W11717" s="74"/>
      <c r="X11717" s="77"/>
    </row>
    <row r="11718">
      <c r="S11718" s="73"/>
      <c r="T11718" s="73"/>
      <c r="U11718" s="74"/>
      <c r="V11718" s="74"/>
      <c r="W11718" s="74"/>
      <c r="X11718" s="77"/>
    </row>
    <row r="11719">
      <c r="S11719" s="73"/>
      <c r="T11719" s="73"/>
      <c r="U11719" s="74"/>
      <c r="V11719" s="74"/>
      <c r="W11719" s="74"/>
      <c r="X11719" s="77"/>
    </row>
    <row r="11720">
      <c r="S11720" s="73"/>
      <c r="T11720" s="73"/>
      <c r="U11720" s="74"/>
      <c r="V11720" s="74"/>
      <c r="W11720" s="74"/>
      <c r="X11720" s="77"/>
    </row>
    <row r="11721">
      <c r="S11721" s="73"/>
      <c r="T11721" s="73"/>
      <c r="U11721" s="74"/>
      <c r="V11721" s="74"/>
      <c r="W11721" s="74"/>
      <c r="X11721" s="77"/>
    </row>
    <row r="11722">
      <c r="S11722" s="73"/>
      <c r="T11722" s="73"/>
      <c r="U11722" s="74"/>
      <c r="V11722" s="74"/>
      <c r="W11722" s="74"/>
      <c r="X11722" s="77"/>
    </row>
    <row r="11723">
      <c r="S11723" s="73"/>
      <c r="T11723" s="73"/>
      <c r="U11723" s="74"/>
      <c r="V11723" s="74"/>
      <c r="W11723" s="74"/>
      <c r="X11723" s="77"/>
    </row>
    <row r="11724">
      <c r="S11724" s="73"/>
      <c r="T11724" s="73"/>
      <c r="U11724" s="74"/>
      <c r="V11724" s="74"/>
      <c r="W11724" s="74"/>
      <c r="X11724" s="77"/>
    </row>
    <row r="11725">
      <c r="S11725" s="73"/>
      <c r="T11725" s="73"/>
      <c r="U11725" s="74"/>
      <c r="V11725" s="74"/>
      <c r="W11725" s="74"/>
      <c r="X11725" s="77"/>
    </row>
    <row r="11726">
      <c r="S11726" s="73"/>
      <c r="T11726" s="73"/>
      <c r="U11726" s="74"/>
      <c r="V11726" s="74"/>
      <c r="W11726" s="74"/>
      <c r="X11726" s="77"/>
    </row>
    <row r="11727">
      <c r="S11727" s="73"/>
      <c r="T11727" s="73"/>
      <c r="U11727" s="74"/>
      <c r="V11727" s="74"/>
      <c r="W11727" s="74"/>
      <c r="X11727" s="77"/>
    </row>
    <row r="11728">
      <c r="S11728" s="73"/>
      <c r="T11728" s="73"/>
      <c r="U11728" s="74"/>
      <c r="V11728" s="74"/>
      <c r="W11728" s="74"/>
      <c r="X11728" s="77"/>
    </row>
    <row r="11729">
      <c r="S11729" s="73"/>
      <c r="T11729" s="73"/>
      <c r="U11729" s="74"/>
      <c r="V11729" s="74"/>
      <c r="W11729" s="74"/>
      <c r="X11729" s="77"/>
    </row>
    <row r="11730">
      <c r="S11730" s="73"/>
      <c r="T11730" s="73"/>
      <c r="U11730" s="74"/>
      <c r="V11730" s="74"/>
      <c r="W11730" s="74"/>
      <c r="X11730" s="77"/>
    </row>
    <row r="11731">
      <c r="S11731" s="73"/>
      <c r="T11731" s="73"/>
      <c r="U11731" s="74"/>
      <c r="V11731" s="74"/>
      <c r="W11731" s="74"/>
      <c r="X11731" s="77"/>
    </row>
    <row r="11732">
      <c r="S11732" s="73"/>
      <c r="T11732" s="73"/>
      <c r="U11732" s="74"/>
      <c r="V11732" s="74"/>
      <c r="W11732" s="74"/>
      <c r="X11732" s="77"/>
    </row>
    <row r="11733">
      <c r="S11733" s="73"/>
      <c r="T11733" s="73"/>
      <c r="U11733" s="74"/>
      <c r="V11733" s="74"/>
      <c r="W11733" s="74"/>
      <c r="X11733" s="77"/>
    </row>
    <row r="11734">
      <c r="S11734" s="73"/>
      <c r="T11734" s="73"/>
      <c r="U11734" s="74"/>
      <c r="V11734" s="74"/>
      <c r="W11734" s="74"/>
      <c r="X11734" s="74"/>
    </row>
    <row r="11735">
      <c r="S11735" s="73"/>
      <c r="T11735" s="73"/>
      <c r="U11735" s="74"/>
      <c r="V11735" s="74"/>
      <c r="W11735" s="74"/>
      <c r="X11735" s="74"/>
    </row>
    <row r="11736">
      <c r="S11736" s="73"/>
      <c r="T11736" s="73"/>
      <c r="U11736" s="74"/>
      <c r="V11736" s="74"/>
      <c r="W11736" s="74"/>
      <c r="X11736" s="74"/>
    </row>
    <row r="11737">
      <c r="S11737" s="73"/>
      <c r="T11737" s="73"/>
      <c r="U11737" s="74"/>
      <c r="V11737" s="74"/>
      <c r="W11737" s="74"/>
      <c r="X11737" s="74"/>
    </row>
    <row r="11738">
      <c r="S11738" s="73"/>
      <c r="T11738" s="73"/>
      <c r="U11738" s="74"/>
      <c r="V11738" s="74"/>
      <c r="W11738" s="74"/>
      <c r="X11738" s="74"/>
    </row>
    <row r="11739">
      <c r="S11739" s="73"/>
      <c r="T11739" s="73"/>
      <c r="U11739" s="74"/>
      <c r="V11739" s="74"/>
      <c r="W11739" s="74"/>
      <c r="X11739" s="74"/>
    </row>
    <row r="11740">
      <c r="S11740" s="73"/>
      <c r="T11740" s="73"/>
      <c r="U11740" s="74"/>
      <c r="V11740" s="74"/>
      <c r="W11740" s="74"/>
      <c r="X11740" s="74"/>
    </row>
    <row r="11741">
      <c r="S11741" s="73"/>
      <c r="T11741" s="73"/>
      <c r="U11741" s="74"/>
      <c r="V11741" s="74"/>
      <c r="W11741" s="74"/>
      <c r="X11741" s="74"/>
    </row>
    <row r="11742">
      <c r="S11742" s="73"/>
      <c r="T11742" s="73"/>
      <c r="U11742" s="74"/>
      <c r="V11742" s="74"/>
      <c r="W11742" s="74"/>
      <c r="X11742" s="74"/>
    </row>
    <row r="11743">
      <c r="S11743" s="73"/>
      <c r="T11743" s="73"/>
      <c r="U11743" s="74"/>
      <c r="V11743" s="74"/>
      <c r="W11743" s="74"/>
      <c r="X11743" s="74"/>
    </row>
    <row r="11744">
      <c r="S11744" s="73"/>
      <c r="T11744" s="73"/>
      <c r="U11744" s="74"/>
      <c r="V11744" s="74"/>
      <c r="W11744" s="74"/>
      <c r="X11744" s="74"/>
    </row>
    <row r="11745">
      <c r="S11745" s="73"/>
      <c r="T11745" s="73"/>
      <c r="U11745" s="74"/>
      <c r="V11745" s="74"/>
      <c r="W11745" s="74"/>
      <c r="X11745" s="74"/>
    </row>
    <row r="11746">
      <c r="S11746" s="73"/>
      <c r="T11746" s="73"/>
      <c r="U11746" s="74"/>
      <c r="V11746" s="74"/>
      <c r="W11746" s="74"/>
      <c r="X11746" s="74"/>
    </row>
    <row r="11747">
      <c r="S11747" s="73"/>
      <c r="T11747" s="73"/>
      <c r="U11747" s="74"/>
      <c r="V11747" s="74"/>
      <c r="W11747" s="74"/>
      <c r="X11747" s="74"/>
    </row>
    <row r="11748">
      <c r="S11748" s="73"/>
      <c r="T11748" s="73"/>
      <c r="U11748" s="74"/>
      <c r="V11748" s="74"/>
      <c r="W11748" s="74"/>
      <c r="X11748" s="74"/>
    </row>
    <row r="11749">
      <c r="S11749" s="73"/>
      <c r="T11749" s="73"/>
      <c r="U11749" s="74"/>
      <c r="V11749" s="74"/>
      <c r="W11749" s="74"/>
      <c r="X11749" s="74"/>
    </row>
    <row r="11750">
      <c r="S11750" s="73"/>
      <c r="T11750" s="73"/>
      <c r="U11750" s="74"/>
      <c r="V11750" s="74"/>
      <c r="W11750" s="74"/>
      <c r="X11750" s="74"/>
    </row>
    <row r="11751">
      <c r="S11751" s="73"/>
      <c r="T11751" s="73"/>
      <c r="U11751" s="74"/>
      <c r="V11751" s="74"/>
      <c r="W11751" s="74"/>
      <c r="X11751" s="74"/>
    </row>
    <row r="11752">
      <c r="S11752" s="73"/>
      <c r="T11752" s="73"/>
      <c r="U11752" s="74"/>
      <c r="V11752" s="74"/>
      <c r="W11752" s="74"/>
      <c r="X11752" s="74"/>
    </row>
    <row r="11753">
      <c r="S11753" s="73"/>
      <c r="T11753" s="73"/>
      <c r="U11753" s="74"/>
      <c r="V11753" s="74"/>
      <c r="W11753" s="74"/>
      <c r="X11753" s="74"/>
    </row>
    <row r="11754">
      <c r="S11754" s="73"/>
      <c r="T11754" s="73"/>
      <c r="U11754" s="74"/>
      <c r="V11754" s="74"/>
      <c r="W11754" s="74"/>
      <c r="X11754" s="74"/>
    </row>
    <row r="11755">
      <c r="S11755" s="73"/>
      <c r="T11755" s="73"/>
      <c r="U11755" s="74"/>
      <c r="V11755" s="74"/>
      <c r="W11755" s="74"/>
      <c r="X11755" s="74"/>
    </row>
    <row r="11756">
      <c r="S11756" s="73"/>
      <c r="T11756" s="73"/>
      <c r="U11756" s="74"/>
      <c r="V11756" s="74"/>
      <c r="W11756" s="74"/>
      <c r="X11756" s="74"/>
    </row>
    <row r="11757">
      <c r="S11757" s="73"/>
      <c r="T11757" s="73"/>
      <c r="U11757" s="74"/>
      <c r="V11757" s="74"/>
      <c r="W11757" s="74"/>
      <c r="X11757" s="74"/>
    </row>
    <row r="11758">
      <c r="S11758" s="73"/>
      <c r="T11758" s="73"/>
      <c r="U11758" s="74"/>
      <c r="V11758" s="74"/>
      <c r="W11758" s="74"/>
      <c r="X11758" s="74"/>
    </row>
    <row r="11759">
      <c r="S11759" s="73"/>
      <c r="T11759" s="73"/>
      <c r="U11759" s="74"/>
      <c r="V11759" s="74"/>
      <c r="W11759" s="74"/>
      <c r="X11759" s="74"/>
    </row>
    <row r="11760">
      <c r="S11760" s="73"/>
      <c r="T11760" s="73"/>
      <c r="U11760" s="74"/>
      <c r="V11760" s="74"/>
      <c r="W11760" s="74"/>
      <c r="X11760" s="74"/>
    </row>
    <row r="11761">
      <c r="S11761" s="73"/>
      <c r="T11761" s="73"/>
      <c r="U11761" s="74"/>
      <c r="V11761" s="74"/>
      <c r="W11761" s="74"/>
      <c r="X11761" s="74"/>
    </row>
    <row r="11762">
      <c r="S11762" s="73"/>
      <c r="T11762" s="73"/>
      <c r="U11762" s="74"/>
      <c r="V11762" s="74"/>
      <c r="W11762" s="74"/>
      <c r="X11762" s="74"/>
    </row>
    <row r="11763">
      <c r="S11763" s="73"/>
      <c r="T11763" s="73"/>
      <c r="U11763" s="74"/>
      <c r="V11763" s="74"/>
      <c r="W11763" s="74"/>
      <c r="X11763" s="74"/>
    </row>
    <row r="11764">
      <c r="S11764" s="73"/>
      <c r="T11764" s="73"/>
      <c r="U11764" s="74"/>
      <c r="V11764" s="74"/>
      <c r="W11764" s="74"/>
      <c r="X11764" s="74"/>
    </row>
    <row r="11765">
      <c r="S11765" s="73"/>
      <c r="T11765" s="73"/>
      <c r="U11765" s="74"/>
      <c r="V11765" s="74"/>
      <c r="W11765" s="74"/>
      <c r="X11765" s="74"/>
    </row>
    <row r="11766">
      <c r="S11766" s="73"/>
      <c r="T11766" s="73"/>
      <c r="U11766" s="74"/>
      <c r="V11766" s="74"/>
      <c r="W11766" s="74"/>
      <c r="X11766" s="74"/>
    </row>
    <row r="11767">
      <c r="S11767" s="73"/>
      <c r="T11767" s="73"/>
      <c r="U11767" s="74"/>
      <c r="V11767" s="74"/>
      <c r="W11767" s="74"/>
      <c r="X11767" s="74"/>
    </row>
    <row r="11768">
      <c r="S11768" s="73"/>
      <c r="T11768" s="73"/>
      <c r="U11768" s="74"/>
      <c r="V11768" s="74"/>
      <c r="W11768" s="74"/>
      <c r="X11768" s="74"/>
    </row>
    <row r="11769">
      <c r="S11769" s="73"/>
      <c r="T11769" s="73"/>
      <c r="U11769" s="74"/>
      <c r="V11769" s="74"/>
      <c r="W11769" s="74"/>
      <c r="X11769" s="74"/>
    </row>
    <row r="11770">
      <c r="S11770" s="73"/>
      <c r="T11770" s="73"/>
      <c r="U11770" s="74"/>
      <c r="V11770" s="74"/>
      <c r="W11770" s="74"/>
      <c r="X11770" s="74"/>
    </row>
    <row r="11771">
      <c r="S11771" s="73"/>
      <c r="T11771" s="73"/>
      <c r="U11771" s="74"/>
      <c r="V11771" s="74"/>
      <c r="W11771" s="74"/>
      <c r="X11771" s="74"/>
    </row>
    <row r="11772">
      <c r="S11772" s="73"/>
      <c r="T11772" s="73"/>
      <c r="U11772" s="74"/>
      <c r="V11772" s="74"/>
      <c r="W11772" s="74"/>
      <c r="X11772" s="74"/>
    </row>
    <row r="11773">
      <c r="S11773" s="73"/>
      <c r="T11773" s="73"/>
      <c r="U11773" s="74"/>
      <c r="V11773" s="74"/>
      <c r="W11773" s="74"/>
      <c r="X11773" s="74"/>
    </row>
    <row r="11774">
      <c r="S11774" s="73"/>
      <c r="T11774" s="73"/>
      <c r="U11774" s="74"/>
      <c r="V11774" s="74"/>
      <c r="W11774" s="74"/>
      <c r="X11774" s="74"/>
    </row>
    <row r="11775">
      <c r="S11775" s="73"/>
      <c r="T11775" s="73"/>
      <c r="U11775" s="74"/>
      <c r="V11775" s="74"/>
      <c r="W11775" s="74"/>
      <c r="X11775" s="74"/>
    </row>
    <row r="11776">
      <c r="S11776" s="73"/>
      <c r="T11776" s="73"/>
      <c r="U11776" s="74"/>
      <c r="V11776" s="74"/>
      <c r="W11776" s="74"/>
      <c r="X11776" s="74"/>
    </row>
    <row r="11777">
      <c r="S11777" s="73"/>
      <c r="T11777" s="73"/>
      <c r="U11777" s="74"/>
      <c r="V11777" s="74"/>
      <c r="W11777" s="74"/>
      <c r="X11777" s="74"/>
    </row>
    <row r="11778">
      <c r="S11778" s="73"/>
      <c r="T11778" s="73"/>
      <c r="U11778" s="74"/>
      <c r="V11778" s="74"/>
      <c r="W11778" s="74"/>
      <c r="X11778" s="74"/>
    </row>
    <row r="11779">
      <c r="S11779" s="73"/>
      <c r="T11779" s="73"/>
      <c r="U11779" s="74"/>
      <c r="V11779" s="74"/>
      <c r="W11779" s="74"/>
      <c r="X11779" s="74"/>
    </row>
    <row r="11780">
      <c r="S11780" s="73"/>
      <c r="T11780" s="73"/>
      <c r="U11780" s="74"/>
      <c r="V11780" s="74"/>
      <c r="W11780" s="74"/>
      <c r="X11780" s="74"/>
    </row>
    <row r="11781">
      <c r="S11781" s="73"/>
      <c r="T11781" s="73"/>
      <c r="U11781" s="74"/>
      <c r="V11781" s="74"/>
      <c r="W11781" s="74"/>
      <c r="X11781" s="74"/>
    </row>
    <row r="11782">
      <c r="S11782" s="73"/>
      <c r="T11782" s="73"/>
      <c r="U11782" s="74"/>
      <c r="V11782" s="74"/>
      <c r="W11782" s="74"/>
      <c r="X11782" s="74"/>
    </row>
    <row r="11783">
      <c r="S11783" s="73"/>
      <c r="T11783" s="73"/>
      <c r="U11783" s="74"/>
      <c r="V11783" s="74"/>
      <c r="W11783" s="74"/>
      <c r="X11783" s="74"/>
    </row>
    <row r="11784">
      <c r="S11784" s="73"/>
      <c r="T11784" s="73"/>
      <c r="U11784" s="74"/>
      <c r="V11784" s="74"/>
      <c r="W11784" s="74"/>
      <c r="X11784" s="74"/>
    </row>
    <row r="11785">
      <c r="S11785" s="73"/>
      <c r="T11785" s="73"/>
      <c r="U11785" s="74"/>
      <c r="V11785" s="74"/>
      <c r="W11785" s="74"/>
      <c r="X11785" s="74"/>
    </row>
    <row r="11786">
      <c r="S11786" s="73"/>
      <c r="T11786" s="73"/>
      <c r="U11786" s="74"/>
      <c r="V11786" s="74"/>
      <c r="W11786" s="74"/>
      <c r="X11786" s="74"/>
    </row>
    <row r="11787">
      <c r="S11787" s="73"/>
      <c r="T11787" s="73"/>
      <c r="U11787" s="74"/>
      <c r="V11787" s="74"/>
      <c r="W11787" s="74"/>
      <c r="X11787" s="74"/>
    </row>
    <row r="11788">
      <c r="S11788" s="73"/>
      <c r="T11788" s="73"/>
      <c r="U11788" s="74"/>
      <c r="V11788" s="74"/>
      <c r="W11788" s="74"/>
      <c r="X11788" s="74"/>
    </row>
    <row r="11789">
      <c r="S11789" s="73"/>
      <c r="T11789" s="73"/>
      <c r="U11789" s="74"/>
      <c r="V11789" s="74"/>
      <c r="W11789" s="74"/>
      <c r="X11789" s="74"/>
    </row>
    <row r="11790">
      <c r="S11790" s="73"/>
      <c r="T11790" s="73"/>
      <c r="U11790" s="74"/>
      <c r="V11790" s="74"/>
      <c r="W11790" s="74"/>
      <c r="X11790" s="74"/>
    </row>
    <row r="11791">
      <c r="S11791" s="73"/>
      <c r="T11791" s="73"/>
      <c r="U11791" s="74"/>
      <c r="V11791" s="74"/>
      <c r="W11791" s="74"/>
      <c r="X11791" s="74"/>
    </row>
    <row r="11792">
      <c r="S11792" s="73"/>
      <c r="T11792" s="73"/>
      <c r="U11792" s="74"/>
      <c r="V11792" s="74"/>
      <c r="W11792" s="74"/>
      <c r="X11792" s="74"/>
    </row>
    <row r="11793">
      <c r="S11793" s="73"/>
      <c r="T11793" s="73"/>
      <c r="U11793" s="74"/>
      <c r="V11793" s="74"/>
      <c r="W11793" s="74"/>
      <c r="X11793" s="74"/>
    </row>
    <row r="11794">
      <c r="S11794" s="73"/>
      <c r="T11794" s="73"/>
      <c r="U11794" s="74"/>
      <c r="V11794" s="74"/>
      <c r="W11794" s="74"/>
      <c r="X11794" s="74"/>
    </row>
    <row r="11795">
      <c r="S11795" s="73"/>
      <c r="T11795" s="73"/>
      <c r="U11795" s="74"/>
      <c r="V11795" s="74"/>
      <c r="W11795" s="74"/>
      <c r="X11795" s="74"/>
    </row>
    <row r="11796">
      <c r="S11796" s="73"/>
      <c r="T11796" s="73"/>
      <c r="U11796" s="74"/>
      <c r="V11796" s="74"/>
      <c r="W11796" s="74"/>
      <c r="X11796" s="74"/>
    </row>
    <row r="11797">
      <c r="S11797" s="73"/>
      <c r="T11797" s="73"/>
      <c r="U11797" s="74"/>
      <c r="V11797" s="74"/>
      <c r="W11797" s="74"/>
      <c r="X11797" s="74"/>
    </row>
    <row r="11798">
      <c r="S11798" s="73"/>
      <c r="T11798" s="73"/>
      <c r="U11798" s="74"/>
      <c r="V11798" s="74"/>
      <c r="W11798" s="74"/>
      <c r="X11798" s="74"/>
    </row>
    <row r="11799">
      <c r="S11799" s="73"/>
      <c r="T11799" s="73"/>
      <c r="U11799" s="74"/>
      <c r="V11799" s="74"/>
      <c r="W11799" s="74"/>
      <c r="X11799" s="74"/>
    </row>
    <row r="11800">
      <c r="S11800" s="73"/>
      <c r="T11800" s="73"/>
      <c r="U11800" s="74"/>
      <c r="V11800" s="74"/>
      <c r="W11800" s="74"/>
      <c r="X11800" s="74"/>
    </row>
    <row r="11801">
      <c r="S11801" s="73"/>
      <c r="T11801" s="73"/>
      <c r="U11801" s="74"/>
      <c r="V11801" s="74"/>
      <c r="W11801" s="74"/>
      <c r="X11801" s="74"/>
    </row>
    <row r="11802">
      <c r="S11802" s="73"/>
      <c r="T11802" s="73"/>
      <c r="U11802" s="74"/>
      <c r="V11802" s="74"/>
      <c r="W11802" s="74"/>
      <c r="X11802" s="74"/>
    </row>
    <row r="11803">
      <c r="S11803" s="73"/>
      <c r="T11803" s="73"/>
      <c r="U11803" s="74"/>
      <c r="V11803" s="74"/>
      <c r="W11803" s="74"/>
      <c r="X11803" s="74"/>
    </row>
    <row r="11804">
      <c r="S11804" s="73"/>
      <c r="T11804" s="73"/>
      <c r="U11804" s="74"/>
      <c r="V11804" s="74"/>
      <c r="W11804" s="74"/>
      <c r="X11804" s="74"/>
    </row>
    <row r="11805">
      <c r="S11805" s="73"/>
      <c r="T11805" s="73"/>
      <c r="U11805" s="74"/>
      <c r="V11805" s="74"/>
      <c r="W11805" s="74"/>
      <c r="X11805" s="74"/>
    </row>
    <row r="11806">
      <c r="S11806" s="73"/>
      <c r="T11806" s="73"/>
      <c r="U11806" s="74"/>
      <c r="V11806" s="74"/>
      <c r="W11806" s="74"/>
      <c r="X11806" s="74"/>
    </row>
    <row r="11807">
      <c r="S11807" s="73"/>
      <c r="T11807" s="73"/>
      <c r="U11807" s="74"/>
      <c r="V11807" s="74"/>
      <c r="W11807" s="74"/>
      <c r="X11807" s="74"/>
    </row>
    <row r="11808">
      <c r="S11808" s="73"/>
      <c r="T11808" s="73"/>
      <c r="U11808" s="74"/>
      <c r="V11808" s="74"/>
      <c r="W11808" s="74"/>
      <c r="X11808" s="74"/>
    </row>
    <row r="11809">
      <c r="S11809" s="73"/>
      <c r="T11809" s="73"/>
      <c r="U11809" s="74"/>
      <c r="V11809" s="74"/>
      <c r="W11809" s="74"/>
      <c r="X11809" s="74"/>
    </row>
    <row r="11810">
      <c r="S11810" s="73"/>
      <c r="T11810" s="73"/>
      <c r="U11810" s="74"/>
      <c r="V11810" s="74"/>
      <c r="W11810" s="74"/>
      <c r="X11810" s="74"/>
    </row>
    <row r="11811">
      <c r="S11811" s="73"/>
      <c r="T11811" s="73"/>
      <c r="U11811" s="74"/>
      <c r="V11811" s="74"/>
      <c r="W11811" s="74"/>
      <c r="X11811" s="74"/>
    </row>
    <row r="11812">
      <c r="S11812" s="73"/>
      <c r="T11812" s="73"/>
      <c r="U11812" s="74"/>
      <c r="V11812" s="74"/>
      <c r="W11812" s="74"/>
      <c r="X11812" s="74"/>
    </row>
    <row r="11813">
      <c r="S11813" s="73"/>
      <c r="T11813" s="73"/>
      <c r="U11813" s="74"/>
      <c r="V11813" s="74"/>
      <c r="W11813" s="74"/>
      <c r="X11813" s="74"/>
    </row>
    <row r="11814">
      <c r="S11814" s="73"/>
      <c r="T11814" s="73"/>
      <c r="U11814" s="74"/>
      <c r="V11814" s="74"/>
      <c r="W11814" s="74"/>
      <c r="X11814" s="74"/>
    </row>
    <row r="11815">
      <c r="S11815" s="73"/>
      <c r="T11815" s="73"/>
      <c r="U11815" s="74"/>
      <c r="V11815" s="74"/>
      <c r="W11815" s="74"/>
      <c r="X11815" s="74"/>
    </row>
    <row r="11816">
      <c r="S11816" s="73"/>
      <c r="T11816" s="73"/>
      <c r="U11816" s="74"/>
      <c r="V11816" s="74"/>
      <c r="W11816" s="74"/>
      <c r="X11816" s="74"/>
    </row>
    <row r="11817">
      <c r="S11817" s="73"/>
      <c r="T11817" s="73"/>
      <c r="U11817" s="74"/>
      <c r="V11817" s="74"/>
      <c r="W11817" s="74"/>
      <c r="X11817" s="74"/>
    </row>
    <row r="11818">
      <c r="S11818" s="73"/>
      <c r="T11818" s="73"/>
      <c r="U11818" s="74"/>
      <c r="V11818" s="74"/>
      <c r="W11818" s="74"/>
      <c r="X11818" s="74"/>
    </row>
    <row r="11819">
      <c r="S11819" s="73"/>
      <c r="T11819" s="73"/>
      <c r="U11819" s="74"/>
      <c r="V11819" s="74"/>
      <c r="W11819" s="74"/>
      <c r="X11819" s="74"/>
    </row>
    <row r="11820">
      <c r="S11820" s="73"/>
      <c r="T11820" s="73"/>
      <c r="U11820" s="74"/>
      <c r="V11820" s="74"/>
      <c r="W11820" s="74"/>
      <c r="X11820" s="74"/>
    </row>
    <row r="11821">
      <c r="S11821" s="73"/>
      <c r="T11821" s="73"/>
      <c r="U11821" s="74"/>
      <c r="V11821" s="74"/>
      <c r="W11821" s="74"/>
      <c r="X11821" s="74"/>
    </row>
    <row r="11822">
      <c r="S11822" s="73"/>
      <c r="T11822" s="73"/>
      <c r="U11822" s="74"/>
      <c r="V11822" s="74"/>
      <c r="W11822" s="74"/>
      <c r="X11822" s="74"/>
    </row>
    <row r="11823">
      <c r="S11823" s="73"/>
      <c r="T11823" s="73"/>
      <c r="U11823" s="74"/>
      <c r="V11823" s="74"/>
      <c r="W11823" s="74"/>
      <c r="X11823" s="74"/>
    </row>
    <row r="11824">
      <c r="S11824" s="73"/>
      <c r="T11824" s="73"/>
      <c r="U11824" s="74"/>
      <c r="V11824" s="74"/>
      <c r="W11824" s="74"/>
      <c r="X11824" s="74"/>
    </row>
    <row r="11825">
      <c r="S11825" s="73"/>
      <c r="T11825" s="73"/>
      <c r="U11825" s="74"/>
      <c r="V11825" s="74"/>
      <c r="W11825" s="74"/>
      <c r="X11825" s="74"/>
    </row>
    <row r="11826">
      <c r="S11826" s="73"/>
      <c r="T11826" s="73"/>
      <c r="U11826" s="74"/>
      <c r="V11826" s="74"/>
      <c r="W11826" s="74"/>
      <c r="X11826" s="74"/>
    </row>
    <row r="11827">
      <c r="S11827" s="73"/>
      <c r="T11827" s="73"/>
      <c r="U11827" s="74"/>
      <c r="V11827" s="74"/>
      <c r="W11827" s="74"/>
      <c r="X11827" s="74"/>
    </row>
    <row r="11828">
      <c r="S11828" s="73"/>
      <c r="T11828" s="73"/>
      <c r="U11828" s="74"/>
      <c r="V11828" s="74"/>
      <c r="W11828" s="74"/>
      <c r="X11828" s="74"/>
    </row>
    <row r="11829">
      <c r="S11829" s="73"/>
      <c r="T11829" s="73"/>
      <c r="U11829" s="74"/>
      <c r="V11829" s="74"/>
      <c r="W11829" s="74"/>
      <c r="X11829" s="74"/>
    </row>
    <row r="11830">
      <c r="S11830" s="73"/>
      <c r="T11830" s="73"/>
      <c r="U11830" s="74"/>
      <c r="V11830" s="74"/>
      <c r="W11830" s="74"/>
      <c r="X11830" s="74"/>
    </row>
    <row r="11831">
      <c r="S11831" s="73"/>
      <c r="T11831" s="73"/>
      <c r="U11831" s="74"/>
      <c r="V11831" s="74"/>
      <c r="W11831" s="74"/>
      <c r="X11831" s="74"/>
    </row>
    <row r="11832">
      <c r="S11832" s="73"/>
      <c r="T11832" s="73"/>
      <c r="U11832" s="74"/>
      <c r="V11832" s="74"/>
      <c r="W11832" s="74"/>
      <c r="X11832" s="74"/>
    </row>
    <row r="11833">
      <c r="S11833" s="73"/>
      <c r="T11833" s="73"/>
      <c r="U11833" s="74"/>
      <c r="V11833" s="74"/>
      <c r="W11833" s="74"/>
      <c r="X11833" s="74"/>
    </row>
    <row r="11834">
      <c r="S11834" s="73"/>
      <c r="T11834" s="73"/>
      <c r="U11834" s="74"/>
      <c r="V11834" s="74"/>
      <c r="W11834" s="74"/>
      <c r="X11834" s="74"/>
    </row>
    <row r="11835">
      <c r="S11835" s="73"/>
      <c r="T11835" s="73"/>
      <c r="U11835" s="74"/>
      <c r="V11835" s="74"/>
      <c r="W11835" s="74"/>
      <c r="X11835" s="74"/>
    </row>
    <row r="11836">
      <c r="S11836" s="73"/>
      <c r="T11836" s="73"/>
      <c r="U11836" s="74"/>
      <c r="V11836" s="74"/>
      <c r="W11836" s="74"/>
      <c r="X11836" s="74"/>
    </row>
    <row r="11837">
      <c r="S11837" s="73"/>
      <c r="T11837" s="73"/>
      <c r="U11837" s="74"/>
      <c r="V11837" s="74"/>
      <c r="W11837" s="74"/>
      <c r="X11837" s="74"/>
    </row>
    <row r="11838">
      <c r="S11838" s="73"/>
      <c r="T11838" s="73"/>
      <c r="U11838" s="74"/>
      <c r="V11838" s="74"/>
      <c r="W11838" s="74"/>
      <c r="X11838" s="74"/>
    </row>
    <row r="11839">
      <c r="S11839" s="73"/>
      <c r="T11839" s="73"/>
      <c r="U11839" s="74"/>
      <c r="V11839" s="74"/>
      <c r="W11839" s="74"/>
      <c r="X11839" s="74"/>
    </row>
    <row r="11840">
      <c r="S11840" s="73"/>
      <c r="T11840" s="73"/>
      <c r="U11840" s="74"/>
      <c r="V11840" s="74"/>
      <c r="W11840" s="74"/>
      <c r="X11840" s="74"/>
    </row>
    <row r="11841">
      <c r="S11841" s="73"/>
      <c r="T11841" s="73"/>
      <c r="U11841" s="74"/>
      <c r="V11841" s="74"/>
      <c r="W11841" s="74"/>
      <c r="X11841" s="74"/>
    </row>
    <row r="11842">
      <c r="S11842" s="73"/>
      <c r="T11842" s="73"/>
      <c r="U11842" s="74"/>
      <c r="V11842" s="74"/>
      <c r="W11842" s="74"/>
      <c r="X11842" s="74"/>
    </row>
    <row r="11843">
      <c r="S11843" s="73"/>
      <c r="T11843" s="73"/>
      <c r="U11843" s="74"/>
      <c r="V11843" s="74"/>
      <c r="W11843" s="74"/>
      <c r="X11843" s="74"/>
    </row>
    <row r="11844">
      <c r="S11844" s="73"/>
      <c r="T11844" s="73"/>
      <c r="U11844" s="74"/>
      <c r="V11844" s="74"/>
      <c r="W11844" s="74"/>
      <c r="X11844" s="74"/>
    </row>
    <row r="11845">
      <c r="S11845" s="73"/>
      <c r="T11845" s="73"/>
      <c r="U11845" s="74"/>
      <c r="V11845" s="74"/>
      <c r="W11845" s="74"/>
      <c r="X11845" s="74"/>
    </row>
    <row r="11846">
      <c r="S11846" s="73"/>
      <c r="T11846" s="73"/>
      <c r="U11846" s="74"/>
      <c r="V11846" s="74"/>
      <c r="W11846" s="74"/>
      <c r="X11846" s="74"/>
    </row>
    <row r="11847">
      <c r="S11847" s="73"/>
      <c r="T11847" s="73"/>
      <c r="U11847" s="74"/>
      <c r="V11847" s="74"/>
      <c r="W11847" s="74"/>
      <c r="X11847" s="74"/>
    </row>
    <row r="11848">
      <c r="S11848" s="73"/>
      <c r="T11848" s="73"/>
      <c r="U11848" s="74"/>
      <c r="V11848" s="74"/>
      <c r="W11848" s="74"/>
      <c r="X11848" s="74"/>
    </row>
    <row r="11849">
      <c r="S11849" s="73"/>
      <c r="T11849" s="73"/>
      <c r="U11849" s="74"/>
      <c r="V11849" s="74"/>
      <c r="W11849" s="74"/>
      <c r="X11849" s="74"/>
    </row>
    <row r="11850">
      <c r="S11850" s="73"/>
      <c r="T11850" s="73"/>
      <c r="U11850" s="74"/>
      <c r="V11850" s="74"/>
      <c r="W11850" s="74"/>
      <c r="X11850" s="74"/>
    </row>
    <row r="11851">
      <c r="S11851" s="73"/>
      <c r="T11851" s="73"/>
      <c r="U11851" s="74"/>
      <c r="V11851" s="74"/>
      <c r="W11851" s="74"/>
      <c r="X11851" s="74"/>
    </row>
    <row r="11852">
      <c r="S11852" s="73"/>
      <c r="T11852" s="73"/>
      <c r="U11852" s="74"/>
      <c r="V11852" s="74"/>
      <c r="W11852" s="74"/>
      <c r="X11852" s="74"/>
    </row>
    <row r="11853">
      <c r="S11853" s="73"/>
      <c r="T11853" s="73"/>
      <c r="U11853" s="74"/>
      <c r="V11853" s="74"/>
      <c r="W11853" s="74"/>
      <c r="X11853" s="74"/>
    </row>
    <row r="11854">
      <c r="S11854" s="73"/>
      <c r="T11854" s="73"/>
      <c r="U11854" s="74"/>
      <c r="V11854" s="74"/>
      <c r="W11854" s="74"/>
      <c r="X11854" s="74"/>
    </row>
    <row r="11855">
      <c r="S11855" s="73"/>
      <c r="T11855" s="73"/>
      <c r="U11855" s="74"/>
      <c r="V11855" s="74"/>
      <c r="W11855" s="74"/>
      <c r="X11855" s="74"/>
    </row>
    <row r="11856">
      <c r="S11856" s="73"/>
      <c r="T11856" s="73"/>
      <c r="U11856" s="74"/>
      <c r="V11856" s="74"/>
      <c r="W11856" s="74"/>
      <c r="X11856" s="74"/>
    </row>
    <row r="11857">
      <c r="S11857" s="73"/>
      <c r="T11857" s="73"/>
      <c r="U11857" s="74"/>
      <c r="V11857" s="74"/>
      <c r="W11857" s="74"/>
      <c r="X11857" s="74"/>
    </row>
    <row r="11858">
      <c r="S11858" s="73"/>
      <c r="T11858" s="73"/>
      <c r="U11858" s="74"/>
      <c r="V11858" s="74"/>
      <c r="W11858" s="74"/>
      <c r="X11858" s="74"/>
    </row>
    <row r="11859">
      <c r="S11859" s="73"/>
      <c r="T11859" s="73"/>
      <c r="U11859" s="74"/>
      <c r="V11859" s="74"/>
      <c r="W11859" s="74"/>
      <c r="X11859" s="74"/>
    </row>
    <row r="11860">
      <c r="S11860" s="73"/>
      <c r="T11860" s="73"/>
      <c r="U11860" s="74"/>
      <c r="V11860" s="74"/>
      <c r="W11860" s="74"/>
      <c r="X11860" s="74"/>
    </row>
    <row r="11861">
      <c r="S11861" s="73"/>
      <c r="T11861" s="73"/>
      <c r="U11861" s="74"/>
      <c r="V11861" s="74"/>
      <c r="W11861" s="74"/>
      <c r="X11861" s="74"/>
    </row>
    <row r="11862">
      <c r="S11862" s="73"/>
      <c r="T11862" s="73"/>
      <c r="U11862" s="74"/>
      <c r="V11862" s="74"/>
      <c r="W11862" s="74"/>
      <c r="X11862" s="74"/>
    </row>
    <row r="11863">
      <c r="S11863" s="73"/>
      <c r="T11863" s="73"/>
      <c r="U11863" s="74"/>
      <c r="V11863" s="74"/>
      <c r="W11863" s="74"/>
      <c r="X11863" s="74"/>
    </row>
    <row r="11864">
      <c r="S11864" s="73"/>
      <c r="T11864" s="73"/>
      <c r="U11864" s="74"/>
      <c r="V11864" s="74"/>
      <c r="W11864" s="74"/>
      <c r="X11864" s="74"/>
    </row>
    <row r="11865">
      <c r="S11865" s="73"/>
      <c r="T11865" s="73"/>
      <c r="U11865" s="74"/>
      <c r="V11865" s="74"/>
      <c r="W11865" s="74"/>
      <c r="X11865" s="74"/>
    </row>
    <row r="11866">
      <c r="S11866" s="73"/>
      <c r="T11866" s="73"/>
      <c r="U11866" s="74"/>
      <c r="V11866" s="74"/>
      <c r="W11866" s="74"/>
      <c r="X11866" s="74"/>
    </row>
    <row r="11867">
      <c r="S11867" s="73"/>
      <c r="T11867" s="73"/>
      <c r="U11867" s="74"/>
      <c r="V11867" s="74"/>
      <c r="W11867" s="74"/>
      <c r="X11867" s="74"/>
    </row>
    <row r="11868">
      <c r="S11868" s="73"/>
      <c r="T11868" s="73"/>
      <c r="U11868" s="74"/>
      <c r="V11868" s="74"/>
      <c r="W11868" s="74"/>
      <c r="X11868" s="74"/>
    </row>
    <row r="11869">
      <c r="S11869" s="73"/>
      <c r="T11869" s="73"/>
      <c r="U11869" s="74"/>
      <c r="V11869" s="74"/>
      <c r="W11869" s="74"/>
      <c r="X11869" s="74"/>
    </row>
    <row r="11870">
      <c r="S11870" s="73"/>
      <c r="T11870" s="73"/>
      <c r="U11870" s="74"/>
      <c r="V11870" s="74"/>
      <c r="W11870" s="74"/>
      <c r="X11870" s="74"/>
    </row>
    <row r="11871">
      <c r="S11871" s="73"/>
      <c r="T11871" s="73"/>
      <c r="U11871" s="74"/>
      <c r="V11871" s="74"/>
      <c r="W11871" s="74"/>
      <c r="X11871" s="74"/>
    </row>
    <row r="11872">
      <c r="S11872" s="73"/>
      <c r="T11872" s="73"/>
      <c r="U11872" s="74"/>
      <c r="V11872" s="74"/>
      <c r="W11872" s="74"/>
      <c r="X11872" s="74"/>
    </row>
    <row r="11873">
      <c r="S11873" s="73"/>
      <c r="T11873" s="73"/>
      <c r="U11873" s="74"/>
      <c r="V11873" s="74"/>
      <c r="W11873" s="74"/>
      <c r="X11873" s="74"/>
    </row>
    <row r="11874">
      <c r="S11874" s="73"/>
      <c r="T11874" s="73"/>
      <c r="U11874" s="74"/>
      <c r="V11874" s="74"/>
      <c r="W11874" s="74"/>
      <c r="X11874" s="74"/>
    </row>
    <row r="11875">
      <c r="S11875" s="73"/>
      <c r="T11875" s="73"/>
      <c r="U11875" s="74"/>
      <c r="V11875" s="74"/>
      <c r="W11875" s="74"/>
      <c r="X11875" s="74"/>
    </row>
    <row r="11876">
      <c r="S11876" s="73"/>
      <c r="T11876" s="73"/>
      <c r="U11876" s="74"/>
      <c r="V11876" s="74"/>
      <c r="W11876" s="74"/>
      <c r="X11876" s="74"/>
    </row>
    <row r="11877">
      <c r="S11877" s="73"/>
      <c r="T11877" s="73"/>
      <c r="U11877" s="74"/>
      <c r="V11877" s="74"/>
      <c r="W11877" s="74"/>
      <c r="X11877" s="74"/>
    </row>
    <row r="11878">
      <c r="S11878" s="73"/>
      <c r="T11878" s="73"/>
      <c r="U11878" s="74"/>
      <c r="V11878" s="74"/>
      <c r="W11878" s="74"/>
      <c r="X11878" s="74"/>
    </row>
    <row r="11879">
      <c r="S11879" s="73"/>
      <c r="T11879" s="73"/>
      <c r="U11879" s="74"/>
      <c r="V11879" s="74"/>
      <c r="W11879" s="74"/>
      <c r="X11879" s="74"/>
    </row>
    <row r="11880">
      <c r="S11880" s="73"/>
      <c r="T11880" s="73"/>
      <c r="U11880" s="74"/>
      <c r="V11880" s="74"/>
      <c r="W11880" s="74"/>
      <c r="X11880" s="74"/>
    </row>
    <row r="11881">
      <c r="S11881" s="73"/>
      <c r="T11881" s="73"/>
      <c r="U11881" s="74"/>
      <c r="V11881" s="74"/>
      <c r="W11881" s="74"/>
      <c r="X11881" s="74"/>
    </row>
    <row r="11882">
      <c r="S11882" s="73"/>
      <c r="T11882" s="73"/>
      <c r="U11882" s="74"/>
      <c r="V11882" s="74"/>
      <c r="W11882" s="74"/>
      <c r="X11882" s="74"/>
    </row>
    <row r="11883">
      <c r="S11883" s="73"/>
      <c r="T11883" s="73"/>
      <c r="U11883" s="74"/>
      <c r="V11883" s="74"/>
      <c r="W11883" s="74"/>
      <c r="X11883" s="74"/>
    </row>
    <row r="11884">
      <c r="S11884" s="73"/>
      <c r="T11884" s="73"/>
      <c r="U11884" s="74"/>
      <c r="V11884" s="74"/>
      <c r="W11884" s="74"/>
      <c r="X11884" s="74"/>
    </row>
    <row r="11885">
      <c r="S11885" s="73"/>
      <c r="T11885" s="73"/>
      <c r="U11885" s="74"/>
      <c r="V11885" s="74"/>
      <c r="W11885" s="74"/>
      <c r="X11885" s="74"/>
    </row>
    <row r="11886">
      <c r="S11886" s="73"/>
      <c r="T11886" s="73"/>
      <c r="U11886" s="74"/>
      <c r="V11886" s="74"/>
      <c r="W11886" s="74"/>
      <c r="X11886" s="74"/>
    </row>
    <row r="11887">
      <c r="S11887" s="73"/>
      <c r="T11887" s="73"/>
      <c r="U11887" s="74"/>
      <c r="V11887" s="74"/>
      <c r="W11887" s="74"/>
      <c r="X11887" s="74"/>
    </row>
    <row r="11888">
      <c r="S11888" s="73"/>
      <c r="T11888" s="73"/>
      <c r="U11888" s="74"/>
      <c r="V11888" s="74"/>
      <c r="W11888" s="74"/>
      <c r="X11888" s="74"/>
    </row>
    <row r="11889">
      <c r="S11889" s="73"/>
      <c r="T11889" s="73"/>
      <c r="U11889" s="74"/>
      <c r="V11889" s="74"/>
      <c r="W11889" s="74"/>
      <c r="X11889" s="74"/>
    </row>
    <row r="11890">
      <c r="S11890" s="73"/>
      <c r="T11890" s="73"/>
      <c r="U11890" s="74"/>
      <c r="V11890" s="74"/>
      <c r="W11890" s="74"/>
      <c r="X11890" s="74"/>
    </row>
    <row r="11891">
      <c r="S11891" s="73"/>
      <c r="T11891" s="73"/>
      <c r="U11891" s="74"/>
      <c r="V11891" s="74"/>
      <c r="W11891" s="74"/>
      <c r="X11891" s="74"/>
    </row>
    <row r="11892">
      <c r="S11892" s="73"/>
      <c r="T11892" s="73"/>
      <c r="U11892" s="74"/>
      <c r="V11892" s="74"/>
      <c r="W11892" s="74"/>
      <c r="X11892" s="74"/>
    </row>
    <row r="11893">
      <c r="S11893" s="73"/>
      <c r="T11893" s="73"/>
      <c r="U11893" s="74"/>
      <c r="V11893" s="74"/>
      <c r="W11893" s="74"/>
      <c r="X11893" s="74"/>
    </row>
    <row r="11894">
      <c r="S11894" s="73"/>
      <c r="T11894" s="73"/>
      <c r="U11894" s="74"/>
      <c r="V11894" s="74"/>
      <c r="W11894" s="74"/>
      <c r="X11894" s="74"/>
    </row>
    <row r="11895">
      <c r="S11895" s="73"/>
      <c r="T11895" s="73"/>
      <c r="U11895" s="74"/>
      <c r="V11895" s="74"/>
      <c r="W11895" s="74"/>
      <c r="X11895" s="74"/>
    </row>
    <row r="11896">
      <c r="S11896" s="73"/>
      <c r="T11896" s="73"/>
      <c r="U11896" s="74"/>
      <c r="V11896" s="74"/>
      <c r="W11896" s="74"/>
      <c r="X11896" s="74"/>
    </row>
    <row r="11897">
      <c r="S11897" s="73"/>
      <c r="T11897" s="73"/>
      <c r="U11897" s="74"/>
      <c r="V11897" s="74"/>
      <c r="W11897" s="74"/>
      <c r="X11897" s="74"/>
    </row>
    <row r="11898">
      <c r="S11898" s="73"/>
      <c r="T11898" s="73"/>
      <c r="U11898" s="74"/>
      <c r="V11898" s="74"/>
      <c r="W11898" s="74"/>
      <c r="X11898" s="74"/>
    </row>
    <row r="11899">
      <c r="S11899" s="73"/>
      <c r="T11899" s="73"/>
      <c r="U11899" s="74"/>
      <c r="V11899" s="74"/>
      <c r="W11899" s="74"/>
      <c r="X11899" s="74"/>
    </row>
    <row r="11900">
      <c r="S11900" s="73"/>
      <c r="T11900" s="73"/>
      <c r="U11900" s="74"/>
      <c r="V11900" s="74"/>
      <c r="W11900" s="74"/>
      <c r="X11900" s="74"/>
    </row>
    <row r="11901">
      <c r="S11901" s="73"/>
      <c r="T11901" s="73"/>
      <c r="U11901" s="74"/>
      <c r="V11901" s="74"/>
      <c r="W11901" s="74"/>
      <c r="X11901" s="74"/>
    </row>
    <row r="11902">
      <c r="S11902" s="73"/>
      <c r="T11902" s="73"/>
      <c r="U11902" s="74"/>
      <c r="V11902" s="74"/>
      <c r="W11902" s="74"/>
      <c r="X11902" s="74"/>
    </row>
    <row r="11903">
      <c r="S11903" s="73"/>
      <c r="T11903" s="73"/>
      <c r="U11903" s="74"/>
      <c r="V11903" s="74"/>
      <c r="W11903" s="74"/>
      <c r="X11903" s="74"/>
    </row>
    <row r="11904">
      <c r="S11904" s="73"/>
      <c r="T11904" s="73"/>
      <c r="U11904" s="74"/>
      <c r="V11904" s="74"/>
      <c r="W11904" s="74"/>
      <c r="X11904" s="74"/>
    </row>
    <row r="11905">
      <c r="S11905" s="73"/>
      <c r="T11905" s="73"/>
      <c r="U11905" s="74"/>
      <c r="V11905" s="74"/>
      <c r="W11905" s="74"/>
      <c r="X11905" s="74"/>
    </row>
    <row r="11906">
      <c r="S11906" s="73"/>
      <c r="T11906" s="73"/>
      <c r="U11906" s="74"/>
      <c r="V11906" s="74"/>
      <c r="W11906" s="74"/>
      <c r="X11906" s="74"/>
    </row>
    <row r="11907">
      <c r="S11907" s="73"/>
      <c r="T11907" s="73"/>
      <c r="U11907" s="74"/>
      <c r="V11907" s="74"/>
      <c r="W11907" s="74"/>
      <c r="X11907" s="74"/>
    </row>
    <row r="11908">
      <c r="S11908" s="73"/>
      <c r="T11908" s="73"/>
      <c r="U11908" s="74"/>
      <c r="V11908" s="74"/>
      <c r="W11908" s="74"/>
      <c r="X11908" s="74"/>
    </row>
    <row r="11909">
      <c r="S11909" s="73"/>
      <c r="T11909" s="73"/>
      <c r="U11909" s="74"/>
      <c r="V11909" s="74"/>
      <c r="W11909" s="74"/>
      <c r="X11909" s="74"/>
    </row>
    <row r="11910">
      <c r="S11910" s="73"/>
      <c r="T11910" s="73"/>
      <c r="U11910" s="74"/>
      <c r="V11910" s="74"/>
      <c r="W11910" s="74"/>
      <c r="X11910" s="74"/>
    </row>
    <row r="11911">
      <c r="S11911" s="73"/>
      <c r="T11911" s="73"/>
      <c r="U11911" s="74"/>
      <c r="V11911" s="74"/>
      <c r="W11911" s="74"/>
      <c r="X11911" s="74"/>
    </row>
    <row r="11912">
      <c r="S11912" s="73"/>
      <c r="T11912" s="73"/>
      <c r="U11912" s="74"/>
      <c r="V11912" s="74"/>
      <c r="W11912" s="74"/>
      <c r="X11912" s="74"/>
    </row>
    <row r="11913">
      <c r="S11913" s="73"/>
      <c r="T11913" s="73"/>
      <c r="U11913" s="74"/>
      <c r="V11913" s="74"/>
      <c r="W11913" s="74"/>
      <c r="X11913" s="74"/>
    </row>
    <row r="11914">
      <c r="S11914" s="73"/>
      <c r="T11914" s="73"/>
      <c r="U11914" s="74"/>
      <c r="V11914" s="74"/>
      <c r="W11914" s="74"/>
      <c r="X11914" s="74"/>
    </row>
    <row r="11915">
      <c r="S11915" s="73"/>
      <c r="T11915" s="73"/>
      <c r="U11915" s="74"/>
      <c r="V11915" s="74"/>
      <c r="W11915" s="74"/>
      <c r="X11915" s="74"/>
    </row>
    <row r="11916">
      <c r="S11916" s="73"/>
      <c r="T11916" s="73"/>
      <c r="U11916" s="74"/>
      <c r="V11916" s="74"/>
      <c r="W11916" s="74"/>
      <c r="X11916" s="74"/>
    </row>
    <row r="11917">
      <c r="S11917" s="73"/>
      <c r="T11917" s="73"/>
      <c r="U11917" s="74"/>
      <c r="V11917" s="74"/>
      <c r="W11917" s="74"/>
      <c r="X11917" s="74"/>
    </row>
    <row r="11918">
      <c r="S11918" s="73"/>
      <c r="T11918" s="73"/>
      <c r="U11918" s="74"/>
      <c r="V11918" s="74"/>
      <c r="W11918" s="74"/>
      <c r="X11918" s="74"/>
    </row>
    <row r="11919">
      <c r="S11919" s="73"/>
      <c r="T11919" s="73"/>
      <c r="U11919" s="74"/>
      <c r="V11919" s="74"/>
      <c r="W11919" s="74"/>
      <c r="X11919" s="74"/>
    </row>
    <row r="11920">
      <c r="S11920" s="73"/>
      <c r="T11920" s="73"/>
      <c r="U11920" s="74"/>
      <c r="V11920" s="74"/>
      <c r="W11920" s="74"/>
      <c r="X11920" s="74"/>
    </row>
    <row r="11921">
      <c r="S11921" s="73"/>
      <c r="T11921" s="73"/>
      <c r="U11921" s="74"/>
      <c r="V11921" s="74"/>
      <c r="W11921" s="74"/>
      <c r="X11921" s="74"/>
    </row>
    <row r="11922">
      <c r="S11922" s="73"/>
      <c r="T11922" s="73"/>
      <c r="U11922" s="74"/>
      <c r="V11922" s="74"/>
      <c r="W11922" s="74"/>
      <c r="X11922" s="74"/>
    </row>
    <row r="11923">
      <c r="S11923" s="73"/>
      <c r="T11923" s="73"/>
      <c r="U11923" s="74"/>
      <c r="V11923" s="74"/>
      <c r="W11923" s="74"/>
      <c r="X11923" s="74"/>
    </row>
    <row r="11924">
      <c r="S11924" s="73"/>
      <c r="T11924" s="73"/>
      <c r="U11924" s="74"/>
      <c r="V11924" s="74"/>
      <c r="W11924" s="74"/>
      <c r="X11924" s="74"/>
    </row>
    <row r="11925">
      <c r="S11925" s="73"/>
      <c r="T11925" s="73"/>
      <c r="U11925" s="74"/>
      <c r="V11925" s="74"/>
      <c r="W11925" s="74"/>
      <c r="X11925" s="74"/>
    </row>
    <row r="11926">
      <c r="S11926" s="73"/>
      <c r="T11926" s="73"/>
      <c r="U11926" s="74"/>
      <c r="V11926" s="74"/>
      <c r="W11926" s="74"/>
      <c r="X11926" s="74"/>
    </row>
    <row r="11927">
      <c r="S11927" s="73"/>
      <c r="T11927" s="73"/>
      <c r="U11927" s="74"/>
      <c r="V11927" s="74"/>
      <c r="W11927" s="74"/>
      <c r="X11927" s="74"/>
    </row>
    <row r="11928">
      <c r="S11928" s="73"/>
      <c r="T11928" s="73"/>
      <c r="U11928" s="74"/>
      <c r="V11928" s="74"/>
      <c r="W11928" s="74"/>
      <c r="X11928" s="74"/>
    </row>
    <row r="11929">
      <c r="S11929" s="73"/>
      <c r="T11929" s="73"/>
      <c r="U11929" s="74"/>
      <c r="V11929" s="74"/>
      <c r="W11929" s="74"/>
      <c r="X11929" s="74"/>
    </row>
    <row r="11930">
      <c r="S11930" s="73"/>
      <c r="T11930" s="73"/>
      <c r="U11930" s="74"/>
      <c r="V11930" s="74"/>
      <c r="W11930" s="74"/>
      <c r="X11930" s="74"/>
    </row>
    <row r="11931">
      <c r="S11931" s="73"/>
      <c r="T11931" s="73"/>
      <c r="U11931" s="74"/>
      <c r="V11931" s="74"/>
      <c r="W11931" s="74"/>
      <c r="X11931" s="74"/>
    </row>
    <row r="11932">
      <c r="S11932" s="73"/>
      <c r="T11932" s="73"/>
      <c r="U11932" s="74"/>
      <c r="V11932" s="74"/>
      <c r="W11932" s="74"/>
      <c r="X11932" s="74"/>
    </row>
    <row r="11933">
      <c r="S11933" s="73"/>
      <c r="T11933" s="73"/>
      <c r="U11933" s="74"/>
      <c r="V11933" s="74"/>
      <c r="W11933" s="74"/>
      <c r="X11933" s="74"/>
    </row>
    <row r="11934">
      <c r="S11934" s="73"/>
      <c r="T11934" s="73"/>
      <c r="U11934" s="74"/>
      <c r="V11934" s="74"/>
      <c r="W11934" s="74"/>
      <c r="X11934" s="74"/>
    </row>
    <row r="11935">
      <c r="S11935" s="73"/>
      <c r="T11935" s="73"/>
      <c r="U11935" s="74"/>
      <c r="V11935" s="74"/>
      <c r="W11935" s="74"/>
      <c r="X11935" s="74"/>
    </row>
    <row r="11936">
      <c r="S11936" s="73"/>
      <c r="T11936" s="73"/>
      <c r="U11936" s="74"/>
      <c r="V11936" s="74"/>
      <c r="W11936" s="74"/>
      <c r="X11936" s="74"/>
    </row>
    <row r="11937">
      <c r="S11937" s="73"/>
      <c r="T11937" s="73"/>
      <c r="U11937" s="74"/>
      <c r="V11937" s="74"/>
      <c r="W11937" s="74"/>
      <c r="X11937" s="74"/>
    </row>
    <row r="11938">
      <c r="S11938" s="73"/>
      <c r="T11938" s="73"/>
      <c r="U11938" s="74"/>
      <c r="V11938" s="74"/>
      <c r="W11938" s="74"/>
      <c r="X11938" s="74"/>
    </row>
    <row r="11939">
      <c r="S11939" s="73"/>
      <c r="T11939" s="73"/>
      <c r="U11939" s="74"/>
      <c r="V11939" s="74"/>
      <c r="W11939" s="74"/>
      <c r="X11939" s="74"/>
    </row>
    <row r="11940">
      <c r="S11940" s="73"/>
      <c r="T11940" s="73"/>
      <c r="U11940" s="74"/>
      <c r="V11940" s="74"/>
      <c r="W11940" s="74"/>
      <c r="X11940" s="74"/>
    </row>
    <row r="11941">
      <c r="S11941" s="73"/>
      <c r="T11941" s="73"/>
      <c r="U11941" s="74"/>
      <c r="V11941" s="74"/>
      <c r="W11941" s="74"/>
      <c r="X11941" s="74"/>
    </row>
    <row r="11942">
      <c r="S11942" s="73"/>
      <c r="T11942" s="73"/>
      <c r="U11942" s="74"/>
      <c r="V11942" s="74"/>
      <c r="W11942" s="74"/>
      <c r="X11942" s="74"/>
    </row>
    <row r="11943">
      <c r="S11943" s="73"/>
      <c r="T11943" s="73"/>
      <c r="U11943" s="74"/>
      <c r="V11943" s="74"/>
      <c r="W11943" s="74"/>
      <c r="X11943" s="74"/>
    </row>
    <row r="11944">
      <c r="S11944" s="73"/>
      <c r="T11944" s="73"/>
      <c r="U11944" s="74"/>
      <c r="V11944" s="74"/>
      <c r="W11944" s="74"/>
      <c r="X11944" s="74"/>
    </row>
    <row r="11945">
      <c r="S11945" s="73"/>
      <c r="T11945" s="73"/>
      <c r="U11945" s="74"/>
      <c r="V11945" s="74"/>
      <c r="W11945" s="74"/>
      <c r="X11945" s="74"/>
    </row>
    <row r="11946">
      <c r="S11946" s="73"/>
      <c r="T11946" s="73"/>
      <c r="U11946" s="74"/>
      <c r="V11946" s="74"/>
      <c r="W11946" s="74"/>
      <c r="X11946" s="74"/>
    </row>
    <row r="11947">
      <c r="S11947" s="73"/>
      <c r="T11947" s="73"/>
      <c r="U11947" s="74"/>
      <c r="V11947" s="74"/>
      <c r="W11947" s="74"/>
      <c r="X11947" s="74"/>
    </row>
    <row r="11948">
      <c r="S11948" s="73"/>
      <c r="T11948" s="73"/>
      <c r="U11948" s="74"/>
      <c r="V11948" s="74"/>
      <c r="W11948" s="74"/>
      <c r="X11948" s="74"/>
    </row>
    <row r="11949">
      <c r="S11949" s="73"/>
      <c r="T11949" s="73"/>
      <c r="U11949" s="74"/>
      <c r="V11949" s="74"/>
      <c r="W11949" s="74"/>
      <c r="X11949" s="74"/>
    </row>
    <row r="11950">
      <c r="S11950" s="73"/>
      <c r="T11950" s="73"/>
      <c r="U11950" s="74"/>
      <c r="V11950" s="74"/>
      <c r="W11950" s="74"/>
      <c r="X11950" s="74"/>
    </row>
    <row r="11951">
      <c r="S11951" s="73"/>
      <c r="T11951" s="73"/>
      <c r="U11951" s="74"/>
      <c r="V11951" s="74"/>
      <c r="W11951" s="74"/>
      <c r="X11951" s="74"/>
    </row>
    <row r="11952">
      <c r="S11952" s="73"/>
      <c r="T11952" s="73"/>
      <c r="U11952" s="74"/>
      <c r="V11952" s="74"/>
      <c r="W11952" s="74"/>
      <c r="X11952" s="74"/>
    </row>
    <row r="11953">
      <c r="S11953" s="73"/>
      <c r="T11953" s="73"/>
      <c r="U11953" s="74"/>
      <c r="V11953" s="74"/>
      <c r="W11953" s="74"/>
      <c r="X11953" s="74"/>
    </row>
    <row r="11954">
      <c r="S11954" s="73"/>
      <c r="T11954" s="73"/>
      <c r="U11954" s="74"/>
      <c r="V11954" s="74"/>
      <c r="W11954" s="74"/>
      <c r="X11954" s="74"/>
    </row>
    <row r="11955">
      <c r="S11955" s="73"/>
      <c r="T11955" s="73"/>
      <c r="U11955" s="74"/>
      <c r="V11955" s="74"/>
      <c r="W11955" s="74"/>
      <c r="X11955" s="74"/>
    </row>
    <row r="11956">
      <c r="S11956" s="73"/>
      <c r="T11956" s="73"/>
      <c r="U11956" s="74"/>
      <c r="V11956" s="74"/>
      <c r="W11956" s="74"/>
      <c r="X11956" s="74"/>
    </row>
    <row r="11957">
      <c r="S11957" s="73"/>
      <c r="T11957" s="73"/>
      <c r="U11957" s="74"/>
      <c r="V11957" s="74"/>
      <c r="W11957" s="74"/>
      <c r="X11957" s="74"/>
    </row>
    <row r="11958">
      <c r="S11958" s="73"/>
      <c r="T11958" s="73"/>
      <c r="U11958" s="74"/>
      <c r="V11958" s="74"/>
      <c r="W11958" s="74"/>
      <c r="X11958" s="74"/>
    </row>
    <row r="11959">
      <c r="S11959" s="73"/>
      <c r="T11959" s="73"/>
      <c r="U11959" s="74"/>
      <c r="V11959" s="74"/>
      <c r="W11959" s="74"/>
      <c r="X11959" s="74"/>
    </row>
    <row r="11960">
      <c r="S11960" s="73"/>
      <c r="T11960" s="73"/>
      <c r="U11960" s="74"/>
      <c r="V11960" s="74"/>
      <c r="W11960" s="74"/>
      <c r="X11960" s="74"/>
    </row>
    <row r="11961">
      <c r="S11961" s="73"/>
      <c r="T11961" s="73"/>
      <c r="U11961" s="74"/>
      <c r="V11961" s="74"/>
      <c r="W11961" s="74"/>
      <c r="X11961" s="74"/>
    </row>
    <row r="11962">
      <c r="S11962" s="73"/>
      <c r="T11962" s="73"/>
      <c r="U11962" s="74"/>
      <c r="V11962" s="74"/>
      <c r="W11962" s="74"/>
      <c r="X11962" s="74"/>
    </row>
    <row r="11963">
      <c r="S11963" s="73"/>
      <c r="T11963" s="73"/>
      <c r="U11963" s="74"/>
      <c r="V11963" s="74"/>
      <c r="W11963" s="74"/>
      <c r="X11963" s="74"/>
    </row>
    <row r="11964">
      <c r="S11964" s="76"/>
      <c r="T11964" s="73"/>
      <c r="U11964" s="74"/>
      <c r="V11964" s="74"/>
      <c r="W11964" s="74"/>
      <c r="X11964" s="74"/>
    </row>
    <row r="11965">
      <c r="S11965" s="76"/>
      <c r="T11965" s="73"/>
      <c r="U11965" s="74"/>
      <c r="V11965" s="74"/>
      <c r="W11965" s="74"/>
      <c r="X11965" s="74"/>
    </row>
    <row r="11966">
      <c r="S11966" s="73"/>
      <c r="T11966" s="73"/>
      <c r="U11966" s="74"/>
      <c r="V11966" s="74"/>
      <c r="W11966" s="74"/>
      <c r="X11966" s="74"/>
    </row>
    <row r="11967">
      <c r="S11967" s="73"/>
      <c r="T11967" s="73"/>
      <c r="U11967" s="74"/>
      <c r="V11967" s="74"/>
      <c r="W11967" s="74"/>
      <c r="X11967" s="74"/>
    </row>
    <row r="11968">
      <c r="S11968" s="73"/>
      <c r="T11968" s="73"/>
      <c r="U11968" s="74"/>
      <c r="V11968" s="74"/>
      <c r="W11968" s="74"/>
      <c r="X11968" s="74"/>
    </row>
    <row r="11969">
      <c r="S11969" s="73"/>
      <c r="T11969" s="73"/>
      <c r="U11969" s="74"/>
      <c r="V11969" s="74"/>
      <c r="W11969" s="74"/>
      <c r="X11969" s="74"/>
    </row>
    <row r="11970">
      <c r="S11970" s="73"/>
      <c r="T11970" s="73"/>
      <c r="U11970" s="74"/>
      <c r="V11970" s="74"/>
      <c r="W11970" s="74"/>
      <c r="X11970" s="74"/>
    </row>
    <row r="11971">
      <c r="S11971" s="73"/>
      <c r="T11971" s="73"/>
      <c r="U11971" s="74"/>
      <c r="V11971" s="74"/>
      <c r="W11971" s="74"/>
      <c r="X11971" s="74"/>
    </row>
    <row r="11972">
      <c r="S11972" s="73"/>
      <c r="T11972" s="73"/>
      <c r="U11972" s="74"/>
      <c r="V11972" s="74"/>
      <c r="W11972" s="74"/>
      <c r="X11972" s="74"/>
    </row>
    <row r="11973">
      <c r="S11973" s="73"/>
      <c r="T11973" s="73"/>
      <c r="U11973" s="74"/>
      <c r="V11973" s="74"/>
      <c r="W11973" s="74"/>
      <c r="X11973" s="74"/>
    </row>
    <row r="11974">
      <c r="S11974" s="73"/>
      <c r="T11974" s="73"/>
      <c r="U11974" s="74"/>
      <c r="V11974" s="74"/>
      <c r="W11974" s="74"/>
      <c r="X11974" s="74"/>
    </row>
    <row r="11975">
      <c r="S11975" s="73"/>
      <c r="T11975" s="73"/>
      <c r="U11975" s="74"/>
      <c r="V11975" s="74"/>
      <c r="W11975" s="74"/>
      <c r="X11975" s="74"/>
    </row>
    <row r="11976">
      <c r="S11976" s="73"/>
      <c r="T11976" s="73"/>
      <c r="U11976" s="74"/>
      <c r="V11976" s="74"/>
      <c r="W11976" s="74"/>
      <c r="X11976" s="74"/>
    </row>
    <row r="11977">
      <c r="S11977" s="73"/>
      <c r="T11977" s="73"/>
      <c r="U11977" s="74"/>
      <c r="V11977" s="74"/>
      <c r="W11977" s="74"/>
      <c r="X11977" s="74"/>
    </row>
    <row r="11978">
      <c r="S11978" s="73"/>
      <c r="T11978" s="73"/>
      <c r="U11978" s="74"/>
      <c r="V11978" s="74"/>
      <c r="W11978" s="74"/>
      <c r="X11978" s="74"/>
    </row>
    <row r="11979">
      <c r="S11979" s="73"/>
      <c r="T11979" s="73"/>
      <c r="U11979" s="74"/>
      <c r="V11979" s="74"/>
      <c r="W11979" s="74"/>
      <c r="X11979" s="74"/>
    </row>
    <row r="11980">
      <c r="S11980" s="73"/>
      <c r="T11980" s="73"/>
      <c r="U11980" s="74"/>
      <c r="V11980" s="74"/>
      <c r="W11980" s="74"/>
      <c r="X11980" s="74"/>
    </row>
    <row r="11981">
      <c r="S11981" s="73"/>
      <c r="T11981" s="73"/>
      <c r="U11981" s="74"/>
      <c r="V11981" s="74"/>
      <c r="W11981" s="74"/>
      <c r="X11981" s="74"/>
    </row>
    <row r="11982">
      <c r="S11982" s="73"/>
      <c r="T11982" s="73"/>
      <c r="U11982" s="74"/>
      <c r="V11982" s="74"/>
      <c r="W11982" s="74"/>
      <c r="X11982" s="74"/>
    </row>
    <row r="11983">
      <c r="S11983" s="73"/>
      <c r="T11983" s="73"/>
      <c r="U11983" s="74"/>
      <c r="V11983" s="74"/>
      <c r="W11983" s="74"/>
      <c r="X11983" s="74"/>
    </row>
    <row r="11984">
      <c r="S11984" s="73"/>
      <c r="T11984" s="73"/>
      <c r="U11984" s="74"/>
      <c r="V11984" s="74"/>
      <c r="W11984" s="74"/>
      <c r="X11984" s="74"/>
    </row>
    <row r="11985">
      <c r="S11985" s="73"/>
      <c r="T11985" s="73"/>
      <c r="U11985" s="74"/>
      <c r="V11985" s="74"/>
      <c r="W11985" s="74"/>
      <c r="X11985" s="74"/>
    </row>
    <row r="11986">
      <c r="S11986" s="73"/>
      <c r="T11986" s="73"/>
      <c r="U11986" s="74"/>
      <c r="V11986" s="74"/>
      <c r="W11986" s="74"/>
      <c r="X11986" s="74"/>
    </row>
    <row r="11987">
      <c r="S11987" s="73"/>
      <c r="T11987" s="73"/>
      <c r="U11987" s="74"/>
      <c r="V11987" s="74"/>
      <c r="W11987" s="74"/>
      <c r="X11987" s="74"/>
    </row>
    <row r="11988">
      <c r="S11988" s="73"/>
      <c r="T11988" s="73"/>
      <c r="U11988" s="74"/>
      <c r="V11988" s="74"/>
      <c r="W11988" s="74"/>
      <c r="X11988" s="74"/>
    </row>
    <row r="11989">
      <c r="S11989" s="73"/>
      <c r="T11989" s="73"/>
      <c r="U11989" s="74"/>
      <c r="V11989" s="74"/>
      <c r="W11989" s="74"/>
      <c r="X11989" s="74"/>
    </row>
    <row r="11990">
      <c r="S11990" s="73"/>
      <c r="T11990" s="73"/>
      <c r="U11990" s="74"/>
      <c r="V11990" s="74"/>
      <c r="W11990" s="74"/>
      <c r="X11990" s="74"/>
    </row>
    <row r="11991">
      <c r="S11991" s="73"/>
      <c r="T11991" s="73"/>
      <c r="U11991" s="74"/>
      <c r="V11991" s="74"/>
      <c r="W11991" s="74"/>
      <c r="X11991" s="74"/>
    </row>
    <row r="11992">
      <c r="S11992" s="73"/>
      <c r="T11992" s="73"/>
      <c r="U11992" s="74"/>
      <c r="V11992" s="74"/>
      <c r="W11992" s="74"/>
      <c r="X11992" s="74"/>
    </row>
    <row r="11993">
      <c r="S11993" s="73"/>
      <c r="T11993" s="73"/>
      <c r="U11993" s="74"/>
      <c r="V11993" s="74"/>
      <c r="W11993" s="74"/>
      <c r="X11993" s="74"/>
    </row>
    <row r="11994">
      <c r="S11994" s="73"/>
      <c r="T11994" s="73"/>
      <c r="U11994" s="74"/>
      <c r="V11994" s="74"/>
      <c r="W11994" s="74"/>
      <c r="X11994" s="74"/>
    </row>
    <row r="11995">
      <c r="S11995" s="73"/>
      <c r="T11995" s="73"/>
      <c r="U11995" s="74"/>
      <c r="V11995" s="74"/>
      <c r="W11995" s="74"/>
      <c r="X11995" s="74"/>
    </row>
    <row r="11996">
      <c r="S11996" s="73"/>
      <c r="T11996" s="73"/>
      <c r="U11996" s="74"/>
      <c r="V11996" s="74"/>
      <c r="W11996" s="74"/>
      <c r="X11996" s="74"/>
    </row>
    <row r="11997">
      <c r="S11997" s="73"/>
      <c r="T11997" s="73"/>
      <c r="U11997" s="74"/>
      <c r="V11997" s="74"/>
      <c r="W11997" s="74"/>
      <c r="X11997" s="74"/>
    </row>
    <row r="11998">
      <c r="S11998" s="73"/>
      <c r="T11998" s="73"/>
      <c r="U11998" s="74"/>
      <c r="V11998" s="74"/>
      <c r="W11998" s="74"/>
      <c r="X11998" s="74"/>
    </row>
    <row r="11999">
      <c r="S11999" s="73"/>
      <c r="T11999" s="73"/>
      <c r="U11999" s="74"/>
      <c r="V11999" s="74"/>
      <c r="W11999" s="74"/>
      <c r="X11999" s="74"/>
    </row>
    <row r="12000">
      <c r="S12000" s="73"/>
      <c r="T12000" s="73"/>
      <c r="U12000" s="74"/>
      <c r="V12000" s="74"/>
      <c r="W12000" s="74"/>
      <c r="X12000" s="74"/>
    </row>
    <row r="12001">
      <c r="S12001" s="73"/>
      <c r="T12001" s="73"/>
      <c r="U12001" s="74"/>
      <c r="V12001" s="74"/>
      <c r="W12001" s="74"/>
      <c r="X12001" s="74"/>
    </row>
    <row r="12002">
      <c r="S12002" s="73"/>
      <c r="T12002" s="73"/>
      <c r="U12002" s="74"/>
      <c r="V12002" s="74"/>
      <c r="W12002" s="74"/>
      <c r="X12002" s="74"/>
    </row>
    <row r="12003">
      <c r="S12003" s="73"/>
      <c r="T12003" s="73"/>
      <c r="U12003" s="74"/>
      <c r="V12003" s="74"/>
      <c r="W12003" s="74"/>
      <c r="X12003" s="74"/>
    </row>
    <row r="12004">
      <c r="S12004" s="73"/>
      <c r="T12004" s="73"/>
      <c r="U12004" s="74"/>
      <c r="V12004" s="74"/>
      <c r="W12004" s="74"/>
      <c r="X12004" s="74"/>
    </row>
    <row r="12005">
      <c r="S12005" s="73"/>
      <c r="T12005" s="73"/>
      <c r="U12005" s="74"/>
      <c r="V12005" s="74"/>
      <c r="W12005" s="74"/>
      <c r="X12005" s="74"/>
    </row>
    <row r="12006">
      <c r="S12006" s="73"/>
      <c r="T12006" s="73"/>
      <c r="U12006" s="74"/>
      <c r="V12006" s="74"/>
      <c r="W12006" s="74"/>
      <c r="X12006" s="74"/>
    </row>
    <row r="12007">
      <c r="S12007" s="73"/>
      <c r="T12007" s="73"/>
      <c r="U12007" s="74"/>
      <c r="V12007" s="74"/>
      <c r="W12007" s="74"/>
      <c r="X12007" s="74"/>
    </row>
    <row r="12008">
      <c r="S12008" s="73"/>
      <c r="T12008" s="73"/>
      <c r="U12008" s="74"/>
      <c r="V12008" s="74"/>
      <c r="W12008" s="74"/>
      <c r="X12008" s="74"/>
    </row>
    <row r="12009">
      <c r="S12009" s="73"/>
      <c r="T12009" s="73"/>
      <c r="U12009" s="74"/>
      <c r="V12009" s="74"/>
      <c r="W12009" s="74"/>
      <c r="X12009" s="74"/>
    </row>
    <row r="12010">
      <c r="S12010" s="73"/>
      <c r="T12010" s="73"/>
      <c r="U12010" s="74"/>
      <c r="V12010" s="74"/>
      <c r="W12010" s="74"/>
      <c r="X12010" s="74"/>
    </row>
    <row r="12011">
      <c r="S12011" s="73"/>
      <c r="T12011" s="73"/>
      <c r="U12011" s="74"/>
      <c r="V12011" s="74"/>
      <c r="W12011" s="74"/>
      <c r="X12011" s="74"/>
    </row>
    <row r="12012">
      <c r="S12012" s="73"/>
      <c r="T12012" s="73"/>
      <c r="U12012" s="74"/>
      <c r="V12012" s="74"/>
      <c r="W12012" s="74"/>
      <c r="X12012" s="74"/>
    </row>
    <row r="12013">
      <c r="S12013" s="73"/>
      <c r="T12013" s="73"/>
      <c r="U12013" s="74"/>
      <c r="V12013" s="74"/>
      <c r="W12013" s="74"/>
      <c r="X12013" s="74"/>
    </row>
    <row r="12014">
      <c r="S12014" s="73"/>
      <c r="T12014" s="73"/>
      <c r="U12014" s="74"/>
      <c r="V12014" s="74"/>
      <c r="W12014" s="74"/>
      <c r="X12014" s="74"/>
    </row>
    <row r="12015">
      <c r="S12015" s="73"/>
      <c r="T12015" s="73"/>
      <c r="U12015" s="74"/>
      <c r="V12015" s="74"/>
      <c r="W12015" s="74"/>
      <c r="X12015" s="74"/>
    </row>
    <row r="12016">
      <c r="S12016" s="73"/>
      <c r="T12016" s="73"/>
      <c r="U12016" s="74"/>
      <c r="V12016" s="74"/>
      <c r="W12016" s="74"/>
      <c r="X12016" s="74"/>
    </row>
    <row r="12017">
      <c r="S12017" s="73"/>
      <c r="T12017" s="73"/>
      <c r="U12017" s="74"/>
      <c r="V12017" s="74"/>
      <c r="W12017" s="74"/>
      <c r="X12017" s="74"/>
    </row>
    <row r="12018">
      <c r="S12018" s="73"/>
      <c r="T12018" s="73"/>
      <c r="U12018" s="74"/>
      <c r="V12018" s="74"/>
      <c r="W12018" s="74"/>
      <c r="X12018" s="74"/>
    </row>
    <row r="12019">
      <c r="S12019" s="73"/>
      <c r="T12019" s="73"/>
      <c r="U12019" s="74"/>
      <c r="V12019" s="74"/>
      <c r="W12019" s="74"/>
      <c r="X12019" s="74"/>
    </row>
    <row r="12020">
      <c r="S12020" s="73"/>
      <c r="T12020" s="73"/>
      <c r="U12020" s="74"/>
      <c r="V12020" s="74"/>
      <c r="W12020" s="74"/>
      <c r="X12020" s="74"/>
    </row>
    <row r="12021">
      <c r="S12021" s="73"/>
      <c r="T12021" s="73"/>
      <c r="U12021" s="74"/>
      <c r="V12021" s="74"/>
      <c r="W12021" s="74"/>
      <c r="X12021" s="74"/>
    </row>
    <row r="12022">
      <c r="S12022" s="73"/>
      <c r="T12022" s="73"/>
      <c r="U12022" s="74"/>
      <c r="V12022" s="74"/>
      <c r="W12022" s="74"/>
      <c r="X12022" s="74"/>
    </row>
    <row r="12023">
      <c r="S12023" s="73"/>
      <c r="T12023" s="73"/>
      <c r="U12023" s="74"/>
      <c r="V12023" s="74"/>
      <c r="W12023" s="74"/>
      <c r="X12023" s="74"/>
    </row>
    <row r="12024">
      <c r="S12024" s="73"/>
      <c r="T12024" s="73"/>
      <c r="U12024" s="74"/>
      <c r="V12024" s="74"/>
      <c r="W12024" s="74"/>
      <c r="X12024" s="74"/>
    </row>
    <row r="12025">
      <c r="S12025" s="73"/>
      <c r="T12025" s="73"/>
      <c r="U12025" s="74"/>
      <c r="V12025" s="74"/>
      <c r="W12025" s="74"/>
      <c r="X12025" s="74"/>
    </row>
    <row r="12026">
      <c r="S12026" s="73"/>
      <c r="T12026" s="73"/>
      <c r="U12026" s="74"/>
      <c r="V12026" s="74"/>
      <c r="W12026" s="74"/>
      <c r="X12026" s="74"/>
    </row>
    <row r="12027">
      <c r="S12027" s="73"/>
      <c r="T12027" s="73"/>
      <c r="U12027" s="74"/>
      <c r="V12027" s="74"/>
      <c r="W12027" s="74"/>
      <c r="X12027" s="74"/>
    </row>
    <row r="12028">
      <c r="S12028" s="73"/>
      <c r="T12028" s="73"/>
      <c r="U12028" s="74"/>
      <c r="V12028" s="74"/>
      <c r="W12028" s="74"/>
      <c r="X12028" s="74"/>
    </row>
    <row r="12029">
      <c r="S12029" s="73"/>
      <c r="T12029" s="73"/>
      <c r="U12029" s="74"/>
      <c r="V12029" s="74"/>
      <c r="W12029" s="74"/>
      <c r="X12029" s="74"/>
    </row>
    <row r="12030">
      <c r="S12030" s="73"/>
      <c r="T12030" s="73"/>
      <c r="U12030" s="74"/>
      <c r="V12030" s="74"/>
      <c r="W12030" s="74"/>
      <c r="X12030" s="74"/>
    </row>
    <row r="12031">
      <c r="S12031" s="76"/>
      <c r="T12031" s="73"/>
      <c r="U12031" s="74"/>
      <c r="V12031" s="74"/>
      <c r="W12031" s="74"/>
      <c r="X12031" s="74"/>
    </row>
    <row r="12032">
      <c r="S12032" s="73"/>
      <c r="T12032" s="73"/>
      <c r="U12032" s="74"/>
      <c r="V12032" s="74"/>
      <c r="W12032" s="74"/>
      <c r="X12032" s="74"/>
    </row>
    <row r="12033">
      <c r="S12033" s="73"/>
      <c r="T12033" s="73"/>
      <c r="U12033" s="74"/>
      <c r="V12033" s="74"/>
      <c r="W12033" s="74"/>
      <c r="X12033" s="74"/>
    </row>
    <row r="12034">
      <c r="S12034" s="73"/>
      <c r="T12034" s="73"/>
      <c r="U12034" s="74"/>
      <c r="V12034" s="74"/>
      <c r="W12034" s="74"/>
      <c r="X12034" s="74"/>
    </row>
    <row r="12035">
      <c r="S12035" s="73"/>
      <c r="T12035" s="73"/>
      <c r="U12035" s="74"/>
      <c r="V12035" s="74"/>
      <c r="W12035" s="74"/>
      <c r="X12035" s="74"/>
    </row>
    <row r="12036">
      <c r="S12036" s="73"/>
      <c r="T12036" s="73"/>
      <c r="U12036" s="74"/>
      <c r="V12036" s="74"/>
      <c r="W12036" s="74"/>
      <c r="X12036" s="74"/>
    </row>
    <row r="12037">
      <c r="S12037" s="73"/>
      <c r="T12037" s="73"/>
      <c r="U12037" s="74"/>
      <c r="V12037" s="74"/>
      <c r="W12037" s="74"/>
      <c r="X12037" s="74"/>
    </row>
    <row r="12038">
      <c r="S12038" s="73"/>
      <c r="T12038" s="73"/>
      <c r="U12038" s="74"/>
      <c r="V12038" s="74"/>
      <c r="W12038" s="74"/>
      <c r="X12038" s="74"/>
    </row>
    <row r="12039">
      <c r="S12039" s="73"/>
      <c r="T12039" s="73"/>
      <c r="U12039" s="74"/>
      <c r="V12039" s="74"/>
      <c r="W12039" s="74"/>
      <c r="X12039" s="74"/>
    </row>
    <row r="12040">
      <c r="S12040" s="73"/>
      <c r="T12040" s="73"/>
      <c r="U12040" s="74"/>
      <c r="V12040" s="74"/>
      <c r="W12040" s="74"/>
      <c r="X12040" s="74"/>
    </row>
    <row r="12041">
      <c r="S12041" s="73"/>
      <c r="T12041" s="73"/>
      <c r="U12041" s="74"/>
      <c r="V12041" s="74"/>
      <c r="W12041" s="74"/>
      <c r="X12041" s="74"/>
    </row>
    <row r="12042">
      <c r="S12042" s="73"/>
      <c r="T12042" s="73"/>
      <c r="U12042" s="74"/>
      <c r="V12042" s="74"/>
      <c r="W12042" s="74"/>
      <c r="X12042" s="74"/>
    </row>
    <row r="12043">
      <c r="S12043" s="73"/>
      <c r="T12043" s="73"/>
      <c r="U12043" s="74"/>
      <c r="V12043" s="74"/>
      <c r="W12043" s="74"/>
      <c r="X12043" s="74"/>
    </row>
    <row r="12044">
      <c r="S12044" s="73"/>
      <c r="T12044" s="73"/>
      <c r="U12044" s="74"/>
      <c r="V12044" s="74"/>
      <c r="W12044" s="74"/>
      <c r="X12044" s="74"/>
    </row>
    <row r="12045">
      <c r="S12045" s="73"/>
      <c r="T12045" s="73"/>
      <c r="U12045" s="74"/>
      <c r="V12045" s="74"/>
      <c r="W12045" s="74"/>
      <c r="X12045" s="74"/>
    </row>
    <row r="12046">
      <c r="S12046" s="73"/>
      <c r="T12046" s="73"/>
      <c r="U12046" s="74"/>
      <c r="V12046" s="74"/>
      <c r="W12046" s="74"/>
      <c r="X12046" s="74"/>
    </row>
    <row r="12047">
      <c r="S12047" s="73"/>
      <c r="T12047" s="73"/>
      <c r="U12047" s="74"/>
      <c r="V12047" s="74"/>
      <c r="W12047" s="74"/>
      <c r="X12047" s="74"/>
    </row>
    <row r="12048">
      <c r="S12048" s="73"/>
      <c r="T12048" s="73"/>
      <c r="U12048" s="74"/>
      <c r="V12048" s="74"/>
      <c r="W12048" s="74"/>
      <c r="X12048" s="74"/>
    </row>
    <row r="12049">
      <c r="S12049" s="73"/>
      <c r="T12049" s="73"/>
      <c r="U12049" s="74"/>
      <c r="V12049" s="74"/>
      <c r="W12049" s="74"/>
      <c r="X12049" s="74"/>
    </row>
    <row r="12050">
      <c r="S12050" s="73"/>
      <c r="T12050" s="73"/>
      <c r="U12050" s="74"/>
      <c r="V12050" s="74"/>
      <c r="W12050" s="74"/>
      <c r="X12050" s="74"/>
    </row>
    <row r="12051">
      <c r="S12051" s="73"/>
      <c r="T12051" s="73"/>
      <c r="U12051" s="74"/>
      <c r="V12051" s="74"/>
      <c r="W12051" s="74"/>
      <c r="X12051" s="74"/>
    </row>
    <row r="12052">
      <c r="S12052" s="73"/>
      <c r="T12052" s="73"/>
      <c r="U12052" s="74"/>
      <c r="V12052" s="74"/>
      <c r="W12052" s="74"/>
      <c r="X12052" s="74"/>
    </row>
    <row r="12053">
      <c r="S12053" s="73"/>
      <c r="T12053" s="73"/>
      <c r="U12053" s="74"/>
      <c r="V12053" s="74"/>
      <c r="W12053" s="74"/>
      <c r="X12053" s="74"/>
    </row>
    <row r="12054">
      <c r="S12054" s="73"/>
      <c r="T12054" s="73"/>
      <c r="U12054" s="74"/>
      <c r="V12054" s="74"/>
      <c r="W12054" s="74"/>
      <c r="X12054" s="74"/>
    </row>
    <row r="12055">
      <c r="S12055" s="73"/>
      <c r="T12055" s="73"/>
      <c r="U12055" s="74"/>
      <c r="V12055" s="74"/>
      <c r="W12055" s="74"/>
      <c r="X12055" s="74"/>
    </row>
    <row r="12056">
      <c r="S12056" s="73"/>
      <c r="T12056" s="73"/>
      <c r="U12056" s="74"/>
      <c r="V12056" s="74"/>
      <c r="W12056" s="74"/>
      <c r="X12056" s="74"/>
    </row>
    <row r="12057">
      <c r="S12057" s="73"/>
      <c r="T12057" s="73"/>
      <c r="U12057" s="74"/>
      <c r="V12057" s="74"/>
      <c r="W12057" s="74"/>
      <c r="X12057" s="74"/>
    </row>
    <row r="12058">
      <c r="S12058" s="73"/>
      <c r="T12058" s="73"/>
      <c r="U12058" s="74"/>
      <c r="V12058" s="74"/>
      <c r="W12058" s="74"/>
      <c r="X12058" s="74"/>
    </row>
    <row r="12059">
      <c r="S12059" s="73"/>
      <c r="T12059" s="73"/>
      <c r="U12059" s="74"/>
      <c r="V12059" s="74"/>
      <c r="W12059" s="74"/>
      <c r="X12059" s="74"/>
    </row>
    <row r="12060">
      <c r="S12060" s="73"/>
      <c r="T12060" s="73"/>
      <c r="U12060" s="74"/>
      <c r="V12060" s="74"/>
      <c r="W12060" s="74"/>
      <c r="X12060" s="74"/>
    </row>
    <row r="12061">
      <c r="S12061" s="73"/>
      <c r="T12061" s="73"/>
      <c r="U12061" s="74"/>
      <c r="V12061" s="74"/>
      <c r="W12061" s="74"/>
      <c r="X12061" s="74"/>
    </row>
    <row r="12062">
      <c r="S12062" s="73"/>
      <c r="T12062" s="73"/>
      <c r="U12062" s="74"/>
      <c r="V12062" s="74"/>
      <c r="W12062" s="74"/>
      <c r="X12062" s="74"/>
    </row>
    <row r="12063">
      <c r="S12063" s="73"/>
      <c r="T12063" s="73"/>
      <c r="U12063" s="74"/>
      <c r="V12063" s="74"/>
      <c r="W12063" s="74"/>
      <c r="X12063" s="74"/>
    </row>
    <row r="12064">
      <c r="S12064" s="73"/>
      <c r="T12064" s="73"/>
      <c r="U12064" s="74"/>
      <c r="V12064" s="74"/>
      <c r="W12064" s="74"/>
      <c r="X12064" s="74"/>
    </row>
    <row r="12065">
      <c r="S12065" s="73"/>
      <c r="T12065" s="73"/>
      <c r="U12065" s="74"/>
      <c r="V12065" s="74"/>
      <c r="W12065" s="74"/>
      <c r="X12065" s="74"/>
    </row>
    <row r="12066">
      <c r="S12066" s="73"/>
      <c r="T12066" s="73"/>
      <c r="U12066" s="74"/>
      <c r="V12066" s="74"/>
      <c r="W12066" s="74"/>
      <c r="X12066" s="74"/>
    </row>
    <row r="12067">
      <c r="S12067" s="73"/>
      <c r="T12067" s="73"/>
      <c r="U12067" s="74"/>
      <c r="V12067" s="74"/>
      <c r="W12067" s="74"/>
      <c r="X12067" s="74"/>
    </row>
    <row r="12068">
      <c r="S12068" s="73"/>
      <c r="T12068" s="73"/>
      <c r="U12068" s="74"/>
      <c r="V12068" s="74"/>
      <c r="W12068" s="74"/>
      <c r="X12068" s="74"/>
    </row>
    <row r="12069">
      <c r="S12069" s="73"/>
      <c r="T12069" s="73"/>
      <c r="U12069" s="74"/>
      <c r="V12069" s="74"/>
      <c r="W12069" s="74"/>
      <c r="X12069" s="74"/>
    </row>
    <row r="12070">
      <c r="S12070" s="73"/>
      <c r="T12070" s="73"/>
      <c r="U12070" s="74"/>
      <c r="V12070" s="74"/>
      <c r="W12070" s="74"/>
      <c r="X12070" s="74"/>
    </row>
    <row r="12071">
      <c r="S12071" s="73"/>
      <c r="T12071" s="73"/>
      <c r="U12071" s="74"/>
      <c r="V12071" s="74"/>
      <c r="W12071" s="74"/>
      <c r="X12071" s="74"/>
    </row>
    <row r="12072">
      <c r="S12072" s="73"/>
      <c r="T12072" s="73"/>
      <c r="U12072" s="74"/>
      <c r="V12072" s="74"/>
      <c r="W12072" s="74"/>
      <c r="X12072" s="74"/>
    </row>
    <row r="12073">
      <c r="S12073" s="73"/>
      <c r="T12073" s="73"/>
      <c r="U12073" s="74"/>
      <c r="V12073" s="74"/>
      <c r="W12073" s="74"/>
      <c r="X12073" s="74"/>
    </row>
    <row r="12074">
      <c r="S12074" s="73"/>
      <c r="T12074" s="73"/>
      <c r="U12074" s="74"/>
      <c r="V12074" s="74"/>
      <c r="W12074" s="74"/>
      <c r="X12074" s="74"/>
    </row>
    <row r="12075">
      <c r="S12075" s="73"/>
      <c r="T12075" s="73"/>
      <c r="U12075" s="74"/>
      <c r="V12075" s="74"/>
      <c r="W12075" s="74"/>
      <c r="X12075" s="74"/>
    </row>
    <row r="12076">
      <c r="S12076" s="73"/>
      <c r="T12076" s="73"/>
      <c r="U12076" s="74"/>
      <c r="V12076" s="74"/>
      <c r="W12076" s="74"/>
      <c r="X12076" s="74"/>
    </row>
    <row r="12077">
      <c r="S12077" s="73"/>
      <c r="T12077" s="73"/>
      <c r="U12077" s="74"/>
      <c r="V12077" s="74"/>
      <c r="W12077" s="74"/>
      <c r="X12077" s="74"/>
    </row>
    <row r="12078">
      <c r="S12078" s="73"/>
      <c r="T12078" s="73"/>
      <c r="U12078" s="74"/>
      <c r="V12078" s="74"/>
      <c r="W12078" s="74"/>
      <c r="X12078" s="74"/>
    </row>
    <row r="12079">
      <c r="S12079" s="73"/>
      <c r="T12079" s="73"/>
      <c r="U12079" s="74"/>
      <c r="V12079" s="74"/>
      <c r="W12079" s="74"/>
      <c r="X12079" s="74"/>
    </row>
    <row r="12080">
      <c r="S12080" s="73"/>
      <c r="T12080" s="73"/>
      <c r="U12080" s="74"/>
      <c r="V12080" s="74"/>
      <c r="W12080" s="74"/>
      <c r="X12080" s="74"/>
    </row>
    <row r="12081">
      <c r="S12081" s="73"/>
      <c r="T12081" s="73"/>
      <c r="U12081" s="74"/>
      <c r="V12081" s="74"/>
      <c r="W12081" s="74"/>
      <c r="X12081" s="74"/>
    </row>
    <row r="12082">
      <c r="S12082" s="76"/>
      <c r="T12082" s="73"/>
      <c r="U12082" s="74"/>
      <c r="V12082" s="74"/>
      <c r="W12082" s="74"/>
      <c r="X12082" s="74"/>
    </row>
    <row r="12083">
      <c r="S12083" s="73"/>
      <c r="T12083" s="73"/>
      <c r="U12083" s="74"/>
      <c r="V12083" s="74"/>
      <c r="W12083" s="74"/>
      <c r="X12083" s="74"/>
    </row>
    <row r="12084">
      <c r="S12084" s="73"/>
      <c r="T12084" s="73"/>
      <c r="U12084" s="74"/>
      <c r="V12084" s="74"/>
      <c r="W12084" s="74"/>
      <c r="X12084" s="74"/>
    </row>
    <row r="12085">
      <c r="S12085" s="73"/>
      <c r="T12085" s="73"/>
      <c r="U12085" s="74"/>
      <c r="V12085" s="74"/>
      <c r="W12085" s="74"/>
      <c r="X12085" s="74"/>
    </row>
    <row r="12086">
      <c r="S12086" s="73"/>
      <c r="T12086" s="73"/>
      <c r="U12086" s="74"/>
      <c r="V12086" s="74"/>
      <c r="W12086" s="74"/>
      <c r="X12086" s="74"/>
    </row>
    <row r="12087">
      <c r="S12087" s="73"/>
      <c r="T12087" s="73"/>
      <c r="U12087" s="74"/>
      <c r="V12087" s="74"/>
      <c r="W12087" s="74"/>
      <c r="X12087" s="74"/>
    </row>
    <row r="12088">
      <c r="S12088" s="76"/>
      <c r="T12088" s="73"/>
      <c r="U12088" s="74"/>
      <c r="V12088" s="74"/>
      <c r="W12088" s="74"/>
      <c r="X12088" s="74"/>
    </row>
    <row r="12089">
      <c r="S12089" s="76"/>
      <c r="T12089" s="73"/>
      <c r="U12089" s="74"/>
      <c r="V12089" s="74"/>
      <c r="W12089" s="74"/>
      <c r="X12089" s="74"/>
    </row>
    <row r="12090">
      <c r="S12090" s="76"/>
      <c r="T12090" s="73"/>
      <c r="U12090" s="74"/>
      <c r="V12090" s="74"/>
      <c r="W12090" s="74"/>
      <c r="X12090" s="74"/>
    </row>
    <row r="12091">
      <c r="S12091" s="76"/>
      <c r="T12091" s="73"/>
      <c r="U12091" s="74"/>
      <c r="V12091" s="74"/>
      <c r="W12091" s="74"/>
      <c r="X12091" s="74"/>
    </row>
    <row r="12092">
      <c r="S12092" s="76"/>
      <c r="T12092" s="73"/>
      <c r="U12092" s="74"/>
      <c r="V12092" s="74"/>
      <c r="W12092" s="74"/>
      <c r="X12092" s="74"/>
    </row>
    <row r="12093">
      <c r="S12093" s="76"/>
      <c r="T12093" s="73"/>
      <c r="U12093" s="74"/>
      <c r="V12093" s="74"/>
      <c r="W12093" s="74"/>
      <c r="X12093" s="74"/>
    </row>
    <row r="12094">
      <c r="S12094" s="76"/>
      <c r="T12094" s="73"/>
      <c r="U12094" s="74"/>
      <c r="V12094" s="74"/>
      <c r="W12094" s="74"/>
      <c r="X12094" s="74"/>
    </row>
    <row r="12095">
      <c r="S12095" s="76"/>
      <c r="T12095" s="73"/>
      <c r="U12095" s="74"/>
      <c r="V12095" s="74"/>
      <c r="W12095" s="74"/>
      <c r="X12095" s="74"/>
    </row>
    <row r="12096">
      <c r="S12096" s="76"/>
      <c r="T12096" s="73"/>
      <c r="U12096" s="74"/>
      <c r="V12096" s="74"/>
      <c r="W12096" s="74"/>
      <c r="X12096" s="74"/>
    </row>
    <row r="12097">
      <c r="S12097" s="76"/>
      <c r="T12097" s="73"/>
      <c r="U12097" s="74"/>
      <c r="V12097" s="74"/>
      <c r="W12097" s="74"/>
      <c r="X12097" s="74"/>
    </row>
    <row r="12098">
      <c r="S12098" s="76"/>
      <c r="T12098" s="73"/>
      <c r="U12098" s="74"/>
      <c r="V12098" s="74"/>
      <c r="W12098" s="74"/>
      <c r="X12098" s="74"/>
    </row>
    <row r="12099">
      <c r="S12099" s="76"/>
      <c r="T12099" s="73"/>
      <c r="U12099" s="74"/>
      <c r="V12099" s="74"/>
      <c r="W12099" s="74"/>
      <c r="X12099" s="74"/>
    </row>
    <row r="12100">
      <c r="S12100" s="76"/>
      <c r="T12100" s="73"/>
      <c r="U12100" s="74"/>
      <c r="V12100" s="74"/>
      <c r="W12100" s="74"/>
      <c r="X12100" s="74"/>
    </row>
    <row r="12101">
      <c r="S12101" s="76"/>
      <c r="T12101" s="73"/>
      <c r="U12101" s="74"/>
      <c r="V12101" s="74"/>
      <c r="W12101" s="74"/>
      <c r="X12101" s="74"/>
    </row>
    <row r="12102">
      <c r="S12102" s="76"/>
      <c r="T12102" s="73"/>
      <c r="U12102" s="74"/>
      <c r="V12102" s="74"/>
      <c r="W12102" s="74"/>
      <c r="X12102" s="74"/>
    </row>
    <row r="12103">
      <c r="S12103" s="76"/>
      <c r="T12103" s="73"/>
      <c r="U12103" s="74"/>
      <c r="V12103" s="74"/>
      <c r="W12103" s="74"/>
      <c r="X12103" s="74"/>
    </row>
    <row r="12104">
      <c r="S12104" s="76"/>
      <c r="T12104" s="73"/>
      <c r="U12104" s="74"/>
      <c r="V12104" s="74"/>
      <c r="W12104" s="74"/>
      <c r="X12104" s="74"/>
    </row>
    <row r="12105">
      <c r="S12105" s="76"/>
      <c r="T12105" s="73"/>
      <c r="U12105" s="74"/>
      <c r="V12105" s="74"/>
      <c r="W12105" s="74"/>
      <c r="X12105" s="74"/>
    </row>
    <row r="12106">
      <c r="S12106" s="76"/>
      <c r="T12106" s="73"/>
      <c r="U12106" s="74"/>
      <c r="V12106" s="74"/>
      <c r="W12106" s="74"/>
      <c r="X12106" s="74"/>
    </row>
    <row r="12107">
      <c r="S12107" s="76"/>
      <c r="T12107" s="73"/>
      <c r="U12107" s="74"/>
      <c r="V12107" s="74"/>
      <c r="W12107" s="74"/>
      <c r="X12107" s="74"/>
    </row>
    <row r="12108">
      <c r="S12108" s="76"/>
      <c r="T12108" s="73"/>
      <c r="U12108" s="74"/>
      <c r="V12108" s="74"/>
      <c r="W12108" s="74"/>
      <c r="X12108" s="74"/>
    </row>
    <row r="12109">
      <c r="S12109" s="76"/>
      <c r="T12109" s="73"/>
      <c r="U12109" s="74"/>
      <c r="V12109" s="74"/>
      <c r="W12109" s="74"/>
      <c r="X12109" s="74"/>
    </row>
    <row r="12110">
      <c r="S12110" s="76"/>
      <c r="T12110" s="73"/>
      <c r="U12110" s="74"/>
      <c r="V12110" s="74"/>
      <c r="W12110" s="74"/>
      <c r="X12110" s="74"/>
    </row>
    <row r="12111">
      <c r="S12111" s="76"/>
      <c r="T12111" s="73"/>
      <c r="U12111" s="74"/>
      <c r="V12111" s="74"/>
      <c r="W12111" s="74"/>
      <c r="X12111" s="74"/>
    </row>
    <row r="12112">
      <c r="S12112" s="76"/>
      <c r="T12112" s="73"/>
      <c r="U12112" s="74"/>
      <c r="V12112" s="74"/>
      <c r="W12112" s="74"/>
      <c r="X12112" s="74"/>
    </row>
    <row r="12113">
      <c r="S12113" s="76"/>
      <c r="T12113" s="73"/>
      <c r="U12113" s="74"/>
      <c r="V12113" s="74"/>
      <c r="W12113" s="74"/>
      <c r="X12113" s="74"/>
    </row>
    <row r="12114">
      <c r="S12114" s="76"/>
      <c r="T12114" s="73"/>
      <c r="U12114" s="74"/>
      <c r="V12114" s="74"/>
      <c r="W12114" s="74"/>
      <c r="X12114" s="74"/>
    </row>
    <row r="12115">
      <c r="S12115" s="76"/>
      <c r="T12115" s="73"/>
      <c r="U12115" s="74"/>
      <c r="V12115" s="74"/>
      <c r="W12115" s="74"/>
      <c r="X12115" s="74"/>
    </row>
    <row r="12116">
      <c r="S12116" s="76"/>
      <c r="T12116" s="73"/>
      <c r="U12116" s="74"/>
      <c r="V12116" s="74"/>
      <c r="W12116" s="74"/>
      <c r="X12116" s="74"/>
    </row>
    <row r="12117">
      <c r="S12117" s="76"/>
      <c r="T12117" s="73"/>
      <c r="U12117" s="74"/>
      <c r="V12117" s="74"/>
      <c r="W12117" s="74"/>
      <c r="X12117" s="74"/>
    </row>
    <row r="12118">
      <c r="S12118" s="76"/>
      <c r="T12118" s="73"/>
      <c r="U12118" s="74"/>
      <c r="V12118" s="74"/>
      <c r="W12118" s="74"/>
      <c r="X12118" s="74"/>
    </row>
    <row r="12119">
      <c r="S12119" s="76"/>
      <c r="T12119" s="73"/>
      <c r="U12119" s="74"/>
      <c r="V12119" s="74"/>
      <c r="W12119" s="74"/>
      <c r="X12119" s="74"/>
    </row>
    <row r="12120">
      <c r="S12120" s="76"/>
      <c r="T12120" s="73"/>
      <c r="U12120" s="74"/>
      <c r="V12120" s="74"/>
      <c r="W12120" s="74"/>
      <c r="X12120" s="74"/>
    </row>
    <row r="12121">
      <c r="S12121" s="76"/>
      <c r="T12121" s="73"/>
      <c r="U12121" s="74"/>
      <c r="V12121" s="74"/>
      <c r="W12121" s="74"/>
      <c r="X12121" s="74"/>
    </row>
    <row r="12122">
      <c r="S12122" s="76"/>
      <c r="T12122" s="73"/>
      <c r="U12122" s="74"/>
      <c r="V12122" s="74"/>
      <c r="W12122" s="74"/>
      <c r="X12122" s="74"/>
    </row>
    <row r="12123">
      <c r="S12123" s="76"/>
      <c r="T12123" s="73"/>
      <c r="U12123" s="74"/>
      <c r="V12123" s="74"/>
      <c r="W12123" s="74"/>
      <c r="X12123" s="74"/>
    </row>
    <row r="12124">
      <c r="S12124" s="76"/>
      <c r="T12124" s="73"/>
      <c r="U12124" s="74"/>
      <c r="V12124" s="74"/>
      <c r="W12124" s="74"/>
      <c r="X12124" s="74"/>
    </row>
    <row r="12125">
      <c r="S12125" s="76"/>
      <c r="T12125" s="73"/>
      <c r="U12125" s="74"/>
      <c r="V12125" s="74"/>
      <c r="W12125" s="74"/>
      <c r="X12125" s="74"/>
    </row>
    <row r="12126">
      <c r="S12126" s="76"/>
      <c r="T12126" s="73"/>
      <c r="U12126" s="74"/>
      <c r="V12126" s="74"/>
      <c r="W12126" s="74"/>
      <c r="X12126" s="74"/>
    </row>
    <row r="12127">
      <c r="S12127" s="76"/>
      <c r="T12127" s="73"/>
      <c r="U12127" s="74"/>
      <c r="V12127" s="74"/>
      <c r="W12127" s="74"/>
      <c r="X12127" s="74"/>
    </row>
    <row r="12128">
      <c r="S12128" s="76"/>
      <c r="T12128" s="73"/>
      <c r="U12128" s="74"/>
      <c r="V12128" s="74"/>
      <c r="W12128" s="74"/>
      <c r="X12128" s="74"/>
    </row>
    <row r="12129">
      <c r="S12129" s="76"/>
      <c r="T12129" s="73"/>
      <c r="U12129" s="74"/>
      <c r="V12129" s="74"/>
      <c r="W12129" s="74"/>
      <c r="X12129" s="74"/>
    </row>
    <row r="12130">
      <c r="S12130" s="76"/>
      <c r="T12130" s="73"/>
      <c r="U12130" s="74"/>
      <c r="V12130" s="74"/>
      <c r="W12130" s="74"/>
      <c r="X12130" s="74"/>
    </row>
    <row r="12131">
      <c r="S12131" s="76"/>
      <c r="T12131" s="73"/>
      <c r="U12131" s="74"/>
      <c r="V12131" s="74"/>
      <c r="W12131" s="74"/>
      <c r="X12131" s="74"/>
    </row>
    <row r="12132">
      <c r="S12132" s="76"/>
      <c r="T12132" s="73"/>
      <c r="U12132" s="74"/>
      <c r="V12132" s="74"/>
      <c r="W12132" s="74"/>
      <c r="X12132" s="74"/>
    </row>
    <row r="12133">
      <c r="S12133" s="76"/>
      <c r="T12133" s="73"/>
      <c r="U12133" s="74"/>
      <c r="V12133" s="74"/>
      <c r="W12133" s="74"/>
      <c r="X12133" s="74"/>
    </row>
    <row r="12134">
      <c r="S12134" s="76"/>
      <c r="T12134" s="73"/>
      <c r="U12134" s="74"/>
      <c r="V12134" s="74"/>
      <c r="W12134" s="74"/>
      <c r="X12134" s="74"/>
    </row>
    <row r="12135">
      <c r="S12135" s="76"/>
      <c r="T12135" s="73"/>
      <c r="U12135" s="74"/>
      <c r="V12135" s="74"/>
      <c r="W12135" s="74"/>
      <c r="X12135" s="74"/>
    </row>
    <row r="12136">
      <c r="S12136" s="76"/>
      <c r="T12136" s="73"/>
      <c r="U12136" s="74"/>
      <c r="V12136" s="74"/>
      <c r="W12136" s="74"/>
      <c r="X12136" s="74"/>
    </row>
    <row r="12137">
      <c r="S12137" s="76"/>
      <c r="T12137" s="73"/>
      <c r="U12137" s="74"/>
      <c r="V12137" s="74"/>
      <c r="W12137" s="74"/>
      <c r="X12137" s="74"/>
    </row>
    <row r="12138">
      <c r="S12138" s="76"/>
      <c r="T12138" s="73"/>
      <c r="U12138" s="74"/>
      <c r="V12138" s="74"/>
      <c r="W12138" s="74"/>
      <c r="X12138" s="74"/>
    </row>
    <row r="12139">
      <c r="S12139" s="76"/>
      <c r="T12139" s="73"/>
      <c r="U12139" s="74"/>
      <c r="V12139" s="74"/>
      <c r="W12139" s="74"/>
      <c r="X12139" s="74"/>
    </row>
    <row r="12140">
      <c r="S12140" s="76"/>
      <c r="T12140" s="73"/>
      <c r="U12140" s="74"/>
      <c r="V12140" s="74"/>
      <c r="W12140" s="74"/>
      <c r="X12140" s="74"/>
    </row>
    <row r="12141">
      <c r="S12141" s="76"/>
      <c r="T12141" s="73"/>
      <c r="U12141" s="74"/>
      <c r="V12141" s="74"/>
      <c r="W12141" s="74"/>
      <c r="X12141" s="74"/>
    </row>
    <row r="12142">
      <c r="S12142" s="76"/>
      <c r="T12142" s="73"/>
      <c r="U12142" s="74"/>
      <c r="V12142" s="74"/>
      <c r="W12142" s="74"/>
      <c r="X12142" s="74"/>
    </row>
    <row r="12143">
      <c r="S12143" s="76"/>
      <c r="T12143" s="73"/>
      <c r="U12143" s="74"/>
      <c r="V12143" s="74"/>
      <c r="W12143" s="74"/>
      <c r="X12143" s="74"/>
    </row>
    <row r="12144">
      <c r="S12144" s="76"/>
      <c r="T12144" s="73"/>
      <c r="U12144" s="74"/>
      <c r="V12144" s="74"/>
      <c r="W12144" s="74"/>
      <c r="X12144" s="74"/>
    </row>
    <row r="12145">
      <c r="S12145" s="76"/>
      <c r="T12145" s="73"/>
      <c r="U12145" s="74"/>
      <c r="V12145" s="74"/>
      <c r="W12145" s="74"/>
      <c r="X12145" s="74"/>
    </row>
    <row r="12146">
      <c r="S12146" s="76"/>
      <c r="T12146" s="73"/>
      <c r="U12146" s="74"/>
      <c r="V12146" s="74"/>
      <c r="W12146" s="74"/>
      <c r="X12146" s="74"/>
    </row>
    <row r="12147">
      <c r="S12147" s="76"/>
      <c r="T12147" s="73"/>
      <c r="U12147" s="74"/>
      <c r="V12147" s="74"/>
      <c r="W12147" s="74"/>
      <c r="X12147" s="74"/>
    </row>
    <row r="12148">
      <c r="S12148" s="76"/>
      <c r="T12148" s="73"/>
      <c r="U12148" s="74"/>
      <c r="V12148" s="74"/>
      <c r="W12148" s="74"/>
      <c r="X12148" s="74"/>
    </row>
    <row r="12149">
      <c r="S12149" s="76"/>
      <c r="T12149" s="73"/>
      <c r="U12149" s="74"/>
      <c r="V12149" s="74"/>
      <c r="W12149" s="74"/>
      <c r="X12149" s="74"/>
    </row>
    <row r="12150">
      <c r="S12150" s="76"/>
      <c r="T12150" s="73"/>
      <c r="U12150" s="74"/>
      <c r="V12150" s="74"/>
      <c r="W12150" s="74"/>
      <c r="X12150" s="74"/>
    </row>
    <row r="12151">
      <c r="S12151" s="76"/>
      <c r="T12151" s="73"/>
      <c r="U12151" s="74"/>
      <c r="V12151" s="74"/>
      <c r="W12151" s="74"/>
      <c r="X12151" s="74"/>
    </row>
    <row r="12152">
      <c r="S12152" s="76"/>
      <c r="T12152" s="73"/>
      <c r="U12152" s="74"/>
      <c r="V12152" s="74"/>
      <c r="W12152" s="74"/>
      <c r="X12152" s="74"/>
    </row>
    <row r="12153">
      <c r="S12153" s="76"/>
      <c r="T12153" s="73"/>
      <c r="U12153" s="74"/>
      <c r="V12153" s="74"/>
      <c r="W12153" s="74"/>
      <c r="X12153" s="74"/>
    </row>
    <row r="12154">
      <c r="S12154" s="76"/>
      <c r="T12154" s="73"/>
      <c r="U12154" s="74"/>
      <c r="V12154" s="74"/>
      <c r="W12154" s="74"/>
      <c r="X12154" s="74"/>
    </row>
    <row r="12155">
      <c r="S12155" s="76"/>
      <c r="T12155" s="73"/>
      <c r="U12155" s="74"/>
      <c r="V12155" s="74"/>
      <c r="W12155" s="74"/>
      <c r="X12155" s="74"/>
    </row>
    <row r="12156">
      <c r="S12156" s="76"/>
      <c r="T12156" s="73"/>
      <c r="U12156" s="74"/>
      <c r="V12156" s="74"/>
      <c r="W12156" s="74"/>
      <c r="X12156" s="74"/>
    </row>
    <row r="12157">
      <c r="S12157" s="76"/>
      <c r="T12157" s="73"/>
      <c r="U12157" s="74"/>
      <c r="V12157" s="74"/>
      <c r="W12157" s="74"/>
      <c r="X12157" s="74"/>
    </row>
    <row r="12158">
      <c r="S12158" s="76"/>
      <c r="T12158" s="73"/>
      <c r="U12158" s="74"/>
      <c r="V12158" s="74"/>
      <c r="W12158" s="74"/>
      <c r="X12158" s="74"/>
    </row>
    <row r="12159">
      <c r="S12159" s="76"/>
      <c r="T12159" s="73"/>
      <c r="U12159" s="74"/>
      <c r="V12159" s="74"/>
      <c r="W12159" s="74"/>
      <c r="X12159" s="74"/>
    </row>
    <row r="12160">
      <c r="S12160" s="76"/>
      <c r="T12160" s="73"/>
      <c r="U12160" s="74"/>
      <c r="V12160" s="74"/>
      <c r="W12160" s="74"/>
      <c r="X12160" s="74"/>
    </row>
    <row r="12161">
      <c r="S12161" s="76"/>
      <c r="T12161" s="73"/>
      <c r="U12161" s="74"/>
      <c r="V12161" s="74"/>
      <c r="W12161" s="74"/>
      <c r="X12161" s="74"/>
    </row>
    <row r="12162">
      <c r="S12162" s="76"/>
      <c r="T12162" s="73"/>
      <c r="U12162" s="74"/>
      <c r="V12162" s="74"/>
      <c r="W12162" s="74"/>
      <c r="X12162" s="74"/>
    </row>
    <row r="12163">
      <c r="S12163" s="76"/>
      <c r="T12163" s="73"/>
      <c r="U12163" s="74"/>
      <c r="V12163" s="74"/>
      <c r="W12163" s="74"/>
      <c r="X12163" s="74"/>
    </row>
    <row r="12164">
      <c r="S12164" s="76"/>
      <c r="T12164" s="73"/>
      <c r="U12164" s="74"/>
      <c r="V12164" s="74"/>
      <c r="W12164" s="74"/>
      <c r="X12164" s="74"/>
    </row>
    <row r="12165">
      <c r="S12165" s="76"/>
      <c r="T12165" s="73"/>
      <c r="U12165" s="74"/>
      <c r="V12165" s="74"/>
      <c r="W12165" s="74"/>
      <c r="X12165" s="74"/>
    </row>
    <row r="12166">
      <c r="S12166" s="76"/>
      <c r="T12166" s="73"/>
      <c r="U12166" s="74"/>
      <c r="V12166" s="74"/>
      <c r="W12166" s="74"/>
      <c r="X12166" s="74"/>
    </row>
    <row r="12167">
      <c r="S12167" s="76"/>
      <c r="T12167" s="73"/>
      <c r="U12167" s="74"/>
      <c r="V12167" s="74"/>
      <c r="W12167" s="74"/>
      <c r="X12167" s="74"/>
    </row>
    <row r="12168">
      <c r="S12168" s="76"/>
      <c r="T12168" s="73"/>
      <c r="U12168" s="74"/>
      <c r="V12168" s="74"/>
      <c r="W12168" s="74"/>
      <c r="X12168" s="74"/>
    </row>
    <row r="12169">
      <c r="S12169" s="76"/>
      <c r="T12169" s="73"/>
      <c r="U12169" s="74"/>
      <c r="V12169" s="74"/>
      <c r="W12169" s="74"/>
      <c r="X12169" s="74"/>
    </row>
    <row r="12170">
      <c r="S12170" s="76"/>
      <c r="T12170" s="73"/>
      <c r="U12170" s="74"/>
      <c r="V12170" s="74"/>
      <c r="W12170" s="74"/>
      <c r="X12170" s="74"/>
    </row>
    <row r="12171">
      <c r="S12171" s="76"/>
      <c r="T12171" s="73"/>
      <c r="U12171" s="74"/>
      <c r="V12171" s="74"/>
      <c r="W12171" s="74"/>
      <c r="X12171" s="74"/>
    </row>
    <row r="12172">
      <c r="S12172" s="76"/>
      <c r="T12172" s="73"/>
      <c r="U12172" s="74"/>
      <c r="V12172" s="74"/>
      <c r="W12172" s="74"/>
      <c r="X12172" s="74"/>
    </row>
    <row r="12173">
      <c r="S12173" s="76"/>
      <c r="T12173" s="73"/>
      <c r="U12173" s="74"/>
      <c r="V12173" s="74"/>
      <c r="W12173" s="74"/>
      <c r="X12173" s="74"/>
    </row>
    <row r="12174">
      <c r="S12174" s="76"/>
      <c r="T12174" s="73"/>
      <c r="U12174" s="74"/>
      <c r="V12174" s="74"/>
      <c r="W12174" s="74"/>
      <c r="X12174" s="74"/>
    </row>
    <row r="12175">
      <c r="S12175" s="76"/>
      <c r="T12175" s="73"/>
      <c r="U12175" s="74"/>
      <c r="V12175" s="74"/>
      <c r="W12175" s="74"/>
      <c r="X12175" s="74"/>
    </row>
    <row r="12176">
      <c r="S12176" s="76"/>
      <c r="T12176" s="73"/>
      <c r="U12176" s="74"/>
      <c r="V12176" s="74"/>
      <c r="W12176" s="74"/>
      <c r="X12176" s="74"/>
    </row>
    <row r="12177">
      <c r="S12177" s="76"/>
      <c r="T12177" s="73"/>
      <c r="U12177" s="74"/>
      <c r="V12177" s="74"/>
      <c r="W12177" s="74"/>
      <c r="X12177" s="74"/>
    </row>
    <row r="12178">
      <c r="S12178" s="76"/>
      <c r="T12178" s="73"/>
      <c r="U12178" s="74"/>
      <c r="V12178" s="74"/>
      <c r="W12178" s="74"/>
      <c r="X12178" s="74"/>
    </row>
    <row r="12179">
      <c r="S12179" s="76"/>
      <c r="T12179" s="73"/>
      <c r="U12179" s="74"/>
      <c r="V12179" s="74"/>
      <c r="W12179" s="74"/>
      <c r="X12179" s="74"/>
    </row>
    <row r="12180">
      <c r="S12180" s="76"/>
      <c r="T12180" s="73"/>
      <c r="U12180" s="74"/>
      <c r="V12180" s="74"/>
      <c r="W12180" s="74"/>
      <c r="X12180" s="74"/>
    </row>
    <row r="12181">
      <c r="S12181" s="76"/>
      <c r="T12181" s="73"/>
      <c r="U12181" s="74"/>
      <c r="V12181" s="74"/>
      <c r="W12181" s="74"/>
      <c r="X12181" s="74"/>
    </row>
    <row r="12182">
      <c r="S12182" s="76"/>
      <c r="T12182" s="73"/>
      <c r="U12182" s="74"/>
      <c r="V12182" s="74"/>
      <c r="W12182" s="74"/>
      <c r="X12182" s="74"/>
    </row>
    <row r="12183">
      <c r="S12183" s="76"/>
      <c r="T12183" s="73"/>
      <c r="U12183" s="74"/>
      <c r="V12183" s="74"/>
      <c r="W12183" s="74"/>
      <c r="X12183" s="74"/>
    </row>
    <row r="12184">
      <c r="S12184" s="76"/>
      <c r="T12184" s="73"/>
      <c r="U12184" s="74"/>
      <c r="V12184" s="74"/>
      <c r="W12184" s="74"/>
      <c r="X12184" s="74"/>
    </row>
    <row r="12185">
      <c r="S12185" s="76"/>
      <c r="T12185" s="73"/>
      <c r="U12185" s="74"/>
      <c r="V12185" s="74"/>
      <c r="W12185" s="74"/>
      <c r="X12185" s="74"/>
    </row>
    <row r="12186">
      <c r="S12186" s="76"/>
      <c r="T12186" s="73"/>
      <c r="U12186" s="74"/>
      <c r="V12186" s="74"/>
      <c r="W12186" s="74"/>
      <c r="X12186" s="74"/>
    </row>
    <row r="12187">
      <c r="S12187" s="76"/>
      <c r="T12187" s="73"/>
      <c r="U12187" s="74"/>
      <c r="V12187" s="74"/>
      <c r="W12187" s="74"/>
      <c r="X12187" s="74"/>
    </row>
    <row r="12188">
      <c r="S12188" s="76"/>
      <c r="T12188" s="73"/>
      <c r="U12188" s="74"/>
      <c r="V12188" s="74"/>
      <c r="W12188" s="74"/>
      <c r="X12188" s="74"/>
    </row>
    <row r="12189">
      <c r="S12189" s="76"/>
      <c r="T12189" s="73"/>
      <c r="U12189" s="74"/>
      <c r="V12189" s="74"/>
      <c r="W12189" s="74"/>
      <c r="X12189" s="74"/>
    </row>
    <row r="12190">
      <c r="S12190" s="76"/>
      <c r="T12190" s="73"/>
      <c r="U12190" s="74"/>
      <c r="V12190" s="74"/>
      <c r="W12190" s="74"/>
      <c r="X12190" s="74"/>
    </row>
    <row r="12191">
      <c r="S12191" s="76"/>
      <c r="T12191" s="73"/>
      <c r="U12191" s="74"/>
      <c r="V12191" s="74"/>
      <c r="W12191" s="74"/>
      <c r="X12191" s="74"/>
    </row>
    <row r="12192">
      <c r="S12192" s="76"/>
      <c r="T12192" s="73"/>
      <c r="U12192" s="74"/>
      <c r="V12192" s="74"/>
      <c r="W12192" s="74"/>
      <c r="X12192" s="74"/>
    </row>
    <row r="12193">
      <c r="S12193" s="76"/>
      <c r="T12193" s="73"/>
      <c r="U12193" s="74"/>
      <c r="V12193" s="74"/>
      <c r="W12193" s="74"/>
      <c r="X12193" s="74"/>
    </row>
    <row r="12194">
      <c r="S12194" s="76"/>
      <c r="T12194" s="73"/>
      <c r="U12194" s="74"/>
      <c r="V12194" s="74"/>
      <c r="W12194" s="74"/>
      <c r="X12194" s="74"/>
    </row>
    <row r="12195">
      <c r="S12195" s="76"/>
      <c r="T12195" s="73"/>
      <c r="U12195" s="74"/>
      <c r="V12195" s="74"/>
      <c r="W12195" s="74"/>
      <c r="X12195" s="74"/>
    </row>
    <row r="12196">
      <c r="S12196" s="76"/>
      <c r="T12196" s="73"/>
      <c r="U12196" s="74"/>
      <c r="V12196" s="74"/>
      <c r="W12196" s="74"/>
      <c r="X12196" s="74"/>
    </row>
    <row r="12197">
      <c r="S12197" s="76"/>
      <c r="T12197" s="73"/>
      <c r="U12197" s="74"/>
      <c r="V12197" s="74"/>
      <c r="W12197" s="74"/>
      <c r="X12197" s="74"/>
    </row>
    <row r="12198">
      <c r="S12198" s="76"/>
      <c r="T12198" s="73"/>
      <c r="U12198" s="74"/>
      <c r="V12198" s="74"/>
      <c r="W12198" s="74"/>
      <c r="X12198" s="74"/>
    </row>
    <row r="12199">
      <c r="S12199" s="76"/>
      <c r="T12199" s="73"/>
      <c r="U12199" s="74"/>
      <c r="V12199" s="74"/>
      <c r="W12199" s="74"/>
      <c r="X12199" s="74"/>
    </row>
    <row r="12200">
      <c r="S12200" s="76"/>
      <c r="T12200" s="73"/>
      <c r="U12200" s="74"/>
      <c r="V12200" s="74"/>
      <c r="W12200" s="74"/>
      <c r="X12200" s="74"/>
    </row>
    <row r="12201">
      <c r="S12201" s="76"/>
      <c r="T12201" s="73"/>
      <c r="U12201" s="74"/>
      <c r="V12201" s="74"/>
      <c r="W12201" s="74"/>
      <c r="X12201" s="74"/>
    </row>
    <row r="12202">
      <c r="S12202" s="76"/>
      <c r="T12202" s="73"/>
      <c r="U12202" s="74"/>
      <c r="V12202" s="74"/>
      <c r="W12202" s="74"/>
      <c r="X12202" s="74"/>
    </row>
    <row r="12203">
      <c r="S12203" s="76"/>
      <c r="T12203" s="73"/>
      <c r="U12203" s="74"/>
      <c r="V12203" s="74"/>
      <c r="W12203" s="74"/>
      <c r="X12203" s="74"/>
    </row>
    <row r="12204">
      <c r="S12204" s="76"/>
      <c r="T12204" s="73"/>
      <c r="U12204" s="74"/>
      <c r="V12204" s="74"/>
      <c r="W12204" s="74"/>
      <c r="X12204" s="74"/>
    </row>
    <row r="12205">
      <c r="S12205" s="76"/>
      <c r="T12205" s="73"/>
      <c r="U12205" s="74"/>
      <c r="V12205" s="74"/>
      <c r="W12205" s="74"/>
      <c r="X12205" s="74"/>
    </row>
    <row r="12206">
      <c r="S12206" s="76"/>
      <c r="T12206" s="73"/>
      <c r="U12206" s="74"/>
      <c r="V12206" s="74"/>
      <c r="W12206" s="74"/>
      <c r="X12206" s="74"/>
    </row>
    <row r="12207">
      <c r="S12207" s="76"/>
      <c r="T12207" s="73"/>
      <c r="U12207" s="74"/>
      <c r="V12207" s="74"/>
      <c r="W12207" s="74"/>
      <c r="X12207" s="74"/>
    </row>
    <row r="12208">
      <c r="S12208" s="76"/>
      <c r="T12208" s="73"/>
      <c r="U12208" s="74"/>
      <c r="V12208" s="74"/>
      <c r="W12208" s="74"/>
      <c r="X12208" s="74"/>
    </row>
    <row r="12209">
      <c r="S12209" s="76"/>
      <c r="T12209" s="73"/>
      <c r="U12209" s="74"/>
      <c r="V12209" s="74"/>
      <c r="W12209" s="74"/>
      <c r="X12209" s="74"/>
    </row>
    <row r="12210">
      <c r="S12210" s="76"/>
      <c r="T12210" s="73"/>
      <c r="U12210" s="74"/>
      <c r="V12210" s="74"/>
      <c r="W12210" s="74"/>
      <c r="X12210" s="74"/>
    </row>
    <row r="12211">
      <c r="S12211" s="76"/>
      <c r="T12211" s="73"/>
      <c r="U12211" s="74"/>
      <c r="V12211" s="74"/>
      <c r="W12211" s="74"/>
      <c r="X12211" s="74"/>
    </row>
    <row r="12212">
      <c r="S12212" s="76"/>
      <c r="T12212" s="73"/>
      <c r="U12212" s="74"/>
      <c r="V12212" s="74"/>
      <c r="W12212" s="74"/>
      <c r="X12212" s="74"/>
    </row>
    <row r="12213">
      <c r="S12213" s="76"/>
      <c r="T12213" s="73"/>
      <c r="U12213" s="74"/>
      <c r="V12213" s="74"/>
      <c r="W12213" s="74"/>
      <c r="X12213" s="74"/>
    </row>
    <row r="12214">
      <c r="S12214" s="76"/>
      <c r="T12214" s="73"/>
      <c r="U12214" s="74"/>
      <c r="V12214" s="74"/>
      <c r="W12214" s="74"/>
      <c r="X12214" s="74"/>
    </row>
    <row r="12215">
      <c r="S12215" s="76"/>
      <c r="T12215" s="73"/>
      <c r="U12215" s="74"/>
      <c r="V12215" s="74"/>
      <c r="W12215" s="74"/>
      <c r="X12215" s="74"/>
    </row>
    <row r="12216">
      <c r="S12216" s="76"/>
      <c r="T12216" s="73"/>
      <c r="U12216" s="74"/>
      <c r="V12216" s="74"/>
      <c r="W12216" s="74"/>
      <c r="X12216" s="74"/>
    </row>
    <row r="12217">
      <c r="S12217" s="76"/>
      <c r="T12217" s="73"/>
      <c r="U12217" s="74"/>
      <c r="V12217" s="74"/>
      <c r="W12217" s="74"/>
      <c r="X12217" s="74"/>
    </row>
    <row r="12218">
      <c r="S12218" s="76"/>
      <c r="T12218" s="73"/>
      <c r="U12218" s="74"/>
      <c r="V12218" s="74"/>
      <c r="W12218" s="74"/>
      <c r="X12218" s="74"/>
    </row>
    <row r="12219">
      <c r="S12219" s="76"/>
      <c r="T12219" s="73"/>
      <c r="U12219" s="74"/>
      <c r="V12219" s="74"/>
      <c r="W12219" s="74"/>
      <c r="X12219" s="74"/>
    </row>
    <row r="12220">
      <c r="S12220" s="76"/>
      <c r="T12220" s="73"/>
      <c r="U12220" s="74"/>
      <c r="V12220" s="74"/>
      <c r="W12220" s="74"/>
      <c r="X12220" s="74"/>
    </row>
    <row r="12221">
      <c r="S12221" s="76"/>
      <c r="T12221" s="73"/>
      <c r="U12221" s="74"/>
      <c r="V12221" s="74"/>
      <c r="W12221" s="74"/>
      <c r="X12221" s="74"/>
    </row>
    <row r="12222">
      <c r="S12222" s="76"/>
      <c r="T12222" s="73"/>
      <c r="U12222" s="74"/>
      <c r="V12222" s="74"/>
      <c r="W12222" s="74"/>
      <c r="X12222" s="74"/>
    </row>
    <row r="12223">
      <c r="S12223" s="76"/>
      <c r="T12223" s="73"/>
      <c r="U12223" s="74"/>
      <c r="V12223" s="74"/>
      <c r="W12223" s="74"/>
      <c r="X12223" s="74"/>
    </row>
    <row r="12224">
      <c r="S12224" s="76"/>
      <c r="T12224" s="73"/>
      <c r="U12224" s="74"/>
      <c r="V12224" s="74"/>
      <c r="W12224" s="74"/>
      <c r="X12224" s="74"/>
    </row>
    <row r="12225">
      <c r="S12225" s="76"/>
      <c r="T12225" s="73"/>
      <c r="U12225" s="74"/>
      <c r="V12225" s="74"/>
      <c r="W12225" s="74"/>
      <c r="X12225" s="74"/>
    </row>
    <row r="12226">
      <c r="S12226" s="76"/>
      <c r="T12226" s="73"/>
      <c r="U12226" s="74"/>
      <c r="V12226" s="74"/>
      <c r="W12226" s="74"/>
      <c r="X12226" s="74"/>
    </row>
    <row r="12227">
      <c r="S12227" s="76"/>
      <c r="T12227" s="73"/>
      <c r="U12227" s="74"/>
      <c r="V12227" s="74"/>
      <c r="W12227" s="74"/>
      <c r="X12227" s="74"/>
    </row>
    <row r="12228">
      <c r="S12228" s="76"/>
      <c r="T12228" s="73"/>
      <c r="U12228" s="74"/>
      <c r="V12228" s="74"/>
      <c r="W12228" s="74"/>
      <c r="X12228" s="74"/>
    </row>
    <row r="12229">
      <c r="S12229" s="76"/>
      <c r="T12229" s="73"/>
      <c r="U12229" s="74"/>
      <c r="V12229" s="74"/>
      <c r="W12229" s="74"/>
      <c r="X12229" s="74"/>
    </row>
    <row r="12230">
      <c r="S12230" s="76"/>
      <c r="T12230" s="73"/>
      <c r="U12230" s="74"/>
      <c r="V12230" s="74"/>
      <c r="W12230" s="74"/>
      <c r="X12230" s="74"/>
    </row>
    <row r="12231">
      <c r="S12231" s="76"/>
      <c r="T12231" s="73"/>
      <c r="U12231" s="74"/>
      <c r="V12231" s="74"/>
      <c r="W12231" s="74"/>
      <c r="X12231" s="74"/>
    </row>
    <row r="12232">
      <c r="S12232" s="76"/>
      <c r="T12232" s="73"/>
      <c r="U12232" s="74"/>
      <c r="V12232" s="74"/>
      <c r="W12232" s="74"/>
      <c r="X12232" s="74"/>
    </row>
    <row r="12233">
      <c r="S12233" s="76"/>
      <c r="T12233" s="73"/>
      <c r="U12233" s="74"/>
      <c r="V12233" s="74"/>
      <c r="W12233" s="74"/>
      <c r="X12233" s="74"/>
    </row>
    <row r="12234">
      <c r="S12234" s="76"/>
      <c r="T12234" s="73"/>
      <c r="U12234" s="74"/>
      <c r="V12234" s="74"/>
      <c r="W12234" s="74"/>
      <c r="X12234" s="74"/>
    </row>
    <row r="12235">
      <c r="S12235" s="76"/>
      <c r="T12235" s="73"/>
      <c r="U12235" s="74"/>
      <c r="V12235" s="74"/>
      <c r="W12235" s="74"/>
      <c r="X12235" s="74"/>
    </row>
    <row r="12236">
      <c r="S12236" s="76"/>
      <c r="T12236" s="73"/>
      <c r="U12236" s="74"/>
      <c r="V12236" s="74"/>
      <c r="W12236" s="74"/>
      <c r="X12236" s="74"/>
    </row>
    <row r="12237">
      <c r="S12237" s="76"/>
      <c r="T12237" s="73"/>
      <c r="U12237" s="74"/>
      <c r="V12237" s="74"/>
      <c r="W12237" s="74"/>
      <c r="X12237" s="74"/>
    </row>
    <row r="12238">
      <c r="S12238" s="76"/>
      <c r="T12238" s="73"/>
      <c r="U12238" s="74"/>
      <c r="V12238" s="74"/>
      <c r="W12238" s="74"/>
      <c r="X12238" s="74"/>
    </row>
    <row r="12239">
      <c r="S12239" s="76"/>
      <c r="T12239" s="73"/>
      <c r="U12239" s="74"/>
      <c r="V12239" s="74"/>
      <c r="W12239" s="74"/>
      <c r="X12239" s="74"/>
    </row>
    <row r="12240">
      <c r="S12240" s="76"/>
      <c r="T12240" s="73"/>
      <c r="U12240" s="74"/>
      <c r="V12240" s="74"/>
      <c r="W12240" s="74"/>
      <c r="X12240" s="74"/>
    </row>
    <row r="12241">
      <c r="S12241" s="76"/>
      <c r="T12241" s="73"/>
      <c r="U12241" s="74"/>
      <c r="V12241" s="74"/>
      <c r="W12241" s="74"/>
      <c r="X12241" s="74"/>
    </row>
    <row r="12242">
      <c r="S12242" s="76"/>
      <c r="T12242" s="73"/>
      <c r="U12242" s="74"/>
      <c r="V12242" s="74"/>
      <c r="W12242" s="74"/>
      <c r="X12242" s="74"/>
    </row>
    <row r="12243">
      <c r="S12243" s="76"/>
      <c r="T12243" s="73"/>
      <c r="U12243" s="74"/>
      <c r="V12243" s="74"/>
      <c r="W12243" s="74"/>
      <c r="X12243" s="74"/>
    </row>
    <row r="12244">
      <c r="S12244" s="76"/>
      <c r="T12244" s="73"/>
      <c r="U12244" s="74"/>
      <c r="V12244" s="74"/>
      <c r="W12244" s="74"/>
      <c r="X12244" s="74"/>
    </row>
    <row r="12245">
      <c r="S12245" s="76"/>
      <c r="T12245" s="73"/>
      <c r="U12245" s="74"/>
      <c r="V12245" s="74"/>
      <c r="W12245" s="74"/>
      <c r="X12245" s="74"/>
    </row>
    <row r="12246">
      <c r="S12246" s="76"/>
      <c r="T12246" s="73"/>
      <c r="U12246" s="74"/>
      <c r="V12246" s="74"/>
      <c r="W12246" s="74"/>
      <c r="X12246" s="74"/>
    </row>
    <row r="12247">
      <c r="S12247" s="76"/>
      <c r="T12247" s="73"/>
      <c r="U12247" s="74"/>
      <c r="V12247" s="74"/>
      <c r="W12247" s="74"/>
      <c r="X12247" s="74"/>
    </row>
    <row r="12248">
      <c r="S12248" s="76"/>
      <c r="T12248" s="73"/>
      <c r="U12248" s="74"/>
      <c r="V12248" s="74"/>
      <c r="W12248" s="74"/>
      <c r="X12248" s="74"/>
    </row>
    <row r="12249">
      <c r="S12249" s="76"/>
      <c r="T12249" s="73"/>
      <c r="U12249" s="74"/>
      <c r="V12249" s="74"/>
      <c r="W12249" s="74"/>
      <c r="X12249" s="74"/>
    </row>
    <row r="12250">
      <c r="S12250" s="76"/>
      <c r="T12250" s="73"/>
      <c r="U12250" s="74"/>
      <c r="V12250" s="74"/>
      <c r="W12250" s="74"/>
      <c r="X12250" s="74"/>
    </row>
    <row r="12251">
      <c r="S12251" s="76"/>
      <c r="T12251" s="73"/>
      <c r="U12251" s="74"/>
      <c r="V12251" s="74"/>
      <c r="W12251" s="74"/>
      <c r="X12251" s="74"/>
    </row>
    <row r="12252">
      <c r="S12252" s="76"/>
      <c r="T12252" s="73"/>
      <c r="U12252" s="74"/>
      <c r="V12252" s="74"/>
      <c r="W12252" s="74"/>
      <c r="X12252" s="74"/>
    </row>
    <row r="12253">
      <c r="S12253" s="76"/>
      <c r="T12253" s="73"/>
      <c r="U12253" s="74"/>
      <c r="V12253" s="74"/>
      <c r="W12253" s="74"/>
      <c r="X12253" s="74"/>
    </row>
    <row r="12254">
      <c r="S12254" s="76"/>
      <c r="T12254" s="73"/>
      <c r="U12254" s="74"/>
      <c r="V12254" s="74"/>
      <c r="W12254" s="74"/>
      <c r="X12254" s="74"/>
    </row>
    <row r="12255">
      <c r="S12255" s="76"/>
      <c r="T12255" s="73"/>
      <c r="U12255" s="74"/>
      <c r="V12255" s="74"/>
      <c r="W12255" s="74"/>
      <c r="X12255" s="74"/>
    </row>
    <row r="12256">
      <c r="S12256" s="76"/>
      <c r="T12256" s="73"/>
      <c r="U12256" s="74"/>
      <c r="V12256" s="74"/>
      <c r="W12256" s="74"/>
      <c r="X12256" s="74"/>
    </row>
    <row r="12257">
      <c r="S12257" s="76"/>
      <c r="T12257" s="73"/>
      <c r="U12257" s="74"/>
      <c r="V12257" s="74"/>
      <c r="W12257" s="74"/>
      <c r="X12257" s="74"/>
    </row>
    <row r="12258">
      <c r="S12258" s="76"/>
      <c r="T12258" s="73"/>
      <c r="U12258" s="74"/>
      <c r="V12258" s="74"/>
      <c r="W12258" s="74"/>
      <c r="X12258" s="74"/>
    </row>
    <row r="12259">
      <c r="S12259" s="76"/>
      <c r="T12259" s="73"/>
      <c r="U12259" s="74"/>
      <c r="V12259" s="74"/>
      <c r="W12259" s="74"/>
      <c r="X12259" s="74"/>
    </row>
    <row r="12260">
      <c r="S12260" s="76"/>
      <c r="T12260" s="73"/>
      <c r="U12260" s="74"/>
      <c r="V12260" s="74"/>
      <c r="W12260" s="74"/>
      <c r="X12260" s="74"/>
    </row>
    <row r="12261">
      <c r="S12261" s="76"/>
      <c r="T12261" s="73"/>
      <c r="U12261" s="74"/>
      <c r="V12261" s="74"/>
      <c r="W12261" s="74"/>
      <c r="X12261" s="74"/>
    </row>
    <row r="12262">
      <c r="S12262" s="76"/>
      <c r="T12262" s="73"/>
      <c r="U12262" s="74"/>
      <c r="V12262" s="74"/>
      <c r="W12262" s="74"/>
      <c r="X12262" s="74"/>
    </row>
    <row r="12263">
      <c r="S12263" s="76"/>
      <c r="T12263" s="73"/>
      <c r="U12263" s="74"/>
      <c r="V12263" s="74"/>
      <c r="W12263" s="74"/>
      <c r="X12263" s="74"/>
    </row>
    <row r="12264">
      <c r="S12264" s="76"/>
      <c r="T12264" s="73"/>
      <c r="U12264" s="74"/>
      <c r="V12264" s="74"/>
      <c r="W12264" s="74"/>
      <c r="X12264" s="74"/>
    </row>
    <row r="12265">
      <c r="S12265" s="76"/>
      <c r="T12265" s="73"/>
      <c r="U12265" s="74"/>
      <c r="V12265" s="74"/>
      <c r="W12265" s="74"/>
      <c r="X12265" s="74"/>
    </row>
    <row r="12266">
      <c r="S12266" s="76"/>
      <c r="T12266" s="73"/>
      <c r="U12266" s="74"/>
      <c r="V12266" s="74"/>
      <c r="W12266" s="74"/>
      <c r="X12266" s="74"/>
    </row>
    <row r="12267">
      <c r="S12267" s="76"/>
      <c r="T12267" s="73"/>
      <c r="U12267" s="74"/>
      <c r="V12267" s="74"/>
      <c r="W12267" s="74"/>
      <c r="X12267" s="74"/>
    </row>
    <row r="12268">
      <c r="S12268" s="76"/>
      <c r="T12268" s="73"/>
      <c r="U12268" s="74"/>
      <c r="V12268" s="74"/>
      <c r="W12268" s="74"/>
      <c r="X12268" s="74"/>
    </row>
    <row r="12269">
      <c r="S12269" s="76"/>
      <c r="T12269" s="73"/>
      <c r="U12269" s="74"/>
      <c r="V12269" s="74"/>
      <c r="W12269" s="74"/>
      <c r="X12269" s="74"/>
    </row>
    <row r="12270">
      <c r="S12270" s="76"/>
      <c r="T12270" s="73"/>
      <c r="U12270" s="74"/>
      <c r="V12270" s="74"/>
      <c r="W12270" s="74"/>
      <c r="X12270" s="74"/>
    </row>
    <row r="12271">
      <c r="S12271" s="76"/>
      <c r="T12271" s="73"/>
      <c r="U12271" s="74"/>
      <c r="V12271" s="74"/>
      <c r="W12271" s="74"/>
      <c r="X12271" s="74"/>
    </row>
    <row r="12272">
      <c r="S12272" s="76"/>
      <c r="T12272" s="73"/>
      <c r="U12272" s="74"/>
      <c r="V12272" s="74"/>
      <c r="W12272" s="74"/>
      <c r="X12272" s="74"/>
    </row>
    <row r="12273">
      <c r="S12273" s="76"/>
      <c r="T12273" s="73"/>
      <c r="U12273" s="74"/>
      <c r="V12273" s="74"/>
      <c r="W12273" s="74"/>
      <c r="X12273" s="74"/>
    </row>
    <row r="12274">
      <c r="S12274" s="76"/>
      <c r="T12274" s="73"/>
      <c r="U12274" s="74"/>
      <c r="V12274" s="74"/>
      <c r="W12274" s="74"/>
      <c r="X12274" s="74"/>
    </row>
    <row r="12275">
      <c r="S12275" s="76"/>
      <c r="T12275" s="73"/>
      <c r="U12275" s="74"/>
      <c r="V12275" s="74"/>
      <c r="W12275" s="74"/>
      <c r="X12275" s="74"/>
    </row>
    <row r="12276">
      <c r="S12276" s="76"/>
      <c r="T12276" s="73"/>
      <c r="U12276" s="74"/>
      <c r="V12276" s="74"/>
      <c r="W12276" s="74"/>
      <c r="X12276" s="74"/>
    </row>
    <row r="12277">
      <c r="S12277" s="76"/>
      <c r="T12277" s="73"/>
      <c r="U12277" s="74"/>
      <c r="V12277" s="74"/>
      <c r="W12277" s="74"/>
      <c r="X12277" s="74"/>
    </row>
    <row r="12278">
      <c r="S12278" s="76"/>
      <c r="T12278" s="73"/>
      <c r="U12278" s="74"/>
      <c r="V12278" s="74"/>
      <c r="W12278" s="74"/>
      <c r="X12278" s="74"/>
    </row>
    <row r="12279">
      <c r="S12279" s="76"/>
      <c r="T12279" s="73"/>
      <c r="U12279" s="74"/>
      <c r="V12279" s="74"/>
      <c r="W12279" s="74"/>
      <c r="X12279" s="74"/>
    </row>
    <row r="12280">
      <c r="S12280" s="76"/>
      <c r="T12280" s="73"/>
      <c r="U12280" s="74"/>
      <c r="V12280" s="74"/>
      <c r="W12280" s="74"/>
      <c r="X12280" s="74"/>
    </row>
    <row r="12281">
      <c r="S12281" s="76"/>
      <c r="T12281" s="73"/>
      <c r="U12281" s="74"/>
      <c r="V12281" s="74"/>
      <c r="W12281" s="74"/>
      <c r="X12281" s="74"/>
    </row>
    <row r="12282">
      <c r="S12282" s="76"/>
      <c r="T12282" s="73"/>
      <c r="U12282" s="74"/>
      <c r="V12282" s="74"/>
      <c r="W12282" s="74"/>
      <c r="X12282" s="74"/>
    </row>
    <row r="12283">
      <c r="S12283" s="76"/>
      <c r="T12283" s="73"/>
      <c r="U12283" s="74"/>
      <c r="V12283" s="74"/>
      <c r="W12283" s="74"/>
      <c r="X12283" s="74"/>
    </row>
    <row r="12284">
      <c r="S12284" s="76"/>
      <c r="T12284" s="73"/>
      <c r="U12284" s="74"/>
      <c r="V12284" s="74"/>
      <c r="W12284" s="74"/>
      <c r="X12284" s="74"/>
    </row>
    <row r="12285">
      <c r="S12285" s="76"/>
      <c r="T12285" s="73"/>
      <c r="U12285" s="74"/>
      <c r="V12285" s="74"/>
      <c r="W12285" s="74"/>
      <c r="X12285" s="74"/>
    </row>
    <row r="12286">
      <c r="S12286" s="76"/>
      <c r="T12286" s="73"/>
      <c r="U12286" s="74"/>
      <c r="V12286" s="74"/>
      <c r="W12286" s="74"/>
      <c r="X12286" s="74"/>
    </row>
    <row r="12287">
      <c r="S12287" s="76"/>
      <c r="T12287" s="73"/>
      <c r="U12287" s="74"/>
      <c r="V12287" s="74"/>
      <c r="W12287" s="74"/>
      <c r="X12287" s="74"/>
    </row>
    <row r="12288">
      <c r="S12288" s="76"/>
      <c r="T12288" s="73"/>
      <c r="U12288" s="74"/>
      <c r="V12288" s="74"/>
      <c r="W12288" s="74"/>
      <c r="X12288" s="74"/>
    </row>
    <row r="12289">
      <c r="S12289" s="76"/>
      <c r="T12289" s="73"/>
      <c r="U12289" s="74"/>
      <c r="V12289" s="74"/>
      <c r="W12289" s="74"/>
      <c r="X12289" s="74"/>
    </row>
    <row r="12290">
      <c r="S12290" s="76"/>
      <c r="T12290" s="73"/>
      <c r="U12290" s="74"/>
      <c r="V12290" s="74"/>
      <c r="W12290" s="74"/>
      <c r="X12290" s="74"/>
    </row>
    <row r="12291">
      <c r="S12291" s="76"/>
      <c r="T12291" s="73"/>
      <c r="U12291" s="74"/>
      <c r="V12291" s="74"/>
      <c r="W12291" s="74"/>
      <c r="X12291" s="74"/>
    </row>
    <row r="12292">
      <c r="S12292" s="76"/>
      <c r="T12292" s="73"/>
      <c r="U12292" s="74"/>
      <c r="V12292" s="74"/>
      <c r="W12292" s="74"/>
      <c r="X12292" s="74"/>
    </row>
    <row r="12293">
      <c r="S12293" s="76"/>
      <c r="T12293" s="73"/>
      <c r="U12293" s="74"/>
      <c r="V12293" s="74"/>
      <c r="W12293" s="74"/>
      <c r="X12293" s="74"/>
    </row>
    <row r="12294">
      <c r="S12294" s="76"/>
      <c r="T12294" s="73"/>
      <c r="U12294" s="74"/>
      <c r="V12294" s="74"/>
      <c r="W12294" s="74"/>
      <c r="X12294" s="74"/>
    </row>
    <row r="12295">
      <c r="S12295" s="76"/>
      <c r="T12295" s="73"/>
      <c r="U12295" s="74"/>
      <c r="V12295" s="74"/>
      <c r="W12295" s="74"/>
      <c r="X12295" s="74"/>
    </row>
    <row r="12296">
      <c r="S12296" s="76"/>
      <c r="T12296" s="73"/>
      <c r="U12296" s="74"/>
      <c r="V12296" s="74"/>
      <c r="W12296" s="74"/>
      <c r="X12296" s="74"/>
    </row>
    <row r="12297">
      <c r="S12297" s="76"/>
      <c r="T12297" s="73"/>
      <c r="U12297" s="74"/>
      <c r="V12297" s="74"/>
      <c r="W12297" s="74"/>
      <c r="X12297" s="74"/>
    </row>
    <row r="12298">
      <c r="S12298" s="76"/>
      <c r="T12298" s="73"/>
      <c r="U12298" s="74"/>
      <c r="V12298" s="74"/>
      <c r="W12298" s="74"/>
      <c r="X12298" s="74"/>
    </row>
    <row r="12299">
      <c r="S12299" s="76"/>
      <c r="T12299" s="73"/>
      <c r="U12299" s="74"/>
      <c r="V12299" s="74"/>
      <c r="W12299" s="74"/>
      <c r="X12299" s="74"/>
    </row>
    <row r="12300">
      <c r="S12300" s="76"/>
      <c r="T12300" s="73"/>
      <c r="U12300" s="74"/>
      <c r="V12300" s="74"/>
      <c r="W12300" s="74"/>
      <c r="X12300" s="74"/>
    </row>
    <row r="12301">
      <c r="S12301" s="76"/>
      <c r="T12301" s="73"/>
      <c r="U12301" s="74"/>
      <c r="V12301" s="74"/>
      <c r="W12301" s="74"/>
      <c r="X12301" s="74"/>
    </row>
    <row r="12302">
      <c r="S12302" s="76"/>
      <c r="T12302" s="73"/>
      <c r="U12302" s="74"/>
      <c r="V12302" s="74"/>
      <c r="W12302" s="74"/>
      <c r="X12302" s="74"/>
    </row>
    <row r="12303">
      <c r="S12303" s="76"/>
      <c r="T12303" s="73"/>
      <c r="U12303" s="74"/>
      <c r="V12303" s="74"/>
      <c r="W12303" s="74"/>
      <c r="X12303" s="74"/>
    </row>
    <row r="12304">
      <c r="S12304" s="76"/>
      <c r="T12304" s="73"/>
      <c r="U12304" s="74"/>
      <c r="V12304" s="74"/>
      <c r="W12304" s="74"/>
      <c r="X12304" s="74"/>
    </row>
    <row r="12305">
      <c r="S12305" s="76"/>
      <c r="T12305" s="73"/>
      <c r="U12305" s="74"/>
      <c r="V12305" s="74"/>
      <c r="W12305" s="74"/>
      <c r="X12305" s="74"/>
    </row>
    <row r="12306">
      <c r="S12306" s="76"/>
      <c r="T12306" s="73"/>
      <c r="U12306" s="74"/>
      <c r="V12306" s="74"/>
      <c r="W12306" s="74"/>
      <c r="X12306" s="74"/>
    </row>
    <row r="12307">
      <c r="S12307" s="76"/>
      <c r="T12307" s="73"/>
      <c r="U12307" s="74"/>
      <c r="V12307" s="74"/>
      <c r="W12307" s="74"/>
      <c r="X12307" s="74"/>
    </row>
    <row r="12308">
      <c r="S12308" s="76"/>
      <c r="T12308" s="73"/>
      <c r="U12308" s="74"/>
      <c r="V12308" s="74"/>
      <c r="W12308" s="74"/>
      <c r="X12308" s="74"/>
    </row>
    <row r="12309">
      <c r="S12309" s="76"/>
      <c r="T12309" s="73"/>
      <c r="U12309" s="74"/>
      <c r="V12309" s="74"/>
      <c r="W12309" s="74"/>
      <c r="X12309" s="74"/>
    </row>
    <row r="12310">
      <c r="S12310" s="76"/>
      <c r="T12310" s="73"/>
      <c r="U12310" s="74"/>
      <c r="V12310" s="74"/>
      <c r="W12310" s="74"/>
      <c r="X12310" s="74"/>
    </row>
    <row r="12311">
      <c r="S12311" s="76"/>
      <c r="T12311" s="73"/>
      <c r="U12311" s="74"/>
      <c r="V12311" s="74"/>
      <c r="W12311" s="74"/>
      <c r="X12311" s="74"/>
    </row>
    <row r="12312">
      <c r="S12312" s="76"/>
      <c r="T12312" s="73"/>
      <c r="U12312" s="74"/>
      <c r="V12312" s="74"/>
      <c r="W12312" s="74"/>
      <c r="X12312" s="74"/>
    </row>
    <row r="12313">
      <c r="S12313" s="76"/>
      <c r="T12313" s="73"/>
      <c r="U12313" s="74"/>
      <c r="V12313" s="74"/>
      <c r="W12313" s="74"/>
      <c r="X12313" s="74"/>
    </row>
    <row r="12314">
      <c r="S12314" s="76"/>
      <c r="T12314" s="73"/>
      <c r="U12314" s="74"/>
      <c r="V12314" s="74"/>
      <c r="W12314" s="74"/>
      <c r="X12314" s="74"/>
    </row>
    <row r="12315">
      <c r="S12315" s="76"/>
      <c r="T12315" s="73"/>
      <c r="U12315" s="74"/>
      <c r="V12315" s="74"/>
      <c r="W12315" s="74"/>
      <c r="X12315" s="74"/>
    </row>
    <row r="12316">
      <c r="S12316" s="76"/>
      <c r="T12316" s="73"/>
      <c r="U12316" s="74"/>
      <c r="V12316" s="74"/>
      <c r="W12316" s="74"/>
      <c r="X12316" s="74"/>
    </row>
    <row r="12317">
      <c r="S12317" s="76"/>
      <c r="T12317" s="73"/>
      <c r="U12317" s="74"/>
      <c r="V12317" s="74"/>
      <c r="W12317" s="74"/>
      <c r="X12317" s="74"/>
    </row>
    <row r="12318">
      <c r="S12318" s="76"/>
      <c r="T12318" s="73"/>
      <c r="U12318" s="74"/>
      <c r="V12318" s="74"/>
      <c r="W12318" s="74"/>
      <c r="X12318" s="74"/>
    </row>
    <row r="12319">
      <c r="S12319" s="76"/>
      <c r="T12319" s="73"/>
      <c r="U12319" s="74"/>
      <c r="V12319" s="74"/>
      <c r="W12319" s="74"/>
      <c r="X12319" s="74"/>
    </row>
    <row r="12320">
      <c r="S12320" s="76"/>
      <c r="T12320" s="73"/>
      <c r="U12320" s="74"/>
      <c r="V12320" s="74"/>
      <c r="W12320" s="74"/>
      <c r="X12320" s="74"/>
    </row>
    <row r="12321">
      <c r="S12321" s="76"/>
      <c r="T12321" s="73"/>
      <c r="U12321" s="74"/>
      <c r="V12321" s="74"/>
      <c r="W12321" s="74"/>
      <c r="X12321" s="74"/>
    </row>
    <row r="12322">
      <c r="S12322" s="76"/>
      <c r="T12322" s="73"/>
      <c r="U12322" s="74"/>
      <c r="V12322" s="74"/>
      <c r="W12322" s="74"/>
      <c r="X12322" s="74"/>
    </row>
    <row r="12323">
      <c r="S12323" s="76"/>
      <c r="T12323" s="73"/>
      <c r="U12323" s="74"/>
      <c r="V12323" s="74"/>
      <c r="W12323" s="74"/>
      <c r="X12323" s="74"/>
    </row>
    <row r="12324">
      <c r="S12324" s="76"/>
      <c r="T12324" s="73"/>
      <c r="U12324" s="74"/>
      <c r="V12324" s="74"/>
      <c r="W12324" s="74"/>
      <c r="X12324" s="74"/>
    </row>
    <row r="12325">
      <c r="S12325" s="76"/>
      <c r="T12325" s="73"/>
      <c r="U12325" s="74"/>
      <c r="V12325" s="74"/>
      <c r="W12325" s="74"/>
      <c r="X12325" s="74"/>
    </row>
    <row r="12326">
      <c r="S12326" s="76"/>
      <c r="T12326" s="73"/>
      <c r="U12326" s="74"/>
      <c r="V12326" s="74"/>
      <c r="W12326" s="74"/>
      <c r="X12326" s="74"/>
    </row>
    <row r="12327">
      <c r="S12327" s="76"/>
      <c r="T12327" s="73"/>
      <c r="U12327" s="74"/>
      <c r="V12327" s="74"/>
      <c r="W12327" s="74"/>
      <c r="X12327" s="74"/>
    </row>
    <row r="12328">
      <c r="S12328" s="76"/>
      <c r="T12328" s="73"/>
      <c r="U12328" s="74"/>
      <c r="V12328" s="74"/>
      <c r="W12328" s="74"/>
      <c r="X12328" s="74"/>
    </row>
    <row r="12329">
      <c r="S12329" s="76"/>
      <c r="T12329" s="73"/>
      <c r="U12329" s="74"/>
      <c r="V12329" s="74"/>
      <c r="W12329" s="74"/>
      <c r="X12329" s="74"/>
    </row>
    <row r="12330">
      <c r="S12330" s="76"/>
      <c r="T12330" s="73"/>
      <c r="U12330" s="74"/>
      <c r="V12330" s="74"/>
      <c r="W12330" s="74"/>
      <c r="X12330" s="74"/>
    </row>
    <row r="12331">
      <c r="S12331" s="76"/>
      <c r="T12331" s="73"/>
      <c r="U12331" s="74"/>
      <c r="V12331" s="74"/>
      <c r="W12331" s="74"/>
      <c r="X12331" s="74"/>
    </row>
    <row r="12332">
      <c r="S12332" s="76"/>
      <c r="T12332" s="73"/>
      <c r="U12332" s="74"/>
      <c r="V12332" s="74"/>
      <c r="W12332" s="74"/>
      <c r="X12332" s="74"/>
    </row>
    <row r="12333">
      <c r="S12333" s="76"/>
      <c r="T12333" s="73"/>
      <c r="U12333" s="74"/>
      <c r="V12333" s="74"/>
      <c r="W12333" s="74"/>
      <c r="X12333" s="74"/>
    </row>
    <row r="12334">
      <c r="S12334" s="76"/>
      <c r="T12334" s="73"/>
      <c r="U12334" s="74"/>
      <c r="V12334" s="74"/>
      <c r="W12334" s="74"/>
      <c r="X12334" s="74"/>
    </row>
    <row r="12335">
      <c r="S12335" s="76"/>
      <c r="T12335" s="73"/>
      <c r="U12335" s="74"/>
      <c r="V12335" s="74"/>
      <c r="W12335" s="74"/>
      <c r="X12335" s="74"/>
    </row>
    <row r="12336">
      <c r="S12336" s="76"/>
      <c r="T12336" s="73"/>
      <c r="U12336" s="74"/>
      <c r="V12336" s="74"/>
      <c r="W12336" s="74"/>
      <c r="X12336" s="74"/>
    </row>
    <row r="12337">
      <c r="S12337" s="76"/>
      <c r="T12337" s="73"/>
      <c r="U12337" s="74"/>
      <c r="V12337" s="74"/>
      <c r="W12337" s="74"/>
      <c r="X12337" s="74"/>
    </row>
    <row r="12338">
      <c r="S12338" s="76"/>
      <c r="T12338" s="73"/>
      <c r="U12338" s="74"/>
      <c r="V12338" s="74"/>
      <c r="W12338" s="74"/>
      <c r="X12338" s="74"/>
    </row>
    <row r="12339">
      <c r="S12339" s="76"/>
      <c r="T12339" s="73"/>
      <c r="U12339" s="74"/>
      <c r="V12339" s="74"/>
      <c r="W12339" s="74"/>
      <c r="X12339" s="74"/>
    </row>
    <row r="12340">
      <c r="S12340" s="76"/>
      <c r="T12340" s="73"/>
      <c r="U12340" s="74"/>
      <c r="V12340" s="74"/>
      <c r="W12340" s="74"/>
      <c r="X12340" s="74"/>
    </row>
    <row r="12341">
      <c r="S12341" s="76"/>
      <c r="T12341" s="73"/>
      <c r="U12341" s="74"/>
      <c r="V12341" s="74"/>
      <c r="W12341" s="74"/>
      <c r="X12341" s="74"/>
    </row>
    <row r="12342">
      <c r="S12342" s="76"/>
      <c r="T12342" s="73"/>
      <c r="U12342" s="74"/>
      <c r="V12342" s="74"/>
      <c r="W12342" s="74"/>
      <c r="X12342" s="74"/>
    </row>
    <row r="12343">
      <c r="S12343" s="76"/>
      <c r="T12343" s="73"/>
      <c r="U12343" s="74"/>
      <c r="V12343" s="74"/>
      <c r="W12343" s="74"/>
      <c r="X12343" s="74"/>
    </row>
    <row r="12344">
      <c r="S12344" s="76"/>
      <c r="T12344" s="73"/>
      <c r="U12344" s="74"/>
      <c r="V12344" s="74"/>
      <c r="W12344" s="74"/>
      <c r="X12344" s="74"/>
    </row>
    <row r="12345">
      <c r="S12345" s="76"/>
      <c r="T12345" s="73"/>
      <c r="U12345" s="74"/>
      <c r="V12345" s="74"/>
      <c r="W12345" s="74"/>
      <c r="X12345" s="74"/>
    </row>
    <row r="12346">
      <c r="S12346" s="76"/>
      <c r="T12346" s="73"/>
      <c r="U12346" s="74"/>
      <c r="V12346" s="74"/>
      <c r="W12346" s="74"/>
      <c r="X12346" s="74"/>
    </row>
    <row r="12347">
      <c r="S12347" s="76"/>
      <c r="T12347" s="73"/>
      <c r="U12347" s="74"/>
      <c r="V12347" s="74"/>
      <c r="W12347" s="74"/>
      <c r="X12347" s="74"/>
    </row>
    <row r="12348">
      <c r="S12348" s="76"/>
      <c r="T12348" s="73"/>
      <c r="U12348" s="74"/>
      <c r="V12348" s="74"/>
      <c r="W12348" s="74"/>
      <c r="X12348" s="74"/>
    </row>
    <row r="12349">
      <c r="S12349" s="76"/>
      <c r="T12349" s="73"/>
      <c r="U12349" s="74"/>
      <c r="V12349" s="74"/>
      <c r="W12349" s="74"/>
      <c r="X12349" s="74"/>
    </row>
    <row r="12350">
      <c r="S12350" s="76"/>
      <c r="T12350" s="73"/>
      <c r="U12350" s="74"/>
      <c r="V12350" s="74"/>
      <c r="W12350" s="74"/>
      <c r="X12350" s="74"/>
    </row>
    <row r="12351">
      <c r="S12351" s="76"/>
      <c r="T12351" s="73"/>
      <c r="U12351" s="74"/>
      <c r="V12351" s="74"/>
      <c r="W12351" s="74"/>
      <c r="X12351" s="74"/>
    </row>
    <row r="12352">
      <c r="S12352" s="76"/>
      <c r="T12352" s="73"/>
      <c r="U12352" s="74"/>
      <c r="V12352" s="74"/>
      <c r="W12352" s="74"/>
      <c r="X12352" s="74"/>
    </row>
    <row r="12353">
      <c r="S12353" s="76"/>
      <c r="T12353" s="73"/>
      <c r="U12353" s="74"/>
      <c r="V12353" s="74"/>
      <c r="W12353" s="74"/>
      <c r="X12353" s="74"/>
    </row>
    <row r="12354">
      <c r="S12354" s="76"/>
      <c r="T12354" s="73"/>
      <c r="U12354" s="74"/>
      <c r="V12354" s="74"/>
      <c r="W12354" s="74"/>
      <c r="X12354" s="74"/>
    </row>
    <row r="12355">
      <c r="S12355" s="76"/>
      <c r="T12355" s="73"/>
      <c r="U12355" s="74"/>
      <c r="V12355" s="74"/>
      <c r="W12355" s="74"/>
      <c r="X12355" s="74"/>
    </row>
    <row r="12356">
      <c r="S12356" s="76"/>
      <c r="T12356" s="73"/>
      <c r="U12356" s="74"/>
      <c r="V12356" s="74"/>
      <c r="W12356" s="74"/>
      <c r="X12356" s="74"/>
    </row>
    <row r="12357">
      <c r="S12357" s="76"/>
      <c r="T12357" s="73"/>
      <c r="U12357" s="74"/>
      <c r="V12357" s="74"/>
      <c r="W12357" s="74"/>
      <c r="X12357" s="74"/>
    </row>
    <row r="12358">
      <c r="S12358" s="76"/>
      <c r="T12358" s="73"/>
      <c r="U12358" s="74"/>
      <c r="V12358" s="74"/>
      <c r="W12358" s="74"/>
      <c r="X12358" s="74"/>
    </row>
    <row r="12359">
      <c r="S12359" s="76"/>
      <c r="T12359" s="73"/>
      <c r="U12359" s="74"/>
      <c r="V12359" s="74"/>
      <c r="W12359" s="74"/>
      <c r="X12359" s="74"/>
    </row>
    <row r="12360">
      <c r="S12360" s="76"/>
      <c r="T12360" s="73"/>
      <c r="U12360" s="74"/>
      <c r="V12360" s="74"/>
      <c r="W12360" s="74"/>
      <c r="X12360" s="74"/>
    </row>
    <row r="12361">
      <c r="S12361" s="76"/>
      <c r="T12361" s="73"/>
      <c r="U12361" s="74"/>
      <c r="V12361" s="74"/>
      <c r="W12361" s="74"/>
      <c r="X12361" s="74"/>
    </row>
    <row r="12362">
      <c r="S12362" s="76"/>
      <c r="T12362" s="73"/>
      <c r="U12362" s="74"/>
      <c r="V12362" s="74"/>
      <c r="W12362" s="74"/>
      <c r="X12362" s="74"/>
    </row>
    <row r="12363">
      <c r="S12363" s="76"/>
      <c r="T12363" s="73"/>
      <c r="U12363" s="74"/>
      <c r="V12363" s="74"/>
      <c r="W12363" s="74"/>
      <c r="X12363" s="74"/>
    </row>
    <row r="12364">
      <c r="S12364" s="76"/>
      <c r="T12364" s="73"/>
      <c r="U12364" s="74"/>
      <c r="V12364" s="74"/>
      <c r="W12364" s="74"/>
      <c r="X12364" s="74"/>
    </row>
    <row r="12365">
      <c r="S12365" s="76"/>
      <c r="T12365" s="73"/>
      <c r="U12365" s="74"/>
      <c r="V12365" s="74"/>
      <c r="W12365" s="74"/>
      <c r="X12365" s="74"/>
    </row>
    <row r="12366">
      <c r="S12366" s="76"/>
      <c r="T12366" s="73"/>
      <c r="U12366" s="74"/>
      <c r="V12366" s="74"/>
      <c r="W12366" s="74"/>
      <c r="X12366" s="74"/>
    </row>
    <row r="12367">
      <c r="S12367" s="76"/>
      <c r="T12367" s="73"/>
      <c r="U12367" s="74"/>
      <c r="V12367" s="74"/>
      <c r="W12367" s="74"/>
      <c r="X12367" s="74"/>
    </row>
    <row r="12368">
      <c r="S12368" s="76"/>
      <c r="T12368" s="73"/>
      <c r="U12368" s="74"/>
      <c r="V12368" s="74"/>
      <c r="W12368" s="74"/>
      <c r="X12368" s="74"/>
    </row>
    <row r="12369">
      <c r="S12369" s="76"/>
      <c r="T12369" s="73"/>
      <c r="U12369" s="74"/>
      <c r="V12369" s="74"/>
      <c r="W12369" s="74"/>
      <c r="X12369" s="74"/>
    </row>
    <row r="12370">
      <c r="S12370" s="76"/>
      <c r="T12370" s="73"/>
      <c r="U12370" s="74"/>
      <c r="V12370" s="74"/>
      <c r="W12370" s="74"/>
      <c r="X12370" s="74"/>
    </row>
    <row r="12371">
      <c r="S12371" s="76"/>
      <c r="T12371" s="73"/>
      <c r="U12371" s="74"/>
      <c r="V12371" s="74"/>
      <c r="W12371" s="74"/>
      <c r="X12371" s="74"/>
    </row>
    <row r="12372">
      <c r="S12372" s="76"/>
      <c r="T12372" s="73"/>
      <c r="U12372" s="74"/>
      <c r="V12372" s="74"/>
      <c r="W12372" s="74"/>
      <c r="X12372" s="74"/>
    </row>
    <row r="12373">
      <c r="S12373" s="76"/>
      <c r="T12373" s="73"/>
      <c r="U12373" s="74"/>
      <c r="V12373" s="74"/>
      <c r="W12373" s="74"/>
      <c r="X12373" s="74"/>
    </row>
    <row r="12374">
      <c r="S12374" s="76"/>
      <c r="T12374" s="73"/>
      <c r="U12374" s="74"/>
      <c r="V12374" s="74"/>
      <c r="W12374" s="74"/>
      <c r="X12374" s="74"/>
    </row>
    <row r="12375">
      <c r="S12375" s="76"/>
      <c r="T12375" s="73"/>
      <c r="U12375" s="74"/>
      <c r="V12375" s="74"/>
      <c r="W12375" s="74"/>
      <c r="X12375" s="74"/>
    </row>
    <row r="12376">
      <c r="S12376" s="76"/>
      <c r="T12376" s="73"/>
      <c r="U12376" s="74"/>
      <c r="V12376" s="74"/>
      <c r="W12376" s="74"/>
      <c r="X12376" s="74"/>
    </row>
    <row r="12377">
      <c r="S12377" s="76"/>
      <c r="T12377" s="73"/>
      <c r="U12377" s="74"/>
      <c r="V12377" s="74"/>
      <c r="W12377" s="74"/>
      <c r="X12377" s="74"/>
    </row>
    <row r="12378">
      <c r="S12378" s="76"/>
      <c r="T12378" s="73"/>
      <c r="U12378" s="74"/>
      <c r="V12378" s="74"/>
      <c r="W12378" s="74"/>
      <c r="X12378" s="74"/>
    </row>
    <row r="12379">
      <c r="S12379" s="76"/>
      <c r="T12379" s="73"/>
      <c r="U12379" s="74"/>
      <c r="V12379" s="74"/>
      <c r="W12379" s="74"/>
      <c r="X12379" s="74"/>
    </row>
    <row r="12380">
      <c r="S12380" s="76"/>
      <c r="T12380" s="73"/>
      <c r="U12380" s="74"/>
      <c r="V12380" s="74"/>
      <c r="W12380" s="74"/>
      <c r="X12380" s="74"/>
    </row>
    <row r="12381">
      <c r="S12381" s="76"/>
      <c r="T12381" s="73"/>
      <c r="U12381" s="74"/>
      <c r="V12381" s="74"/>
      <c r="W12381" s="74"/>
      <c r="X12381" s="74"/>
    </row>
    <row r="12382">
      <c r="S12382" s="76"/>
      <c r="T12382" s="73"/>
      <c r="U12382" s="74"/>
      <c r="V12382" s="74"/>
      <c r="W12382" s="74"/>
      <c r="X12382" s="74"/>
    </row>
    <row r="12383">
      <c r="S12383" s="76"/>
      <c r="T12383" s="73"/>
      <c r="U12383" s="74"/>
      <c r="V12383" s="74"/>
      <c r="W12383" s="74"/>
      <c r="X12383" s="74"/>
    </row>
    <row r="12384">
      <c r="S12384" s="76"/>
      <c r="T12384" s="73"/>
      <c r="U12384" s="74"/>
      <c r="V12384" s="74"/>
      <c r="W12384" s="74"/>
      <c r="X12384" s="74"/>
    </row>
    <row r="12385">
      <c r="S12385" s="76"/>
      <c r="T12385" s="73"/>
      <c r="U12385" s="74"/>
      <c r="V12385" s="74"/>
      <c r="W12385" s="74"/>
      <c r="X12385" s="74"/>
    </row>
    <row r="12386">
      <c r="S12386" s="76"/>
      <c r="T12386" s="73"/>
      <c r="U12386" s="74"/>
      <c r="V12386" s="74"/>
      <c r="W12386" s="74"/>
      <c r="X12386" s="74"/>
    </row>
    <row r="12387">
      <c r="S12387" s="76"/>
      <c r="T12387" s="73"/>
      <c r="U12387" s="74"/>
      <c r="V12387" s="74"/>
      <c r="W12387" s="74"/>
      <c r="X12387" s="74"/>
    </row>
    <row r="12388">
      <c r="S12388" s="76"/>
      <c r="T12388" s="73"/>
      <c r="U12388" s="74"/>
      <c r="V12388" s="74"/>
      <c r="W12388" s="74"/>
      <c r="X12388" s="74"/>
    </row>
    <row r="12389">
      <c r="S12389" s="76"/>
      <c r="T12389" s="73"/>
      <c r="U12389" s="74"/>
      <c r="V12389" s="74"/>
      <c r="W12389" s="74"/>
      <c r="X12389" s="74"/>
    </row>
    <row r="12390">
      <c r="S12390" s="76"/>
      <c r="T12390" s="73"/>
      <c r="U12390" s="74"/>
      <c r="V12390" s="74"/>
      <c r="W12390" s="74"/>
      <c r="X12390" s="74"/>
    </row>
    <row r="12391">
      <c r="S12391" s="76"/>
      <c r="T12391" s="73"/>
      <c r="U12391" s="74"/>
      <c r="V12391" s="74"/>
      <c r="W12391" s="74"/>
      <c r="X12391" s="74"/>
    </row>
    <row r="12392">
      <c r="S12392" s="76"/>
      <c r="T12392" s="73"/>
      <c r="U12392" s="74"/>
      <c r="V12392" s="74"/>
      <c r="W12392" s="74"/>
      <c r="X12392" s="74"/>
    </row>
    <row r="12393">
      <c r="S12393" s="76"/>
      <c r="T12393" s="73"/>
      <c r="U12393" s="74"/>
      <c r="V12393" s="74"/>
      <c r="W12393" s="74"/>
      <c r="X12393" s="74"/>
    </row>
    <row r="12394">
      <c r="S12394" s="76"/>
      <c r="T12394" s="73"/>
      <c r="U12394" s="74"/>
      <c r="V12394" s="74"/>
      <c r="W12394" s="74"/>
      <c r="X12394" s="74"/>
    </row>
    <row r="12395">
      <c r="S12395" s="76"/>
      <c r="T12395" s="73"/>
      <c r="U12395" s="74"/>
      <c r="V12395" s="74"/>
      <c r="W12395" s="74"/>
      <c r="X12395" s="74"/>
    </row>
    <row r="12396">
      <c r="S12396" s="73"/>
      <c r="T12396" s="73"/>
      <c r="U12396" s="74"/>
      <c r="V12396" s="74"/>
      <c r="W12396" s="74"/>
      <c r="X12396" s="77"/>
    </row>
    <row r="12397">
      <c r="S12397" s="73"/>
      <c r="T12397" s="73"/>
      <c r="U12397" s="74"/>
      <c r="V12397" s="74"/>
      <c r="W12397" s="74"/>
      <c r="X12397" s="77"/>
    </row>
    <row r="12398">
      <c r="S12398" s="73"/>
      <c r="T12398" s="73"/>
      <c r="U12398" s="74"/>
      <c r="V12398" s="74"/>
      <c r="W12398" s="74"/>
      <c r="X12398" s="77"/>
    </row>
    <row r="12399">
      <c r="S12399" s="73"/>
      <c r="T12399" s="73"/>
      <c r="U12399" s="74"/>
      <c r="V12399" s="74"/>
      <c r="W12399" s="74"/>
      <c r="X12399" s="77"/>
    </row>
    <row r="12400">
      <c r="S12400" s="73"/>
      <c r="T12400" s="73"/>
      <c r="U12400" s="74"/>
      <c r="V12400" s="74"/>
      <c r="W12400" s="74"/>
      <c r="X12400" s="77"/>
    </row>
    <row r="12401">
      <c r="S12401" s="73"/>
      <c r="T12401" s="73"/>
      <c r="U12401" s="74"/>
      <c r="V12401" s="74"/>
      <c r="W12401" s="74"/>
      <c r="X12401" s="77"/>
    </row>
    <row r="12402">
      <c r="S12402" s="73"/>
      <c r="T12402" s="73"/>
      <c r="U12402" s="74"/>
      <c r="V12402" s="74"/>
      <c r="W12402" s="74"/>
      <c r="X12402" s="77"/>
    </row>
    <row r="12403">
      <c r="S12403" s="73"/>
      <c r="T12403" s="73"/>
      <c r="U12403" s="74"/>
      <c r="V12403" s="74"/>
      <c r="W12403" s="74"/>
      <c r="X12403" s="77"/>
    </row>
    <row r="12404">
      <c r="S12404" s="73"/>
      <c r="T12404" s="73"/>
      <c r="U12404" s="74"/>
      <c r="V12404" s="74"/>
      <c r="W12404" s="74"/>
      <c r="X12404" s="77"/>
    </row>
    <row r="12405">
      <c r="S12405" s="73"/>
      <c r="T12405" s="73"/>
      <c r="U12405" s="74"/>
      <c r="V12405" s="74"/>
      <c r="W12405" s="74"/>
      <c r="X12405" s="77"/>
    </row>
    <row r="12406">
      <c r="S12406" s="73"/>
      <c r="T12406" s="73"/>
      <c r="U12406" s="74"/>
      <c r="V12406" s="74"/>
      <c r="W12406" s="74"/>
      <c r="X12406" s="77"/>
    </row>
    <row r="12407">
      <c r="S12407" s="73"/>
      <c r="T12407" s="73"/>
      <c r="U12407" s="74"/>
      <c r="V12407" s="74"/>
      <c r="W12407" s="74"/>
      <c r="X12407" s="77"/>
    </row>
    <row r="12408">
      <c r="S12408" s="73"/>
      <c r="T12408" s="73"/>
      <c r="U12408" s="74"/>
      <c r="V12408" s="74"/>
      <c r="W12408" s="74"/>
      <c r="X12408" s="77"/>
    </row>
    <row r="12409">
      <c r="S12409" s="73"/>
      <c r="T12409" s="73"/>
      <c r="U12409" s="74"/>
      <c r="V12409" s="74"/>
      <c r="W12409" s="74"/>
      <c r="X12409" s="77"/>
    </row>
    <row r="12410">
      <c r="S12410" s="73"/>
      <c r="T12410" s="73"/>
      <c r="U12410" s="74"/>
      <c r="V12410" s="74"/>
      <c r="W12410" s="74"/>
      <c r="X12410" s="77"/>
    </row>
    <row r="12411">
      <c r="S12411" s="73"/>
      <c r="T12411" s="73"/>
      <c r="U12411" s="74"/>
      <c r="V12411" s="74"/>
      <c r="W12411" s="74"/>
      <c r="X12411" s="77"/>
    </row>
    <row r="12412">
      <c r="S12412" s="73"/>
      <c r="T12412" s="73"/>
      <c r="U12412" s="74"/>
      <c r="V12412" s="74"/>
      <c r="W12412" s="74"/>
      <c r="X12412" s="77"/>
    </row>
    <row r="12413">
      <c r="S12413" s="73"/>
      <c r="T12413" s="73"/>
      <c r="U12413" s="74"/>
      <c r="V12413" s="74"/>
      <c r="W12413" s="74"/>
      <c r="X12413" s="77"/>
    </row>
    <row r="12414">
      <c r="S12414" s="73"/>
      <c r="T12414" s="73"/>
      <c r="U12414" s="74"/>
      <c r="V12414" s="74"/>
      <c r="W12414" s="74"/>
      <c r="X12414" s="77"/>
    </row>
    <row r="12415">
      <c r="S12415" s="73"/>
      <c r="T12415" s="73"/>
      <c r="U12415" s="74"/>
      <c r="V12415" s="74"/>
      <c r="W12415" s="74"/>
      <c r="X12415" s="77"/>
    </row>
    <row r="12416">
      <c r="S12416" s="73"/>
      <c r="T12416" s="73"/>
      <c r="U12416" s="74"/>
      <c r="V12416" s="74"/>
      <c r="W12416" s="74"/>
      <c r="X12416" s="77"/>
    </row>
    <row r="12417">
      <c r="S12417" s="73"/>
      <c r="T12417" s="73"/>
      <c r="U12417" s="74"/>
      <c r="V12417" s="74"/>
      <c r="W12417" s="74"/>
      <c r="X12417" s="77"/>
    </row>
    <row r="12418">
      <c r="S12418" s="73"/>
      <c r="T12418" s="73"/>
      <c r="U12418" s="74"/>
      <c r="V12418" s="74"/>
      <c r="W12418" s="74"/>
      <c r="X12418" s="77"/>
    </row>
    <row r="12419">
      <c r="S12419" s="73"/>
      <c r="T12419" s="73"/>
      <c r="U12419" s="74"/>
      <c r="V12419" s="74"/>
      <c r="W12419" s="74"/>
      <c r="X12419" s="77"/>
    </row>
    <row r="12420">
      <c r="S12420" s="73"/>
      <c r="T12420" s="73"/>
      <c r="U12420" s="74"/>
      <c r="V12420" s="74"/>
      <c r="W12420" s="74"/>
      <c r="X12420" s="77"/>
    </row>
    <row r="12421">
      <c r="S12421" s="73"/>
      <c r="T12421" s="73"/>
      <c r="U12421" s="74"/>
      <c r="V12421" s="74"/>
      <c r="W12421" s="74"/>
      <c r="X12421" s="77"/>
    </row>
    <row r="12422">
      <c r="S12422" s="73"/>
      <c r="T12422" s="73"/>
      <c r="U12422" s="74"/>
      <c r="V12422" s="74"/>
      <c r="W12422" s="74"/>
      <c r="X12422" s="77"/>
    </row>
    <row r="12423">
      <c r="S12423" s="73"/>
      <c r="T12423" s="73"/>
      <c r="U12423" s="74"/>
      <c r="V12423" s="74"/>
      <c r="W12423" s="74"/>
      <c r="X12423" s="74"/>
    </row>
    <row r="12424">
      <c r="S12424" s="73"/>
      <c r="T12424" s="73"/>
      <c r="U12424" s="74"/>
      <c r="V12424" s="74"/>
      <c r="W12424" s="74"/>
      <c r="X12424" s="74"/>
    </row>
    <row r="12425">
      <c r="S12425" s="73"/>
      <c r="T12425" s="73"/>
      <c r="U12425" s="74"/>
      <c r="V12425" s="74"/>
      <c r="W12425" s="74"/>
      <c r="X12425" s="74"/>
    </row>
    <row r="12426">
      <c r="S12426" s="73"/>
      <c r="T12426" s="73"/>
      <c r="U12426" s="74"/>
      <c r="V12426" s="74"/>
      <c r="W12426" s="74"/>
      <c r="X12426" s="74"/>
    </row>
    <row r="12427">
      <c r="S12427" s="73"/>
      <c r="T12427" s="73"/>
      <c r="U12427" s="74"/>
      <c r="V12427" s="74"/>
      <c r="W12427" s="74"/>
      <c r="X12427" s="74"/>
    </row>
    <row r="12428">
      <c r="S12428" s="73"/>
      <c r="T12428" s="73"/>
      <c r="U12428" s="74"/>
      <c r="V12428" s="74"/>
      <c r="W12428" s="74"/>
      <c r="X12428" s="74"/>
    </row>
    <row r="12429">
      <c r="S12429" s="73"/>
      <c r="T12429" s="73"/>
      <c r="U12429" s="74"/>
      <c r="V12429" s="74"/>
      <c r="W12429" s="74"/>
      <c r="X12429" s="74"/>
    </row>
    <row r="12430">
      <c r="S12430" s="73"/>
      <c r="T12430" s="73"/>
      <c r="U12430" s="74"/>
      <c r="V12430" s="74"/>
      <c r="W12430" s="74"/>
      <c r="X12430" s="74"/>
    </row>
    <row r="12431">
      <c r="S12431" s="73"/>
      <c r="T12431" s="73"/>
      <c r="U12431" s="74"/>
      <c r="V12431" s="74"/>
      <c r="W12431" s="74"/>
      <c r="X12431" s="74"/>
    </row>
    <row r="12432">
      <c r="S12432" s="73"/>
      <c r="T12432" s="73"/>
      <c r="U12432" s="74"/>
      <c r="V12432" s="74"/>
      <c r="W12432" s="74"/>
      <c r="X12432" s="74"/>
    </row>
    <row r="12433">
      <c r="S12433" s="73"/>
      <c r="T12433" s="73"/>
      <c r="U12433" s="74"/>
      <c r="V12433" s="74"/>
      <c r="W12433" s="74"/>
      <c r="X12433" s="74"/>
    </row>
    <row r="12434">
      <c r="S12434" s="73"/>
      <c r="T12434" s="73"/>
      <c r="U12434" s="74"/>
      <c r="V12434" s="74"/>
      <c r="W12434" s="74"/>
      <c r="X12434" s="74"/>
    </row>
    <row r="12435">
      <c r="S12435" s="73"/>
      <c r="T12435" s="73"/>
      <c r="U12435" s="74"/>
      <c r="V12435" s="74"/>
      <c r="W12435" s="74"/>
      <c r="X12435" s="74"/>
    </row>
    <row r="12436">
      <c r="S12436" s="73"/>
      <c r="T12436" s="73"/>
      <c r="U12436" s="74"/>
      <c r="V12436" s="74"/>
      <c r="W12436" s="74"/>
      <c r="X12436" s="74"/>
    </row>
    <row r="12437">
      <c r="S12437" s="73"/>
      <c r="T12437" s="73"/>
      <c r="U12437" s="74"/>
      <c r="V12437" s="74"/>
      <c r="W12437" s="74"/>
      <c r="X12437" s="74"/>
    </row>
    <row r="12438">
      <c r="S12438" s="73"/>
      <c r="T12438" s="73"/>
      <c r="U12438" s="74"/>
      <c r="V12438" s="74"/>
      <c r="W12438" s="74"/>
      <c r="X12438" s="74"/>
    </row>
    <row r="12439">
      <c r="S12439" s="73"/>
      <c r="T12439" s="73"/>
      <c r="U12439" s="74"/>
      <c r="V12439" s="74"/>
      <c r="W12439" s="74"/>
      <c r="X12439" s="74"/>
    </row>
    <row r="12440">
      <c r="S12440" s="73"/>
      <c r="T12440" s="73"/>
      <c r="U12440" s="74"/>
      <c r="V12440" s="74"/>
      <c r="W12440" s="74"/>
      <c r="X12440" s="74"/>
    </row>
    <row r="12441">
      <c r="S12441" s="73"/>
      <c r="T12441" s="73"/>
      <c r="U12441" s="74"/>
      <c r="V12441" s="74"/>
      <c r="W12441" s="74"/>
      <c r="X12441" s="74"/>
    </row>
    <row r="12442">
      <c r="S12442" s="73"/>
      <c r="T12442" s="73"/>
      <c r="U12442" s="74"/>
      <c r="V12442" s="74"/>
      <c r="W12442" s="74"/>
      <c r="X12442" s="74"/>
    </row>
    <row r="12443">
      <c r="S12443" s="73"/>
      <c r="T12443" s="73"/>
      <c r="U12443" s="74"/>
      <c r="V12443" s="74"/>
      <c r="W12443" s="74"/>
      <c r="X12443" s="74"/>
    </row>
    <row r="12444">
      <c r="S12444" s="73"/>
      <c r="T12444" s="73"/>
      <c r="U12444" s="74"/>
      <c r="V12444" s="74"/>
      <c r="W12444" s="74"/>
      <c r="X12444" s="74"/>
    </row>
    <row r="12445">
      <c r="S12445" s="76"/>
      <c r="T12445" s="73"/>
      <c r="U12445" s="74"/>
      <c r="V12445" s="74"/>
      <c r="W12445" s="74"/>
      <c r="X12445" s="74"/>
    </row>
    <row r="12446">
      <c r="S12446" s="73"/>
      <c r="T12446" s="73"/>
      <c r="U12446" s="74"/>
      <c r="V12446" s="74"/>
      <c r="W12446" s="74"/>
      <c r="X12446" s="74"/>
    </row>
    <row r="12447">
      <c r="S12447" s="73"/>
      <c r="T12447" s="73"/>
      <c r="U12447" s="74"/>
      <c r="V12447" s="74"/>
      <c r="W12447" s="74"/>
      <c r="X12447" s="74"/>
    </row>
    <row r="12448">
      <c r="S12448" s="73"/>
      <c r="T12448" s="73"/>
      <c r="U12448" s="74"/>
      <c r="V12448" s="74"/>
      <c r="W12448" s="74"/>
      <c r="X12448" s="74"/>
    </row>
    <row r="12449">
      <c r="S12449" s="73"/>
      <c r="T12449" s="73"/>
      <c r="U12449" s="74"/>
      <c r="V12449" s="74"/>
      <c r="W12449" s="74"/>
      <c r="X12449" s="74"/>
    </row>
    <row r="12450">
      <c r="S12450" s="73"/>
      <c r="T12450" s="73"/>
      <c r="U12450" s="74"/>
      <c r="V12450" s="74"/>
      <c r="W12450" s="74"/>
      <c r="X12450" s="74"/>
    </row>
    <row r="12451">
      <c r="S12451" s="73"/>
      <c r="T12451" s="73"/>
      <c r="U12451" s="74"/>
      <c r="V12451" s="74"/>
      <c r="W12451" s="74"/>
      <c r="X12451" s="74"/>
    </row>
    <row r="12452">
      <c r="S12452" s="73"/>
      <c r="T12452" s="73"/>
      <c r="U12452" s="74"/>
      <c r="V12452" s="74"/>
      <c r="W12452" s="74"/>
      <c r="X12452" s="74"/>
    </row>
    <row r="12453">
      <c r="S12453" s="73"/>
      <c r="T12453" s="73"/>
      <c r="U12453" s="74"/>
      <c r="V12453" s="74"/>
      <c r="W12453" s="74"/>
      <c r="X12453" s="74"/>
    </row>
    <row r="12454">
      <c r="S12454" s="73"/>
      <c r="T12454" s="73"/>
      <c r="U12454" s="74"/>
      <c r="V12454" s="74"/>
      <c r="W12454" s="74"/>
      <c r="X12454" s="74"/>
    </row>
    <row r="12455">
      <c r="S12455" s="73"/>
      <c r="T12455" s="73"/>
      <c r="U12455" s="74"/>
      <c r="V12455" s="74"/>
      <c r="W12455" s="74"/>
      <c r="X12455" s="74"/>
    </row>
    <row r="12456">
      <c r="S12456" s="73"/>
      <c r="T12456" s="73"/>
      <c r="U12456" s="74"/>
      <c r="V12456" s="74"/>
      <c r="W12456" s="74"/>
      <c r="X12456" s="74"/>
    </row>
    <row r="12457">
      <c r="S12457" s="73"/>
      <c r="T12457" s="73"/>
      <c r="U12457" s="74"/>
      <c r="V12457" s="74"/>
      <c r="W12457" s="74"/>
      <c r="X12457" s="74"/>
    </row>
    <row r="12458">
      <c r="S12458" s="73"/>
      <c r="T12458" s="73"/>
      <c r="U12458" s="74"/>
      <c r="V12458" s="74"/>
      <c r="W12458" s="74"/>
      <c r="X12458" s="74"/>
    </row>
    <row r="12459">
      <c r="S12459" s="73"/>
      <c r="T12459" s="73"/>
      <c r="U12459" s="74"/>
      <c r="V12459" s="74"/>
      <c r="W12459" s="74"/>
      <c r="X12459" s="74"/>
    </row>
    <row r="12460">
      <c r="S12460" s="73"/>
      <c r="T12460" s="73"/>
      <c r="U12460" s="74"/>
      <c r="V12460" s="74"/>
      <c r="W12460" s="74"/>
      <c r="X12460" s="74"/>
    </row>
    <row r="12461">
      <c r="S12461" s="73"/>
      <c r="T12461" s="73"/>
      <c r="U12461" s="74"/>
      <c r="V12461" s="74"/>
      <c r="W12461" s="74"/>
      <c r="X12461" s="74"/>
    </row>
    <row r="12462">
      <c r="S12462" s="73"/>
      <c r="T12462" s="73"/>
      <c r="U12462" s="74"/>
      <c r="V12462" s="74"/>
      <c r="W12462" s="74"/>
      <c r="X12462" s="74"/>
    </row>
    <row r="12463">
      <c r="S12463" s="73"/>
      <c r="T12463" s="73"/>
      <c r="U12463" s="74"/>
      <c r="V12463" s="74"/>
      <c r="W12463" s="74"/>
      <c r="X12463" s="74"/>
    </row>
    <row r="12464">
      <c r="S12464" s="73"/>
      <c r="T12464" s="73"/>
      <c r="U12464" s="74"/>
      <c r="V12464" s="74"/>
      <c r="W12464" s="74"/>
      <c r="X12464" s="74"/>
    </row>
    <row r="12465">
      <c r="S12465" s="73"/>
      <c r="T12465" s="73"/>
      <c r="U12465" s="74"/>
      <c r="V12465" s="74"/>
      <c r="W12465" s="74"/>
      <c r="X12465" s="74"/>
    </row>
    <row r="12466">
      <c r="S12466" s="73"/>
      <c r="T12466" s="73"/>
      <c r="U12466" s="74"/>
      <c r="V12466" s="74"/>
      <c r="W12466" s="74"/>
      <c r="X12466" s="74"/>
    </row>
    <row r="12467">
      <c r="S12467" s="73"/>
      <c r="T12467" s="73"/>
      <c r="U12467" s="74"/>
      <c r="V12467" s="74"/>
      <c r="W12467" s="74"/>
      <c r="X12467" s="74"/>
    </row>
    <row r="12468">
      <c r="S12468" s="73"/>
      <c r="T12468" s="73"/>
      <c r="U12468" s="74"/>
      <c r="V12468" s="74"/>
      <c r="W12468" s="74"/>
      <c r="X12468" s="74"/>
    </row>
    <row r="12469">
      <c r="S12469" s="73"/>
      <c r="T12469" s="73"/>
      <c r="U12469" s="74"/>
      <c r="V12469" s="74"/>
      <c r="W12469" s="74"/>
      <c r="X12469" s="74"/>
    </row>
    <row r="12470">
      <c r="S12470" s="73"/>
      <c r="T12470" s="73"/>
      <c r="U12470" s="74"/>
      <c r="V12470" s="74"/>
      <c r="W12470" s="74"/>
      <c r="X12470" s="74"/>
    </row>
    <row r="12471">
      <c r="S12471" s="73"/>
      <c r="T12471" s="73"/>
      <c r="U12471" s="74"/>
      <c r="V12471" s="74"/>
      <c r="W12471" s="74"/>
      <c r="X12471" s="74"/>
    </row>
    <row r="12472">
      <c r="S12472" s="73"/>
      <c r="T12472" s="73"/>
      <c r="U12472" s="74"/>
      <c r="V12472" s="74"/>
      <c r="W12472" s="74"/>
      <c r="X12472" s="74"/>
    </row>
    <row r="12473">
      <c r="S12473" s="73"/>
      <c r="T12473" s="73"/>
      <c r="U12473" s="74"/>
      <c r="V12473" s="74"/>
      <c r="W12473" s="74"/>
      <c r="X12473" s="74"/>
    </row>
    <row r="12474">
      <c r="S12474" s="73"/>
      <c r="T12474" s="73"/>
      <c r="U12474" s="74"/>
      <c r="V12474" s="74"/>
      <c r="W12474" s="74"/>
      <c r="X12474" s="74"/>
    </row>
    <row r="12475">
      <c r="S12475" s="73"/>
      <c r="T12475" s="73"/>
      <c r="U12475" s="74"/>
      <c r="V12475" s="74"/>
      <c r="W12475" s="74"/>
      <c r="X12475" s="74"/>
    </row>
    <row r="12476">
      <c r="S12476" s="73"/>
      <c r="T12476" s="73"/>
      <c r="U12476" s="74"/>
      <c r="V12476" s="74"/>
      <c r="W12476" s="74"/>
      <c r="X12476" s="74"/>
    </row>
    <row r="12477">
      <c r="S12477" s="73"/>
      <c r="T12477" s="73"/>
      <c r="U12477" s="74"/>
      <c r="V12477" s="74"/>
      <c r="W12477" s="74"/>
      <c r="X12477" s="74"/>
    </row>
    <row r="12478">
      <c r="S12478" s="73"/>
      <c r="T12478" s="73"/>
      <c r="U12478" s="74"/>
      <c r="V12478" s="74"/>
      <c r="W12478" s="74"/>
      <c r="X12478" s="74"/>
    </row>
    <row r="12479">
      <c r="S12479" s="73"/>
      <c r="T12479" s="73"/>
      <c r="U12479" s="74"/>
      <c r="V12479" s="74"/>
      <c r="W12479" s="74"/>
      <c r="X12479" s="74"/>
    </row>
    <row r="12480">
      <c r="S12480" s="73"/>
      <c r="T12480" s="73"/>
      <c r="U12480" s="74"/>
      <c r="V12480" s="74"/>
      <c r="W12480" s="74"/>
      <c r="X12480" s="74"/>
    </row>
    <row r="12481">
      <c r="S12481" s="73"/>
      <c r="T12481" s="73"/>
      <c r="U12481" s="74"/>
      <c r="V12481" s="74"/>
      <c r="W12481" s="74"/>
      <c r="X12481" s="74"/>
    </row>
    <row r="12482">
      <c r="S12482" s="73"/>
      <c r="T12482" s="73"/>
      <c r="U12482" s="74"/>
      <c r="V12482" s="74"/>
      <c r="W12482" s="74"/>
      <c r="X12482" s="74"/>
    </row>
    <row r="12483">
      <c r="S12483" s="73"/>
      <c r="T12483" s="73"/>
      <c r="U12483" s="74"/>
      <c r="V12483" s="74"/>
      <c r="W12483" s="74"/>
      <c r="X12483" s="74"/>
    </row>
    <row r="12484">
      <c r="S12484" s="73"/>
      <c r="T12484" s="73"/>
      <c r="U12484" s="74"/>
      <c r="V12484" s="74"/>
      <c r="W12484" s="74"/>
      <c r="X12484" s="74"/>
    </row>
    <row r="12485">
      <c r="S12485" s="73"/>
      <c r="T12485" s="73"/>
      <c r="U12485" s="74"/>
      <c r="V12485" s="74"/>
      <c r="W12485" s="74"/>
      <c r="X12485" s="74"/>
    </row>
    <row r="12486">
      <c r="S12486" s="73"/>
      <c r="T12486" s="73"/>
      <c r="U12486" s="74"/>
      <c r="V12486" s="74"/>
      <c r="W12486" s="74"/>
      <c r="X12486" s="74"/>
    </row>
    <row r="12487">
      <c r="S12487" s="73"/>
      <c r="T12487" s="73"/>
      <c r="U12487" s="74"/>
      <c r="V12487" s="74"/>
      <c r="W12487" s="74"/>
      <c r="X12487" s="74"/>
    </row>
    <row r="12488">
      <c r="S12488" s="73"/>
      <c r="T12488" s="73"/>
      <c r="U12488" s="74"/>
      <c r="V12488" s="74"/>
      <c r="W12488" s="74"/>
      <c r="X12488" s="74"/>
    </row>
    <row r="12489">
      <c r="S12489" s="73"/>
      <c r="T12489" s="73"/>
      <c r="U12489" s="74"/>
      <c r="V12489" s="74"/>
      <c r="W12489" s="74"/>
      <c r="X12489" s="74"/>
    </row>
    <row r="12490">
      <c r="S12490" s="73"/>
      <c r="T12490" s="73"/>
      <c r="U12490" s="74"/>
      <c r="V12490" s="74"/>
      <c r="W12490" s="74"/>
      <c r="X12490" s="74"/>
    </row>
    <row r="12491">
      <c r="S12491" s="73"/>
      <c r="T12491" s="73"/>
      <c r="U12491" s="74"/>
      <c r="V12491" s="74"/>
      <c r="W12491" s="74"/>
      <c r="X12491" s="74"/>
    </row>
    <row r="12492">
      <c r="S12492" s="73"/>
      <c r="T12492" s="73"/>
      <c r="U12492" s="74"/>
      <c r="V12492" s="74"/>
      <c r="W12492" s="74"/>
      <c r="X12492" s="74"/>
    </row>
    <row r="12493">
      <c r="S12493" s="73"/>
      <c r="T12493" s="73"/>
      <c r="U12493" s="74"/>
      <c r="V12493" s="74"/>
      <c r="W12493" s="74"/>
      <c r="X12493" s="74"/>
    </row>
    <row r="12494">
      <c r="S12494" s="73"/>
      <c r="T12494" s="73"/>
      <c r="U12494" s="74"/>
      <c r="V12494" s="74"/>
      <c r="W12494" s="74"/>
      <c r="X12494" s="74"/>
    </row>
    <row r="12495">
      <c r="S12495" s="73"/>
      <c r="T12495" s="73"/>
      <c r="U12495" s="74"/>
      <c r="V12495" s="74"/>
      <c r="W12495" s="74"/>
      <c r="X12495" s="74"/>
    </row>
    <row r="12496">
      <c r="S12496" s="73"/>
      <c r="T12496" s="73"/>
      <c r="U12496" s="74"/>
      <c r="V12496" s="74"/>
      <c r="W12496" s="74"/>
      <c r="X12496" s="74"/>
    </row>
    <row r="12497">
      <c r="S12497" s="73"/>
      <c r="T12497" s="73"/>
      <c r="U12497" s="74"/>
      <c r="V12497" s="74"/>
      <c r="W12497" s="74"/>
      <c r="X12497" s="74"/>
    </row>
    <row r="12498">
      <c r="S12498" s="73"/>
      <c r="T12498" s="73"/>
      <c r="U12498" s="74"/>
      <c r="V12498" s="74"/>
      <c r="W12498" s="74"/>
      <c r="X12498" s="74"/>
    </row>
    <row r="12499">
      <c r="S12499" s="73"/>
      <c r="T12499" s="73"/>
      <c r="U12499" s="74"/>
      <c r="V12499" s="74"/>
      <c r="W12499" s="74"/>
      <c r="X12499" s="74"/>
    </row>
    <row r="12500">
      <c r="S12500" s="73"/>
      <c r="T12500" s="73"/>
      <c r="U12500" s="74"/>
      <c r="V12500" s="74"/>
      <c r="W12500" s="74"/>
      <c r="X12500" s="74"/>
    </row>
    <row r="12501">
      <c r="S12501" s="73"/>
      <c r="T12501" s="73"/>
      <c r="U12501" s="74"/>
      <c r="V12501" s="74"/>
      <c r="W12501" s="74"/>
      <c r="X12501" s="74"/>
    </row>
    <row r="12502">
      <c r="S12502" s="73"/>
      <c r="T12502" s="73"/>
      <c r="U12502" s="74"/>
      <c r="V12502" s="74"/>
      <c r="W12502" s="74"/>
      <c r="X12502" s="74"/>
    </row>
    <row r="12503">
      <c r="S12503" s="73"/>
      <c r="T12503" s="73"/>
      <c r="U12503" s="74"/>
      <c r="V12503" s="74"/>
      <c r="W12503" s="74"/>
      <c r="X12503" s="74"/>
    </row>
    <row r="12504">
      <c r="S12504" s="73"/>
      <c r="T12504" s="73"/>
      <c r="U12504" s="74"/>
      <c r="V12504" s="74"/>
      <c r="W12504" s="74"/>
      <c r="X12504" s="74"/>
    </row>
    <row r="12505">
      <c r="S12505" s="73"/>
      <c r="T12505" s="73"/>
      <c r="U12505" s="74"/>
      <c r="V12505" s="74"/>
      <c r="W12505" s="74"/>
      <c r="X12505" s="74"/>
    </row>
    <row r="12506">
      <c r="S12506" s="73"/>
      <c r="T12506" s="73"/>
      <c r="U12506" s="74"/>
      <c r="V12506" s="74"/>
      <c r="W12506" s="74"/>
      <c r="X12506" s="74"/>
    </row>
    <row r="12507">
      <c r="S12507" s="73"/>
      <c r="T12507" s="73"/>
      <c r="U12507" s="74"/>
      <c r="V12507" s="74"/>
      <c r="W12507" s="74"/>
      <c r="X12507" s="74"/>
    </row>
    <row r="12508">
      <c r="S12508" s="73"/>
      <c r="T12508" s="73"/>
      <c r="U12508" s="74"/>
      <c r="V12508" s="74"/>
      <c r="W12508" s="74"/>
      <c r="X12508" s="74"/>
    </row>
    <row r="12509">
      <c r="S12509" s="73"/>
      <c r="T12509" s="73"/>
      <c r="U12509" s="74"/>
      <c r="V12509" s="74"/>
      <c r="W12509" s="74"/>
      <c r="X12509" s="74"/>
    </row>
    <row r="12510">
      <c r="S12510" s="73"/>
      <c r="T12510" s="73"/>
      <c r="U12510" s="74"/>
      <c r="V12510" s="74"/>
      <c r="W12510" s="74"/>
      <c r="X12510" s="74"/>
    </row>
    <row r="12511">
      <c r="S12511" s="73"/>
      <c r="T12511" s="73"/>
      <c r="U12511" s="74"/>
      <c r="V12511" s="74"/>
      <c r="W12511" s="74"/>
      <c r="X12511" s="74"/>
    </row>
    <row r="12512">
      <c r="S12512" s="73"/>
      <c r="T12512" s="73"/>
      <c r="U12512" s="74"/>
      <c r="V12512" s="74"/>
      <c r="W12512" s="74"/>
      <c r="X12512" s="74"/>
    </row>
    <row r="12513">
      <c r="S12513" s="73"/>
      <c r="T12513" s="73"/>
      <c r="U12513" s="74"/>
      <c r="V12513" s="74"/>
      <c r="W12513" s="74"/>
      <c r="X12513" s="74"/>
    </row>
    <row r="12514">
      <c r="S12514" s="73"/>
      <c r="T12514" s="73"/>
      <c r="U12514" s="74"/>
      <c r="V12514" s="74"/>
      <c r="W12514" s="74"/>
      <c r="X12514" s="74"/>
    </row>
    <row r="12515">
      <c r="S12515" s="73"/>
      <c r="T12515" s="73"/>
      <c r="U12515" s="74"/>
      <c r="V12515" s="74"/>
      <c r="W12515" s="74"/>
      <c r="X12515" s="74"/>
    </row>
    <row r="12516">
      <c r="S12516" s="73"/>
      <c r="T12516" s="73"/>
      <c r="U12516" s="74"/>
      <c r="V12516" s="74"/>
      <c r="W12516" s="74"/>
      <c r="X12516" s="74"/>
    </row>
    <row r="12517">
      <c r="S12517" s="73"/>
      <c r="T12517" s="73"/>
      <c r="U12517" s="74"/>
      <c r="V12517" s="74"/>
      <c r="W12517" s="74"/>
      <c r="X12517" s="74"/>
    </row>
    <row r="12518">
      <c r="S12518" s="73"/>
      <c r="T12518" s="73"/>
      <c r="U12518" s="74"/>
      <c r="V12518" s="74"/>
      <c r="W12518" s="74"/>
      <c r="X12518" s="74"/>
    </row>
    <row r="12519">
      <c r="S12519" s="73"/>
      <c r="T12519" s="73"/>
      <c r="U12519" s="74"/>
      <c r="V12519" s="74"/>
      <c r="W12519" s="74"/>
      <c r="X12519" s="74"/>
    </row>
    <row r="12520">
      <c r="S12520" s="73"/>
      <c r="T12520" s="73"/>
      <c r="U12520" s="74"/>
      <c r="V12520" s="74"/>
      <c r="W12520" s="74"/>
      <c r="X12520" s="74"/>
    </row>
    <row r="12521">
      <c r="S12521" s="73"/>
      <c r="T12521" s="73"/>
      <c r="U12521" s="74"/>
      <c r="V12521" s="74"/>
      <c r="W12521" s="74"/>
      <c r="X12521" s="74"/>
    </row>
    <row r="12522">
      <c r="S12522" s="73"/>
      <c r="T12522" s="73"/>
      <c r="U12522" s="74"/>
      <c r="V12522" s="74"/>
      <c r="W12522" s="74"/>
      <c r="X12522" s="74"/>
    </row>
    <row r="12523">
      <c r="S12523" s="73"/>
      <c r="T12523" s="73"/>
      <c r="U12523" s="74"/>
      <c r="V12523" s="74"/>
      <c r="W12523" s="74"/>
      <c r="X12523" s="74"/>
    </row>
    <row r="12524">
      <c r="S12524" s="73"/>
      <c r="T12524" s="73"/>
      <c r="U12524" s="74"/>
      <c r="V12524" s="74"/>
      <c r="W12524" s="74"/>
      <c r="X12524" s="74"/>
    </row>
    <row r="12525">
      <c r="S12525" s="73"/>
      <c r="T12525" s="73"/>
      <c r="U12525" s="74"/>
      <c r="V12525" s="74"/>
      <c r="W12525" s="74"/>
      <c r="X12525" s="74"/>
    </row>
    <row r="12526">
      <c r="S12526" s="73"/>
      <c r="T12526" s="73"/>
      <c r="U12526" s="74"/>
      <c r="V12526" s="74"/>
      <c r="W12526" s="74"/>
      <c r="X12526" s="74"/>
    </row>
    <row r="12527">
      <c r="S12527" s="73"/>
      <c r="T12527" s="73"/>
      <c r="U12527" s="74"/>
      <c r="V12527" s="74"/>
      <c r="W12527" s="74"/>
      <c r="X12527" s="74"/>
    </row>
    <row r="12528">
      <c r="S12528" s="73"/>
      <c r="T12528" s="73"/>
      <c r="U12528" s="74"/>
      <c r="V12528" s="74"/>
      <c r="W12528" s="74"/>
      <c r="X12528" s="74"/>
    </row>
    <row r="12529">
      <c r="S12529" s="73"/>
      <c r="T12529" s="73"/>
      <c r="U12529" s="74"/>
      <c r="V12529" s="74"/>
      <c r="W12529" s="74"/>
      <c r="X12529" s="74"/>
    </row>
    <row r="12530">
      <c r="S12530" s="73"/>
      <c r="T12530" s="73"/>
      <c r="U12530" s="74"/>
      <c r="V12530" s="74"/>
      <c r="W12530" s="74"/>
      <c r="X12530" s="74"/>
    </row>
    <row r="12531">
      <c r="S12531" s="73"/>
      <c r="T12531" s="73"/>
      <c r="U12531" s="74"/>
      <c r="V12531" s="74"/>
      <c r="W12531" s="74"/>
      <c r="X12531" s="74"/>
    </row>
    <row r="12532">
      <c r="S12532" s="73"/>
      <c r="T12532" s="73"/>
      <c r="U12532" s="74"/>
      <c r="V12532" s="74"/>
      <c r="W12532" s="74"/>
      <c r="X12532" s="74"/>
    </row>
    <row r="12533">
      <c r="S12533" s="73"/>
      <c r="T12533" s="73"/>
      <c r="U12533" s="74"/>
      <c r="V12533" s="74"/>
      <c r="W12533" s="74"/>
      <c r="X12533" s="74"/>
    </row>
    <row r="12534">
      <c r="S12534" s="73"/>
      <c r="T12534" s="73"/>
      <c r="U12534" s="74"/>
      <c r="V12534" s="74"/>
      <c r="W12534" s="74"/>
      <c r="X12534" s="74"/>
    </row>
    <row r="12535">
      <c r="S12535" s="73"/>
      <c r="T12535" s="73"/>
      <c r="U12535" s="74"/>
      <c r="V12535" s="74"/>
      <c r="W12535" s="74"/>
      <c r="X12535" s="74"/>
    </row>
    <row r="12536">
      <c r="S12536" s="73"/>
      <c r="T12536" s="73"/>
      <c r="U12536" s="74"/>
      <c r="V12536" s="74"/>
      <c r="W12536" s="74"/>
      <c r="X12536" s="74"/>
    </row>
    <row r="12537">
      <c r="S12537" s="73"/>
      <c r="T12537" s="73"/>
      <c r="U12537" s="74"/>
      <c r="V12537" s="74"/>
      <c r="W12537" s="74"/>
      <c r="X12537" s="74"/>
    </row>
    <row r="12538">
      <c r="S12538" s="73"/>
      <c r="T12538" s="73"/>
      <c r="U12538" s="74"/>
      <c r="V12538" s="74"/>
      <c r="W12538" s="74"/>
      <c r="X12538" s="74"/>
    </row>
    <row r="12539">
      <c r="S12539" s="73"/>
      <c r="T12539" s="73"/>
      <c r="U12539" s="74"/>
      <c r="V12539" s="74"/>
      <c r="W12539" s="74"/>
      <c r="X12539" s="74"/>
    </row>
    <row r="12540">
      <c r="S12540" s="73"/>
      <c r="T12540" s="73"/>
      <c r="U12540" s="74"/>
      <c r="V12540" s="74"/>
      <c r="W12540" s="74"/>
      <c r="X12540" s="74"/>
    </row>
    <row r="12541">
      <c r="S12541" s="73"/>
      <c r="T12541" s="73"/>
      <c r="U12541" s="74"/>
      <c r="V12541" s="74"/>
      <c r="W12541" s="74"/>
      <c r="X12541" s="74"/>
    </row>
    <row r="12542">
      <c r="S12542" s="73"/>
      <c r="T12542" s="73"/>
      <c r="U12542" s="74"/>
      <c r="V12542" s="74"/>
      <c r="W12542" s="74"/>
      <c r="X12542" s="74"/>
    </row>
    <row r="12543">
      <c r="S12543" s="73"/>
      <c r="T12543" s="73"/>
      <c r="U12543" s="74"/>
      <c r="V12543" s="74"/>
      <c r="W12543" s="74"/>
      <c r="X12543" s="74"/>
    </row>
    <row r="12544">
      <c r="S12544" s="73"/>
      <c r="T12544" s="73"/>
      <c r="U12544" s="74"/>
      <c r="V12544" s="74"/>
      <c r="W12544" s="74"/>
      <c r="X12544" s="74"/>
    </row>
    <row r="12545">
      <c r="S12545" s="73"/>
      <c r="T12545" s="73"/>
      <c r="U12545" s="74"/>
      <c r="V12545" s="74"/>
      <c r="W12545" s="74"/>
      <c r="X12545" s="74"/>
    </row>
    <row r="12546">
      <c r="S12546" s="73"/>
      <c r="T12546" s="73"/>
      <c r="U12546" s="74"/>
      <c r="V12546" s="74"/>
      <c r="W12546" s="74"/>
      <c r="X12546" s="74"/>
    </row>
    <row r="12547">
      <c r="S12547" s="73"/>
      <c r="T12547" s="73"/>
      <c r="U12547" s="74"/>
      <c r="V12547" s="74"/>
      <c r="W12547" s="74"/>
      <c r="X12547" s="74"/>
    </row>
    <row r="12548">
      <c r="S12548" s="73"/>
      <c r="T12548" s="73"/>
      <c r="U12548" s="74"/>
      <c r="V12548" s="74"/>
      <c r="W12548" s="74"/>
      <c r="X12548" s="74"/>
    </row>
    <row r="12549">
      <c r="S12549" s="73"/>
      <c r="T12549" s="73"/>
      <c r="U12549" s="74"/>
      <c r="V12549" s="74"/>
      <c r="W12549" s="74"/>
      <c r="X12549" s="74"/>
    </row>
    <row r="12550">
      <c r="S12550" s="73"/>
      <c r="T12550" s="73"/>
      <c r="U12550" s="74"/>
      <c r="V12550" s="74"/>
      <c r="W12550" s="74"/>
      <c r="X12550" s="74"/>
    </row>
    <row r="12551">
      <c r="S12551" s="73"/>
      <c r="T12551" s="73"/>
      <c r="U12551" s="74"/>
      <c r="V12551" s="74"/>
      <c r="W12551" s="74"/>
      <c r="X12551" s="74"/>
    </row>
    <row r="12552">
      <c r="S12552" s="73"/>
      <c r="T12552" s="73"/>
      <c r="U12552" s="74"/>
      <c r="V12552" s="74"/>
      <c r="W12552" s="74"/>
      <c r="X12552" s="74"/>
    </row>
    <row r="12553">
      <c r="S12553" s="73"/>
      <c r="T12553" s="73"/>
      <c r="U12553" s="74"/>
      <c r="V12553" s="74"/>
      <c r="W12553" s="74"/>
      <c r="X12553" s="74"/>
    </row>
    <row r="12554">
      <c r="S12554" s="73"/>
      <c r="T12554" s="73"/>
      <c r="U12554" s="74"/>
      <c r="V12554" s="74"/>
      <c r="W12554" s="74"/>
      <c r="X12554" s="74"/>
    </row>
    <row r="12555">
      <c r="S12555" s="73"/>
      <c r="T12555" s="73"/>
      <c r="U12555" s="74"/>
      <c r="V12555" s="74"/>
      <c r="W12555" s="74"/>
      <c r="X12555" s="74"/>
    </row>
    <row r="12556">
      <c r="S12556" s="73"/>
      <c r="T12556" s="73"/>
      <c r="U12556" s="74"/>
      <c r="V12556" s="74"/>
      <c r="W12556" s="74"/>
      <c r="X12556" s="74"/>
    </row>
    <row r="12557">
      <c r="S12557" s="73"/>
      <c r="T12557" s="73"/>
      <c r="U12557" s="74"/>
      <c r="V12557" s="74"/>
      <c r="W12557" s="74"/>
      <c r="X12557" s="74"/>
    </row>
    <row r="12558">
      <c r="S12558" s="73"/>
      <c r="T12558" s="73"/>
      <c r="U12558" s="74"/>
      <c r="V12558" s="74"/>
      <c r="W12558" s="74"/>
      <c r="X12558" s="74"/>
    </row>
    <row r="12559">
      <c r="S12559" s="73"/>
      <c r="T12559" s="73"/>
      <c r="U12559" s="74"/>
      <c r="V12559" s="74"/>
      <c r="W12559" s="74"/>
      <c r="X12559" s="74"/>
    </row>
    <row r="12560">
      <c r="S12560" s="73"/>
      <c r="T12560" s="73"/>
      <c r="U12560" s="74"/>
      <c r="V12560" s="74"/>
      <c r="W12560" s="74"/>
      <c r="X12560" s="74"/>
    </row>
    <row r="12561">
      <c r="S12561" s="73"/>
      <c r="T12561" s="73"/>
      <c r="U12561" s="74"/>
      <c r="V12561" s="74"/>
      <c r="W12561" s="74"/>
      <c r="X12561" s="74"/>
    </row>
    <row r="12562">
      <c r="S12562" s="73"/>
      <c r="T12562" s="73"/>
      <c r="U12562" s="74"/>
      <c r="V12562" s="74"/>
      <c r="W12562" s="74"/>
      <c r="X12562" s="74"/>
    </row>
    <row r="12563">
      <c r="S12563" s="73"/>
      <c r="T12563" s="73"/>
      <c r="U12563" s="74"/>
      <c r="V12563" s="74"/>
      <c r="W12563" s="74"/>
      <c r="X12563" s="74"/>
    </row>
    <row r="12564">
      <c r="S12564" s="73"/>
      <c r="T12564" s="73"/>
      <c r="U12564" s="74"/>
      <c r="V12564" s="74"/>
      <c r="W12564" s="74"/>
      <c r="X12564" s="74"/>
    </row>
    <row r="12565">
      <c r="S12565" s="73"/>
      <c r="T12565" s="73"/>
      <c r="U12565" s="74"/>
      <c r="V12565" s="74"/>
      <c r="W12565" s="74"/>
      <c r="X12565" s="74"/>
    </row>
    <row r="12566">
      <c r="S12566" s="73"/>
      <c r="T12566" s="73"/>
      <c r="U12566" s="74"/>
      <c r="V12566" s="74"/>
      <c r="W12566" s="74"/>
      <c r="X12566" s="74"/>
    </row>
    <row r="12567">
      <c r="S12567" s="73"/>
      <c r="T12567" s="73"/>
      <c r="U12567" s="74"/>
      <c r="V12567" s="74"/>
      <c r="W12567" s="74"/>
      <c r="X12567" s="74"/>
    </row>
    <row r="12568">
      <c r="S12568" s="73"/>
      <c r="T12568" s="73"/>
      <c r="U12568" s="74"/>
      <c r="V12568" s="74"/>
      <c r="W12568" s="74"/>
      <c r="X12568" s="74"/>
    </row>
    <row r="12569">
      <c r="S12569" s="73"/>
      <c r="T12569" s="73"/>
      <c r="U12569" s="74"/>
      <c r="V12569" s="74"/>
      <c r="W12569" s="74"/>
      <c r="X12569" s="74"/>
    </row>
    <row r="12570">
      <c r="S12570" s="73"/>
      <c r="T12570" s="73"/>
      <c r="U12570" s="74"/>
      <c r="V12570" s="74"/>
      <c r="W12570" s="74"/>
      <c r="X12570" s="74"/>
    </row>
    <row r="12571">
      <c r="S12571" s="73"/>
      <c r="T12571" s="73"/>
      <c r="U12571" s="74"/>
      <c r="V12571" s="74"/>
      <c r="W12571" s="74"/>
      <c r="X12571" s="74"/>
    </row>
    <row r="12572">
      <c r="S12572" s="73"/>
      <c r="T12572" s="73"/>
      <c r="U12572" s="74"/>
      <c r="V12572" s="74"/>
      <c r="W12572" s="74"/>
      <c r="X12572" s="74"/>
    </row>
    <row r="12573">
      <c r="S12573" s="73"/>
      <c r="T12573" s="73"/>
      <c r="U12573" s="74"/>
      <c r="V12573" s="74"/>
      <c r="W12573" s="74"/>
      <c r="X12573" s="74"/>
    </row>
    <row r="12574">
      <c r="S12574" s="73"/>
      <c r="T12574" s="73"/>
      <c r="U12574" s="74"/>
      <c r="V12574" s="74"/>
      <c r="W12574" s="74"/>
      <c r="X12574" s="74"/>
    </row>
    <row r="12575">
      <c r="S12575" s="73"/>
      <c r="T12575" s="73"/>
      <c r="U12575" s="74"/>
      <c r="V12575" s="74"/>
      <c r="W12575" s="74"/>
      <c r="X12575" s="74"/>
    </row>
    <row r="12576">
      <c r="S12576" s="73"/>
      <c r="T12576" s="73"/>
      <c r="U12576" s="74"/>
      <c r="V12576" s="74"/>
      <c r="W12576" s="74"/>
      <c r="X12576" s="74"/>
    </row>
    <row r="12577">
      <c r="S12577" s="73"/>
      <c r="T12577" s="73"/>
      <c r="U12577" s="74"/>
      <c r="V12577" s="74"/>
      <c r="W12577" s="74"/>
      <c r="X12577" s="74"/>
    </row>
    <row r="12578">
      <c r="S12578" s="73"/>
      <c r="T12578" s="73"/>
      <c r="U12578" s="74"/>
      <c r="V12578" s="74"/>
      <c r="W12578" s="74"/>
      <c r="X12578" s="74"/>
    </row>
    <row r="12579">
      <c r="S12579" s="73"/>
      <c r="T12579" s="73"/>
      <c r="U12579" s="74"/>
      <c r="V12579" s="74"/>
      <c r="W12579" s="74"/>
      <c r="X12579" s="74"/>
    </row>
    <row r="12580">
      <c r="S12580" s="73"/>
      <c r="T12580" s="73"/>
      <c r="U12580" s="74"/>
      <c r="V12580" s="74"/>
      <c r="W12580" s="74"/>
      <c r="X12580" s="74"/>
    </row>
    <row r="12581">
      <c r="S12581" s="73"/>
      <c r="T12581" s="73"/>
      <c r="U12581" s="74"/>
      <c r="V12581" s="74"/>
      <c r="W12581" s="74"/>
      <c r="X12581" s="74"/>
    </row>
    <row r="12582">
      <c r="S12582" s="73"/>
      <c r="T12582" s="73"/>
      <c r="U12582" s="74"/>
      <c r="V12582" s="74"/>
      <c r="W12582" s="74"/>
      <c r="X12582" s="74"/>
    </row>
    <row r="12583">
      <c r="S12583" s="73"/>
      <c r="T12583" s="73"/>
      <c r="U12583" s="74"/>
      <c r="V12583" s="74"/>
      <c r="W12583" s="74"/>
      <c r="X12583" s="74"/>
    </row>
    <row r="12584">
      <c r="S12584" s="73"/>
      <c r="T12584" s="73"/>
      <c r="U12584" s="74"/>
      <c r="V12584" s="74"/>
      <c r="W12584" s="74"/>
      <c r="X12584" s="74"/>
    </row>
    <row r="12585">
      <c r="S12585" s="73"/>
      <c r="T12585" s="73"/>
      <c r="U12585" s="74"/>
      <c r="V12585" s="74"/>
      <c r="W12585" s="74"/>
      <c r="X12585" s="74"/>
    </row>
    <row r="12586">
      <c r="S12586" s="73"/>
      <c r="T12586" s="73"/>
      <c r="U12586" s="74"/>
      <c r="V12586" s="74"/>
      <c r="W12586" s="74"/>
      <c r="X12586" s="74"/>
    </row>
    <row r="12587">
      <c r="S12587" s="73"/>
      <c r="T12587" s="73"/>
      <c r="U12587" s="74"/>
      <c r="V12587" s="74"/>
      <c r="W12587" s="74"/>
      <c r="X12587" s="74"/>
    </row>
    <row r="12588">
      <c r="S12588" s="73"/>
      <c r="T12588" s="73"/>
      <c r="U12588" s="74"/>
      <c r="V12588" s="74"/>
      <c r="W12588" s="74"/>
      <c r="X12588" s="74"/>
    </row>
    <row r="12589">
      <c r="S12589" s="73"/>
      <c r="T12589" s="73"/>
      <c r="U12589" s="74"/>
      <c r="V12589" s="74"/>
      <c r="W12589" s="74"/>
      <c r="X12589" s="74"/>
    </row>
    <row r="12590">
      <c r="S12590" s="73"/>
      <c r="T12590" s="73"/>
      <c r="U12590" s="74"/>
      <c r="V12590" s="74"/>
      <c r="W12590" s="74"/>
      <c r="X12590" s="74"/>
    </row>
    <row r="12591">
      <c r="S12591" s="73"/>
      <c r="T12591" s="73"/>
      <c r="U12591" s="74"/>
      <c r="V12591" s="74"/>
      <c r="W12591" s="74"/>
      <c r="X12591" s="74"/>
    </row>
    <row r="12592">
      <c r="S12592" s="73"/>
      <c r="T12592" s="73"/>
      <c r="U12592" s="74"/>
      <c r="V12592" s="74"/>
      <c r="W12592" s="74"/>
      <c r="X12592" s="74"/>
    </row>
    <row r="12593">
      <c r="S12593" s="73"/>
      <c r="T12593" s="73"/>
      <c r="U12593" s="74"/>
      <c r="V12593" s="74"/>
      <c r="W12593" s="74"/>
      <c r="X12593" s="74"/>
    </row>
    <row r="12594">
      <c r="S12594" s="73"/>
      <c r="T12594" s="73"/>
      <c r="U12594" s="74"/>
      <c r="V12594" s="74"/>
      <c r="W12594" s="74"/>
      <c r="X12594" s="74"/>
    </row>
    <row r="12595">
      <c r="S12595" s="73"/>
      <c r="T12595" s="73"/>
      <c r="U12595" s="74"/>
      <c r="V12595" s="74"/>
      <c r="W12595" s="74"/>
      <c r="X12595" s="74"/>
    </row>
    <row r="12596">
      <c r="S12596" s="73"/>
      <c r="T12596" s="73"/>
      <c r="U12596" s="74"/>
      <c r="V12596" s="74"/>
      <c r="W12596" s="74"/>
      <c r="X12596" s="74"/>
    </row>
    <row r="12597">
      <c r="S12597" s="73"/>
      <c r="T12597" s="73"/>
      <c r="U12597" s="74"/>
      <c r="V12597" s="74"/>
      <c r="W12597" s="74"/>
      <c r="X12597" s="74"/>
    </row>
    <row r="12598">
      <c r="S12598" s="73"/>
      <c r="T12598" s="73"/>
      <c r="U12598" s="74"/>
      <c r="V12598" s="74"/>
      <c r="W12598" s="74"/>
      <c r="X12598" s="74"/>
    </row>
    <row r="12599">
      <c r="S12599" s="73"/>
      <c r="T12599" s="73"/>
      <c r="U12599" s="74"/>
      <c r="V12599" s="74"/>
      <c r="W12599" s="74"/>
      <c r="X12599" s="74"/>
    </row>
    <row r="12600">
      <c r="S12600" s="73"/>
      <c r="T12600" s="73"/>
      <c r="U12600" s="74"/>
      <c r="V12600" s="74"/>
      <c r="W12600" s="74"/>
      <c r="X12600" s="74"/>
    </row>
    <row r="12601">
      <c r="S12601" s="73"/>
      <c r="T12601" s="73"/>
      <c r="U12601" s="74"/>
      <c r="V12601" s="74"/>
      <c r="W12601" s="74"/>
      <c r="X12601" s="74"/>
    </row>
    <row r="12602">
      <c r="S12602" s="73"/>
      <c r="T12602" s="73"/>
      <c r="U12602" s="74"/>
      <c r="V12602" s="74"/>
      <c r="W12602" s="74"/>
      <c r="X12602" s="74"/>
    </row>
    <row r="12603">
      <c r="S12603" s="73"/>
      <c r="T12603" s="73"/>
      <c r="U12603" s="74"/>
      <c r="V12603" s="74"/>
      <c r="W12603" s="74"/>
      <c r="X12603" s="74"/>
    </row>
    <row r="12604">
      <c r="S12604" s="73"/>
      <c r="T12604" s="73"/>
      <c r="U12604" s="74"/>
      <c r="V12604" s="74"/>
      <c r="W12604" s="74"/>
      <c r="X12604" s="74"/>
    </row>
    <row r="12605">
      <c r="S12605" s="73"/>
      <c r="T12605" s="73"/>
      <c r="U12605" s="74"/>
      <c r="V12605" s="74"/>
      <c r="W12605" s="74"/>
      <c r="X12605" s="74"/>
    </row>
    <row r="12606">
      <c r="S12606" s="73"/>
      <c r="T12606" s="73"/>
      <c r="U12606" s="74"/>
      <c r="V12606" s="74"/>
      <c r="W12606" s="74"/>
      <c r="X12606" s="74"/>
    </row>
    <row r="12607">
      <c r="S12607" s="73"/>
      <c r="T12607" s="73"/>
      <c r="U12607" s="74"/>
      <c r="V12607" s="74"/>
      <c r="W12607" s="74"/>
      <c r="X12607" s="74"/>
    </row>
    <row r="12608">
      <c r="S12608" s="73"/>
      <c r="T12608" s="73"/>
      <c r="U12608" s="74"/>
      <c r="V12608" s="74"/>
      <c r="W12608" s="74"/>
      <c r="X12608" s="74"/>
    </row>
    <row r="12609">
      <c r="S12609" s="73"/>
      <c r="T12609" s="73"/>
      <c r="U12609" s="74"/>
      <c r="V12609" s="74"/>
      <c r="W12609" s="74"/>
      <c r="X12609" s="74"/>
    </row>
    <row r="12610">
      <c r="S12610" s="73"/>
      <c r="T12610" s="73"/>
      <c r="U12610" s="74"/>
      <c r="V12610" s="74"/>
      <c r="W12610" s="74"/>
      <c r="X12610" s="74"/>
    </row>
    <row r="12611">
      <c r="S12611" s="73"/>
      <c r="T12611" s="73"/>
      <c r="U12611" s="74"/>
      <c r="V12611" s="74"/>
      <c r="W12611" s="74"/>
      <c r="X12611" s="74"/>
    </row>
    <row r="12612">
      <c r="S12612" s="73"/>
      <c r="T12612" s="73"/>
      <c r="U12612" s="74"/>
      <c r="V12612" s="74"/>
      <c r="W12612" s="74"/>
      <c r="X12612" s="74"/>
    </row>
    <row r="12613">
      <c r="S12613" s="73"/>
      <c r="T12613" s="73"/>
      <c r="U12613" s="74"/>
      <c r="V12613" s="74"/>
      <c r="W12613" s="74"/>
      <c r="X12613" s="74"/>
    </row>
    <row r="12614">
      <c r="S12614" s="73"/>
      <c r="T12614" s="73"/>
      <c r="U12614" s="74"/>
      <c r="V12614" s="74"/>
      <c r="W12614" s="74"/>
      <c r="X12614" s="74"/>
    </row>
    <row r="12615">
      <c r="S12615" s="73"/>
      <c r="T12615" s="73"/>
      <c r="U12615" s="74"/>
      <c r="V12615" s="74"/>
      <c r="W12615" s="74"/>
      <c r="X12615" s="74"/>
    </row>
    <row r="12616">
      <c r="S12616" s="73"/>
      <c r="T12616" s="73"/>
      <c r="U12616" s="74"/>
      <c r="V12616" s="74"/>
      <c r="W12616" s="74"/>
      <c r="X12616" s="74"/>
    </row>
    <row r="12617">
      <c r="S12617" s="73"/>
      <c r="T12617" s="73"/>
      <c r="U12617" s="74"/>
      <c r="V12617" s="74"/>
      <c r="W12617" s="74"/>
      <c r="X12617" s="74"/>
    </row>
    <row r="12618">
      <c r="S12618" s="73"/>
      <c r="T12618" s="73"/>
      <c r="U12618" s="74"/>
      <c r="V12618" s="74"/>
      <c r="W12618" s="74"/>
      <c r="X12618" s="74"/>
    </row>
    <row r="12619">
      <c r="S12619" s="73"/>
      <c r="T12619" s="73"/>
      <c r="U12619" s="74"/>
      <c r="V12619" s="74"/>
      <c r="W12619" s="74"/>
      <c r="X12619" s="74"/>
    </row>
    <row r="12620">
      <c r="S12620" s="73"/>
      <c r="T12620" s="73"/>
      <c r="U12620" s="74"/>
      <c r="V12620" s="74"/>
      <c r="W12620" s="74"/>
      <c r="X12620" s="74"/>
    </row>
    <row r="12621">
      <c r="S12621" s="73"/>
      <c r="T12621" s="73"/>
      <c r="U12621" s="74"/>
      <c r="V12621" s="74"/>
      <c r="W12621" s="74"/>
      <c r="X12621" s="74"/>
    </row>
    <row r="12622">
      <c r="S12622" s="73"/>
      <c r="T12622" s="73"/>
      <c r="U12622" s="74"/>
      <c r="V12622" s="74"/>
      <c r="W12622" s="74"/>
      <c r="X12622" s="74"/>
    </row>
    <row r="12623">
      <c r="S12623" s="73"/>
      <c r="T12623" s="73"/>
      <c r="U12623" s="74"/>
      <c r="V12623" s="74"/>
      <c r="W12623" s="74"/>
      <c r="X12623" s="74"/>
    </row>
    <row r="12624">
      <c r="S12624" s="73"/>
      <c r="T12624" s="73"/>
      <c r="U12624" s="74"/>
      <c r="V12624" s="74"/>
      <c r="W12624" s="74"/>
      <c r="X12624" s="74"/>
    </row>
    <row r="12625">
      <c r="S12625" s="73"/>
      <c r="T12625" s="73"/>
      <c r="U12625" s="74"/>
      <c r="V12625" s="74"/>
      <c r="W12625" s="74"/>
      <c r="X12625" s="74"/>
    </row>
    <row r="12626">
      <c r="S12626" s="73"/>
      <c r="T12626" s="73"/>
      <c r="U12626" s="74"/>
      <c r="V12626" s="74"/>
      <c r="W12626" s="74"/>
      <c r="X12626" s="74"/>
    </row>
    <row r="12627">
      <c r="S12627" s="73"/>
      <c r="T12627" s="73"/>
      <c r="U12627" s="74"/>
      <c r="V12627" s="74"/>
      <c r="W12627" s="74"/>
      <c r="X12627" s="74"/>
    </row>
    <row r="12628">
      <c r="S12628" s="73"/>
      <c r="T12628" s="73"/>
      <c r="U12628" s="74"/>
      <c r="V12628" s="74"/>
      <c r="W12628" s="74"/>
      <c r="X12628" s="74"/>
    </row>
    <row r="12629">
      <c r="S12629" s="73"/>
      <c r="T12629" s="73"/>
      <c r="U12629" s="74"/>
      <c r="V12629" s="74"/>
      <c r="W12629" s="74"/>
      <c r="X12629" s="74"/>
    </row>
    <row r="12630">
      <c r="S12630" s="73"/>
      <c r="T12630" s="73"/>
      <c r="U12630" s="74"/>
      <c r="V12630" s="74"/>
      <c r="W12630" s="74"/>
      <c r="X12630" s="74"/>
    </row>
    <row r="12631">
      <c r="S12631" s="73"/>
      <c r="T12631" s="73"/>
      <c r="U12631" s="74"/>
      <c r="V12631" s="74"/>
      <c r="W12631" s="74"/>
      <c r="X12631" s="74"/>
    </row>
    <row r="12632">
      <c r="S12632" s="73"/>
      <c r="T12632" s="73"/>
      <c r="U12632" s="74"/>
      <c r="V12632" s="74"/>
      <c r="W12632" s="74"/>
      <c r="X12632" s="74"/>
    </row>
    <row r="12633">
      <c r="S12633" s="73"/>
      <c r="T12633" s="73"/>
      <c r="U12633" s="74"/>
      <c r="V12633" s="74"/>
      <c r="W12633" s="74"/>
      <c r="X12633" s="74"/>
    </row>
    <row r="12634">
      <c r="S12634" s="73"/>
      <c r="T12634" s="73"/>
      <c r="U12634" s="74"/>
      <c r="V12634" s="74"/>
      <c r="W12634" s="74"/>
      <c r="X12634" s="74"/>
    </row>
    <row r="12635">
      <c r="S12635" s="73"/>
      <c r="T12635" s="73"/>
      <c r="U12635" s="74"/>
      <c r="V12635" s="74"/>
      <c r="W12635" s="74"/>
      <c r="X12635" s="74"/>
    </row>
    <row r="12636">
      <c r="S12636" s="73"/>
      <c r="T12636" s="73"/>
      <c r="U12636" s="74"/>
      <c r="V12636" s="74"/>
      <c r="W12636" s="74"/>
      <c r="X12636" s="74"/>
    </row>
    <row r="12637">
      <c r="S12637" s="73"/>
      <c r="T12637" s="73"/>
      <c r="U12637" s="74"/>
      <c r="V12637" s="74"/>
      <c r="W12637" s="74"/>
      <c r="X12637" s="74"/>
    </row>
    <row r="12638">
      <c r="S12638" s="73"/>
      <c r="T12638" s="73"/>
      <c r="U12638" s="74"/>
      <c r="V12638" s="74"/>
      <c r="W12638" s="74"/>
      <c r="X12638" s="74"/>
    </row>
    <row r="12639">
      <c r="S12639" s="73"/>
      <c r="T12639" s="73"/>
      <c r="U12639" s="74"/>
      <c r="V12639" s="74"/>
      <c r="W12639" s="74"/>
      <c r="X12639" s="74"/>
    </row>
    <row r="12640">
      <c r="S12640" s="73"/>
      <c r="T12640" s="73"/>
      <c r="U12640" s="74"/>
      <c r="V12640" s="74"/>
      <c r="W12640" s="74"/>
      <c r="X12640" s="74"/>
    </row>
    <row r="12641">
      <c r="S12641" s="73"/>
      <c r="T12641" s="73"/>
      <c r="U12641" s="74"/>
      <c r="V12641" s="74"/>
      <c r="W12641" s="74"/>
      <c r="X12641" s="74"/>
    </row>
    <row r="12642">
      <c r="S12642" s="73"/>
      <c r="T12642" s="73"/>
      <c r="U12642" s="74"/>
      <c r="V12642" s="74"/>
      <c r="W12642" s="74"/>
      <c r="X12642" s="74"/>
    </row>
    <row r="12643">
      <c r="S12643" s="73"/>
      <c r="T12643" s="73"/>
      <c r="U12643" s="74"/>
      <c r="V12643" s="74"/>
      <c r="W12643" s="74"/>
      <c r="X12643" s="74"/>
    </row>
    <row r="12644">
      <c r="S12644" s="73"/>
      <c r="T12644" s="73"/>
      <c r="U12644" s="74"/>
      <c r="V12644" s="74"/>
      <c r="W12644" s="74"/>
      <c r="X12644" s="74"/>
    </row>
    <row r="12645">
      <c r="S12645" s="73"/>
      <c r="T12645" s="73"/>
      <c r="U12645" s="74"/>
      <c r="V12645" s="74"/>
      <c r="W12645" s="74"/>
      <c r="X12645" s="74"/>
    </row>
    <row r="12646">
      <c r="S12646" s="73"/>
      <c r="T12646" s="73"/>
      <c r="U12646" s="74"/>
      <c r="V12646" s="74"/>
      <c r="W12646" s="74"/>
      <c r="X12646" s="74"/>
    </row>
    <row r="12647">
      <c r="S12647" s="73"/>
      <c r="T12647" s="73"/>
      <c r="U12647" s="74"/>
      <c r="V12647" s="74"/>
      <c r="W12647" s="74"/>
      <c r="X12647" s="74"/>
    </row>
    <row r="12648">
      <c r="S12648" s="73"/>
      <c r="T12648" s="73"/>
      <c r="U12648" s="74"/>
      <c r="V12648" s="74"/>
      <c r="W12648" s="74"/>
      <c r="X12648" s="74"/>
    </row>
    <row r="12649">
      <c r="S12649" s="73"/>
      <c r="T12649" s="73"/>
      <c r="U12649" s="74"/>
      <c r="V12649" s="74"/>
      <c r="W12649" s="74"/>
      <c r="X12649" s="74"/>
    </row>
    <row r="12650">
      <c r="S12650" s="73"/>
      <c r="T12650" s="73"/>
      <c r="U12650" s="74"/>
      <c r="V12650" s="74"/>
      <c r="W12650" s="74"/>
      <c r="X12650" s="74"/>
    </row>
    <row r="12651">
      <c r="S12651" s="73"/>
      <c r="T12651" s="73"/>
      <c r="U12651" s="74"/>
      <c r="V12651" s="74"/>
      <c r="W12651" s="74"/>
      <c r="X12651" s="74"/>
    </row>
    <row r="12652">
      <c r="S12652" s="73"/>
      <c r="T12652" s="73"/>
      <c r="U12652" s="74"/>
      <c r="V12652" s="74"/>
      <c r="W12652" s="74"/>
      <c r="X12652" s="74"/>
    </row>
    <row r="12653">
      <c r="S12653" s="73"/>
      <c r="T12653" s="73"/>
      <c r="U12653" s="74"/>
      <c r="V12653" s="74"/>
      <c r="W12653" s="74"/>
      <c r="X12653" s="74"/>
    </row>
    <row r="12654">
      <c r="S12654" s="73"/>
      <c r="T12654" s="73"/>
      <c r="U12654" s="74"/>
      <c r="V12654" s="74"/>
      <c r="W12654" s="74"/>
      <c r="X12654" s="74"/>
    </row>
    <row r="12655">
      <c r="S12655" s="76"/>
      <c r="T12655" s="73"/>
      <c r="U12655" s="74"/>
      <c r="V12655" s="74"/>
      <c r="W12655" s="74"/>
      <c r="X12655" s="74"/>
    </row>
    <row r="12656">
      <c r="S12656" s="73"/>
      <c r="T12656" s="73"/>
      <c r="U12656" s="74"/>
      <c r="V12656" s="74"/>
      <c r="W12656" s="74"/>
      <c r="X12656" s="74"/>
    </row>
    <row r="12657">
      <c r="S12657" s="73"/>
      <c r="T12657" s="73"/>
      <c r="U12657" s="74"/>
      <c r="V12657" s="74"/>
      <c r="W12657" s="74"/>
      <c r="X12657" s="74"/>
    </row>
    <row r="12658">
      <c r="S12658" s="73"/>
      <c r="T12658" s="73"/>
      <c r="U12658" s="74"/>
      <c r="V12658" s="74"/>
      <c r="W12658" s="74"/>
      <c r="X12658" s="74"/>
    </row>
    <row r="12659">
      <c r="S12659" s="73"/>
      <c r="T12659" s="73"/>
      <c r="U12659" s="74"/>
      <c r="V12659" s="74"/>
      <c r="W12659" s="74"/>
      <c r="X12659" s="74"/>
    </row>
    <row r="12660">
      <c r="S12660" s="73"/>
      <c r="T12660" s="73"/>
      <c r="U12660" s="74"/>
      <c r="V12660" s="74"/>
      <c r="W12660" s="74"/>
      <c r="X12660" s="74"/>
    </row>
    <row r="12661">
      <c r="S12661" s="73"/>
      <c r="T12661" s="73"/>
      <c r="U12661" s="74"/>
      <c r="V12661" s="74"/>
      <c r="W12661" s="74"/>
      <c r="X12661" s="74"/>
    </row>
    <row r="12662">
      <c r="S12662" s="73"/>
      <c r="T12662" s="73"/>
      <c r="U12662" s="74"/>
      <c r="V12662" s="74"/>
      <c r="W12662" s="74"/>
      <c r="X12662" s="74"/>
    </row>
    <row r="12663">
      <c r="S12663" s="73"/>
      <c r="T12663" s="73"/>
      <c r="U12663" s="74"/>
      <c r="V12663" s="74"/>
      <c r="W12663" s="74"/>
      <c r="X12663" s="74"/>
    </row>
    <row r="12664">
      <c r="S12664" s="73"/>
      <c r="T12664" s="73"/>
      <c r="U12664" s="74"/>
      <c r="V12664" s="74"/>
      <c r="W12664" s="74"/>
      <c r="X12664" s="74"/>
    </row>
    <row r="12665">
      <c r="S12665" s="73"/>
      <c r="T12665" s="73"/>
      <c r="U12665" s="74"/>
      <c r="V12665" s="74"/>
      <c r="W12665" s="74"/>
      <c r="X12665" s="74"/>
    </row>
    <row r="12666">
      <c r="S12666" s="73"/>
      <c r="T12666" s="73"/>
      <c r="U12666" s="74"/>
      <c r="V12666" s="74"/>
      <c r="W12666" s="74"/>
      <c r="X12666" s="74"/>
    </row>
    <row r="12667">
      <c r="S12667" s="73"/>
      <c r="T12667" s="73"/>
      <c r="U12667" s="74"/>
      <c r="V12667" s="74"/>
      <c r="W12667" s="74"/>
      <c r="X12667" s="74"/>
    </row>
    <row r="12668">
      <c r="S12668" s="73"/>
      <c r="T12668" s="73"/>
      <c r="U12668" s="74"/>
      <c r="V12668" s="74"/>
      <c r="W12668" s="74"/>
      <c r="X12668" s="74"/>
    </row>
    <row r="12669">
      <c r="S12669" s="73"/>
      <c r="T12669" s="73"/>
      <c r="U12669" s="74"/>
      <c r="V12669" s="74"/>
      <c r="W12669" s="74"/>
      <c r="X12669" s="74"/>
    </row>
    <row r="12670">
      <c r="S12670" s="73"/>
      <c r="T12670" s="73"/>
      <c r="U12670" s="74"/>
      <c r="V12670" s="74"/>
      <c r="W12670" s="74"/>
      <c r="X12670" s="74"/>
    </row>
    <row r="12671">
      <c r="S12671" s="73"/>
      <c r="T12671" s="73"/>
      <c r="U12671" s="74"/>
      <c r="V12671" s="74"/>
      <c r="W12671" s="74"/>
      <c r="X12671" s="74"/>
    </row>
    <row r="12672">
      <c r="S12672" s="73"/>
      <c r="T12672" s="73"/>
      <c r="U12672" s="74"/>
      <c r="V12672" s="74"/>
      <c r="W12672" s="74"/>
      <c r="X12672" s="74"/>
    </row>
    <row r="12673">
      <c r="S12673" s="73"/>
      <c r="T12673" s="73"/>
      <c r="U12673" s="74"/>
      <c r="V12673" s="74"/>
      <c r="W12673" s="74"/>
      <c r="X12673" s="74"/>
    </row>
    <row r="12674">
      <c r="S12674" s="73"/>
      <c r="T12674" s="73"/>
      <c r="U12674" s="74"/>
      <c r="V12674" s="74"/>
      <c r="W12674" s="74"/>
      <c r="X12674" s="74"/>
    </row>
    <row r="12675">
      <c r="S12675" s="73"/>
      <c r="T12675" s="73"/>
      <c r="U12675" s="74"/>
      <c r="V12675" s="74"/>
      <c r="W12675" s="74"/>
      <c r="X12675" s="74"/>
    </row>
    <row r="12676">
      <c r="S12676" s="73"/>
      <c r="T12676" s="73"/>
      <c r="U12676" s="74"/>
      <c r="V12676" s="74"/>
      <c r="W12676" s="74"/>
      <c r="X12676" s="74"/>
    </row>
    <row r="12677">
      <c r="S12677" s="73"/>
      <c r="T12677" s="73"/>
      <c r="U12677" s="74"/>
      <c r="V12677" s="74"/>
      <c r="W12677" s="74"/>
      <c r="X12677" s="74"/>
    </row>
    <row r="12678">
      <c r="S12678" s="73"/>
      <c r="T12678" s="73"/>
      <c r="U12678" s="74"/>
      <c r="V12678" s="74"/>
      <c r="W12678" s="74"/>
      <c r="X12678" s="74"/>
    </row>
    <row r="12679">
      <c r="S12679" s="73"/>
      <c r="T12679" s="73"/>
      <c r="U12679" s="74"/>
      <c r="V12679" s="74"/>
      <c r="W12679" s="74"/>
      <c r="X12679" s="74"/>
    </row>
    <row r="12680">
      <c r="S12680" s="73"/>
      <c r="T12680" s="73"/>
      <c r="U12680" s="74"/>
      <c r="V12680" s="74"/>
      <c r="W12680" s="74"/>
      <c r="X12680" s="74"/>
    </row>
    <row r="12681">
      <c r="S12681" s="73"/>
      <c r="T12681" s="73"/>
      <c r="U12681" s="74"/>
      <c r="V12681" s="74"/>
      <c r="W12681" s="74"/>
      <c r="X12681" s="74"/>
    </row>
    <row r="12682">
      <c r="S12682" s="73"/>
      <c r="T12682" s="73"/>
      <c r="U12682" s="74"/>
      <c r="V12682" s="74"/>
      <c r="W12682" s="74"/>
      <c r="X12682" s="74"/>
    </row>
    <row r="12683">
      <c r="S12683" s="73"/>
      <c r="T12683" s="73"/>
      <c r="U12683" s="74"/>
      <c r="V12683" s="74"/>
      <c r="W12683" s="74"/>
      <c r="X12683" s="74"/>
    </row>
    <row r="12684">
      <c r="S12684" s="73"/>
      <c r="T12684" s="73"/>
      <c r="U12684" s="74"/>
      <c r="V12684" s="74"/>
      <c r="W12684" s="74"/>
      <c r="X12684" s="74"/>
    </row>
    <row r="12685">
      <c r="S12685" s="73"/>
      <c r="T12685" s="73"/>
      <c r="U12685" s="74"/>
      <c r="V12685" s="74"/>
      <c r="W12685" s="74"/>
      <c r="X12685" s="74"/>
    </row>
    <row r="12686">
      <c r="S12686" s="73"/>
      <c r="T12686" s="73"/>
      <c r="U12686" s="74"/>
      <c r="V12686" s="74"/>
      <c r="W12686" s="74"/>
      <c r="X12686" s="74"/>
    </row>
    <row r="12687">
      <c r="S12687" s="73"/>
      <c r="T12687" s="73"/>
      <c r="U12687" s="74"/>
      <c r="V12687" s="74"/>
      <c r="W12687" s="74"/>
      <c r="X12687" s="74"/>
    </row>
    <row r="12688">
      <c r="S12688" s="73"/>
      <c r="T12688" s="73"/>
      <c r="U12688" s="74"/>
      <c r="V12688" s="74"/>
      <c r="W12688" s="74"/>
      <c r="X12688" s="74"/>
    </row>
    <row r="12689">
      <c r="S12689" s="73"/>
      <c r="T12689" s="73"/>
      <c r="U12689" s="74"/>
      <c r="V12689" s="74"/>
      <c r="W12689" s="74"/>
      <c r="X12689" s="74"/>
    </row>
    <row r="12690">
      <c r="S12690" s="73"/>
      <c r="T12690" s="73"/>
      <c r="U12690" s="74"/>
      <c r="V12690" s="74"/>
      <c r="W12690" s="74"/>
      <c r="X12690" s="74"/>
    </row>
    <row r="12691">
      <c r="S12691" s="73"/>
      <c r="T12691" s="73"/>
      <c r="U12691" s="74"/>
      <c r="V12691" s="74"/>
      <c r="W12691" s="74"/>
      <c r="X12691" s="74"/>
    </row>
    <row r="12692">
      <c r="S12692" s="73"/>
      <c r="T12692" s="73"/>
      <c r="U12692" s="74"/>
      <c r="V12692" s="74"/>
      <c r="W12692" s="74"/>
      <c r="X12692" s="74"/>
    </row>
    <row r="12693">
      <c r="S12693" s="73"/>
      <c r="T12693" s="73"/>
      <c r="U12693" s="74"/>
      <c r="V12693" s="74"/>
      <c r="W12693" s="74"/>
      <c r="X12693" s="74"/>
    </row>
    <row r="12694">
      <c r="S12694" s="73"/>
      <c r="T12694" s="73"/>
      <c r="U12694" s="74"/>
      <c r="V12694" s="74"/>
      <c r="W12694" s="74"/>
      <c r="X12694" s="74"/>
    </row>
    <row r="12695">
      <c r="S12695" s="76"/>
      <c r="T12695" s="73"/>
      <c r="U12695" s="74"/>
      <c r="V12695" s="74"/>
      <c r="W12695" s="74"/>
      <c r="X12695" s="74"/>
    </row>
    <row r="12696">
      <c r="S12696" s="73"/>
      <c r="T12696" s="73"/>
      <c r="U12696" s="74"/>
      <c r="V12696" s="74"/>
      <c r="W12696" s="74"/>
      <c r="X12696" s="74"/>
    </row>
    <row r="12697">
      <c r="S12697" s="73"/>
      <c r="T12697" s="73"/>
      <c r="U12697" s="74"/>
      <c r="V12697" s="74"/>
      <c r="W12697" s="74"/>
      <c r="X12697" s="74"/>
    </row>
    <row r="12698">
      <c r="S12698" s="73"/>
      <c r="T12698" s="73"/>
      <c r="U12698" s="74"/>
      <c r="V12698" s="74"/>
      <c r="W12698" s="74"/>
      <c r="X12698" s="74"/>
    </row>
    <row r="12699">
      <c r="S12699" s="73"/>
      <c r="T12699" s="73"/>
      <c r="U12699" s="74"/>
      <c r="V12699" s="74"/>
      <c r="W12699" s="74"/>
      <c r="X12699" s="74"/>
    </row>
    <row r="12700">
      <c r="S12700" s="73"/>
      <c r="T12700" s="73"/>
      <c r="U12700" s="74"/>
      <c r="V12700" s="74"/>
      <c r="W12700" s="74"/>
      <c r="X12700" s="74"/>
    </row>
    <row r="12701">
      <c r="S12701" s="73"/>
      <c r="T12701" s="73"/>
      <c r="U12701" s="74"/>
      <c r="V12701" s="74"/>
      <c r="W12701" s="74"/>
      <c r="X12701" s="74"/>
    </row>
    <row r="12702">
      <c r="S12702" s="73"/>
      <c r="T12702" s="73"/>
      <c r="U12702" s="74"/>
      <c r="V12702" s="74"/>
      <c r="W12702" s="74"/>
      <c r="X12702" s="74"/>
    </row>
    <row r="12703">
      <c r="S12703" s="73"/>
      <c r="T12703" s="73"/>
      <c r="U12703" s="74"/>
      <c r="V12703" s="74"/>
      <c r="W12703" s="74"/>
      <c r="X12703" s="74"/>
    </row>
    <row r="12704">
      <c r="S12704" s="73"/>
      <c r="T12704" s="73"/>
      <c r="U12704" s="74"/>
      <c r="V12704" s="74"/>
      <c r="W12704" s="74"/>
      <c r="X12704" s="74"/>
    </row>
    <row r="12705">
      <c r="S12705" s="73"/>
      <c r="T12705" s="73"/>
      <c r="U12705" s="74"/>
      <c r="V12705" s="74"/>
      <c r="W12705" s="74"/>
      <c r="X12705" s="74"/>
    </row>
    <row r="12706">
      <c r="S12706" s="73"/>
      <c r="T12706" s="73"/>
      <c r="U12706" s="74"/>
      <c r="V12706" s="74"/>
      <c r="W12706" s="74"/>
      <c r="X12706" s="74"/>
    </row>
    <row r="12707">
      <c r="S12707" s="73"/>
      <c r="T12707" s="73"/>
      <c r="U12707" s="74"/>
      <c r="V12707" s="74"/>
      <c r="W12707" s="74"/>
      <c r="X12707" s="74"/>
    </row>
    <row r="12708">
      <c r="S12708" s="73"/>
      <c r="T12708" s="73"/>
      <c r="U12708" s="74"/>
      <c r="V12708" s="74"/>
      <c r="W12708" s="74"/>
      <c r="X12708" s="74"/>
    </row>
    <row r="12709">
      <c r="S12709" s="73"/>
      <c r="T12709" s="73"/>
      <c r="U12709" s="74"/>
      <c r="V12709" s="74"/>
      <c r="W12709" s="74"/>
      <c r="X12709" s="74"/>
    </row>
    <row r="12710">
      <c r="S12710" s="73"/>
      <c r="T12710" s="73"/>
      <c r="U12710" s="74"/>
      <c r="V12710" s="74"/>
      <c r="W12710" s="74"/>
      <c r="X12710" s="74"/>
    </row>
    <row r="12711">
      <c r="S12711" s="73"/>
      <c r="T12711" s="73"/>
      <c r="U12711" s="74"/>
      <c r="V12711" s="74"/>
      <c r="W12711" s="74"/>
      <c r="X12711" s="74"/>
    </row>
    <row r="12712">
      <c r="S12712" s="73"/>
      <c r="T12712" s="73"/>
      <c r="U12712" s="74"/>
      <c r="V12712" s="74"/>
      <c r="W12712" s="74"/>
      <c r="X12712" s="74"/>
    </row>
    <row r="12713">
      <c r="S12713" s="73"/>
      <c r="T12713" s="73"/>
      <c r="U12713" s="74"/>
      <c r="V12713" s="74"/>
      <c r="W12713" s="74"/>
      <c r="X12713" s="74"/>
    </row>
    <row r="12714">
      <c r="S12714" s="73"/>
      <c r="T12714" s="73"/>
      <c r="U12714" s="74"/>
      <c r="V12714" s="74"/>
      <c r="W12714" s="74"/>
      <c r="X12714" s="74"/>
    </row>
    <row r="12715">
      <c r="S12715" s="73"/>
      <c r="T12715" s="73"/>
      <c r="U12715" s="74"/>
      <c r="V12715" s="74"/>
      <c r="W12715" s="74"/>
      <c r="X12715" s="74"/>
    </row>
    <row r="12716">
      <c r="S12716" s="73"/>
      <c r="T12716" s="73"/>
      <c r="U12716" s="74"/>
      <c r="V12716" s="74"/>
      <c r="W12716" s="74"/>
      <c r="X12716" s="74"/>
    </row>
    <row r="12717">
      <c r="S12717" s="73"/>
      <c r="T12717" s="73"/>
      <c r="U12717" s="74"/>
      <c r="V12717" s="74"/>
      <c r="W12717" s="74"/>
      <c r="X12717" s="74"/>
    </row>
    <row r="12718">
      <c r="S12718" s="73"/>
      <c r="T12718" s="73"/>
      <c r="U12718" s="74"/>
      <c r="V12718" s="74"/>
      <c r="W12718" s="74"/>
      <c r="X12718" s="74"/>
    </row>
    <row r="12719">
      <c r="S12719" s="73"/>
      <c r="T12719" s="73"/>
      <c r="U12719" s="74"/>
      <c r="V12719" s="74"/>
      <c r="W12719" s="74"/>
      <c r="X12719" s="74"/>
    </row>
    <row r="12720">
      <c r="S12720" s="73"/>
      <c r="T12720" s="73"/>
      <c r="U12720" s="74"/>
      <c r="V12720" s="74"/>
      <c r="W12720" s="74"/>
      <c r="X12720" s="74"/>
    </row>
    <row r="12721">
      <c r="S12721" s="73"/>
      <c r="T12721" s="73"/>
      <c r="U12721" s="74"/>
      <c r="V12721" s="74"/>
      <c r="W12721" s="74"/>
      <c r="X12721" s="74"/>
    </row>
    <row r="12722">
      <c r="S12722" s="73"/>
      <c r="T12722" s="73"/>
      <c r="U12722" s="74"/>
      <c r="V12722" s="74"/>
      <c r="W12722" s="74"/>
      <c r="X12722" s="74"/>
    </row>
    <row r="12723">
      <c r="S12723" s="73"/>
      <c r="T12723" s="73"/>
      <c r="U12723" s="74"/>
      <c r="V12723" s="74"/>
      <c r="W12723" s="74"/>
      <c r="X12723" s="74"/>
    </row>
    <row r="12724">
      <c r="S12724" s="73"/>
      <c r="T12724" s="73"/>
      <c r="U12724" s="74"/>
      <c r="V12724" s="74"/>
      <c r="W12724" s="74"/>
      <c r="X12724" s="74"/>
    </row>
    <row r="12725">
      <c r="S12725" s="73"/>
      <c r="T12725" s="73"/>
      <c r="U12725" s="74"/>
      <c r="V12725" s="74"/>
      <c r="W12725" s="74"/>
      <c r="X12725" s="74"/>
    </row>
    <row r="12726">
      <c r="S12726" s="73"/>
      <c r="T12726" s="73"/>
      <c r="U12726" s="74"/>
      <c r="V12726" s="74"/>
      <c r="W12726" s="74"/>
      <c r="X12726" s="74"/>
    </row>
    <row r="12727">
      <c r="S12727" s="73"/>
      <c r="T12727" s="73"/>
      <c r="U12727" s="74"/>
      <c r="V12727" s="74"/>
      <c r="W12727" s="74"/>
      <c r="X12727" s="74"/>
    </row>
    <row r="12728">
      <c r="S12728" s="73"/>
      <c r="T12728" s="73"/>
      <c r="U12728" s="74"/>
      <c r="V12728" s="74"/>
      <c r="W12728" s="74"/>
      <c r="X12728" s="74"/>
    </row>
    <row r="12729">
      <c r="S12729" s="73"/>
      <c r="T12729" s="73"/>
      <c r="U12729" s="74"/>
      <c r="V12729" s="74"/>
      <c r="W12729" s="74"/>
      <c r="X12729" s="74"/>
    </row>
    <row r="12730">
      <c r="S12730" s="73"/>
      <c r="T12730" s="73"/>
      <c r="U12730" s="74"/>
      <c r="V12730" s="74"/>
      <c r="W12730" s="74"/>
      <c r="X12730" s="74"/>
    </row>
    <row r="12731">
      <c r="S12731" s="73"/>
      <c r="T12731" s="73"/>
      <c r="U12731" s="74"/>
      <c r="V12731" s="74"/>
      <c r="W12731" s="74"/>
      <c r="X12731" s="74"/>
    </row>
    <row r="12732">
      <c r="S12732" s="73"/>
      <c r="T12732" s="73"/>
      <c r="U12732" s="74"/>
      <c r="V12732" s="74"/>
      <c r="W12732" s="74"/>
      <c r="X12732" s="74"/>
    </row>
    <row r="12733">
      <c r="S12733" s="73"/>
      <c r="T12733" s="73"/>
      <c r="U12733" s="74"/>
      <c r="V12733" s="74"/>
      <c r="W12733" s="74"/>
      <c r="X12733" s="74"/>
    </row>
    <row r="12734">
      <c r="S12734" s="73"/>
      <c r="T12734" s="73"/>
      <c r="U12734" s="74"/>
      <c r="V12734" s="74"/>
      <c r="W12734" s="74"/>
      <c r="X12734" s="74"/>
    </row>
    <row r="12735">
      <c r="S12735" s="73"/>
      <c r="T12735" s="73"/>
      <c r="U12735" s="74"/>
      <c r="V12735" s="74"/>
      <c r="W12735" s="74"/>
      <c r="X12735" s="74"/>
    </row>
    <row r="12736">
      <c r="S12736" s="73"/>
      <c r="T12736" s="73"/>
      <c r="U12736" s="74"/>
      <c r="V12736" s="74"/>
      <c r="W12736" s="74"/>
      <c r="X12736" s="74"/>
    </row>
    <row r="12737">
      <c r="S12737" s="73"/>
      <c r="T12737" s="73"/>
      <c r="U12737" s="74"/>
      <c r="V12737" s="74"/>
      <c r="W12737" s="74"/>
      <c r="X12737" s="74"/>
    </row>
    <row r="12738">
      <c r="S12738" s="73"/>
      <c r="T12738" s="73"/>
      <c r="U12738" s="74"/>
      <c r="V12738" s="74"/>
      <c r="W12738" s="74"/>
      <c r="X12738" s="74"/>
    </row>
    <row r="12739">
      <c r="S12739" s="73"/>
      <c r="T12739" s="73"/>
      <c r="U12739" s="74"/>
      <c r="V12739" s="74"/>
      <c r="W12739" s="74"/>
      <c r="X12739" s="74"/>
    </row>
    <row r="12740">
      <c r="S12740" s="73"/>
      <c r="T12740" s="73"/>
      <c r="U12740" s="74"/>
      <c r="V12740" s="74"/>
      <c r="W12740" s="74"/>
      <c r="X12740" s="74"/>
    </row>
    <row r="12741">
      <c r="S12741" s="73"/>
      <c r="T12741" s="73"/>
      <c r="U12741" s="74"/>
      <c r="V12741" s="74"/>
      <c r="W12741" s="74"/>
      <c r="X12741" s="74"/>
    </row>
    <row r="12742">
      <c r="S12742" s="73"/>
      <c r="T12742" s="73"/>
      <c r="U12742" s="74"/>
      <c r="V12742" s="74"/>
      <c r="W12742" s="74"/>
      <c r="X12742" s="74"/>
    </row>
    <row r="12743">
      <c r="S12743" s="73"/>
      <c r="T12743" s="73"/>
      <c r="U12743" s="74"/>
      <c r="V12743" s="74"/>
      <c r="W12743" s="74"/>
      <c r="X12743" s="74"/>
    </row>
    <row r="12744">
      <c r="S12744" s="73"/>
      <c r="T12744" s="73"/>
      <c r="U12744" s="74"/>
      <c r="V12744" s="74"/>
      <c r="W12744" s="74"/>
      <c r="X12744" s="74"/>
    </row>
    <row r="12745">
      <c r="S12745" s="73"/>
      <c r="T12745" s="73"/>
      <c r="U12745" s="74"/>
      <c r="V12745" s="74"/>
      <c r="W12745" s="74"/>
      <c r="X12745" s="74"/>
    </row>
    <row r="12746">
      <c r="S12746" s="73"/>
      <c r="T12746" s="73"/>
      <c r="U12746" s="74"/>
      <c r="V12746" s="74"/>
      <c r="W12746" s="74"/>
      <c r="X12746" s="74"/>
    </row>
    <row r="12747">
      <c r="S12747" s="73"/>
      <c r="T12747" s="73"/>
      <c r="U12747" s="74"/>
      <c r="V12747" s="74"/>
      <c r="W12747" s="74"/>
      <c r="X12747" s="74"/>
    </row>
    <row r="12748">
      <c r="S12748" s="73"/>
      <c r="T12748" s="73"/>
      <c r="U12748" s="74"/>
      <c r="V12748" s="74"/>
      <c r="W12748" s="74"/>
      <c r="X12748" s="74"/>
    </row>
    <row r="12749">
      <c r="S12749" s="73"/>
      <c r="T12749" s="73"/>
      <c r="U12749" s="74"/>
      <c r="V12749" s="74"/>
      <c r="W12749" s="74"/>
      <c r="X12749" s="74"/>
    </row>
    <row r="12750">
      <c r="S12750" s="73"/>
      <c r="T12750" s="73"/>
      <c r="U12750" s="74"/>
      <c r="V12750" s="74"/>
      <c r="W12750" s="74"/>
      <c r="X12750" s="74"/>
    </row>
    <row r="12751">
      <c r="S12751" s="73"/>
      <c r="T12751" s="73"/>
      <c r="U12751" s="74"/>
      <c r="V12751" s="74"/>
      <c r="W12751" s="74"/>
      <c r="X12751" s="74"/>
    </row>
    <row r="12752">
      <c r="S12752" s="73"/>
      <c r="T12752" s="73"/>
      <c r="U12752" s="74"/>
      <c r="V12752" s="74"/>
      <c r="W12752" s="74"/>
      <c r="X12752" s="74"/>
    </row>
    <row r="12753">
      <c r="S12753" s="73"/>
      <c r="T12753" s="73"/>
      <c r="U12753" s="74"/>
      <c r="V12753" s="74"/>
      <c r="W12753" s="74"/>
      <c r="X12753" s="74"/>
    </row>
    <row r="12754">
      <c r="S12754" s="73"/>
      <c r="T12754" s="73"/>
      <c r="U12754" s="74"/>
      <c r="V12754" s="74"/>
      <c r="W12754" s="74"/>
      <c r="X12754" s="74"/>
    </row>
    <row r="12755">
      <c r="S12755" s="73"/>
      <c r="T12755" s="73"/>
      <c r="U12755" s="74"/>
      <c r="V12755" s="74"/>
      <c r="W12755" s="74"/>
      <c r="X12755" s="74"/>
    </row>
    <row r="12756">
      <c r="S12756" s="73"/>
      <c r="T12756" s="73"/>
      <c r="U12756" s="74"/>
      <c r="V12756" s="74"/>
      <c r="W12756" s="74"/>
      <c r="X12756" s="74"/>
    </row>
    <row r="12757">
      <c r="S12757" s="73"/>
      <c r="T12757" s="73"/>
      <c r="U12757" s="74"/>
      <c r="V12757" s="74"/>
      <c r="W12757" s="74"/>
      <c r="X12757" s="74"/>
    </row>
    <row r="12758">
      <c r="S12758" s="73"/>
      <c r="T12758" s="73"/>
      <c r="U12758" s="74"/>
      <c r="V12758" s="74"/>
      <c r="W12758" s="74"/>
      <c r="X12758" s="74"/>
    </row>
    <row r="12759">
      <c r="S12759" s="73"/>
      <c r="T12759" s="73"/>
      <c r="U12759" s="74"/>
      <c r="V12759" s="74"/>
      <c r="W12759" s="74"/>
      <c r="X12759" s="74"/>
    </row>
    <row r="12760">
      <c r="S12760" s="73"/>
      <c r="T12760" s="73"/>
      <c r="U12760" s="74"/>
      <c r="V12760" s="74"/>
      <c r="W12760" s="74"/>
      <c r="X12760" s="74"/>
    </row>
    <row r="12761">
      <c r="S12761" s="73"/>
      <c r="T12761" s="73"/>
      <c r="U12761" s="74"/>
      <c r="V12761" s="74"/>
      <c r="W12761" s="74"/>
      <c r="X12761" s="74"/>
    </row>
    <row r="12762">
      <c r="S12762" s="73"/>
      <c r="T12762" s="73"/>
      <c r="U12762" s="74"/>
      <c r="V12762" s="74"/>
      <c r="W12762" s="74"/>
      <c r="X12762" s="77"/>
    </row>
    <row r="12763">
      <c r="S12763" s="73"/>
      <c r="T12763" s="73"/>
      <c r="U12763" s="74"/>
      <c r="V12763" s="74"/>
      <c r="W12763" s="74"/>
      <c r="X12763" s="77"/>
    </row>
    <row r="12764">
      <c r="S12764" s="73"/>
      <c r="T12764" s="73"/>
      <c r="U12764" s="74"/>
      <c r="V12764" s="74"/>
      <c r="W12764" s="74"/>
      <c r="X12764" s="77"/>
    </row>
    <row r="12765">
      <c r="S12765" s="73"/>
      <c r="T12765" s="73"/>
      <c r="U12765" s="74"/>
      <c r="V12765" s="74"/>
      <c r="W12765" s="74"/>
      <c r="X12765" s="77"/>
    </row>
    <row r="12766">
      <c r="S12766" s="73"/>
      <c r="T12766" s="73"/>
      <c r="U12766" s="74"/>
      <c r="V12766" s="74"/>
      <c r="W12766" s="74"/>
      <c r="X12766" s="77"/>
    </row>
    <row r="12767">
      <c r="S12767" s="73"/>
      <c r="T12767" s="73"/>
      <c r="U12767" s="74"/>
      <c r="V12767" s="74"/>
      <c r="W12767" s="74"/>
      <c r="X12767" s="77"/>
    </row>
    <row r="12768">
      <c r="S12768" s="73"/>
      <c r="T12768" s="73"/>
      <c r="U12768" s="74"/>
      <c r="V12768" s="74"/>
      <c r="W12768" s="74"/>
      <c r="X12768" s="77"/>
    </row>
    <row r="12769">
      <c r="S12769" s="73"/>
      <c r="T12769" s="73"/>
      <c r="U12769" s="74"/>
      <c r="V12769" s="74"/>
      <c r="W12769" s="74"/>
      <c r="X12769" s="77"/>
    </row>
    <row r="12770">
      <c r="S12770" s="73"/>
      <c r="T12770" s="73"/>
      <c r="U12770" s="74"/>
      <c r="V12770" s="74"/>
      <c r="W12770" s="74"/>
      <c r="X12770" s="77"/>
    </row>
    <row r="12771">
      <c r="S12771" s="73"/>
      <c r="T12771" s="73"/>
      <c r="U12771" s="74"/>
      <c r="V12771" s="74"/>
      <c r="W12771" s="74"/>
      <c r="X12771" s="77"/>
    </row>
    <row r="12772">
      <c r="S12772" s="73"/>
      <c r="T12772" s="73"/>
      <c r="U12772" s="74"/>
      <c r="V12772" s="74"/>
      <c r="W12772" s="74"/>
      <c r="X12772" s="77"/>
    </row>
    <row r="12773">
      <c r="S12773" s="73"/>
      <c r="T12773" s="73"/>
      <c r="U12773" s="74"/>
      <c r="V12773" s="74"/>
      <c r="W12773" s="74"/>
      <c r="X12773" s="77"/>
    </row>
    <row r="12774">
      <c r="S12774" s="73"/>
      <c r="T12774" s="73"/>
      <c r="U12774" s="74"/>
      <c r="V12774" s="74"/>
      <c r="W12774" s="74"/>
      <c r="X12774" s="77"/>
    </row>
    <row r="12775">
      <c r="S12775" s="73"/>
      <c r="T12775" s="73"/>
      <c r="U12775" s="74"/>
      <c r="V12775" s="74"/>
      <c r="W12775" s="74"/>
      <c r="X12775" s="77"/>
    </row>
    <row r="12776">
      <c r="S12776" s="73"/>
      <c r="T12776" s="73"/>
      <c r="U12776" s="74"/>
      <c r="V12776" s="74"/>
      <c r="W12776" s="74"/>
      <c r="X12776" s="77"/>
    </row>
    <row r="12777">
      <c r="S12777" s="73"/>
      <c r="T12777" s="73"/>
      <c r="U12777" s="74"/>
      <c r="V12777" s="74"/>
      <c r="W12777" s="74"/>
      <c r="X12777" s="77"/>
    </row>
    <row r="12778">
      <c r="S12778" s="73"/>
      <c r="T12778" s="73"/>
      <c r="U12778" s="74"/>
      <c r="V12778" s="74"/>
      <c r="W12778" s="74"/>
      <c r="X12778" s="77"/>
    </row>
    <row r="12779">
      <c r="S12779" s="73"/>
      <c r="T12779" s="73"/>
      <c r="U12779" s="74"/>
      <c r="V12779" s="74"/>
      <c r="W12779" s="74"/>
      <c r="X12779" s="77"/>
    </row>
    <row r="12780">
      <c r="S12780" s="73"/>
      <c r="T12780" s="73"/>
      <c r="U12780" s="74"/>
      <c r="V12780" s="74"/>
      <c r="W12780" s="74"/>
      <c r="X12780" s="77"/>
    </row>
    <row r="12781">
      <c r="S12781" s="73"/>
      <c r="T12781" s="73"/>
      <c r="U12781" s="74"/>
      <c r="V12781" s="74"/>
      <c r="W12781" s="74"/>
      <c r="X12781" s="77"/>
    </row>
    <row r="12782">
      <c r="S12782" s="73"/>
      <c r="T12782" s="73"/>
      <c r="U12782" s="74"/>
      <c r="V12782" s="74"/>
      <c r="W12782" s="74"/>
      <c r="X12782" s="77"/>
    </row>
    <row r="12783">
      <c r="S12783" s="73"/>
      <c r="T12783" s="73"/>
      <c r="U12783" s="74"/>
      <c r="V12783" s="74"/>
      <c r="W12783" s="74"/>
      <c r="X12783" s="77"/>
    </row>
    <row r="12784">
      <c r="S12784" s="73"/>
      <c r="T12784" s="73"/>
      <c r="U12784" s="74"/>
      <c r="V12784" s="74"/>
      <c r="W12784" s="74"/>
      <c r="X12784" s="77"/>
    </row>
    <row r="12785">
      <c r="S12785" s="73"/>
      <c r="T12785" s="73"/>
      <c r="U12785" s="74"/>
      <c r="V12785" s="74"/>
      <c r="W12785" s="74"/>
      <c r="X12785" s="77"/>
    </row>
    <row r="12786">
      <c r="S12786" s="73"/>
      <c r="T12786" s="73"/>
      <c r="U12786" s="74"/>
      <c r="V12786" s="74"/>
      <c r="W12786" s="74"/>
      <c r="X12786" s="77"/>
    </row>
    <row r="12787">
      <c r="S12787" s="73"/>
      <c r="T12787" s="73"/>
      <c r="U12787" s="74"/>
      <c r="V12787" s="74"/>
      <c r="W12787" s="74"/>
      <c r="X12787" s="77"/>
    </row>
    <row r="12788">
      <c r="S12788" s="73"/>
      <c r="T12788" s="73"/>
      <c r="U12788" s="74"/>
      <c r="V12788" s="74"/>
      <c r="W12788" s="74"/>
      <c r="X12788" s="77"/>
    </row>
    <row r="12789">
      <c r="S12789" s="73"/>
      <c r="T12789" s="73"/>
      <c r="U12789" s="74"/>
      <c r="V12789" s="74"/>
      <c r="W12789" s="74"/>
      <c r="X12789" s="77"/>
    </row>
    <row r="12790">
      <c r="S12790" s="73"/>
      <c r="T12790" s="73"/>
      <c r="U12790" s="74"/>
      <c r="V12790" s="74"/>
      <c r="W12790" s="74"/>
      <c r="X12790" s="77"/>
    </row>
    <row r="12791">
      <c r="S12791" s="73"/>
      <c r="T12791" s="73"/>
      <c r="U12791" s="74"/>
      <c r="V12791" s="74"/>
      <c r="W12791" s="74"/>
      <c r="X12791" s="77"/>
    </row>
    <row r="12792">
      <c r="S12792" s="73"/>
      <c r="T12792" s="73"/>
      <c r="U12792" s="74"/>
      <c r="V12792" s="74"/>
      <c r="W12792" s="74"/>
      <c r="X12792" s="77"/>
    </row>
    <row r="12793">
      <c r="S12793" s="73"/>
      <c r="T12793" s="73"/>
      <c r="U12793" s="74"/>
      <c r="V12793" s="74"/>
      <c r="W12793" s="74"/>
      <c r="X12793" s="77"/>
    </row>
    <row r="12794">
      <c r="S12794" s="73"/>
      <c r="T12794" s="73"/>
      <c r="U12794" s="74"/>
      <c r="V12794" s="74"/>
      <c r="W12794" s="74"/>
      <c r="X12794" s="77"/>
    </row>
    <row r="12795">
      <c r="S12795" s="73"/>
      <c r="T12795" s="73"/>
      <c r="U12795" s="74"/>
      <c r="V12795" s="74"/>
      <c r="W12795" s="74"/>
      <c r="X12795" s="77"/>
    </row>
    <row r="12796">
      <c r="S12796" s="73"/>
      <c r="T12796" s="73"/>
      <c r="U12796" s="74"/>
      <c r="V12796" s="74"/>
      <c r="W12796" s="74"/>
      <c r="X12796" s="77"/>
    </row>
    <row r="12797">
      <c r="S12797" s="73"/>
      <c r="T12797" s="73"/>
      <c r="U12797" s="74"/>
      <c r="V12797" s="74"/>
      <c r="W12797" s="74"/>
      <c r="X12797" s="77"/>
    </row>
    <row r="12798">
      <c r="S12798" s="73"/>
      <c r="T12798" s="73"/>
      <c r="U12798" s="74"/>
      <c r="V12798" s="74"/>
      <c r="W12798" s="74"/>
      <c r="X12798" s="77"/>
    </row>
    <row r="12799">
      <c r="S12799" s="73"/>
      <c r="T12799" s="73"/>
      <c r="U12799" s="74"/>
      <c r="V12799" s="74"/>
      <c r="W12799" s="74"/>
      <c r="X12799" s="77"/>
    </row>
    <row r="12800">
      <c r="S12800" s="73"/>
      <c r="T12800" s="73"/>
      <c r="U12800" s="74"/>
      <c r="V12800" s="74"/>
      <c r="W12800" s="74"/>
      <c r="X12800" s="77"/>
    </row>
    <row r="12801">
      <c r="S12801" s="73"/>
      <c r="T12801" s="73"/>
      <c r="U12801" s="74"/>
      <c r="V12801" s="74"/>
      <c r="W12801" s="74"/>
      <c r="X12801" s="77"/>
    </row>
    <row r="12802">
      <c r="S12802" s="73"/>
      <c r="T12802" s="73"/>
      <c r="U12802" s="74"/>
      <c r="V12802" s="74"/>
      <c r="W12802" s="74"/>
      <c r="X12802" s="77"/>
    </row>
    <row r="12803">
      <c r="S12803" s="73"/>
      <c r="T12803" s="73"/>
      <c r="U12803" s="74"/>
      <c r="V12803" s="74"/>
      <c r="W12803" s="74"/>
      <c r="X12803" s="77"/>
    </row>
    <row r="12804">
      <c r="S12804" s="76"/>
      <c r="T12804" s="73"/>
      <c r="U12804" s="74"/>
      <c r="V12804" s="74"/>
      <c r="W12804" s="74"/>
      <c r="X12804" s="77"/>
    </row>
    <row r="12805">
      <c r="S12805" s="73"/>
      <c r="T12805" s="73"/>
      <c r="U12805" s="74"/>
      <c r="V12805" s="74"/>
      <c r="W12805" s="74"/>
      <c r="X12805" s="77"/>
    </row>
    <row r="12806">
      <c r="S12806" s="73"/>
      <c r="T12806" s="73"/>
      <c r="U12806" s="74"/>
      <c r="V12806" s="74"/>
      <c r="W12806" s="74"/>
      <c r="X12806" s="77"/>
    </row>
    <row r="12807">
      <c r="S12807" s="76"/>
      <c r="T12807" s="73"/>
      <c r="U12807" s="74"/>
      <c r="V12807" s="74"/>
      <c r="W12807" s="74"/>
      <c r="X12807" s="77"/>
    </row>
    <row r="12808">
      <c r="S12808" s="73"/>
      <c r="T12808" s="73"/>
      <c r="U12808" s="74"/>
      <c r="V12808" s="74"/>
      <c r="W12808" s="74"/>
      <c r="X12808" s="77"/>
    </row>
    <row r="12809">
      <c r="S12809" s="73"/>
      <c r="T12809" s="73"/>
      <c r="U12809" s="74"/>
      <c r="V12809" s="74"/>
      <c r="W12809" s="74"/>
      <c r="X12809" s="77"/>
    </row>
    <row r="12810">
      <c r="S12810" s="73"/>
      <c r="T12810" s="73"/>
      <c r="U12810" s="74"/>
      <c r="V12810" s="74"/>
      <c r="W12810" s="74"/>
      <c r="X12810" s="77"/>
    </row>
    <row r="12811">
      <c r="S12811" s="73"/>
      <c r="T12811" s="73"/>
      <c r="U12811" s="74"/>
      <c r="V12811" s="74"/>
      <c r="W12811" s="74"/>
      <c r="X12811" s="77"/>
    </row>
    <row r="12812">
      <c r="S12812" s="73"/>
      <c r="T12812" s="73"/>
      <c r="U12812" s="74"/>
      <c r="V12812" s="74"/>
      <c r="W12812" s="74"/>
      <c r="X12812" s="77"/>
    </row>
    <row r="12813">
      <c r="S12813" s="76"/>
      <c r="T12813" s="73"/>
      <c r="U12813" s="74"/>
      <c r="V12813" s="74"/>
      <c r="W12813" s="74"/>
      <c r="X12813" s="77"/>
    </row>
    <row r="12814">
      <c r="S12814" s="73"/>
      <c r="T12814" s="73"/>
      <c r="U12814" s="74"/>
      <c r="V12814" s="74"/>
      <c r="W12814" s="74"/>
      <c r="X12814" s="77"/>
    </row>
    <row r="12815">
      <c r="S12815" s="73"/>
      <c r="T12815" s="73"/>
      <c r="U12815" s="74"/>
      <c r="V12815" s="74"/>
      <c r="W12815" s="74"/>
      <c r="X12815" s="77"/>
    </row>
    <row r="12816">
      <c r="S12816" s="73"/>
      <c r="T12816" s="73"/>
      <c r="U12816" s="74"/>
      <c r="V12816" s="74"/>
      <c r="W12816" s="74"/>
      <c r="X12816" s="77"/>
    </row>
    <row r="12817">
      <c r="S12817" s="73"/>
      <c r="T12817" s="73"/>
      <c r="U12817" s="74"/>
      <c r="V12817" s="74"/>
      <c r="W12817" s="74"/>
      <c r="X12817" s="77"/>
    </row>
    <row r="12818">
      <c r="S12818" s="73"/>
      <c r="T12818" s="73"/>
      <c r="U12818" s="74"/>
      <c r="V12818" s="74"/>
      <c r="W12818" s="74"/>
      <c r="X12818" s="77"/>
    </row>
    <row r="12819">
      <c r="S12819" s="73"/>
      <c r="T12819" s="73"/>
      <c r="U12819" s="74"/>
      <c r="V12819" s="74"/>
      <c r="W12819" s="74"/>
      <c r="X12819" s="77"/>
    </row>
    <row r="12820">
      <c r="S12820" s="73"/>
      <c r="T12820" s="73"/>
      <c r="U12820" s="74"/>
      <c r="V12820" s="74"/>
      <c r="W12820" s="74"/>
      <c r="X12820" s="77"/>
    </row>
    <row r="12821">
      <c r="S12821" s="73"/>
      <c r="T12821" s="73"/>
      <c r="U12821" s="74"/>
      <c r="V12821" s="74"/>
      <c r="W12821" s="74"/>
      <c r="X12821" s="77"/>
    </row>
    <row r="12822">
      <c r="S12822" s="73"/>
      <c r="T12822" s="73"/>
      <c r="U12822" s="74"/>
      <c r="V12822" s="74"/>
      <c r="W12822" s="74"/>
      <c r="X12822" s="77"/>
    </row>
    <row r="12823">
      <c r="S12823" s="73"/>
      <c r="T12823" s="73"/>
      <c r="U12823" s="74"/>
      <c r="V12823" s="74"/>
      <c r="W12823" s="74"/>
      <c r="X12823" s="77"/>
    </row>
    <row r="12824">
      <c r="S12824" s="73"/>
      <c r="T12824" s="73"/>
      <c r="U12824" s="74"/>
      <c r="V12824" s="74"/>
      <c r="W12824" s="74"/>
      <c r="X12824" s="77"/>
    </row>
    <row r="12825">
      <c r="S12825" s="73"/>
      <c r="T12825" s="73"/>
      <c r="U12825" s="74"/>
      <c r="V12825" s="74"/>
      <c r="W12825" s="74"/>
      <c r="X12825" s="77"/>
    </row>
    <row r="12826">
      <c r="S12826" s="76"/>
      <c r="T12826" s="73"/>
      <c r="U12826" s="74"/>
      <c r="V12826" s="74"/>
      <c r="W12826" s="74"/>
      <c r="X12826" s="77"/>
    </row>
    <row r="12827">
      <c r="S12827" s="73"/>
      <c r="T12827" s="73"/>
      <c r="U12827" s="74"/>
      <c r="V12827" s="74"/>
      <c r="W12827" s="74"/>
      <c r="X12827" s="77"/>
    </row>
    <row r="12828">
      <c r="S12828" s="73"/>
      <c r="T12828" s="73"/>
      <c r="U12828" s="74"/>
      <c r="V12828" s="74"/>
      <c r="W12828" s="74"/>
      <c r="X12828" s="77"/>
    </row>
    <row r="12829">
      <c r="S12829" s="73"/>
      <c r="T12829" s="73"/>
      <c r="U12829" s="74"/>
      <c r="V12829" s="74"/>
      <c r="W12829" s="74"/>
      <c r="X12829" s="77"/>
    </row>
    <row r="12830">
      <c r="S12830" s="73"/>
      <c r="T12830" s="73"/>
      <c r="U12830" s="74"/>
      <c r="V12830" s="74"/>
      <c r="W12830" s="74"/>
      <c r="X12830" s="77"/>
    </row>
    <row r="12831">
      <c r="S12831" s="73"/>
      <c r="T12831" s="73"/>
      <c r="U12831" s="74"/>
      <c r="V12831" s="74"/>
      <c r="W12831" s="74"/>
      <c r="X12831" s="77"/>
    </row>
    <row r="12832">
      <c r="S12832" s="73"/>
      <c r="T12832" s="73"/>
      <c r="U12832" s="74"/>
      <c r="V12832" s="74"/>
      <c r="W12832" s="74"/>
      <c r="X12832" s="77"/>
    </row>
    <row r="12833">
      <c r="S12833" s="73"/>
      <c r="T12833" s="73"/>
      <c r="U12833" s="74"/>
      <c r="V12833" s="74"/>
      <c r="W12833" s="74"/>
      <c r="X12833" s="77"/>
    </row>
    <row r="12834">
      <c r="S12834" s="73"/>
      <c r="T12834" s="73"/>
      <c r="U12834" s="74"/>
      <c r="V12834" s="74"/>
      <c r="W12834" s="74"/>
      <c r="X12834" s="77"/>
    </row>
    <row r="12835">
      <c r="S12835" s="73"/>
      <c r="T12835" s="73"/>
      <c r="U12835" s="74"/>
      <c r="V12835" s="74"/>
      <c r="W12835" s="74"/>
      <c r="X12835" s="77"/>
    </row>
    <row r="12836">
      <c r="S12836" s="73"/>
      <c r="T12836" s="73"/>
      <c r="U12836" s="74"/>
      <c r="V12836" s="74"/>
      <c r="W12836" s="74"/>
      <c r="X12836" s="77"/>
    </row>
    <row r="12837">
      <c r="S12837" s="73"/>
      <c r="T12837" s="73"/>
      <c r="U12837" s="74"/>
      <c r="V12837" s="74"/>
      <c r="W12837" s="74"/>
      <c r="X12837" s="77"/>
    </row>
    <row r="12838">
      <c r="S12838" s="73"/>
      <c r="T12838" s="73"/>
      <c r="U12838" s="74"/>
      <c r="V12838" s="74"/>
      <c r="W12838" s="74"/>
      <c r="X12838" s="77"/>
    </row>
    <row r="12839">
      <c r="S12839" s="73"/>
      <c r="T12839" s="73"/>
      <c r="U12839" s="74"/>
      <c r="V12839" s="74"/>
      <c r="W12839" s="74"/>
      <c r="X12839" s="77"/>
    </row>
    <row r="12840">
      <c r="S12840" s="73"/>
      <c r="T12840" s="73"/>
      <c r="U12840" s="74"/>
      <c r="V12840" s="74"/>
      <c r="W12840" s="74"/>
      <c r="X12840" s="77"/>
    </row>
    <row r="12841">
      <c r="S12841" s="73"/>
      <c r="T12841" s="73"/>
      <c r="U12841" s="74"/>
      <c r="V12841" s="74"/>
      <c r="W12841" s="74"/>
      <c r="X12841" s="77"/>
    </row>
    <row r="12842">
      <c r="S12842" s="73"/>
      <c r="T12842" s="73"/>
      <c r="U12842" s="74"/>
      <c r="V12842" s="74"/>
      <c r="W12842" s="74"/>
      <c r="X12842" s="77"/>
    </row>
    <row r="12843">
      <c r="S12843" s="73"/>
      <c r="T12843" s="73"/>
      <c r="U12843" s="74"/>
      <c r="V12843" s="74"/>
      <c r="W12843" s="74"/>
      <c r="X12843" s="77"/>
    </row>
    <row r="12844">
      <c r="S12844" s="73"/>
      <c r="T12844" s="73"/>
      <c r="U12844" s="74"/>
      <c r="V12844" s="74"/>
      <c r="W12844" s="74"/>
      <c r="X12844" s="77"/>
    </row>
    <row r="12845">
      <c r="S12845" s="73"/>
      <c r="T12845" s="73"/>
      <c r="U12845" s="74"/>
      <c r="V12845" s="74"/>
      <c r="W12845" s="74"/>
      <c r="X12845" s="77"/>
    </row>
    <row r="12846">
      <c r="S12846" s="73"/>
      <c r="T12846" s="73"/>
      <c r="U12846" s="74"/>
      <c r="V12846" s="74"/>
      <c r="W12846" s="74"/>
      <c r="X12846" s="77"/>
    </row>
    <row r="12847">
      <c r="S12847" s="73"/>
      <c r="T12847" s="73"/>
      <c r="U12847" s="74"/>
      <c r="V12847" s="74"/>
      <c r="W12847" s="74"/>
      <c r="X12847" s="77"/>
    </row>
    <row r="12848">
      <c r="S12848" s="73"/>
      <c r="T12848" s="73"/>
      <c r="U12848" s="74"/>
      <c r="V12848" s="74"/>
      <c r="W12848" s="74"/>
      <c r="X12848" s="77"/>
    </row>
    <row r="12849">
      <c r="S12849" s="73"/>
      <c r="T12849" s="73"/>
      <c r="U12849" s="74"/>
      <c r="V12849" s="74"/>
      <c r="W12849" s="74"/>
      <c r="X12849" s="77"/>
    </row>
    <row r="12850">
      <c r="S12850" s="73"/>
      <c r="T12850" s="73"/>
      <c r="U12850" s="74"/>
      <c r="V12850" s="74"/>
      <c r="W12850" s="74"/>
      <c r="X12850" s="77"/>
    </row>
    <row r="12851">
      <c r="S12851" s="73"/>
      <c r="T12851" s="73"/>
      <c r="U12851" s="74"/>
      <c r="V12851" s="74"/>
      <c r="W12851" s="74"/>
      <c r="X12851" s="77"/>
    </row>
    <row r="12852">
      <c r="S12852" s="73"/>
      <c r="T12852" s="73"/>
      <c r="U12852" s="74"/>
      <c r="V12852" s="74"/>
      <c r="W12852" s="74"/>
      <c r="X12852" s="77"/>
    </row>
    <row r="12853">
      <c r="S12853" s="73"/>
      <c r="T12853" s="73"/>
      <c r="U12853" s="74"/>
      <c r="V12853" s="74"/>
      <c r="W12853" s="74"/>
      <c r="X12853" s="77"/>
    </row>
    <row r="12854">
      <c r="S12854" s="73"/>
      <c r="T12854" s="73"/>
      <c r="U12854" s="74"/>
      <c r="V12854" s="74"/>
      <c r="W12854" s="74"/>
      <c r="X12854" s="77"/>
    </row>
    <row r="12855">
      <c r="S12855" s="73"/>
      <c r="T12855" s="73"/>
      <c r="U12855" s="74"/>
      <c r="V12855" s="74"/>
      <c r="W12855" s="74"/>
      <c r="X12855" s="77"/>
    </row>
    <row r="12856">
      <c r="S12856" s="73"/>
      <c r="T12856" s="73"/>
      <c r="U12856" s="74"/>
      <c r="V12856" s="74"/>
      <c r="W12856" s="74"/>
      <c r="X12856" s="77"/>
    </row>
    <row r="12857">
      <c r="S12857" s="73"/>
      <c r="T12857" s="73"/>
      <c r="U12857" s="74"/>
      <c r="V12857" s="74"/>
      <c r="W12857" s="74"/>
      <c r="X12857" s="77"/>
    </row>
    <row r="12858">
      <c r="S12858" s="73"/>
      <c r="T12858" s="73"/>
      <c r="U12858" s="74"/>
      <c r="V12858" s="74"/>
      <c r="W12858" s="74"/>
      <c r="X12858" s="77"/>
    </row>
    <row r="12859">
      <c r="S12859" s="73"/>
      <c r="T12859" s="73"/>
      <c r="U12859" s="74"/>
      <c r="V12859" s="74"/>
      <c r="W12859" s="74"/>
      <c r="X12859" s="77"/>
    </row>
    <row r="12860">
      <c r="S12860" s="73"/>
      <c r="T12860" s="73"/>
      <c r="U12860" s="74"/>
      <c r="V12860" s="74"/>
      <c r="W12860" s="74"/>
      <c r="X12860" s="77"/>
    </row>
    <row r="12861">
      <c r="S12861" s="73"/>
      <c r="T12861" s="73"/>
      <c r="U12861" s="74"/>
      <c r="V12861" s="74"/>
      <c r="W12861" s="74"/>
      <c r="X12861" s="77"/>
    </row>
    <row r="12862">
      <c r="S12862" s="73"/>
      <c r="T12862" s="73"/>
      <c r="U12862" s="74"/>
      <c r="V12862" s="74"/>
      <c r="W12862" s="74"/>
      <c r="X12862" s="77"/>
    </row>
    <row r="12863">
      <c r="S12863" s="73"/>
      <c r="T12863" s="73"/>
      <c r="U12863" s="74"/>
      <c r="V12863" s="74"/>
      <c r="W12863" s="74"/>
      <c r="X12863" s="77"/>
    </row>
    <row r="12864">
      <c r="S12864" s="73"/>
      <c r="T12864" s="73"/>
      <c r="U12864" s="74"/>
      <c r="V12864" s="74"/>
      <c r="W12864" s="74"/>
      <c r="X12864" s="77"/>
    </row>
    <row r="12865">
      <c r="S12865" s="73"/>
      <c r="T12865" s="73"/>
      <c r="U12865" s="74"/>
      <c r="V12865" s="74"/>
      <c r="W12865" s="74"/>
      <c r="X12865" s="77"/>
    </row>
    <row r="12866">
      <c r="S12866" s="73"/>
      <c r="T12866" s="73"/>
      <c r="U12866" s="74"/>
      <c r="V12866" s="74"/>
      <c r="W12866" s="74"/>
      <c r="X12866" s="77"/>
    </row>
    <row r="12867">
      <c r="S12867" s="73"/>
      <c r="T12867" s="73"/>
      <c r="U12867" s="74"/>
      <c r="V12867" s="74"/>
      <c r="W12867" s="74"/>
      <c r="X12867" s="77"/>
    </row>
    <row r="12868">
      <c r="S12868" s="73"/>
      <c r="T12868" s="73"/>
      <c r="U12868" s="74"/>
      <c r="V12868" s="74"/>
      <c r="W12868" s="74"/>
      <c r="X12868" s="77"/>
    </row>
    <row r="12869">
      <c r="S12869" s="73"/>
      <c r="T12869" s="73"/>
      <c r="U12869" s="74"/>
      <c r="V12869" s="74"/>
      <c r="W12869" s="74"/>
      <c r="X12869" s="77"/>
    </row>
    <row r="12870">
      <c r="S12870" s="73"/>
      <c r="T12870" s="73"/>
      <c r="U12870" s="74"/>
      <c r="V12870" s="74"/>
      <c r="W12870" s="74"/>
      <c r="X12870" s="77"/>
    </row>
    <row r="12871">
      <c r="S12871" s="73"/>
      <c r="T12871" s="73"/>
      <c r="U12871" s="74"/>
      <c r="V12871" s="74"/>
      <c r="W12871" s="74"/>
      <c r="X12871" s="77"/>
    </row>
    <row r="12872">
      <c r="S12872" s="73"/>
      <c r="T12872" s="73"/>
      <c r="U12872" s="74"/>
      <c r="V12872" s="74"/>
      <c r="W12872" s="74"/>
      <c r="X12872" s="77"/>
    </row>
    <row r="12873">
      <c r="S12873" s="73"/>
      <c r="T12873" s="73"/>
      <c r="U12873" s="74"/>
      <c r="V12873" s="74"/>
      <c r="W12873" s="74"/>
      <c r="X12873" s="77"/>
    </row>
    <row r="12874">
      <c r="S12874" s="73"/>
      <c r="T12874" s="73"/>
      <c r="U12874" s="74"/>
      <c r="V12874" s="74"/>
      <c r="W12874" s="74"/>
      <c r="X12874" s="77"/>
    </row>
    <row r="12875">
      <c r="S12875" s="73"/>
      <c r="T12875" s="73"/>
      <c r="U12875" s="74"/>
      <c r="V12875" s="74"/>
      <c r="W12875" s="74"/>
      <c r="X12875" s="77"/>
    </row>
    <row r="12876">
      <c r="S12876" s="73"/>
      <c r="T12876" s="73"/>
      <c r="U12876" s="74"/>
      <c r="V12876" s="74"/>
      <c r="W12876" s="74"/>
      <c r="X12876" s="77"/>
    </row>
    <row r="12877">
      <c r="S12877" s="73"/>
      <c r="T12877" s="73"/>
      <c r="U12877" s="74"/>
      <c r="V12877" s="74"/>
      <c r="W12877" s="74"/>
      <c r="X12877" s="77"/>
    </row>
    <row r="12878">
      <c r="S12878" s="73"/>
      <c r="T12878" s="73"/>
      <c r="U12878" s="74"/>
      <c r="V12878" s="74"/>
      <c r="W12878" s="74"/>
      <c r="X12878" s="77"/>
    </row>
    <row r="12879">
      <c r="S12879" s="73"/>
      <c r="T12879" s="73"/>
      <c r="U12879" s="74"/>
      <c r="V12879" s="74"/>
      <c r="W12879" s="74"/>
      <c r="X12879" s="77"/>
    </row>
    <row r="12880">
      <c r="S12880" s="73"/>
      <c r="T12880" s="73"/>
      <c r="U12880" s="74"/>
      <c r="V12880" s="74"/>
      <c r="W12880" s="74"/>
      <c r="X12880" s="77"/>
    </row>
    <row r="12881">
      <c r="S12881" s="73"/>
      <c r="T12881" s="73"/>
      <c r="U12881" s="74"/>
      <c r="V12881" s="74"/>
      <c r="W12881" s="74"/>
      <c r="X12881" s="77"/>
    </row>
    <row r="12882">
      <c r="S12882" s="73"/>
      <c r="T12882" s="73"/>
      <c r="U12882" s="74"/>
      <c r="V12882" s="74"/>
      <c r="W12882" s="74"/>
      <c r="X12882" s="77"/>
    </row>
    <row r="12883">
      <c r="S12883" s="73"/>
      <c r="T12883" s="73"/>
      <c r="U12883" s="74"/>
      <c r="V12883" s="74"/>
      <c r="W12883" s="74"/>
      <c r="X12883" s="77"/>
    </row>
    <row r="12884">
      <c r="S12884" s="73"/>
      <c r="T12884" s="73"/>
      <c r="U12884" s="74"/>
      <c r="V12884" s="74"/>
      <c r="W12884" s="74"/>
      <c r="X12884" s="77"/>
    </row>
    <row r="12885">
      <c r="S12885" s="73"/>
      <c r="T12885" s="73"/>
      <c r="U12885" s="74"/>
      <c r="V12885" s="74"/>
      <c r="W12885" s="74"/>
      <c r="X12885" s="77"/>
    </row>
    <row r="12886">
      <c r="S12886" s="73"/>
      <c r="T12886" s="73"/>
      <c r="U12886" s="74"/>
      <c r="V12886" s="74"/>
      <c r="W12886" s="74"/>
      <c r="X12886" s="77"/>
    </row>
    <row r="12887">
      <c r="S12887" s="73"/>
      <c r="T12887" s="73"/>
      <c r="U12887" s="74"/>
      <c r="V12887" s="74"/>
      <c r="W12887" s="74"/>
      <c r="X12887" s="77"/>
    </row>
    <row r="12888">
      <c r="S12888" s="73"/>
      <c r="T12888" s="73"/>
      <c r="U12888" s="74"/>
      <c r="V12888" s="74"/>
      <c r="W12888" s="74"/>
      <c r="X12888" s="77"/>
    </row>
    <row r="12889">
      <c r="S12889" s="73"/>
      <c r="T12889" s="73"/>
      <c r="U12889" s="74"/>
      <c r="V12889" s="74"/>
      <c r="W12889" s="74"/>
      <c r="X12889" s="77"/>
    </row>
    <row r="12890">
      <c r="S12890" s="73"/>
      <c r="T12890" s="73"/>
      <c r="U12890" s="74"/>
      <c r="V12890" s="74"/>
      <c r="W12890" s="74"/>
      <c r="X12890" s="77"/>
    </row>
    <row r="12891">
      <c r="S12891" s="73"/>
      <c r="T12891" s="73"/>
      <c r="U12891" s="74"/>
      <c r="V12891" s="74"/>
      <c r="W12891" s="74"/>
      <c r="X12891" s="77"/>
    </row>
    <row r="12892">
      <c r="S12892" s="73"/>
      <c r="T12892" s="73"/>
      <c r="U12892" s="74"/>
      <c r="V12892" s="74"/>
      <c r="W12892" s="74"/>
      <c r="X12892" s="77"/>
    </row>
    <row r="12893">
      <c r="S12893" s="73"/>
      <c r="T12893" s="73"/>
      <c r="U12893" s="74"/>
      <c r="V12893" s="74"/>
      <c r="W12893" s="74"/>
      <c r="X12893" s="77"/>
    </row>
    <row r="12894">
      <c r="S12894" s="73"/>
      <c r="T12894" s="73"/>
      <c r="U12894" s="74"/>
      <c r="V12894" s="74"/>
      <c r="W12894" s="74"/>
      <c r="X12894" s="77"/>
    </row>
    <row r="12895">
      <c r="S12895" s="73"/>
      <c r="T12895" s="73"/>
      <c r="U12895" s="74"/>
      <c r="V12895" s="74"/>
      <c r="W12895" s="74"/>
      <c r="X12895" s="77"/>
    </row>
    <row r="12896">
      <c r="S12896" s="73"/>
      <c r="T12896" s="73"/>
      <c r="U12896" s="74"/>
      <c r="V12896" s="74"/>
      <c r="W12896" s="74"/>
      <c r="X12896" s="77"/>
    </row>
    <row r="12897">
      <c r="S12897" s="73"/>
      <c r="T12897" s="73"/>
      <c r="U12897" s="74"/>
      <c r="V12897" s="74"/>
      <c r="W12897" s="74"/>
      <c r="X12897" s="77"/>
    </row>
    <row r="12898">
      <c r="S12898" s="73"/>
      <c r="T12898" s="73"/>
      <c r="U12898" s="74"/>
      <c r="V12898" s="74"/>
      <c r="W12898" s="74"/>
      <c r="X12898" s="77"/>
    </row>
    <row r="12899">
      <c r="S12899" s="73"/>
      <c r="T12899" s="73"/>
      <c r="U12899" s="74"/>
      <c r="V12899" s="74"/>
      <c r="W12899" s="74"/>
      <c r="X12899" s="77"/>
    </row>
    <row r="12900">
      <c r="S12900" s="73"/>
      <c r="T12900" s="73"/>
      <c r="U12900" s="74"/>
      <c r="V12900" s="74"/>
      <c r="W12900" s="74"/>
      <c r="X12900" s="77"/>
    </row>
    <row r="12901">
      <c r="S12901" s="73"/>
      <c r="T12901" s="73"/>
      <c r="U12901" s="74"/>
      <c r="V12901" s="74"/>
      <c r="W12901" s="74"/>
      <c r="X12901" s="77"/>
    </row>
    <row r="12902">
      <c r="S12902" s="73"/>
      <c r="T12902" s="73"/>
      <c r="U12902" s="74"/>
      <c r="V12902" s="74"/>
      <c r="W12902" s="74"/>
      <c r="X12902" s="77"/>
    </row>
    <row r="12903">
      <c r="S12903" s="73"/>
      <c r="T12903" s="73"/>
      <c r="U12903" s="74"/>
      <c r="V12903" s="74"/>
      <c r="W12903" s="74"/>
      <c r="X12903" s="74"/>
    </row>
    <row r="12904">
      <c r="S12904" s="73"/>
      <c r="T12904" s="73"/>
      <c r="U12904" s="74"/>
      <c r="V12904" s="74"/>
      <c r="W12904" s="74"/>
      <c r="X12904" s="74"/>
    </row>
    <row r="12905">
      <c r="S12905" s="73"/>
      <c r="T12905" s="73"/>
      <c r="U12905" s="74"/>
      <c r="V12905" s="74"/>
      <c r="W12905" s="74"/>
      <c r="X12905" s="74"/>
    </row>
    <row r="12906">
      <c r="S12906" s="73"/>
      <c r="T12906" s="73"/>
      <c r="U12906" s="74"/>
      <c r="V12906" s="74"/>
      <c r="W12906" s="74"/>
      <c r="X12906" s="74"/>
    </row>
    <row r="12907">
      <c r="S12907" s="73"/>
      <c r="T12907" s="73"/>
      <c r="U12907" s="74"/>
      <c r="V12907" s="74"/>
      <c r="W12907" s="74"/>
      <c r="X12907" s="74"/>
    </row>
    <row r="12908">
      <c r="S12908" s="73"/>
      <c r="T12908" s="73"/>
      <c r="U12908" s="74"/>
      <c r="V12908" s="74"/>
      <c r="W12908" s="74"/>
      <c r="X12908" s="74"/>
    </row>
    <row r="12909">
      <c r="S12909" s="73"/>
      <c r="T12909" s="73"/>
      <c r="U12909" s="74"/>
      <c r="V12909" s="74"/>
      <c r="W12909" s="74"/>
      <c r="X12909" s="74"/>
    </row>
    <row r="12910">
      <c r="S12910" s="73"/>
      <c r="T12910" s="73"/>
      <c r="U12910" s="74"/>
      <c r="V12910" s="74"/>
      <c r="W12910" s="74"/>
      <c r="X12910" s="74"/>
    </row>
    <row r="12911">
      <c r="S12911" s="73"/>
      <c r="T12911" s="73"/>
      <c r="U12911" s="74"/>
      <c r="V12911" s="74"/>
      <c r="W12911" s="74"/>
      <c r="X12911" s="74"/>
    </row>
    <row r="12912">
      <c r="S12912" s="73"/>
      <c r="T12912" s="73"/>
      <c r="U12912" s="74"/>
      <c r="V12912" s="74"/>
      <c r="W12912" s="74"/>
      <c r="X12912" s="74"/>
    </row>
    <row r="12913">
      <c r="S12913" s="73"/>
      <c r="T12913" s="73"/>
      <c r="U12913" s="74"/>
      <c r="V12913" s="74"/>
      <c r="W12913" s="74"/>
      <c r="X12913" s="74"/>
    </row>
    <row r="12914">
      <c r="S12914" s="73"/>
      <c r="T12914" s="73"/>
      <c r="U12914" s="74"/>
      <c r="V12914" s="74"/>
      <c r="W12914" s="74"/>
      <c r="X12914" s="74"/>
    </row>
    <row r="12915">
      <c r="S12915" s="73"/>
      <c r="T12915" s="73"/>
      <c r="U12915" s="74"/>
      <c r="V12915" s="74"/>
      <c r="W12915" s="74"/>
      <c r="X12915" s="74"/>
    </row>
    <row r="12916">
      <c r="S12916" s="73"/>
      <c r="T12916" s="73"/>
      <c r="U12916" s="74"/>
      <c r="V12916" s="74"/>
      <c r="W12916" s="74"/>
      <c r="X12916" s="74"/>
    </row>
    <row r="12917">
      <c r="S12917" s="73"/>
      <c r="T12917" s="73"/>
      <c r="U12917" s="74"/>
      <c r="V12917" s="74"/>
      <c r="W12917" s="74"/>
      <c r="X12917" s="74"/>
    </row>
    <row r="12918">
      <c r="S12918" s="73"/>
      <c r="T12918" s="73"/>
      <c r="U12918" s="74"/>
      <c r="V12918" s="74"/>
      <c r="W12918" s="74"/>
      <c r="X12918" s="74"/>
    </row>
    <row r="12919">
      <c r="S12919" s="73"/>
      <c r="T12919" s="73"/>
      <c r="U12919" s="74"/>
      <c r="V12919" s="74"/>
      <c r="W12919" s="74"/>
      <c r="X12919" s="74"/>
    </row>
    <row r="12920">
      <c r="S12920" s="73"/>
      <c r="T12920" s="73"/>
      <c r="U12920" s="74"/>
      <c r="V12920" s="74"/>
      <c r="W12920" s="74"/>
      <c r="X12920" s="74"/>
    </row>
    <row r="12921">
      <c r="S12921" s="73"/>
      <c r="T12921" s="73"/>
      <c r="U12921" s="74"/>
      <c r="V12921" s="74"/>
      <c r="W12921" s="74"/>
      <c r="X12921" s="74"/>
    </row>
    <row r="12922">
      <c r="S12922" s="73"/>
      <c r="T12922" s="73"/>
      <c r="U12922" s="74"/>
      <c r="V12922" s="74"/>
      <c r="W12922" s="74"/>
      <c r="X12922" s="74"/>
    </row>
    <row r="12923">
      <c r="S12923" s="73"/>
      <c r="T12923" s="73"/>
      <c r="U12923" s="74"/>
      <c r="V12923" s="74"/>
      <c r="W12923" s="74"/>
      <c r="X12923" s="74"/>
    </row>
    <row r="12924">
      <c r="S12924" s="73"/>
      <c r="T12924" s="73"/>
      <c r="U12924" s="74"/>
      <c r="V12924" s="74"/>
      <c r="W12924" s="74"/>
      <c r="X12924" s="74"/>
    </row>
    <row r="12925">
      <c r="S12925" s="73"/>
      <c r="T12925" s="73"/>
      <c r="U12925" s="74"/>
      <c r="V12925" s="74"/>
      <c r="W12925" s="74"/>
      <c r="X12925" s="74"/>
    </row>
    <row r="12926">
      <c r="S12926" s="73"/>
      <c r="T12926" s="73"/>
      <c r="U12926" s="74"/>
      <c r="V12926" s="74"/>
      <c r="W12926" s="74"/>
      <c r="X12926" s="74"/>
    </row>
    <row r="12927">
      <c r="S12927" s="73"/>
      <c r="T12927" s="73"/>
      <c r="U12927" s="74"/>
      <c r="V12927" s="74"/>
      <c r="W12927" s="74"/>
      <c r="X12927" s="74"/>
    </row>
    <row r="12928">
      <c r="S12928" s="73"/>
      <c r="T12928" s="73"/>
      <c r="U12928" s="74"/>
      <c r="V12928" s="74"/>
      <c r="W12928" s="74"/>
      <c r="X12928" s="74"/>
    </row>
    <row r="12929">
      <c r="S12929" s="73"/>
      <c r="T12929" s="73"/>
      <c r="U12929" s="74"/>
      <c r="V12929" s="74"/>
      <c r="W12929" s="74"/>
      <c r="X12929" s="74"/>
    </row>
    <row r="12930">
      <c r="S12930" s="73"/>
      <c r="T12930" s="73"/>
      <c r="U12930" s="74"/>
      <c r="V12930" s="74"/>
      <c r="W12930" s="74"/>
      <c r="X12930" s="74"/>
    </row>
    <row r="12931">
      <c r="S12931" s="73"/>
      <c r="T12931" s="73"/>
      <c r="U12931" s="74"/>
      <c r="V12931" s="74"/>
      <c r="W12931" s="74"/>
      <c r="X12931" s="74"/>
    </row>
    <row r="12932">
      <c r="S12932" s="73"/>
      <c r="T12932" s="73"/>
      <c r="U12932" s="74"/>
      <c r="V12932" s="74"/>
      <c r="W12932" s="74"/>
      <c r="X12932" s="74"/>
    </row>
    <row r="12933">
      <c r="S12933" s="73"/>
      <c r="T12933" s="73"/>
      <c r="U12933" s="74"/>
      <c r="V12933" s="74"/>
      <c r="W12933" s="74"/>
      <c r="X12933" s="74"/>
    </row>
    <row r="12934">
      <c r="S12934" s="73"/>
      <c r="T12934" s="73"/>
      <c r="U12934" s="74"/>
      <c r="V12934" s="74"/>
      <c r="W12934" s="74"/>
      <c r="X12934" s="74"/>
    </row>
    <row r="12935">
      <c r="S12935" s="73"/>
      <c r="T12935" s="73"/>
      <c r="U12935" s="74"/>
      <c r="V12935" s="74"/>
      <c r="W12935" s="74"/>
      <c r="X12935" s="74"/>
    </row>
    <row r="12936">
      <c r="S12936" s="73"/>
      <c r="T12936" s="73"/>
      <c r="U12936" s="74"/>
      <c r="V12936" s="74"/>
      <c r="W12936" s="74"/>
      <c r="X12936" s="74"/>
    </row>
    <row r="12937">
      <c r="S12937" s="73"/>
      <c r="T12937" s="73"/>
      <c r="U12937" s="74"/>
      <c r="V12937" s="74"/>
      <c r="W12937" s="74"/>
      <c r="X12937" s="74"/>
    </row>
    <row r="12938">
      <c r="S12938" s="73"/>
      <c r="T12938" s="73"/>
      <c r="U12938" s="74"/>
      <c r="V12938" s="74"/>
      <c r="W12938" s="74"/>
      <c r="X12938" s="74"/>
    </row>
    <row r="12939">
      <c r="S12939" s="73"/>
      <c r="T12939" s="73"/>
      <c r="U12939" s="74"/>
      <c r="V12939" s="74"/>
      <c r="W12939" s="74"/>
      <c r="X12939" s="74"/>
    </row>
    <row r="12940">
      <c r="S12940" s="73"/>
      <c r="T12940" s="73"/>
      <c r="U12940" s="74"/>
      <c r="V12940" s="74"/>
      <c r="W12940" s="74"/>
      <c r="X12940" s="74"/>
    </row>
    <row r="12941">
      <c r="S12941" s="73"/>
      <c r="T12941" s="73"/>
      <c r="U12941" s="74"/>
      <c r="V12941" s="74"/>
      <c r="W12941" s="74"/>
      <c r="X12941" s="74"/>
    </row>
    <row r="12942">
      <c r="S12942" s="73"/>
      <c r="T12942" s="73"/>
      <c r="U12942" s="74"/>
      <c r="V12942" s="74"/>
      <c r="W12942" s="74"/>
      <c r="X12942" s="74"/>
    </row>
    <row r="12943">
      <c r="S12943" s="73"/>
      <c r="T12943" s="73"/>
      <c r="U12943" s="74"/>
      <c r="V12943" s="74"/>
      <c r="W12943" s="74"/>
      <c r="X12943" s="74"/>
    </row>
    <row r="12944">
      <c r="S12944" s="73"/>
      <c r="T12944" s="73"/>
      <c r="U12944" s="74"/>
      <c r="V12944" s="74"/>
      <c r="W12944" s="74"/>
      <c r="X12944" s="74"/>
    </row>
    <row r="12945">
      <c r="S12945" s="73"/>
      <c r="T12945" s="73"/>
      <c r="U12945" s="74"/>
      <c r="V12945" s="74"/>
      <c r="W12945" s="74"/>
      <c r="X12945" s="74"/>
    </row>
    <row r="12946">
      <c r="S12946" s="73"/>
      <c r="T12946" s="73"/>
      <c r="U12946" s="74"/>
      <c r="V12946" s="74"/>
      <c r="W12946" s="74"/>
      <c r="X12946" s="74"/>
    </row>
    <row r="12947">
      <c r="S12947" s="73"/>
      <c r="T12947" s="73"/>
      <c r="U12947" s="74"/>
      <c r="V12947" s="74"/>
      <c r="W12947" s="74"/>
      <c r="X12947" s="74"/>
    </row>
    <row r="12948">
      <c r="S12948" s="73"/>
      <c r="T12948" s="73"/>
      <c r="U12948" s="74"/>
      <c r="V12948" s="74"/>
      <c r="W12948" s="74"/>
      <c r="X12948" s="74"/>
    </row>
    <row r="12949">
      <c r="S12949" s="73"/>
      <c r="T12949" s="73"/>
      <c r="U12949" s="74"/>
      <c r="V12949" s="74"/>
      <c r="W12949" s="74"/>
      <c r="X12949" s="74"/>
    </row>
    <row r="12950">
      <c r="S12950" s="73"/>
      <c r="T12950" s="73"/>
      <c r="U12950" s="74"/>
      <c r="V12950" s="74"/>
      <c r="W12950" s="74"/>
      <c r="X12950" s="74"/>
    </row>
    <row r="12951">
      <c r="S12951" s="73"/>
      <c r="T12951" s="73"/>
      <c r="U12951" s="74"/>
      <c r="V12951" s="74"/>
      <c r="W12951" s="74"/>
      <c r="X12951" s="74"/>
    </row>
    <row r="12952">
      <c r="S12952" s="73"/>
      <c r="T12952" s="73"/>
      <c r="U12952" s="74"/>
      <c r="V12952" s="74"/>
      <c r="W12952" s="74"/>
      <c r="X12952" s="74"/>
    </row>
    <row r="12953">
      <c r="S12953" s="73"/>
      <c r="T12953" s="73"/>
      <c r="U12953" s="74"/>
      <c r="V12953" s="74"/>
      <c r="W12953" s="74"/>
      <c r="X12953" s="74"/>
    </row>
    <row r="12954">
      <c r="S12954" s="73"/>
      <c r="T12954" s="73"/>
      <c r="U12954" s="74"/>
      <c r="V12954" s="74"/>
      <c r="W12954" s="74"/>
      <c r="X12954" s="74"/>
    </row>
    <row r="12955">
      <c r="S12955" s="73"/>
      <c r="T12955" s="73"/>
      <c r="U12955" s="74"/>
      <c r="V12955" s="74"/>
      <c r="W12955" s="74"/>
      <c r="X12955" s="74"/>
    </row>
    <row r="12956">
      <c r="S12956" s="73"/>
      <c r="T12956" s="73"/>
      <c r="U12956" s="74"/>
      <c r="V12956" s="74"/>
      <c r="W12956" s="74"/>
      <c r="X12956" s="74"/>
    </row>
    <row r="12957">
      <c r="S12957" s="73"/>
      <c r="T12957" s="73"/>
      <c r="U12957" s="74"/>
      <c r="V12957" s="74"/>
      <c r="W12957" s="74"/>
      <c r="X12957" s="74"/>
    </row>
    <row r="12958">
      <c r="S12958" s="73"/>
      <c r="T12958" s="73"/>
      <c r="U12958" s="74"/>
      <c r="V12958" s="74"/>
      <c r="W12958" s="74"/>
      <c r="X12958" s="74"/>
    </row>
    <row r="12959">
      <c r="S12959" s="73"/>
      <c r="T12959" s="73"/>
      <c r="U12959" s="74"/>
      <c r="V12959" s="74"/>
      <c r="W12959" s="74"/>
      <c r="X12959" s="74"/>
    </row>
    <row r="12960">
      <c r="S12960" s="73"/>
      <c r="T12960" s="73"/>
      <c r="U12960" s="74"/>
      <c r="V12960" s="74"/>
      <c r="W12960" s="74"/>
      <c r="X12960" s="74"/>
    </row>
    <row r="12961">
      <c r="S12961" s="73"/>
      <c r="T12961" s="73"/>
      <c r="U12961" s="74"/>
      <c r="V12961" s="74"/>
      <c r="W12961" s="74"/>
      <c r="X12961" s="74"/>
    </row>
    <row r="12962">
      <c r="S12962" s="73"/>
      <c r="T12962" s="73"/>
      <c r="U12962" s="74"/>
      <c r="V12962" s="74"/>
      <c r="W12962" s="74"/>
      <c r="X12962" s="74"/>
    </row>
    <row r="12963">
      <c r="S12963" s="73"/>
      <c r="T12963" s="73"/>
      <c r="U12963" s="74"/>
      <c r="V12963" s="74"/>
      <c r="W12963" s="74"/>
      <c r="X12963" s="74"/>
    </row>
    <row r="12964">
      <c r="S12964" s="73"/>
      <c r="T12964" s="73"/>
      <c r="U12964" s="74"/>
      <c r="V12964" s="74"/>
      <c r="W12964" s="74"/>
      <c r="X12964" s="74"/>
    </row>
    <row r="12965">
      <c r="S12965" s="73"/>
      <c r="T12965" s="73"/>
      <c r="U12965" s="74"/>
      <c r="V12965" s="74"/>
      <c r="W12965" s="74"/>
      <c r="X12965" s="74"/>
    </row>
    <row r="12966">
      <c r="S12966" s="73"/>
      <c r="T12966" s="73"/>
      <c r="U12966" s="74"/>
      <c r="V12966" s="74"/>
      <c r="W12966" s="74"/>
      <c r="X12966" s="74"/>
    </row>
    <row r="12967">
      <c r="S12967" s="73"/>
      <c r="T12967" s="73"/>
      <c r="U12967" s="74"/>
      <c r="V12967" s="74"/>
      <c r="W12967" s="74"/>
      <c r="X12967" s="74"/>
    </row>
    <row r="12968">
      <c r="S12968" s="73"/>
      <c r="T12968" s="73"/>
      <c r="U12968" s="74"/>
      <c r="V12968" s="74"/>
      <c r="W12968" s="74"/>
      <c r="X12968" s="74"/>
    </row>
    <row r="12969">
      <c r="S12969" s="73"/>
      <c r="T12969" s="73"/>
      <c r="U12969" s="74"/>
      <c r="V12969" s="74"/>
      <c r="W12969" s="74"/>
      <c r="X12969" s="74"/>
    </row>
    <row r="12970">
      <c r="S12970" s="73"/>
      <c r="T12970" s="73"/>
      <c r="U12970" s="74"/>
      <c r="V12970" s="74"/>
      <c r="W12970" s="74"/>
      <c r="X12970" s="74"/>
    </row>
    <row r="12971">
      <c r="S12971" s="73"/>
      <c r="T12971" s="73"/>
      <c r="U12971" s="74"/>
      <c r="V12971" s="74"/>
      <c r="W12971" s="74"/>
      <c r="X12971" s="74"/>
    </row>
    <row r="12972">
      <c r="S12972" s="73"/>
      <c r="T12972" s="73"/>
      <c r="U12972" s="74"/>
      <c r="V12972" s="74"/>
      <c r="W12972" s="74"/>
      <c r="X12972" s="74"/>
    </row>
    <row r="12973">
      <c r="S12973" s="73"/>
      <c r="T12973" s="73"/>
      <c r="U12973" s="74"/>
      <c r="V12973" s="74"/>
      <c r="W12973" s="74"/>
      <c r="X12973" s="74"/>
    </row>
    <row r="12974">
      <c r="S12974" s="73"/>
      <c r="T12974" s="73"/>
      <c r="U12974" s="74"/>
      <c r="V12974" s="74"/>
      <c r="W12974" s="74"/>
      <c r="X12974" s="74"/>
    </row>
    <row r="12975">
      <c r="S12975" s="73"/>
      <c r="T12975" s="73"/>
      <c r="U12975" s="74"/>
      <c r="V12975" s="74"/>
      <c r="W12975" s="74"/>
      <c r="X12975" s="74"/>
    </row>
    <row r="12976">
      <c r="S12976" s="73"/>
      <c r="T12976" s="73"/>
      <c r="U12976" s="74"/>
      <c r="V12976" s="74"/>
      <c r="W12976" s="74"/>
      <c r="X12976" s="74"/>
    </row>
    <row r="12977">
      <c r="S12977" s="73"/>
      <c r="T12977" s="73"/>
      <c r="U12977" s="74"/>
      <c r="V12977" s="74"/>
      <c r="W12977" s="74"/>
      <c r="X12977" s="74"/>
    </row>
    <row r="12978">
      <c r="S12978" s="73"/>
      <c r="T12978" s="73"/>
      <c r="U12978" s="74"/>
      <c r="V12978" s="74"/>
      <c r="W12978" s="74"/>
      <c r="X12978" s="74"/>
    </row>
    <row r="12979">
      <c r="S12979" s="73"/>
      <c r="T12979" s="73"/>
      <c r="U12979" s="74"/>
      <c r="V12979" s="74"/>
      <c r="W12979" s="74"/>
      <c r="X12979" s="74"/>
    </row>
    <row r="12980">
      <c r="S12980" s="73"/>
      <c r="T12980" s="73"/>
      <c r="U12980" s="74"/>
      <c r="V12980" s="74"/>
      <c r="W12980" s="74"/>
      <c r="X12980" s="74"/>
    </row>
    <row r="12981">
      <c r="S12981" s="73"/>
      <c r="T12981" s="73"/>
      <c r="U12981" s="74"/>
      <c r="V12981" s="74"/>
      <c r="W12981" s="74"/>
      <c r="X12981" s="74"/>
    </row>
    <row r="12982">
      <c r="S12982" s="73"/>
      <c r="T12982" s="73"/>
      <c r="U12982" s="74"/>
      <c r="V12982" s="74"/>
      <c r="W12982" s="74"/>
      <c r="X12982" s="74"/>
    </row>
    <row r="12983">
      <c r="S12983" s="73"/>
      <c r="T12983" s="73"/>
      <c r="U12983" s="74"/>
      <c r="V12983" s="74"/>
      <c r="W12983" s="74"/>
      <c r="X12983" s="74"/>
    </row>
    <row r="12984">
      <c r="S12984" s="73"/>
      <c r="T12984" s="73"/>
      <c r="U12984" s="74"/>
      <c r="V12984" s="74"/>
      <c r="W12984" s="74"/>
      <c r="X12984" s="74"/>
    </row>
    <row r="12985">
      <c r="S12985" s="73"/>
      <c r="T12985" s="73"/>
      <c r="U12985" s="74"/>
      <c r="V12985" s="74"/>
      <c r="W12985" s="74"/>
      <c r="X12985" s="74"/>
    </row>
    <row r="12986">
      <c r="S12986" s="73"/>
      <c r="T12986" s="73"/>
      <c r="U12986" s="74"/>
      <c r="V12986" s="74"/>
      <c r="W12986" s="74"/>
      <c r="X12986" s="74"/>
    </row>
    <row r="12987">
      <c r="S12987" s="73"/>
      <c r="T12987" s="73"/>
      <c r="U12987" s="74"/>
      <c r="V12987" s="74"/>
      <c r="W12987" s="74"/>
      <c r="X12987" s="74"/>
    </row>
    <row r="12988">
      <c r="S12988" s="73"/>
      <c r="T12988" s="73"/>
      <c r="U12988" s="74"/>
      <c r="V12988" s="74"/>
      <c r="W12988" s="74"/>
      <c r="X12988" s="74"/>
    </row>
    <row r="12989">
      <c r="S12989" s="73"/>
      <c r="T12989" s="73"/>
      <c r="U12989" s="74"/>
      <c r="V12989" s="74"/>
      <c r="W12989" s="74"/>
      <c r="X12989" s="74"/>
    </row>
    <row r="12990">
      <c r="S12990" s="73"/>
      <c r="T12990" s="73"/>
      <c r="U12990" s="74"/>
      <c r="V12990" s="74"/>
      <c r="W12990" s="74"/>
      <c r="X12990" s="74"/>
    </row>
    <row r="12991">
      <c r="S12991" s="73"/>
      <c r="T12991" s="73"/>
      <c r="U12991" s="74"/>
      <c r="V12991" s="74"/>
      <c r="W12991" s="74"/>
      <c r="X12991" s="74"/>
    </row>
    <row r="12992">
      <c r="S12992" s="73"/>
      <c r="T12992" s="73"/>
      <c r="U12992" s="74"/>
      <c r="V12992" s="74"/>
      <c r="W12992" s="74"/>
      <c r="X12992" s="74"/>
    </row>
    <row r="12993">
      <c r="S12993" s="73"/>
      <c r="T12993" s="73"/>
      <c r="U12993" s="74"/>
      <c r="V12993" s="74"/>
      <c r="W12993" s="74"/>
      <c r="X12993" s="74"/>
    </row>
    <row r="12994">
      <c r="S12994" s="73"/>
      <c r="T12994" s="73"/>
      <c r="U12994" s="74"/>
      <c r="V12994" s="74"/>
      <c r="W12994" s="74"/>
      <c r="X12994" s="74"/>
    </row>
    <row r="12995">
      <c r="S12995" s="73"/>
      <c r="T12995" s="73"/>
      <c r="U12995" s="74"/>
      <c r="V12995" s="74"/>
      <c r="W12995" s="74"/>
      <c r="X12995" s="74"/>
    </row>
    <row r="12996">
      <c r="S12996" s="73"/>
      <c r="T12996" s="73"/>
      <c r="U12996" s="74"/>
      <c r="V12996" s="74"/>
      <c r="W12996" s="74"/>
      <c r="X12996" s="74"/>
    </row>
    <row r="12997">
      <c r="S12997" s="73"/>
      <c r="T12997" s="73"/>
      <c r="U12997" s="74"/>
      <c r="V12997" s="74"/>
      <c r="W12997" s="74"/>
      <c r="X12997" s="74"/>
    </row>
    <row r="12998">
      <c r="S12998" s="73"/>
      <c r="T12998" s="73"/>
      <c r="U12998" s="74"/>
      <c r="V12998" s="74"/>
      <c r="W12998" s="74"/>
      <c r="X12998" s="74"/>
    </row>
    <row r="12999">
      <c r="S12999" s="73"/>
      <c r="T12999" s="73"/>
      <c r="U12999" s="74"/>
      <c r="V12999" s="74"/>
      <c r="W12999" s="74"/>
      <c r="X12999" s="74"/>
    </row>
    <row r="13000">
      <c r="S13000" s="73"/>
      <c r="T13000" s="73"/>
      <c r="U13000" s="74"/>
      <c r="V13000" s="74"/>
      <c r="W13000" s="74"/>
      <c r="X13000" s="74"/>
    </row>
    <row r="13001">
      <c r="S13001" s="73"/>
      <c r="T13001" s="73"/>
      <c r="U13001" s="74"/>
      <c r="V13001" s="74"/>
      <c r="W13001" s="74"/>
      <c r="X13001" s="74"/>
    </row>
    <row r="13002">
      <c r="S13002" s="73"/>
      <c r="T13002" s="73"/>
      <c r="U13002" s="74"/>
      <c r="V13002" s="74"/>
      <c r="W13002" s="74"/>
      <c r="X13002" s="74"/>
    </row>
    <row r="13003">
      <c r="S13003" s="73"/>
      <c r="T13003" s="73"/>
      <c r="U13003" s="74"/>
      <c r="V13003" s="74"/>
      <c r="W13003" s="74"/>
      <c r="X13003" s="74"/>
    </row>
    <row r="13004">
      <c r="S13004" s="73"/>
      <c r="T13004" s="73"/>
      <c r="U13004" s="74"/>
      <c r="V13004" s="74"/>
      <c r="W13004" s="74"/>
      <c r="X13004" s="74"/>
    </row>
    <row r="13005">
      <c r="S13005" s="73"/>
      <c r="T13005" s="73"/>
      <c r="U13005" s="74"/>
      <c r="V13005" s="74"/>
      <c r="W13005" s="74"/>
      <c r="X13005" s="74"/>
    </row>
    <row r="13006">
      <c r="S13006" s="73"/>
      <c r="T13006" s="73"/>
      <c r="U13006" s="74"/>
      <c r="V13006" s="74"/>
      <c r="W13006" s="74"/>
      <c r="X13006" s="74"/>
    </row>
    <row r="13007">
      <c r="S13007" s="73"/>
      <c r="T13007" s="73"/>
      <c r="U13007" s="74"/>
      <c r="V13007" s="74"/>
      <c r="W13007" s="74"/>
      <c r="X13007" s="74"/>
    </row>
    <row r="13008">
      <c r="S13008" s="73"/>
      <c r="T13008" s="73"/>
      <c r="U13008" s="74"/>
      <c r="V13008" s="74"/>
      <c r="W13008" s="74"/>
      <c r="X13008" s="74"/>
    </row>
    <row r="13009">
      <c r="S13009" s="73"/>
      <c r="T13009" s="73"/>
      <c r="U13009" s="74"/>
      <c r="V13009" s="74"/>
      <c r="W13009" s="74"/>
      <c r="X13009" s="74"/>
    </row>
    <row r="13010">
      <c r="S13010" s="73"/>
      <c r="T13010" s="73"/>
      <c r="U13010" s="74"/>
      <c r="V13010" s="74"/>
      <c r="W13010" s="74"/>
      <c r="X13010" s="74"/>
    </row>
    <row r="13011">
      <c r="S13011" s="73"/>
      <c r="T13011" s="73"/>
      <c r="U13011" s="74"/>
      <c r="V13011" s="74"/>
      <c r="W13011" s="74"/>
      <c r="X13011" s="74"/>
    </row>
    <row r="13012">
      <c r="S13012" s="73"/>
      <c r="T13012" s="73"/>
      <c r="U13012" s="74"/>
      <c r="V13012" s="74"/>
      <c r="W13012" s="74"/>
      <c r="X13012" s="74"/>
    </row>
    <row r="13013">
      <c r="S13013" s="73"/>
      <c r="T13013" s="73"/>
      <c r="U13013" s="74"/>
      <c r="V13013" s="74"/>
      <c r="W13013" s="74"/>
      <c r="X13013" s="74"/>
    </row>
    <row r="13014">
      <c r="S13014" s="73"/>
      <c r="T13014" s="73"/>
      <c r="U13014" s="74"/>
      <c r="V13014" s="74"/>
      <c r="W13014" s="74"/>
      <c r="X13014" s="74"/>
    </row>
    <row r="13015">
      <c r="S13015" s="73"/>
      <c r="T13015" s="73"/>
      <c r="U13015" s="74"/>
      <c r="V13015" s="74"/>
      <c r="W13015" s="74"/>
      <c r="X13015" s="74"/>
    </row>
    <row r="13016">
      <c r="S13016" s="73"/>
      <c r="T13016" s="73"/>
      <c r="U13016" s="74"/>
      <c r="V13016" s="74"/>
      <c r="W13016" s="74"/>
      <c r="X13016" s="74"/>
    </row>
    <row r="13017">
      <c r="S13017" s="73"/>
      <c r="T13017" s="73"/>
      <c r="U13017" s="74"/>
      <c r="V13017" s="74"/>
      <c r="W13017" s="74"/>
      <c r="X13017" s="74"/>
    </row>
    <row r="13018">
      <c r="S13018" s="73"/>
      <c r="T13018" s="73"/>
      <c r="U13018" s="74"/>
      <c r="V13018" s="74"/>
      <c r="W13018" s="74"/>
      <c r="X13018" s="74"/>
    </row>
    <row r="13019">
      <c r="S13019" s="73"/>
      <c r="T13019" s="73"/>
      <c r="U13019" s="74"/>
      <c r="V13019" s="74"/>
      <c r="W13019" s="74"/>
      <c r="X13019" s="74"/>
    </row>
    <row r="13020">
      <c r="S13020" s="73"/>
      <c r="T13020" s="73"/>
      <c r="U13020" s="74"/>
      <c r="V13020" s="74"/>
      <c r="W13020" s="74"/>
      <c r="X13020" s="74"/>
    </row>
    <row r="13021">
      <c r="S13021" s="73"/>
      <c r="T13021" s="73"/>
      <c r="U13021" s="74"/>
      <c r="V13021" s="74"/>
      <c r="W13021" s="74"/>
      <c r="X13021" s="74"/>
    </row>
    <row r="13022">
      <c r="S13022" s="73"/>
      <c r="T13022" s="73"/>
      <c r="U13022" s="74"/>
      <c r="V13022" s="74"/>
      <c r="W13022" s="74"/>
      <c r="X13022" s="74"/>
    </row>
    <row r="13023">
      <c r="S13023" s="73"/>
      <c r="T13023" s="73"/>
      <c r="U13023" s="74"/>
      <c r="V13023" s="74"/>
      <c r="W13023" s="74"/>
      <c r="X13023" s="77"/>
    </row>
    <row r="13024">
      <c r="S13024" s="73"/>
      <c r="T13024" s="73"/>
      <c r="U13024" s="74"/>
      <c r="V13024" s="74"/>
      <c r="W13024" s="74"/>
      <c r="X13024" s="74"/>
    </row>
    <row r="13025">
      <c r="S13025" s="73"/>
      <c r="T13025" s="73"/>
      <c r="U13025" s="74"/>
      <c r="V13025" s="74"/>
      <c r="W13025" s="74"/>
      <c r="X13025" s="74"/>
    </row>
    <row r="13026">
      <c r="S13026" s="73"/>
      <c r="T13026" s="73"/>
      <c r="U13026" s="74"/>
      <c r="V13026" s="74"/>
      <c r="W13026" s="74"/>
      <c r="X13026" s="74"/>
    </row>
    <row r="13027">
      <c r="S13027" s="73"/>
      <c r="T13027" s="73"/>
      <c r="U13027" s="74"/>
      <c r="V13027" s="74"/>
      <c r="W13027" s="74"/>
      <c r="X13027" s="74"/>
    </row>
    <row r="13028">
      <c r="S13028" s="73"/>
      <c r="T13028" s="73"/>
      <c r="U13028" s="74"/>
      <c r="V13028" s="74"/>
      <c r="W13028" s="74"/>
      <c r="X13028" s="74"/>
    </row>
    <row r="13029">
      <c r="S13029" s="73"/>
      <c r="T13029" s="73"/>
      <c r="U13029" s="74"/>
      <c r="V13029" s="74"/>
      <c r="W13029" s="74"/>
      <c r="X13029" s="74"/>
    </row>
    <row r="13030">
      <c r="S13030" s="73"/>
      <c r="T13030" s="73"/>
      <c r="U13030" s="74"/>
      <c r="V13030" s="74"/>
      <c r="W13030" s="74"/>
      <c r="X13030" s="74"/>
    </row>
    <row r="13031">
      <c r="S13031" s="73"/>
      <c r="T13031" s="73"/>
      <c r="U13031" s="74"/>
      <c r="V13031" s="74"/>
      <c r="W13031" s="74"/>
      <c r="X13031" s="74"/>
    </row>
    <row r="13032">
      <c r="S13032" s="73"/>
      <c r="T13032" s="73"/>
      <c r="U13032" s="74"/>
      <c r="V13032" s="74"/>
      <c r="W13032" s="74"/>
      <c r="X13032" s="74"/>
    </row>
    <row r="13033">
      <c r="S13033" s="73"/>
      <c r="T13033" s="73"/>
      <c r="U13033" s="74"/>
      <c r="V13033" s="74"/>
      <c r="W13033" s="74"/>
      <c r="X13033" s="74"/>
    </row>
    <row r="13034">
      <c r="S13034" s="73"/>
      <c r="T13034" s="73"/>
      <c r="U13034" s="74"/>
      <c r="V13034" s="74"/>
      <c r="W13034" s="74"/>
      <c r="X13034" s="74"/>
    </row>
    <row r="13035">
      <c r="S13035" s="73"/>
      <c r="T13035" s="73"/>
      <c r="U13035" s="74"/>
      <c r="V13035" s="74"/>
      <c r="W13035" s="74"/>
      <c r="X13035" s="74"/>
    </row>
    <row r="13036">
      <c r="S13036" s="73"/>
      <c r="T13036" s="73"/>
      <c r="U13036" s="74"/>
      <c r="V13036" s="74"/>
      <c r="W13036" s="74"/>
      <c r="X13036" s="74"/>
    </row>
    <row r="13037">
      <c r="S13037" s="73"/>
      <c r="T13037" s="73"/>
      <c r="U13037" s="74"/>
      <c r="V13037" s="74"/>
      <c r="W13037" s="74"/>
      <c r="X13037" s="74"/>
    </row>
    <row r="13038">
      <c r="S13038" s="73"/>
      <c r="T13038" s="73"/>
      <c r="U13038" s="74"/>
      <c r="V13038" s="74"/>
      <c r="W13038" s="74"/>
      <c r="X13038" s="74"/>
    </row>
    <row r="13039">
      <c r="S13039" s="73"/>
      <c r="T13039" s="73"/>
      <c r="U13039" s="74"/>
      <c r="V13039" s="74"/>
      <c r="W13039" s="74"/>
      <c r="X13039" s="74"/>
    </row>
    <row r="13040">
      <c r="S13040" s="73"/>
      <c r="T13040" s="73"/>
      <c r="U13040" s="74"/>
      <c r="V13040" s="74"/>
      <c r="W13040" s="74"/>
      <c r="X13040" s="74"/>
    </row>
    <row r="13041">
      <c r="S13041" s="73"/>
      <c r="T13041" s="73"/>
      <c r="U13041" s="74"/>
      <c r="V13041" s="74"/>
      <c r="W13041" s="74"/>
      <c r="X13041" s="74"/>
    </row>
    <row r="13042">
      <c r="S13042" s="73"/>
      <c r="T13042" s="73"/>
      <c r="U13042" s="74"/>
      <c r="V13042" s="74"/>
      <c r="W13042" s="74"/>
      <c r="X13042" s="74"/>
    </row>
    <row r="13043">
      <c r="S13043" s="73"/>
      <c r="T13043" s="73"/>
      <c r="U13043" s="74"/>
      <c r="V13043" s="74"/>
      <c r="W13043" s="74"/>
      <c r="X13043" s="74"/>
    </row>
    <row r="13044">
      <c r="S13044" s="73"/>
      <c r="T13044" s="73"/>
      <c r="U13044" s="74"/>
      <c r="V13044" s="74"/>
      <c r="W13044" s="74"/>
      <c r="X13044" s="74"/>
    </row>
    <row r="13045">
      <c r="S13045" s="73"/>
      <c r="T13045" s="73"/>
      <c r="U13045" s="74"/>
      <c r="V13045" s="74"/>
      <c r="W13045" s="74"/>
      <c r="X13045" s="74"/>
    </row>
    <row r="13046">
      <c r="S13046" s="73"/>
      <c r="T13046" s="73"/>
      <c r="U13046" s="74"/>
      <c r="V13046" s="74"/>
      <c r="W13046" s="74"/>
      <c r="X13046" s="74"/>
    </row>
    <row r="13047">
      <c r="S13047" s="76"/>
      <c r="T13047" s="73"/>
      <c r="U13047" s="74"/>
      <c r="V13047" s="74"/>
      <c r="W13047" s="74"/>
      <c r="X13047" s="74"/>
    </row>
    <row r="13048">
      <c r="S13048" s="76"/>
      <c r="T13048" s="73"/>
      <c r="U13048" s="74"/>
      <c r="V13048" s="74"/>
      <c r="W13048" s="74"/>
      <c r="X13048" s="74"/>
    </row>
    <row r="13049">
      <c r="S13049" s="76"/>
      <c r="T13049" s="73"/>
      <c r="U13049" s="74"/>
      <c r="V13049" s="74"/>
      <c r="W13049" s="74"/>
      <c r="X13049" s="74"/>
    </row>
    <row r="13050">
      <c r="S13050" s="73"/>
      <c r="T13050" s="73"/>
      <c r="U13050" s="74"/>
      <c r="V13050" s="74"/>
      <c r="W13050" s="74"/>
      <c r="X13050" s="74"/>
    </row>
    <row r="13051">
      <c r="S13051" s="73"/>
      <c r="T13051" s="73"/>
      <c r="U13051" s="74"/>
      <c r="V13051" s="74"/>
      <c r="W13051" s="74"/>
      <c r="X13051" s="74"/>
    </row>
    <row r="13052">
      <c r="S13052" s="73"/>
      <c r="T13052" s="73"/>
      <c r="U13052" s="74"/>
      <c r="V13052" s="74"/>
      <c r="W13052" s="74"/>
      <c r="X13052" s="74"/>
    </row>
    <row r="13053">
      <c r="S13053" s="73"/>
      <c r="T13053" s="73"/>
      <c r="U13053" s="74"/>
      <c r="V13053" s="74"/>
      <c r="W13053" s="74"/>
      <c r="X13053" s="74"/>
    </row>
    <row r="13054">
      <c r="S13054" s="73"/>
      <c r="T13054" s="73"/>
      <c r="U13054" s="74"/>
      <c r="V13054" s="74"/>
      <c r="W13054" s="74"/>
      <c r="X13054" s="74"/>
    </row>
    <row r="13055">
      <c r="S13055" s="73"/>
      <c r="T13055" s="73"/>
      <c r="U13055" s="74"/>
      <c r="V13055" s="74"/>
      <c r="W13055" s="74"/>
      <c r="X13055" s="74"/>
    </row>
    <row r="13056">
      <c r="S13056" s="73"/>
      <c r="T13056" s="73"/>
      <c r="U13056" s="74"/>
      <c r="V13056" s="74"/>
      <c r="W13056" s="74"/>
      <c r="X13056" s="74"/>
    </row>
    <row r="13057">
      <c r="S13057" s="73"/>
      <c r="T13057" s="73"/>
      <c r="U13057" s="74"/>
      <c r="V13057" s="74"/>
      <c r="W13057" s="74"/>
      <c r="X13057" s="74"/>
    </row>
    <row r="13058">
      <c r="S13058" s="73"/>
      <c r="T13058" s="73"/>
      <c r="U13058" s="74"/>
      <c r="V13058" s="74"/>
      <c r="W13058" s="74"/>
      <c r="X13058" s="74"/>
    </row>
    <row r="13059">
      <c r="S13059" s="73"/>
      <c r="T13059" s="73"/>
      <c r="U13059" s="74"/>
      <c r="V13059" s="74"/>
      <c r="W13059" s="74"/>
      <c r="X13059" s="74"/>
    </row>
    <row r="13060">
      <c r="S13060" s="73"/>
      <c r="T13060" s="73"/>
      <c r="U13060" s="74"/>
      <c r="V13060" s="74"/>
      <c r="W13060" s="74"/>
      <c r="X13060" s="74"/>
    </row>
    <row r="13061">
      <c r="S13061" s="73"/>
      <c r="T13061" s="73"/>
      <c r="U13061" s="74"/>
      <c r="V13061" s="74"/>
      <c r="W13061" s="74"/>
      <c r="X13061" s="74"/>
    </row>
    <row r="13062">
      <c r="S13062" s="73"/>
      <c r="T13062" s="73"/>
      <c r="U13062" s="74"/>
      <c r="V13062" s="74"/>
      <c r="W13062" s="74"/>
      <c r="X13062" s="74"/>
    </row>
    <row r="13063">
      <c r="S13063" s="73"/>
      <c r="T13063" s="73"/>
      <c r="U13063" s="74"/>
      <c r="V13063" s="74"/>
      <c r="W13063" s="74"/>
      <c r="X13063" s="74"/>
    </row>
    <row r="13064">
      <c r="S13064" s="73"/>
      <c r="T13064" s="73"/>
      <c r="U13064" s="74"/>
      <c r="V13064" s="74"/>
      <c r="W13064" s="74"/>
      <c r="X13064" s="74"/>
    </row>
    <row r="13065">
      <c r="S13065" s="73"/>
      <c r="T13065" s="73"/>
      <c r="U13065" s="74"/>
      <c r="V13065" s="74"/>
      <c r="W13065" s="74"/>
      <c r="X13065" s="74"/>
    </row>
    <row r="13066">
      <c r="S13066" s="73"/>
      <c r="T13066" s="73"/>
      <c r="U13066" s="74"/>
      <c r="V13066" s="74"/>
      <c r="W13066" s="74"/>
      <c r="X13066" s="74"/>
    </row>
    <row r="13067">
      <c r="S13067" s="73"/>
      <c r="T13067" s="73"/>
      <c r="U13067" s="74"/>
      <c r="V13067" s="74"/>
      <c r="W13067" s="74"/>
      <c r="X13067" s="74"/>
    </row>
    <row r="13068">
      <c r="S13068" s="73"/>
      <c r="T13068" s="73"/>
      <c r="U13068" s="74"/>
      <c r="V13068" s="74"/>
      <c r="W13068" s="74"/>
      <c r="X13068" s="74"/>
    </row>
    <row r="13069">
      <c r="S13069" s="73"/>
      <c r="T13069" s="73"/>
      <c r="U13069" s="74"/>
      <c r="V13069" s="74"/>
      <c r="W13069" s="74"/>
      <c r="X13069" s="74"/>
    </row>
    <row r="13070">
      <c r="S13070" s="73"/>
      <c r="T13070" s="73"/>
      <c r="U13070" s="74"/>
      <c r="V13070" s="74"/>
      <c r="W13070" s="74"/>
      <c r="X13070" s="74"/>
    </row>
    <row r="13071">
      <c r="S13071" s="73"/>
      <c r="T13071" s="73"/>
      <c r="U13071" s="74"/>
      <c r="V13071" s="74"/>
      <c r="W13071" s="74"/>
      <c r="X13071" s="74"/>
    </row>
    <row r="13072">
      <c r="S13072" s="73"/>
      <c r="T13072" s="73"/>
      <c r="U13072" s="74"/>
      <c r="V13072" s="74"/>
      <c r="W13072" s="74"/>
      <c r="X13072" s="74"/>
    </row>
    <row r="13073">
      <c r="S13073" s="73"/>
      <c r="T13073" s="73"/>
      <c r="U13073" s="74"/>
      <c r="V13073" s="74"/>
      <c r="W13073" s="74"/>
      <c r="X13073" s="74"/>
    </row>
    <row r="13074">
      <c r="S13074" s="73"/>
      <c r="T13074" s="73"/>
      <c r="U13074" s="74"/>
      <c r="V13074" s="74"/>
      <c r="W13074" s="74"/>
      <c r="X13074" s="74"/>
    </row>
    <row r="13075">
      <c r="S13075" s="73"/>
      <c r="T13075" s="73"/>
      <c r="U13075" s="74"/>
      <c r="V13075" s="74"/>
      <c r="W13075" s="74"/>
      <c r="X13075" s="74"/>
    </row>
    <row r="13076">
      <c r="S13076" s="73"/>
      <c r="T13076" s="73"/>
      <c r="U13076" s="74"/>
      <c r="V13076" s="74"/>
      <c r="W13076" s="74"/>
      <c r="X13076" s="74"/>
    </row>
    <row r="13077">
      <c r="S13077" s="73"/>
      <c r="T13077" s="73"/>
      <c r="U13077" s="74"/>
      <c r="V13077" s="74"/>
      <c r="W13077" s="74"/>
      <c r="X13077" s="74"/>
    </row>
    <row r="13078">
      <c r="S13078" s="73"/>
      <c r="T13078" s="73"/>
      <c r="U13078" s="74"/>
      <c r="V13078" s="74"/>
      <c r="W13078" s="74"/>
      <c r="X13078" s="74"/>
    </row>
    <row r="13079">
      <c r="S13079" s="73"/>
      <c r="T13079" s="73"/>
      <c r="U13079" s="74"/>
      <c r="V13079" s="74"/>
      <c r="W13079" s="74"/>
      <c r="X13079" s="74"/>
    </row>
    <row r="13080">
      <c r="S13080" s="73"/>
      <c r="T13080" s="73"/>
      <c r="U13080" s="74"/>
      <c r="V13080" s="74"/>
      <c r="W13080" s="74"/>
      <c r="X13080" s="74"/>
    </row>
    <row r="13081">
      <c r="S13081" s="73"/>
      <c r="T13081" s="73"/>
      <c r="U13081" s="74"/>
      <c r="V13081" s="74"/>
      <c r="W13081" s="74"/>
      <c r="X13081" s="74"/>
    </row>
    <row r="13082">
      <c r="S13082" s="73"/>
      <c r="T13082" s="73"/>
      <c r="U13082" s="74"/>
      <c r="V13082" s="74"/>
      <c r="W13082" s="74"/>
      <c r="X13082" s="74"/>
    </row>
    <row r="13083">
      <c r="S13083" s="73"/>
      <c r="T13083" s="73"/>
      <c r="U13083" s="74"/>
      <c r="V13083" s="74"/>
      <c r="W13083" s="74"/>
      <c r="X13083" s="74"/>
    </row>
    <row r="13084">
      <c r="S13084" s="73"/>
      <c r="T13084" s="73"/>
      <c r="U13084" s="74"/>
      <c r="V13084" s="74"/>
      <c r="W13084" s="74"/>
      <c r="X13084" s="74"/>
    </row>
    <row r="13085">
      <c r="S13085" s="73"/>
      <c r="T13085" s="73"/>
      <c r="U13085" s="74"/>
      <c r="V13085" s="74"/>
      <c r="W13085" s="74"/>
      <c r="X13085" s="74"/>
    </row>
    <row r="13086">
      <c r="S13086" s="73"/>
      <c r="T13086" s="73"/>
      <c r="U13086" s="74"/>
      <c r="V13086" s="74"/>
      <c r="W13086" s="74"/>
      <c r="X13086" s="74"/>
    </row>
    <row r="13087">
      <c r="S13087" s="73"/>
      <c r="T13087" s="73"/>
      <c r="U13087" s="74"/>
      <c r="V13087" s="74"/>
      <c r="W13087" s="74"/>
      <c r="X13087" s="74"/>
    </row>
    <row r="13088">
      <c r="S13088" s="73"/>
      <c r="T13088" s="73"/>
      <c r="U13088" s="74"/>
      <c r="V13088" s="74"/>
      <c r="W13088" s="74"/>
      <c r="X13088" s="74"/>
    </row>
    <row r="13089">
      <c r="S13089" s="73"/>
      <c r="T13089" s="73"/>
      <c r="U13089" s="74"/>
      <c r="V13089" s="74"/>
      <c r="W13089" s="74"/>
      <c r="X13089" s="74"/>
    </row>
    <row r="13090">
      <c r="S13090" s="73"/>
      <c r="T13090" s="73"/>
      <c r="U13090" s="74"/>
      <c r="V13090" s="74"/>
      <c r="W13090" s="74"/>
      <c r="X13090" s="74"/>
    </row>
    <row r="13091">
      <c r="S13091" s="73"/>
      <c r="T13091" s="73"/>
      <c r="U13091" s="74"/>
      <c r="V13091" s="74"/>
      <c r="W13091" s="74"/>
      <c r="X13091" s="74"/>
    </row>
    <row r="13092">
      <c r="S13092" s="73"/>
      <c r="T13092" s="73"/>
      <c r="U13092" s="74"/>
      <c r="V13092" s="74"/>
      <c r="W13092" s="74"/>
      <c r="X13092" s="74"/>
    </row>
    <row r="13093">
      <c r="S13093" s="73"/>
      <c r="T13093" s="73"/>
      <c r="U13093" s="74"/>
      <c r="V13093" s="74"/>
      <c r="W13093" s="74"/>
      <c r="X13093" s="74"/>
    </row>
    <row r="13094">
      <c r="S13094" s="73"/>
      <c r="T13094" s="73"/>
      <c r="U13094" s="74"/>
      <c r="V13094" s="74"/>
      <c r="W13094" s="74"/>
      <c r="X13094" s="74"/>
    </row>
    <row r="13095">
      <c r="S13095" s="73"/>
      <c r="T13095" s="73"/>
      <c r="U13095" s="74"/>
      <c r="V13095" s="74"/>
      <c r="W13095" s="74"/>
      <c r="X13095" s="74"/>
    </row>
    <row r="13096">
      <c r="S13096" s="73"/>
      <c r="T13096" s="73"/>
      <c r="U13096" s="74"/>
      <c r="V13096" s="74"/>
      <c r="W13096" s="74"/>
      <c r="X13096" s="74"/>
    </row>
    <row r="13097">
      <c r="S13097" s="73"/>
      <c r="T13097" s="73"/>
      <c r="U13097" s="74"/>
      <c r="V13097" s="74"/>
      <c r="W13097" s="74"/>
      <c r="X13097" s="74"/>
    </row>
    <row r="13098">
      <c r="S13098" s="73"/>
      <c r="T13098" s="73"/>
      <c r="U13098" s="74"/>
      <c r="V13098" s="74"/>
      <c r="W13098" s="74"/>
      <c r="X13098" s="74"/>
    </row>
    <row r="13099">
      <c r="S13099" s="73"/>
      <c r="T13099" s="73"/>
      <c r="U13099" s="74"/>
      <c r="V13099" s="74"/>
      <c r="W13099" s="74"/>
      <c r="X13099" s="74"/>
    </row>
    <row r="13100">
      <c r="S13100" s="73"/>
      <c r="T13100" s="73"/>
      <c r="U13100" s="74"/>
      <c r="V13100" s="74"/>
      <c r="W13100" s="74"/>
      <c r="X13100" s="74"/>
    </row>
    <row r="13101">
      <c r="S13101" s="73"/>
      <c r="T13101" s="73"/>
      <c r="U13101" s="74"/>
      <c r="V13101" s="74"/>
      <c r="W13101" s="74"/>
      <c r="X13101" s="74"/>
    </row>
    <row r="13102">
      <c r="S13102" s="73"/>
      <c r="T13102" s="73"/>
      <c r="U13102" s="74"/>
      <c r="V13102" s="74"/>
      <c r="W13102" s="74"/>
      <c r="X13102" s="74"/>
    </row>
    <row r="13103">
      <c r="S13103" s="73"/>
      <c r="T13103" s="73"/>
      <c r="U13103" s="74"/>
      <c r="V13103" s="74"/>
      <c r="W13103" s="74"/>
      <c r="X13103" s="74"/>
    </row>
    <row r="13104">
      <c r="S13104" s="73"/>
      <c r="T13104" s="73"/>
      <c r="U13104" s="74"/>
      <c r="V13104" s="74"/>
      <c r="W13104" s="74"/>
      <c r="X13104" s="74"/>
    </row>
    <row r="13105">
      <c r="S13105" s="73"/>
      <c r="T13105" s="73"/>
      <c r="U13105" s="74"/>
      <c r="V13105" s="74"/>
      <c r="W13105" s="74"/>
      <c r="X13105" s="74"/>
    </row>
    <row r="13106">
      <c r="S13106" s="73"/>
      <c r="T13106" s="73"/>
      <c r="U13106" s="74"/>
      <c r="V13106" s="74"/>
      <c r="W13106" s="74"/>
      <c r="X13106" s="74"/>
    </row>
    <row r="13107">
      <c r="S13107" s="73"/>
      <c r="T13107" s="73"/>
      <c r="U13107" s="74"/>
      <c r="V13107" s="74"/>
      <c r="W13107" s="74"/>
      <c r="X13107" s="74"/>
    </row>
    <row r="13108">
      <c r="S13108" s="73"/>
      <c r="T13108" s="73"/>
      <c r="U13108" s="74"/>
      <c r="V13108" s="74"/>
      <c r="W13108" s="74"/>
      <c r="X13108" s="74"/>
    </row>
    <row r="13109">
      <c r="S13109" s="73"/>
      <c r="T13109" s="73"/>
      <c r="U13109" s="74"/>
      <c r="V13109" s="74"/>
      <c r="W13109" s="74"/>
      <c r="X13109" s="74"/>
    </row>
    <row r="13110">
      <c r="S13110" s="73"/>
      <c r="T13110" s="73"/>
      <c r="U13110" s="74"/>
      <c r="V13110" s="74"/>
      <c r="W13110" s="74"/>
      <c r="X13110" s="74"/>
    </row>
    <row r="13111">
      <c r="S13111" s="73"/>
      <c r="T13111" s="73"/>
      <c r="U13111" s="74"/>
      <c r="V13111" s="74"/>
      <c r="W13111" s="74"/>
      <c r="X13111" s="74"/>
    </row>
    <row r="13112">
      <c r="S13112" s="73"/>
      <c r="T13112" s="73"/>
      <c r="U13112" s="74"/>
      <c r="V13112" s="74"/>
      <c r="W13112" s="74"/>
      <c r="X13112" s="74"/>
    </row>
    <row r="13113">
      <c r="S13113" s="73"/>
      <c r="T13113" s="73"/>
      <c r="U13113" s="74"/>
      <c r="V13113" s="74"/>
      <c r="W13113" s="74"/>
      <c r="X13113" s="74"/>
    </row>
    <row r="13114">
      <c r="S13114" s="73"/>
      <c r="T13114" s="73"/>
      <c r="U13114" s="74"/>
      <c r="V13114" s="74"/>
      <c r="W13114" s="74"/>
      <c r="X13114" s="74"/>
    </row>
    <row r="13115">
      <c r="S13115" s="73"/>
      <c r="T13115" s="73"/>
      <c r="U13115" s="74"/>
      <c r="V13115" s="74"/>
      <c r="W13115" s="74"/>
      <c r="X13115" s="74"/>
    </row>
    <row r="13116">
      <c r="S13116" s="73"/>
      <c r="T13116" s="73"/>
      <c r="U13116" s="74"/>
      <c r="V13116" s="74"/>
      <c r="W13116" s="74"/>
      <c r="X13116" s="74"/>
    </row>
    <row r="13117">
      <c r="S13117" s="73"/>
      <c r="T13117" s="73"/>
      <c r="U13117" s="74"/>
      <c r="V13117" s="74"/>
      <c r="W13117" s="74"/>
      <c r="X13117" s="74"/>
    </row>
    <row r="13118">
      <c r="S13118" s="73"/>
      <c r="T13118" s="73"/>
      <c r="U13118" s="74"/>
      <c r="V13118" s="74"/>
      <c r="W13118" s="74"/>
      <c r="X13118" s="74"/>
    </row>
    <row r="13119">
      <c r="S13119" s="73"/>
      <c r="T13119" s="73"/>
      <c r="U13119" s="74"/>
      <c r="V13119" s="74"/>
      <c r="W13119" s="74"/>
      <c r="X13119" s="74"/>
    </row>
    <row r="13120">
      <c r="S13120" s="73"/>
      <c r="T13120" s="73"/>
      <c r="U13120" s="74"/>
      <c r="V13120" s="74"/>
      <c r="W13120" s="74"/>
      <c r="X13120" s="74"/>
    </row>
    <row r="13121">
      <c r="S13121" s="73"/>
      <c r="T13121" s="73"/>
      <c r="U13121" s="74"/>
      <c r="V13121" s="74"/>
      <c r="W13121" s="74"/>
      <c r="X13121" s="74"/>
    </row>
    <row r="13122">
      <c r="S13122" s="73"/>
      <c r="T13122" s="73"/>
      <c r="U13122" s="74"/>
      <c r="V13122" s="74"/>
      <c r="W13122" s="74"/>
      <c r="X13122" s="74"/>
    </row>
    <row r="13123">
      <c r="S13123" s="73"/>
      <c r="T13123" s="73"/>
      <c r="U13123" s="74"/>
      <c r="V13123" s="74"/>
      <c r="W13123" s="74"/>
      <c r="X13123" s="74"/>
    </row>
    <row r="13124">
      <c r="S13124" s="73"/>
      <c r="T13124" s="73"/>
      <c r="U13124" s="74"/>
      <c r="V13124" s="74"/>
      <c r="W13124" s="74"/>
      <c r="X13124" s="74"/>
    </row>
    <row r="13125">
      <c r="S13125" s="73"/>
      <c r="T13125" s="73"/>
      <c r="U13125" s="74"/>
      <c r="V13125" s="74"/>
      <c r="W13125" s="74"/>
      <c r="X13125" s="74"/>
    </row>
    <row r="13126">
      <c r="S13126" s="73"/>
      <c r="T13126" s="73"/>
      <c r="U13126" s="74"/>
      <c r="V13126" s="74"/>
      <c r="W13126" s="74"/>
      <c r="X13126" s="74"/>
    </row>
    <row r="13127">
      <c r="S13127" s="73"/>
      <c r="T13127" s="73"/>
      <c r="U13127" s="74"/>
      <c r="V13127" s="74"/>
      <c r="W13127" s="74"/>
      <c r="X13127" s="74"/>
    </row>
    <row r="13128">
      <c r="S13128" s="73"/>
      <c r="T13128" s="73"/>
      <c r="U13128" s="74"/>
      <c r="V13128" s="74"/>
      <c r="W13128" s="74"/>
      <c r="X13128" s="74"/>
    </row>
    <row r="13129">
      <c r="S13129" s="73"/>
      <c r="T13129" s="73"/>
      <c r="U13129" s="74"/>
      <c r="V13129" s="74"/>
      <c r="W13129" s="74"/>
      <c r="X13129" s="74"/>
    </row>
    <row r="13130">
      <c r="S13130" s="73"/>
      <c r="T13130" s="73"/>
      <c r="U13130" s="74"/>
      <c r="V13130" s="74"/>
      <c r="W13130" s="74"/>
      <c r="X13130" s="74"/>
    </row>
    <row r="13131">
      <c r="S13131" s="73"/>
      <c r="T13131" s="73"/>
      <c r="U13131" s="74"/>
      <c r="V13131" s="74"/>
      <c r="W13131" s="74"/>
      <c r="X13131" s="74"/>
    </row>
    <row r="13132">
      <c r="S13132" s="73"/>
      <c r="T13132" s="73"/>
      <c r="U13132" s="74"/>
      <c r="V13132" s="74"/>
      <c r="W13132" s="74"/>
      <c r="X13132" s="74"/>
    </row>
    <row r="13133">
      <c r="S13133" s="73"/>
      <c r="T13133" s="73"/>
      <c r="U13133" s="74"/>
      <c r="V13133" s="74"/>
      <c r="W13133" s="74"/>
      <c r="X13133" s="74"/>
    </row>
    <row r="13134">
      <c r="S13134" s="73"/>
      <c r="T13134" s="73"/>
      <c r="U13134" s="74"/>
      <c r="V13134" s="74"/>
      <c r="W13134" s="74"/>
      <c r="X13134" s="74"/>
    </row>
    <row r="13135">
      <c r="S13135" s="73"/>
      <c r="T13135" s="73"/>
      <c r="U13135" s="74"/>
      <c r="V13135" s="74"/>
      <c r="W13135" s="74"/>
      <c r="X13135" s="74"/>
    </row>
    <row r="13136">
      <c r="S13136" s="73"/>
      <c r="T13136" s="73"/>
      <c r="U13136" s="74"/>
      <c r="V13136" s="74"/>
      <c r="W13136" s="74"/>
      <c r="X13136" s="74"/>
    </row>
    <row r="13137">
      <c r="S13137" s="73"/>
      <c r="T13137" s="73"/>
      <c r="U13137" s="74"/>
      <c r="V13137" s="74"/>
      <c r="W13137" s="74"/>
      <c r="X13137" s="74"/>
    </row>
    <row r="13138">
      <c r="S13138" s="73"/>
      <c r="T13138" s="73"/>
      <c r="U13138" s="74"/>
      <c r="V13138" s="74"/>
      <c r="W13138" s="74"/>
      <c r="X13138" s="74"/>
    </row>
    <row r="13139">
      <c r="S13139" s="73"/>
      <c r="T13139" s="73"/>
      <c r="U13139" s="74"/>
      <c r="V13139" s="74"/>
      <c r="W13139" s="74"/>
      <c r="X13139" s="74"/>
    </row>
    <row r="13140">
      <c r="S13140" s="73"/>
      <c r="T13140" s="73"/>
      <c r="U13140" s="74"/>
      <c r="V13140" s="74"/>
      <c r="W13140" s="74"/>
      <c r="X13140" s="74"/>
    </row>
    <row r="13141">
      <c r="S13141" s="73"/>
      <c r="T13141" s="73"/>
      <c r="U13141" s="74"/>
      <c r="V13141" s="74"/>
      <c r="W13141" s="74"/>
      <c r="X13141" s="74"/>
    </row>
    <row r="13142">
      <c r="S13142" s="73"/>
      <c r="T13142" s="73"/>
      <c r="U13142" s="74"/>
      <c r="V13142" s="74"/>
      <c r="W13142" s="74"/>
      <c r="X13142" s="74"/>
    </row>
    <row r="13143">
      <c r="S13143" s="73"/>
      <c r="T13143" s="73"/>
      <c r="U13143" s="74"/>
      <c r="V13143" s="74"/>
      <c r="W13143" s="74"/>
      <c r="X13143" s="74"/>
    </row>
    <row r="13144">
      <c r="S13144" s="73"/>
      <c r="T13144" s="73"/>
      <c r="U13144" s="74"/>
      <c r="V13144" s="74"/>
      <c r="W13144" s="74"/>
      <c r="X13144" s="74"/>
    </row>
    <row r="13145">
      <c r="S13145" s="73"/>
      <c r="T13145" s="73"/>
      <c r="U13145" s="74"/>
      <c r="V13145" s="74"/>
      <c r="W13145" s="74"/>
      <c r="X13145" s="74"/>
    </row>
    <row r="13146">
      <c r="S13146" s="73"/>
      <c r="T13146" s="73"/>
      <c r="U13146" s="74"/>
      <c r="V13146" s="74"/>
      <c r="W13146" s="74"/>
      <c r="X13146" s="74"/>
    </row>
    <row r="13147">
      <c r="S13147" s="73"/>
      <c r="T13147" s="73"/>
      <c r="U13147" s="74"/>
      <c r="V13147" s="74"/>
      <c r="W13147" s="74"/>
      <c r="X13147" s="74"/>
    </row>
    <row r="13148">
      <c r="S13148" s="73"/>
      <c r="T13148" s="73"/>
      <c r="U13148" s="74"/>
      <c r="V13148" s="74"/>
      <c r="W13148" s="74"/>
      <c r="X13148" s="74"/>
    </row>
    <row r="13149">
      <c r="S13149" s="73"/>
      <c r="T13149" s="73"/>
      <c r="U13149" s="74"/>
      <c r="V13149" s="74"/>
      <c r="W13149" s="74"/>
      <c r="X13149" s="74"/>
    </row>
    <row r="13150">
      <c r="S13150" s="73"/>
      <c r="T13150" s="73"/>
      <c r="U13150" s="74"/>
      <c r="V13150" s="74"/>
      <c r="W13150" s="74"/>
      <c r="X13150" s="74"/>
    </row>
    <row r="13151">
      <c r="S13151" s="73"/>
      <c r="T13151" s="73"/>
      <c r="U13151" s="74"/>
      <c r="V13151" s="74"/>
      <c r="W13151" s="74"/>
      <c r="X13151" s="74"/>
    </row>
    <row r="13152">
      <c r="S13152" s="73"/>
      <c r="T13152" s="73"/>
      <c r="U13152" s="74"/>
      <c r="V13152" s="74"/>
      <c r="W13152" s="74"/>
      <c r="X13152" s="74"/>
    </row>
    <row r="13153">
      <c r="S13153" s="73"/>
      <c r="T13153" s="73"/>
      <c r="U13153" s="74"/>
      <c r="V13153" s="74"/>
      <c r="W13153" s="74"/>
      <c r="X13153" s="74"/>
    </row>
    <row r="13154">
      <c r="S13154" s="73"/>
      <c r="T13154" s="73"/>
      <c r="U13154" s="74"/>
      <c r="V13154" s="74"/>
      <c r="W13154" s="74"/>
      <c r="X13154" s="74"/>
    </row>
    <row r="13155">
      <c r="S13155" s="73"/>
      <c r="T13155" s="73"/>
      <c r="U13155" s="74"/>
      <c r="V13155" s="74"/>
      <c r="W13155" s="74"/>
      <c r="X13155" s="74"/>
    </row>
    <row r="13156">
      <c r="S13156" s="73"/>
      <c r="T13156" s="73"/>
      <c r="U13156" s="74"/>
      <c r="V13156" s="74"/>
      <c r="W13156" s="74"/>
      <c r="X13156" s="74"/>
    </row>
    <row r="13157">
      <c r="S13157" s="73"/>
      <c r="T13157" s="73"/>
      <c r="U13157" s="74"/>
      <c r="V13157" s="74"/>
      <c r="W13157" s="74"/>
      <c r="X13157" s="74"/>
    </row>
    <row r="13158">
      <c r="S13158" s="73"/>
      <c r="T13158" s="73"/>
      <c r="U13158" s="74"/>
      <c r="V13158" s="74"/>
      <c r="W13158" s="74"/>
      <c r="X13158" s="74"/>
    </row>
    <row r="13159">
      <c r="S13159" s="73"/>
      <c r="T13159" s="73"/>
      <c r="U13159" s="74"/>
      <c r="V13159" s="74"/>
      <c r="W13159" s="74"/>
      <c r="X13159" s="74"/>
    </row>
    <row r="13160">
      <c r="S13160" s="73"/>
      <c r="T13160" s="73"/>
      <c r="U13160" s="74"/>
      <c r="V13160" s="74"/>
      <c r="W13160" s="74"/>
      <c r="X13160" s="74"/>
    </row>
    <row r="13161">
      <c r="S13161" s="73"/>
      <c r="T13161" s="73"/>
      <c r="U13161" s="74"/>
      <c r="V13161" s="74"/>
      <c r="W13161" s="74"/>
      <c r="X13161" s="74"/>
    </row>
    <row r="13162">
      <c r="S13162" s="73"/>
      <c r="T13162" s="73"/>
      <c r="U13162" s="74"/>
      <c r="V13162" s="74"/>
      <c r="W13162" s="74"/>
      <c r="X13162" s="74"/>
    </row>
    <row r="13163">
      <c r="S13163" s="73"/>
      <c r="T13163" s="73"/>
      <c r="U13163" s="74"/>
      <c r="V13163" s="74"/>
      <c r="W13163" s="74"/>
      <c r="X13163" s="74"/>
    </row>
    <row r="13164">
      <c r="S13164" s="73"/>
      <c r="T13164" s="73"/>
      <c r="U13164" s="74"/>
      <c r="V13164" s="74"/>
      <c r="W13164" s="74"/>
      <c r="X13164" s="74"/>
    </row>
    <row r="13165">
      <c r="S13165" s="73"/>
      <c r="T13165" s="73"/>
      <c r="U13165" s="74"/>
      <c r="V13165" s="74"/>
      <c r="W13165" s="74"/>
      <c r="X13165" s="74"/>
    </row>
    <row r="13166">
      <c r="S13166" s="73"/>
      <c r="T13166" s="73"/>
      <c r="U13166" s="74"/>
      <c r="V13166" s="74"/>
      <c r="W13166" s="74"/>
      <c r="X13166" s="74"/>
    </row>
    <row r="13167">
      <c r="S13167" s="73"/>
      <c r="T13167" s="73"/>
      <c r="U13167" s="74"/>
      <c r="V13167" s="74"/>
      <c r="W13167" s="74"/>
      <c r="X13167" s="74"/>
    </row>
    <row r="13168">
      <c r="S13168" s="73"/>
      <c r="T13168" s="73"/>
      <c r="U13168" s="74"/>
      <c r="V13168" s="74"/>
      <c r="W13168" s="74"/>
      <c r="X13168" s="74"/>
    </row>
    <row r="13169">
      <c r="S13169" s="73"/>
      <c r="T13169" s="73"/>
      <c r="U13169" s="74"/>
      <c r="V13169" s="74"/>
      <c r="W13169" s="74"/>
      <c r="X13169" s="74"/>
    </row>
    <row r="13170">
      <c r="S13170" s="73"/>
      <c r="T13170" s="73"/>
      <c r="U13170" s="74"/>
      <c r="V13170" s="74"/>
      <c r="W13170" s="74"/>
      <c r="X13170" s="74"/>
    </row>
    <row r="13171">
      <c r="S13171" s="73"/>
      <c r="T13171" s="73"/>
      <c r="U13171" s="74"/>
      <c r="V13171" s="74"/>
      <c r="W13171" s="74"/>
      <c r="X13171" s="74"/>
    </row>
    <row r="13172">
      <c r="S13172" s="73"/>
      <c r="T13172" s="73"/>
      <c r="U13172" s="74"/>
      <c r="V13172" s="74"/>
      <c r="W13172" s="74"/>
      <c r="X13172" s="74"/>
    </row>
    <row r="13173">
      <c r="S13173" s="73"/>
      <c r="T13173" s="73"/>
      <c r="U13173" s="74"/>
      <c r="V13173" s="74"/>
      <c r="W13173" s="74"/>
      <c r="X13173" s="74"/>
    </row>
    <row r="13174">
      <c r="S13174" s="73"/>
      <c r="T13174" s="73"/>
      <c r="U13174" s="74"/>
      <c r="V13174" s="74"/>
      <c r="W13174" s="74"/>
      <c r="X13174" s="74"/>
    </row>
    <row r="13175">
      <c r="S13175" s="73"/>
      <c r="T13175" s="73"/>
      <c r="U13175" s="74"/>
      <c r="V13175" s="74"/>
      <c r="W13175" s="74"/>
      <c r="X13175" s="74"/>
    </row>
    <row r="13176">
      <c r="S13176" s="73"/>
      <c r="T13176" s="73"/>
      <c r="U13176" s="74"/>
      <c r="V13176" s="74"/>
      <c r="W13176" s="74"/>
      <c r="X13176" s="74"/>
    </row>
    <row r="13177">
      <c r="S13177" s="73"/>
      <c r="T13177" s="73"/>
      <c r="U13177" s="74"/>
      <c r="V13177" s="74"/>
      <c r="W13177" s="74"/>
      <c r="X13177" s="74"/>
    </row>
    <row r="13178">
      <c r="S13178" s="73"/>
      <c r="T13178" s="73"/>
      <c r="U13178" s="74"/>
      <c r="V13178" s="74"/>
      <c r="W13178" s="74"/>
      <c r="X13178" s="74"/>
    </row>
    <row r="13179">
      <c r="S13179" s="73"/>
      <c r="T13179" s="73"/>
      <c r="U13179" s="74"/>
      <c r="V13179" s="74"/>
      <c r="W13179" s="74"/>
      <c r="X13179" s="74"/>
    </row>
    <row r="13180">
      <c r="S13180" s="73"/>
      <c r="T13180" s="73"/>
      <c r="U13180" s="74"/>
      <c r="V13180" s="74"/>
      <c r="W13180" s="74"/>
      <c r="X13180" s="74"/>
    </row>
    <row r="13181">
      <c r="S13181" s="73"/>
      <c r="T13181" s="73"/>
      <c r="U13181" s="74"/>
      <c r="V13181" s="74"/>
      <c r="W13181" s="74"/>
      <c r="X13181" s="74"/>
    </row>
    <row r="13182">
      <c r="S13182" s="73"/>
      <c r="T13182" s="73"/>
      <c r="U13182" s="74"/>
      <c r="V13182" s="74"/>
      <c r="W13182" s="74"/>
      <c r="X13182" s="74"/>
    </row>
    <row r="13183">
      <c r="S13183" s="73"/>
      <c r="T13183" s="73"/>
      <c r="U13183" s="74"/>
      <c r="V13183" s="74"/>
      <c r="W13183" s="74"/>
      <c r="X13183" s="74"/>
    </row>
    <row r="13184">
      <c r="S13184" s="73"/>
      <c r="T13184" s="73"/>
      <c r="U13184" s="74"/>
      <c r="V13184" s="74"/>
      <c r="W13184" s="74"/>
      <c r="X13184" s="74"/>
    </row>
    <row r="13185">
      <c r="S13185" s="73"/>
      <c r="T13185" s="73"/>
      <c r="U13185" s="74"/>
      <c r="V13185" s="74"/>
      <c r="W13185" s="74"/>
      <c r="X13185" s="74"/>
    </row>
    <row r="13186">
      <c r="S13186" s="73"/>
      <c r="T13186" s="73"/>
      <c r="U13186" s="74"/>
      <c r="V13186" s="74"/>
      <c r="W13186" s="74"/>
      <c r="X13186" s="74"/>
    </row>
    <row r="13187">
      <c r="S13187" s="76"/>
      <c r="T13187" s="73"/>
      <c r="U13187" s="74"/>
      <c r="V13187" s="74"/>
      <c r="W13187" s="74"/>
      <c r="X13187" s="74"/>
    </row>
    <row r="13188">
      <c r="S13188" s="73"/>
      <c r="T13188" s="73"/>
      <c r="U13188" s="74"/>
      <c r="V13188" s="74"/>
      <c r="W13188" s="74"/>
      <c r="X13188" s="74"/>
    </row>
    <row r="13189">
      <c r="S13189" s="73"/>
      <c r="T13189" s="73"/>
      <c r="U13189" s="74"/>
      <c r="V13189" s="74"/>
      <c r="W13189" s="74"/>
      <c r="X13189" s="74"/>
    </row>
    <row r="13190">
      <c r="S13190" s="73"/>
      <c r="T13190" s="73"/>
      <c r="U13190" s="74"/>
      <c r="V13190" s="74"/>
      <c r="W13190" s="74"/>
      <c r="X13190" s="74"/>
    </row>
    <row r="13191">
      <c r="S13191" s="73"/>
      <c r="T13191" s="73"/>
      <c r="U13191" s="74"/>
      <c r="V13191" s="74"/>
      <c r="W13191" s="74"/>
      <c r="X13191" s="74"/>
    </row>
    <row r="13192">
      <c r="S13192" s="73"/>
      <c r="T13192" s="73"/>
      <c r="U13192" s="74"/>
      <c r="V13192" s="74"/>
      <c r="W13192" s="74"/>
      <c r="X13192" s="74"/>
    </row>
    <row r="13193">
      <c r="S13193" s="73"/>
      <c r="T13193" s="73"/>
      <c r="U13193" s="74"/>
      <c r="V13193" s="74"/>
      <c r="W13193" s="74"/>
      <c r="X13193" s="74"/>
    </row>
    <row r="13194">
      <c r="S13194" s="73"/>
      <c r="T13194" s="73"/>
      <c r="U13194" s="74"/>
      <c r="V13194" s="74"/>
      <c r="W13194" s="74"/>
      <c r="X13194" s="74"/>
    </row>
    <row r="13195">
      <c r="S13195" s="73"/>
      <c r="T13195" s="73"/>
      <c r="U13195" s="74"/>
      <c r="V13195" s="74"/>
      <c r="W13195" s="74"/>
      <c r="X13195" s="74"/>
    </row>
    <row r="13196">
      <c r="S13196" s="73"/>
      <c r="T13196" s="73"/>
      <c r="U13196" s="74"/>
      <c r="V13196" s="74"/>
      <c r="W13196" s="74"/>
      <c r="X13196" s="74"/>
    </row>
    <row r="13197">
      <c r="S13197" s="73"/>
      <c r="T13197" s="73"/>
      <c r="U13197" s="74"/>
      <c r="V13197" s="74"/>
      <c r="W13197" s="74"/>
      <c r="X13197" s="74"/>
    </row>
    <row r="13198">
      <c r="S13198" s="73"/>
      <c r="T13198" s="73"/>
      <c r="U13198" s="74"/>
      <c r="V13198" s="74"/>
      <c r="W13198" s="74"/>
      <c r="X13198" s="74"/>
    </row>
    <row r="13199">
      <c r="S13199" s="73"/>
      <c r="T13199" s="73"/>
      <c r="U13199" s="74"/>
      <c r="V13199" s="74"/>
      <c r="W13199" s="74"/>
      <c r="X13199" s="74"/>
    </row>
    <row r="13200">
      <c r="S13200" s="73"/>
      <c r="T13200" s="73"/>
      <c r="U13200" s="74"/>
      <c r="V13200" s="74"/>
      <c r="W13200" s="74"/>
      <c r="X13200" s="74"/>
    </row>
    <row r="13201">
      <c r="S13201" s="73"/>
      <c r="T13201" s="73"/>
      <c r="U13201" s="74"/>
      <c r="V13201" s="74"/>
      <c r="W13201" s="74"/>
      <c r="X13201" s="74"/>
    </row>
    <row r="13202">
      <c r="S13202" s="73"/>
      <c r="T13202" s="73"/>
      <c r="U13202" s="74"/>
      <c r="V13202" s="74"/>
      <c r="W13202" s="74"/>
      <c r="X13202" s="74"/>
    </row>
    <row r="13203">
      <c r="S13203" s="73"/>
      <c r="T13203" s="73"/>
      <c r="U13203" s="74"/>
      <c r="V13203" s="74"/>
      <c r="W13203" s="74"/>
      <c r="X13203" s="74"/>
    </row>
    <row r="13204">
      <c r="S13204" s="73"/>
      <c r="T13204" s="73"/>
      <c r="U13204" s="74"/>
      <c r="V13204" s="74"/>
      <c r="W13204" s="74"/>
      <c r="X13204" s="74"/>
    </row>
    <row r="13205">
      <c r="S13205" s="73"/>
      <c r="T13205" s="73"/>
      <c r="U13205" s="74"/>
      <c r="V13205" s="74"/>
      <c r="W13205" s="74"/>
      <c r="X13205" s="74"/>
    </row>
    <row r="13206">
      <c r="S13206" s="73"/>
      <c r="T13206" s="73"/>
      <c r="U13206" s="74"/>
      <c r="V13206" s="74"/>
      <c r="W13206" s="74"/>
      <c r="X13206" s="74"/>
    </row>
    <row r="13207">
      <c r="S13207" s="73"/>
      <c r="T13207" s="73"/>
      <c r="U13207" s="74"/>
      <c r="V13207" s="74"/>
      <c r="W13207" s="74"/>
      <c r="X13207" s="74"/>
    </row>
    <row r="13208">
      <c r="S13208" s="73"/>
      <c r="T13208" s="73"/>
      <c r="U13208" s="74"/>
      <c r="V13208" s="74"/>
      <c r="W13208" s="74"/>
      <c r="X13208" s="74"/>
    </row>
    <row r="13209">
      <c r="S13209" s="73"/>
      <c r="T13209" s="73"/>
      <c r="U13209" s="74"/>
      <c r="V13209" s="74"/>
      <c r="W13209" s="74"/>
      <c r="X13209" s="74"/>
    </row>
    <row r="13210">
      <c r="S13210" s="73"/>
      <c r="T13210" s="73"/>
      <c r="U13210" s="74"/>
      <c r="V13210" s="74"/>
      <c r="W13210" s="74"/>
      <c r="X13210" s="74"/>
    </row>
    <row r="13211">
      <c r="S13211" s="73"/>
      <c r="T13211" s="73"/>
      <c r="U13211" s="74"/>
      <c r="V13211" s="74"/>
      <c r="W13211" s="74"/>
      <c r="X13211" s="74"/>
    </row>
    <row r="13212">
      <c r="S13212" s="73"/>
      <c r="T13212" s="73"/>
      <c r="U13212" s="74"/>
      <c r="V13212" s="74"/>
      <c r="W13212" s="74"/>
      <c r="X13212" s="74"/>
    </row>
    <row r="13213">
      <c r="S13213" s="73"/>
      <c r="T13213" s="73"/>
      <c r="U13213" s="74"/>
      <c r="V13213" s="74"/>
      <c r="W13213" s="74"/>
      <c r="X13213" s="74"/>
    </row>
    <row r="13214">
      <c r="S13214" s="73"/>
      <c r="T13214" s="73"/>
      <c r="U13214" s="74"/>
      <c r="V13214" s="74"/>
      <c r="W13214" s="74"/>
      <c r="X13214" s="74"/>
    </row>
    <row r="13215">
      <c r="S13215" s="73"/>
      <c r="T13215" s="73"/>
      <c r="U13215" s="74"/>
      <c r="V13215" s="74"/>
      <c r="W13215" s="74"/>
      <c r="X13215" s="74"/>
    </row>
    <row r="13216">
      <c r="S13216" s="73"/>
      <c r="T13216" s="73"/>
      <c r="U13216" s="74"/>
      <c r="V13216" s="74"/>
      <c r="W13216" s="74"/>
      <c r="X13216" s="74"/>
    </row>
    <row r="13217">
      <c r="S13217" s="73"/>
      <c r="T13217" s="73"/>
      <c r="U13217" s="74"/>
      <c r="V13217" s="74"/>
      <c r="W13217" s="74"/>
      <c r="X13217" s="74"/>
    </row>
    <row r="13218">
      <c r="S13218" s="73"/>
      <c r="T13218" s="73"/>
      <c r="U13218" s="74"/>
      <c r="V13218" s="74"/>
      <c r="W13218" s="74"/>
      <c r="X13218" s="74"/>
    </row>
    <row r="13219">
      <c r="S13219" s="76"/>
      <c r="T13219" s="73"/>
      <c r="U13219" s="74"/>
      <c r="V13219" s="74"/>
      <c r="W13219" s="74"/>
      <c r="X13219" s="74"/>
    </row>
    <row r="13220">
      <c r="S13220" s="73"/>
      <c r="T13220" s="73"/>
      <c r="U13220" s="74"/>
      <c r="V13220" s="74"/>
      <c r="W13220" s="74"/>
      <c r="X13220" s="74"/>
    </row>
    <row r="13221">
      <c r="S13221" s="73"/>
      <c r="T13221" s="73"/>
      <c r="U13221" s="74"/>
      <c r="V13221" s="74"/>
      <c r="W13221" s="74"/>
      <c r="X13221" s="74"/>
    </row>
    <row r="13222">
      <c r="S13222" s="73"/>
      <c r="T13222" s="73"/>
      <c r="U13222" s="74"/>
      <c r="V13222" s="74"/>
      <c r="W13222" s="74"/>
      <c r="X13222" s="74"/>
    </row>
    <row r="13223">
      <c r="S13223" s="73"/>
      <c r="T13223" s="73"/>
      <c r="U13223" s="74"/>
      <c r="V13223" s="74"/>
      <c r="W13223" s="74"/>
      <c r="X13223" s="74"/>
    </row>
    <row r="13224">
      <c r="S13224" s="73"/>
      <c r="T13224" s="73"/>
      <c r="U13224" s="74"/>
      <c r="V13224" s="74"/>
      <c r="W13224" s="74"/>
      <c r="X13224" s="74"/>
    </row>
    <row r="13225">
      <c r="S13225" s="76"/>
      <c r="T13225" s="73"/>
      <c r="U13225" s="74"/>
      <c r="V13225" s="74"/>
      <c r="W13225" s="74"/>
      <c r="X13225" s="74"/>
    </row>
    <row r="13226">
      <c r="S13226" s="73"/>
      <c r="T13226" s="73"/>
      <c r="U13226" s="74"/>
      <c r="V13226" s="74"/>
      <c r="W13226" s="74"/>
      <c r="X13226" s="74"/>
    </row>
    <row r="13227">
      <c r="S13227" s="73"/>
      <c r="T13227" s="73"/>
      <c r="U13227" s="74"/>
      <c r="V13227" s="74"/>
      <c r="W13227" s="74"/>
      <c r="X13227" s="74"/>
    </row>
    <row r="13228">
      <c r="S13228" s="73"/>
      <c r="T13228" s="73"/>
      <c r="U13228" s="74"/>
      <c r="V13228" s="74"/>
      <c r="W13228" s="74"/>
      <c r="X13228" s="74"/>
    </row>
    <row r="13229">
      <c r="S13229" s="73"/>
      <c r="T13229" s="73"/>
      <c r="U13229" s="74"/>
      <c r="V13229" s="74"/>
      <c r="W13229" s="74"/>
      <c r="X13229" s="74"/>
    </row>
    <row r="13230">
      <c r="S13230" s="73"/>
      <c r="T13230" s="73"/>
      <c r="U13230" s="74"/>
      <c r="V13230" s="74"/>
      <c r="W13230" s="74"/>
      <c r="X13230" s="74"/>
    </row>
    <row r="13231">
      <c r="S13231" s="73"/>
      <c r="T13231" s="73"/>
      <c r="U13231" s="74"/>
      <c r="V13231" s="74"/>
      <c r="W13231" s="74"/>
      <c r="X13231" s="74"/>
    </row>
    <row r="13232">
      <c r="S13232" s="73"/>
      <c r="T13232" s="73"/>
      <c r="U13232" s="74"/>
      <c r="V13232" s="74"/>
      <c r="W13232" s="74"/>
      <c r="X13232" s="74"/>
    </row>
    <row r="13233">
      <c r="S13233" s="73"/>
      <c r="T13233" s="73"/>
      <c r="U13233" s="74"/>
      <c r="V13233" s="74"/>
      <c r="W13233" s="74"/>
      <c r="X13233" s="74"/>
    </row>
    <row r="13234">
      <c r="S13234" s="73"/>
      <c r="T13234" s="73"/>
      <c r="U13234" s="74"/>
      <c r="V13234" s="74"/>
      <c r="W13234" s="74"/>
      <c r="X13234" s="74"/>
    </row>
    <row r="13235">
      <c r="S13235" s="73"/>
      <c r="T13235" s="73"/>
      <c r="U13235" s="74"/>
      <c r="V13235" s="74"/>
      <c r="W13235" s="74"/>
      <c r="X13235" s="74"/>
    </row>
    <row r="13236">
      <c r="S13236" s="73"/>
      <c r="T13236" s="73"/>
      <c r="U13236" s="74"/>
      <c r="V13236" s="74"/>
      <c r="W13236" s="74"/>
      <c r="X13236" s="74"/>
    </row>
    <row r="13237">
      <c r="S13237" s="73"/>
      <c r="T13237" s="73"/>
      <c r="U13237" s="74"/>
      <c r="V13237" s="74"/>
      <c r="W13237" s="74"/>
      <c r="X13237" s="74"/>
    </row>
    <row r="13238">
      <c r="S13238" s="73"/>
      <c r="T13238" s="73"/>
      <c r="U13238" s="74"/>
      <c r="V13238" s="74"/>
      <c r="W13238" s="74"/>
      <c r="X13238" s="74"/>
    </row>
    <row r="13239">
      <c r="S13239" s="73"/>
      <c r="T13239" s="73"/>
      <c r="U13239" s="74"/>
      <c r="V13239" s="74"/>
      <c r="W13239" s="74"/>
      <c r="X13239" s="74"/>
    </row>
    <row r="13240">
      <c r="S13240" s="73"/>
      <c r="T13240" s="73"/>
      <c r="U13240" s="74"/>
      <c r="V13240" s="74"/>
      <c r="W13240" s="74"/>
      <c r="X13240" s="74"/>
    </row>
    <row r="13241">
      <c r="S13241" s="73"/>
      <c r="T13241" s="73"/>
      <c r="U13241" s="74"/>
      <c r="V13241" s="74"/>
      <c r="W13241" s="74"/>
      <c r="X13241" s="74"/>
    </row>
    <row r="13242">
      <c r="S13242" s="73"/>
      <c r="T13242" s="73"/>
      <c r="U13242" s="74"/>
      <c r="V13242" s="74"/>
      <c r="W13242" s="74"/>
      <c r="X13242" s="74"/>
    </row>
    <row r="13243">
      <c r="S13243" s="73"/>
      <c r="T13243" s="73"/>
      <c r="U13243" s="74"/>
      <c r="V13243" s="74"/>
      <c r="W13243" s="74"/>
      <c r="X13243" s="74"/>
    </row>
    <row r="13244">
      <c r="S13244" s="73"/>
      <c r="T13244" s="73"/>
      <c r="U13244" s="74"/>
      <c r="V13244" s="74"/>
      <c r="W13244" s="74"/>
      <c r="X13244" s="74"/>
    </row>
    <row r="13245">
      <c r="S13245" s="73"/>
      <c r="T13245" s="73"/>
      <c r="U13245" s="74"/>
      <c r="V13245" s="74"/>
      <c r="W13245" s="74"/>
      <c r="X13245" s="74"/>
    </row>
    <row r="13246">
      <c r="S13246" s="73"/>
      <c r="T13246" s="73"/>
      <c r="U13246" s="74"/>
      <c r="V13246" s="74"/>
      <c r="W13246" s="74"/>
      <c r="X13246" s="74"/>
    </row>
    <row r="13247">
      <c r="S13247" s="73"/>
      <c r="T13247" s="73"/>
      <c r="U13247" s="74"/>
      <c r="V13247" s="74"/>
      <c r="W13247" s="74"/>
      <c r="X13247" s="74"/>
    </row>
    <row r="13248">
      <c r="S13248" s="73"/>
      <c r="T13248" s="73"/>
      <c r="U13248" s="74"/>
      <c r="V13248" s="74"/>
      <c r="W13248" s="74"/>
      <c r="X13248" s="74"/>
    </row>
    <row r="13249">
      <c r="S13249" s="73"/>
      <c r="T13249" s="73"/>
      <c r="U13249" s="74"/>
      <c r="V13249" s="74"/>
      <c r="W13249" s="74"/>
      <c r="X13249" s="74"/>
    </row>
    <row r="13250">
      <c r="S13250" s="73"/>
      <c r="T13250" s="73"/>
      <c r="U13250" s="74"/>
      <c r="V13250" s="74"/>
      <c r="W13250" s="74"/>
      <c r="X13250" s="74"/>
    </row>
    <row r="13251">
      <c r="S13251" s="73"/>
      <c r="T13251" s="73"/>
      <c r="U13251" s="74"/>
      <c r="V13251" s="74"/>
      <c r="W13251" s="74"/>
      <c r="X13251" s="74"/>
    </row>
    <row r="13252">
      <c r="S13252" s="73"/>
      <c r="T13252" s="73"/>
      <c r="U13252" s="74"/>
      <c r="V13252" s="74"/>
      <c r="W13252" s="74"/>
      <c r="X13252" s="74"/>
    </row>
    <row r="13253">
      <c r="S13253" s="73"/>
      <c r="T13253" s="73"/>
      <c r="U13253" s="74"/>
      <c r="V13253" s="74"/>
      <c r="W13253" s="74"/>
      <c r="X13253" s="74"/>
    </row>
    <row r="13254">
      <c r="S13254" s="73"/>
      <c r="T13254" s="73"/>
      <c r="U13254" s="74"/>
      <c r="V13254" s="74"/>
      <c r="W13254" s="74"/>
      <c r="X13254" s="74"/>
    </row>
    <row r="13255">
      <c r="S13255" s="73"/>
      <c r="T13255" s="73"/>
      <c r="U13255" s="74"/>
      <c r="V13255" s="74"/>
      <c r="W13255" s="74"/>
      <c r="X13255" s="74"/>
    </row>
    <row r="13256">
      <c r="S13256" s="73"/>
      <c r="T13256" s="73"/>
      <c r="U13256" s="74"/>
      <c r="V13256" s="74"/>
      <c r="W13256" s="74"/>
      <c r="X13256" s="74"/>
    </row>
    <row r="13257">
      <c r="S13257" s="73"/>
      <c r="T13257" s="73"/>
      <c r="U13257" s="74"/>
      <c r="V13257" s="74"/>
      <c r="W13257" s="74"/>
      <c r="X13257" s="74"/>
    </row>
    <row r="13258">
      <c r="S13258" s="73"/>
      <c r="T13258" s="73"/>
      <c r="U13258" s="74"/>
      <c r="V13258" s="74"/>
      <c r="W13258" s="74"/>
      <c r="X13258" s="74"/>
    </row>
    <row r="13259">
      <c r="S13259" s="73"/>
      <c r="T13259" s="73"/>
      <c r="U13259" s="74"/>
      <c r="V13259" s="74"/>
      <c r="W13259" s="74"/>
      <c r="X13259" s="74"/>
    </row>
    <row r="13260">
      <c r="S13260" s="73"/>
      <c r="T13260" s="73"/>
      <c r="U13260" s="74"/>
      <c r="V13260" s="74"/>
      <c r="W13260" s="74"/>
      <c r="X13260" s="74"/>
    </row>
    <row r="13261">
      <c r="S13261" s="73"/>
      <c r="T13261" s="73"/>
      <c r="U13261" s="74"/>
      <c r="V13261" s="74"/>
      <c r="W13261" s="74"/>
      <c r="X13261" s="74"/>
    </row>
    <row r="13262">
      <c r="S13262" s="73"/>
      <c r="T13262" s="73"/>
      <c r="U13262" s="74"/>
      <c r="V13262" s="74"/>
      <c r="W13262" s="74"/>
      <c r="X13262" s="74"/>
    </row>
    <row r="13263">
      <c r="S13263" s="73"/>
      <c r="T13263" s="73"/>
      <c r="U13263" s="74"/>
      <c r="V13263" s="74"/>
      <c r="W13263" s="74"/>
      <c r="X13263" s="74"/>
    </row>
    <row r="13264">
      <c r="S13264" s="73"/>
      <c r="T13264" s="73"/>
      <c r="U13264" s="74"/>
      <c r="V13264" s="74"/>
      <c r="W13264" s="74"/>
      <c r="X13264" s="74"/>
    </row>
    <row r="13265">
      <c r="S13265" s="73"/>
      <c r="T13265" s="73"/>
      <c r="U13265" s="74"/>
      <c r="V13265" s="74"/>
      <c r="W13265" s="74"/>
      <c r="X13265" s="74"/>
    </row>
    <row r="13266">
      <c r="S13266" s="73"/>
      <c r="T13266" s="73"/>
      <c r="U13266" s="74"/>
      <c r="V13266" s="74"/>
      <c r="W13266" s="74"/>
      <c r="X13266" s="74"/>
    </row>
    <row r="13267">
      <c r="S13267" s="73"/>
      <c r="T13267" s="73"/>
      <c r="U13267" s="74"/>
      <c r="V13267" s="74"/>
      <c r="W13267" s="74"/>
      <c r="X13267" s="74"/>
    </row>
    <row r="13268">
      <c r="S13268" s="73"/>
      <c r="T13268" s="73"/>
      <c r="U13268" s="74"/>
      <c r="V13268" s="74"/>
      <c r="W13268" s="74"/>
      <c r="X13268" s="74"/>
    </row>
    <row r="13269">
      <c r="S13269" s="73"/>
      <c r="T13269" s="73"/>
      <c r="U13269" s="74"/>
      <c r="V13269" s="74"/>
      <c r="W13269" s="74"/>
      <c r="X13269" s="74"/>
    </row>
    <row r="13270">
      <c r="S13270" s="73"/>
      <c r="T13270" s="73"/>
      <c r="U13270" s="74"/>
      <c r="V13270" s="74"/>
      <c r="W13270" s="74"/>
      <c r="X13270" s="74"/>
    </row>
    <row r="13271">
      <c r="S13271" s="73"/>
      <c r="T13271" s="73"/>
      <c r="U13271" s="74"/>
      <c r="V13271" s="74"/>
      <c r="W13271" s="74"/>
      <c r="X13271" s="74"/>
    </row>
    <row r="13272">
      <c r="S13272" s="73"/>
      <c r="T13272" s="73"/>
      <c r="U13272" s="74"/>
      <c r="V13272" s="74"/>
      <c r="W13272" s="74"/>
      <c r="X13272" s="74"/>
    </row>
    <row r="13273">
      <c r="S13273" s="73"/>
      <c r="T13273" s="73"/>
      <c r="U13273" s="74"/>
      <c r="V13273" s="74"/>
      <c r="W13273" s="74"/>
      <c r="X13273" s="74"/>
    </row>
    <row r="13274">
      <c r="S13274" s="73"/>
      <c r="T13274" s="73"/>
      <c r="U13274" s="74"/>
      <c r="V13274" s="74"/>
      <c r="W13274" s="74"/>
      <c r="X13274" s="74"/>
    </row>
    <row r="13275">
      <c r="S13275" s="73"/>
      <c r="T13275" s="73"/>
      <c r="U13275" s="74"/>
      <c r="V13275" s="74"/>
      <c r="W13275" s="74"/>
      <c r="X13275" s="74"/>
    </row>
    <row r="13276">
      <c r="S13276" s="73"/>
      <c r="T13276" s="73"/>
      <c r="U13276" s="74"/>
      <c r="V13276" s="74"/>
      <c r="W13276" s="74"/>
      <c r="X13276" s="74"/>
    </row>
    <row r="13277">
      <c r="S13277" s="73"/>
      <c r="T13277" s="73"/>
      <c r="U13277" s="74"/>
      <c r="V13277" s="74"/>
      <c r="W13277" s="74"/>
      <c r="X13277" s="74"/>
    </row>
    <row r="13278">
      <c r="S13278" s="76"/>
      <c r="T13278" s="73"/>
      <c r="U13278" s="74"/>
      <c r="V13278" s="74"/>
      <c r="W13278" s="74"/>
      <c r="X13278" s="74"/>
    </row>
    <row r="13279">
      <c r="S13279" s="73"/>
      <c r="T13279" s="73"/>
      <c r="U13279" s="74"/>
      <c r="V13279" s="74"/>
      <c r="W13279" s="74"/>
      <c r="X13279" s="74"/>
    </row>
    <row r="13280">
      <c r="S13280" s="73"/>
      <c r="T13280" s="73"/>
      <c r="U13280" s="74"/>
      <c r="V13280" s="74"/>
      <c r="W13280" s="74"/>
      <c r="X13280" s="74"/>
    </row>
    <row r="13281">
      <c r="S13281" s="73"/>
      <c r="T13281" s="73"/>
      <c r="U13281" s="74"/>
      <c r="V13281" s="74"/>
      <c r="W13281" s="74"/>
      <c r="X13281" s="74"/>
    </row>
    <row r="13282">
      <c r="S13282" s="73"/>
      <c r="T13282" s="73"/>
      <c r="U13282" s="74"/>
      <c r="V13282" s="74"/>
      <c r="W13282" s="74"/>
      <c r="X13282" s="74"/>
    </row>
    <row r="13283">
      <c r="S13283" s="73"/>
      <c r="T13283" s="73"/>
      <c r="U13283" s="74"/>
      <c r="V13283" s="74"/>
      <c r="W13283" s="74"/>
      <c r="X13283" s="74"/>
    </row>
    <row r="13284">
      <c r="S13284" s="73"/>
      <c r="T13284" s="73"/>
      <c r="U13284" s="74"/>
      <c r="V13284" s="74"/>
      <c r="W13284" s="74"/>
      <c r="X13284" s="74"/>
    </row>
    <row r="13285">
      <c r="S13285" s="73"/>
      <c r="T13285" s="73"/>
      <c r="U13285" s="74"/>
      <c r="V13285" s="74"/>
      <c r="W13285" s="74"/>
      <c r="X13285" s="74"/>
    </row>
    <row r="13286">
      <c r="S13286" s="73"/>
      <c r="T13286" s="73"/>
      <c r="U13286" s="74"/>
      <c r="V13286" s="74"/>
      <c r="W13286" s="74"/>
      <c r="X13286" s="74"/>
    </row>
    <row r="13287">
      <c r="S13287" s="73"/>
      <c r="T13287" s="73"/>
      <c r="U13287" s="74"/>
      <c r="V13287" s="74"/>
      <c r="W13287" s="74"/>
      <c r="X13287" s="74"/>
    </row>
    <row r="13288">
      <c r="S13288" s="76"/>
      <c r="T13288" s="73"/>
      <c r="U13288" s="74"/>
      <c r="V13288" s="74"/>
      <c r="W13288" s="74"/>
      <c r="X13288" s="74"/>
    </row>
    <row r="13289">
      <c r="S13289" s="73"/>
      <c r="T13289" s="73"/>
      <c r="U13289" s="74"/>
      <c r="V13289" s="74"/>
      <c r="W13289" s="74"/>
      <c r="X13289" s="74"/>
    </row>
    <row r="13290">
      <c r="S13290" s="73"/>
      <c r="T13290" s="73"/>
      <c r="U13290" s="74"/>
      <c r="V13290" s="74"/>
      <c r="W13290" s="74"/>
      <c r="X13290" s="74"/>
    </row>
    <row r="13291">
      <c r="S13291" s="73"/>
      <c r="T13291" s="73"/>
      <c r="U13291" s="74"/>
      <c r="V13291" s="74"/>
      <c r="W13291" s="74"/>
      <c r="X13291" s="74"/>
    </row>
    <row r="13292">
      <c r="S13292" s="73"/>
      <c r="T13292" s="73"/>
      <c r="U13292" s="74"/>
      <c r="V13292" s="74"/>
      <c r="W13292" s="74"/>
      <c r="X13292" s="74"/>
    </row>
    <row r="13293">
      <c r="S13293" s="73"/>
      <c r="T13293" s="73"/>
      <c r="U13293" s="74"/>
      <c r="V13293" s="74"/>
      <c r="W13293" s="74"/>
      <c r="X13293" s="74"/>
    </row>
    <row r="13294">
      <c r="S13294" s="73"/>
      <c r="T13294" s="73"/>
      <c r="U13294" s="74"/>
      <c r="V13294" s="74"/>
      <c r="W13294" s="74"/>
      <c r="X13294" s="74"/>
    </row>
    <row r="13295">
      <c r="S13295" s="73"/>
      <c r="T13295" s="73"/>
      <c r="U13295" s="74"/>
      <c r="V13295" s="74"/>
      <c r="W13295" s="74"/>
      <c r="X13295" s="74"/>
    </row>
    <row r="13296">
      <c r="S13296" s="73"/>
      <c r="T13296" s="73"/>
      <c r="U13296" s="74"/>
      <c r="V13296" s="74"/>
      <c r="W13296" s="74"/>
      <c r="X13296" s="74"/>
    </row>
    <row r="13297">
      <c r="S13297" s="73"/>
      <c r="T13297" s="73"/>
      <c r="U13297" s="74"/>
      <c r="V13297" s="74"/>
      <c r="W13297" s="74"/>
      <c r="X13297" s="74"/>
    </row>
    <row r="13298">
      <c r="S13298" s="73"/>
      <c r="T13298" s="73"/>
      <c r="U13298" s="74"/>
      <c r="V13298" s="74"/>
      <c r="W13298" s="74"/>
      <c r="X13298" s="74"/>
    </row>
    <row r="13299">
      <c r="S13299" s="73"/>
      <c r="T13299" s="73"/>
      <c r="U13299" s="74"/>
      <c r="V13299" s="74"/>
      <c r="W13299" s="74"/>
      <c r="X13299" s="74"/>
    </row>
    <row r="13300">
      <c r="S13300" s="73"/>
      <c r="T13300" s="73"/>
      <c r="U13300" s="74"/>
      <c r="V13300" s="74"/>
      <c r="W13300" s="74"/>
      <c r="X13300" s="74"/>
    </row>
    <row r="13301">
      <c r="S13301" s="73"/>
      <c r="T13301" s="73"/>
      <c r="U13301" s="74"/>
      <c r="V13301" s="74"/>
      <c r="W13301" s="74"/>
      <c r="X13301" s="74"/>
    </row>
    <row r="13302">
      <c r="S13302" s="73"/>
      <c r="T13302" s="73"/>
      <c r="U13302" s="74"/>
      <c r="V13302" s="74"/>
      <c r="W13302" s="74"/>
      <c r="X13302" s="74"/>
    </row>
    <row r="13303">
      <c r="S13303" s="73"/>
      <c r="T13303" s="73"/>
      <c r="U13303" s="74"/>
      <c r="V13303" s="74"/>
      <c r="W13303" s="74"/>
      <c r="X13303" s="74"/>
    </row>
    <row r="13304">
      <c r="S13304" s="73"/>
      <c r="T13304" s="73"/>
      <c r="U13304" s="74"/>
      <c r="V13304" s="74"/>
      <c r="W13304" s="74"/>
      <c r="X13304" s="74"/>
    </row>
    <row r="13305">
      <c r="S13305" s="73"/>
      <c r="T13305" s="73"/>
      <c r="U13305" s="74"/>
      <c r="V13305" s="74"/>
      <c r="W13305" s="74"/>
      <c r="X13305" s="74"/>
    </row>
    <row r="13306">
      <c r="S13306" s="73"/>
      <c r="T13306" s="73"/>
      <c r="U13306" s="74"/>
      <c r="V13306" s="74"/>
      <c r="W13306" s="74"/>
      <c r="X13306" s="74"/>
    </row>
    <row r="13307">
      <c r="S13307" s="73"/>
      <c r="T13307" s="73"/>
      <c r="U13307" s="74"/>
      <c r="V13307" s="74"/>
      <c r="W13307" s="74"/>
      <c r="X13307" s="74"/>
    </row>
    <row r="13308">
      <c r="S13308" s="73"/>
      <c r="T13308" s="73"/>
      <c r="U13308" s="74"/>
      <c r="V13308" s="74"/>
      <c r="W13308" s="74"/>
      <c r="X13308" s="74"/>
    </row>
    <row r="13309">
      <c r="S13309" s="73"/>
      <c r="T13309" s="73"/>
      <c r="U13309" s="74"/>
      <c r="V13309" s="74"/>
      <c r="W13309" s="74"/>
      <c r="X13309" s="74"/>
    </row>
    <row r="13310">
      <c r="S13310" s="73"/>
      <c r="T13310" s="73"/>
      <c r="U13310" s="74"/>
      <c r="V13310" s="74"/>
      <c r="W13310" s="74"/>
      <c r="X13310" s="74"/>
    </row>
    <row r="13311">
      <c r="S13311" s="73"/>
      <c r="T13311" s="73"/>
      <c r="U13311" s="74"/>
      <c r="V13311" s="74"/>
      <c r="W13311" s="74"/>
      <c r="X13311" s="74"/>
    </row>
    <row r="13312">
      <c r="S13312" s="73"/>
      <c r="T13312" s="73"/>
      <c r="U13312" s="74"/>
      <c r="V13312" s="74"/>
      <c r="W13312" s="74"/>
      <c r="X13312" s="74"/>
    </row>
    <row r="13313">
      <c r="S13313" s="73"/>
      <c r="T13313" s="73"/>
      <c r="U13313" s="74"/>
      <c r="V13313" s="74"/>
      <c r="W13313" s="74"/>
      <c r="X13313" s="74"/>
    </row>
    <row r="13314">
      <c r="S13314" s="73"/>
      <c r="T13314" s="73"/>
      <c r="U13314" s="74"/>
      <c r="V13314" s="74"/>
      <c r="W13314" s="74"/>
      <c r="X13314" s="74"/>
    </row>
    <row r="13315">
      <c r="S13315" s="73"/>
      <c r="T13315" s="73"/>
      <c r="U13315" s="74"/>
      <c r="V13315" s="74"/>
      <c r="W13315" s="74"/>
      <c r="X13315" s="74"/>
    </row>
    <row r="13316">
      <c r="S13316" s="73"/>
      <c r="T13316" s="73"/>
      <c r="U13316" s="74"/>
      <c r="V13316" s="74"/>
      <c r="W13316" s="74"/>
      <c r="X13316" s="74"/>
    </row>
    <row r="13317">
      <c r="S13317" s="73"/>
      <c r="T13317" s="73"/>
      <c r="U13317" s="74"/>
      <c r="V13317" s="74"/>
      <c r="W13317" s="74"/>
      <c r="X13317" s="74"/>
    </row>
    <row r="13318">
      <c r="S13318" s="73"/>
      <c r="T13318" s="73"/>
      <c r="U13318" s="74"/>
      <c r="V13318" s="74"/>
      <c r="W13318" s="74"/>
      <c r="X13318" s="74"/>
    </row>
    <row r="13319">
      <c r="S13319" s="73"/>
      <c r="T13319" s="73"/>
      <c r="U13319" s="74"/>
      <c r="V13319" s="74"/>
      <c r="W13319" s="74"/>
      <c r="X13319" s="74"/>
    </row>
    <row r="13320">
      <c r="S13320" s="73"/>
      <c r="T13320" s="73"/>
      <c r="U13320" s="74"/>
      <c r="V13320" s="74"/>
      <c r="W13320" s="74"/>
      <c r="X13320" s="74"/>
    </row>
    <row r="13321">
      <c r="S13321" s="73"/>
      <c r="T13321" s="73"/>
      <c r="U13321" s="74"/>
      <c r="V13321" s="74"/>
      <c r="W13321" s="74"/>
      <c r="X13321" s="74"/>
    </row>
    <row r="13322">
      <c r="S13322" s="73"/>
      <c r="T13322" s="73"/>
      <c r="U13322" s="74"/>
      <c r="V13322" s="74"/>
      <c r="W13322" s="74"/>
      <c r="X13322" s="74"/>
    </row>
    <row r="13323">
      <c r="S13323" s="73"/>
      <c r="T13323" s="73"/>
      <c r="U13323" s="74"/>
      <c r="V13323" s="74"/>
      <c r="W13323" s="74"/>
      <c r="X13323" s="74"/>
    </row>
    <row r="13324">
      <c r="S13324" s="73"/>
      <c r="T13324" s="73"/>
      <c r="U13324" s="74"/>
      <c r="V13324" s="74"/>
      <c r="W13324" s="74"/>
      <c r="X13324" s="74"/>
    </row>
    <row r="13325">
      <c r="S13325" s="73"/>
      <c r="T13325" s="73"/>
      <c r="U13325" s="74"/>
      <c r="V13325" s="74"/>
      <c r="W13325" s="74"/>
      <c r="X13325" s="74"/>
    </row>
    <row r="13326">
      <c r="S13326" s="73"/>
      <c r="T13326" s="73"/>
      <c r="U13326" s="74"/>
      <c r="V13326" s="74"/>
      <c r="W13326" s="74"/>
      <c r="X13326" s="74"/>
    </row>
    <row r="13327">
      <c r="S13327" s="73"/>
      <c r="T13327" s="73"/>
      <c r="U13327" s="74"/>
      <c r="V13327" s="74"/>
      <c r="W13327" s="74"/>
      <c r="X13327" s="74"/>
    </row>
    <row r="13328">
      <c r="S13328" s="73"/>
      <c r="T13328" s="73"/>
      <c r="U13328" s="74"/>
      <c r="V13328" s="74"/>
      <c r="W13328" s="74"/>
      <c r="X13328" s="74"/>
    </row>
    <row r="13329">
      <c r="S13329" s="73"/>
      <c r="T13329" s="73"/>
      <c r="U13329" s="74"/>
      <c r="V13329" s="74"/>
      <c r="W13329" s="74"/>
      <c r="X13329" s="74"/>
    </row>
    <row r="13330">
      <c r="S13330" s="73"/>
      <c r="T13330" s="73"/>
      <c r="U13330" s="74"/>
      <c r="V13330" s="74"/>
      <c r="W13330" s="74"/>
      <c r="X13330" s="74"/>
    </row>
    <row r="13331">
      <c r="S13331" s="73"/>
      <c r="T13331" s="73"/>
      <c r="U13331" s="74"/>
      <c r="V13331" s="74"/>
      <c r="W13331" s="74"/>
      <c r="X13331" s="74"/>
    </row>
    <row r="13332">
      <c r="S13332" s="73"/>
      <c r="T13332" s="73"/>
      <c r="U13332" s="74"/>
      <c r="V13332" s="74"/>
      <c r="W13332" s="74"/>
      <c r="X13332" s="74"/>
    </row>
    <row r="13333">
      <c r="S13333" s="73"/>
      <c r="T13333" s="73"/>
      <c r="U13333" s="74"/>
      <c r="V13333" s="74"/>
      <c r="W13333" s="74"/>
      <c r="X13333" s="74"/>
    </row>
    <row r="13334">
      <c r="S13334" s="73"/>
      <c r="T13334" s="73"/>
      <c r="U13334" s="74"/>
      <c r="V13334" s="74"/>
      <c r="W13334" s="74"/>
      <c r="X13334" s="74"/>
    </row>
    <row r="13335">
      <c r="S13335" s="73"/>
      <c r="T13335" s="73"/>
      <c r="U13335" s="74"/>
      <c r="V13335" s="74"/>
      <c r="W13335" s="74"/>
      <c r="X13335" s="74"/>
    </row>
    <row r="13336">
      <c r="S13336" s="73"/>
      <c r="T13336" s="73"/>
      <c r="U13336" s="74"/>
      <c r="V13336" s="74"/>
      <c r="W13336" s="74"/>
      <c r="X13336" s="74"/>
    </row>
    <row r="13337">
      <c r="S13337" s="73"/>
      <c r="T13337" s="73"/>
      <c r="U13337" s="74"/>
      <c r="V13337" s="74"/>
      <c r="W13337" s="74"/>
      <c r="X13337" s="74"/>
    </row>
    <row r="13338">
      <c r="S13338" s="73"/>
      <c r="T13338" s="73"/>
      <c r="U13338" s="74"/>
      <c r="V13338" s="74"/>
      <c r="W13338" s="74"/>
      <c r="X13338" s="74"/>
    </row>
    <row r="13339">
      <c r="S13339" s="73"/>
      <c r="T13339" s="73"/>
      <c r="U13339" s="74"/>
      <c r="V13339" s="74"/>
      <c r="W13339" s="74"/>
      <c r="X13339" s="74"/>
    </row>
    <row r="13340">
      <c r="S13340" s="73"/>
      <c r="T13340" s="73"/>
      <c r="U13340" s="74"/>
      <c r="V13340" s="74"/>
      <c r="W13340" s="74"/>
      <c r="X13340" s="74"/>
    </row>
    <row r="13341">
      <c r="S13341" s="73"/>
      <c r="T13341" s="73"/>
      <c r="U13341" s="74"/>
      <c r="V13341" s="74"/>
      <c r="W13341" s="74"/>
      <c r="X13341" s="74"/>
    </row>
    <row r="13342">
      <c r="S13342" s="73"/>
      <c r="T13342" s="73"/>
      <c r="U13342" s="74"/>
      <c r="V13342" s="74"/>
      <c r="W13342" s="74"/>
      <c r="X13342" s="74"/>
    </row>
    <row r="13343">
      <c r="S13343" s="73"/>
      <c r="T13343" s="73"/>
      <c r="U13343" s="74"/>
      <c r="V13343" s="74"/>
      <c r="W13343" s="74"/>
      <c r="X13343" s="74"/>
    </row>
    <row r="13344">
      <c r="S13344" s="73"/>
      <c r="T13344" s="73"/>
      <c r="U13344" s="74"/>
      <c r="V13344" s="74"/>
      <c r="W13344" s="74"/>
      <c r="X13344" s="74"/>
    </row>
    <row r="13345">
      <c r="S13345" s="73"/>
      <c r="T13345" s="73"/>
      <c r="U13345" s="74"/>
      <c r="V13345" s="74"/>
      <c r="W13345" s="74"/>
      <c r="X13345" s="74"/>
    </row>
    <row r="13346">
      <c r="S13346" s="73"/>
      <c r="T13346" s="73"/>
      <c r="U13346" s="74"/>
      <c r="V13346" s="74"/>
      <c r="W13346" s="74"/>
      <c r="X13346" s="74"/>
    </row>
    <row r="13347">
      <c r="S13347" s="73"/>
      <c r="T13347" s="73"/>
      <c r="U13347" s="74"/>
      <c r="V13347" s="74"/>
      <c r="W13347" s="74"/>
      <c r="X13347" s="74"/>
    </row>
    <row r="13348">
      <c r="S13348" s="73"/>
      <c r="T13348" s="73"/>
      <c r="U13348" s="74"/>
      <c r="V13348" s="74"/>
      <c r="W13348" s="74"/>
      <c r="X13348" s="74"/>
    </row>
    <row r="13349">
      <c r="S13349" s="73"/>
      <c r="T13349" s="73"/>
      <c r="U13349" s="74"/>
      <c r="V13349" s="74"/>
      <c r="W13349" s="74"/>
      <c r="X13349" s="74"/>
    </row>
    <row r="13350">
      <c r="S13350" s="73"/>
      <c r="T13350" s="73"/>
      <c r="U13350" s="74"/>
      <c r="V13350" s="74"/>
      <c r="W13350" s="74"/>
      <c r="X13350" s="74"/>
    </row>
    <row r="13351">
      <c r="S13351" s="73"/>
      <c r="T13351" s="73"/>
      <c r="U13351" s="74"/>
      <c r="V13351" s="74"/>
      <c r="W13351" s="74"/>
      <c r="X13351" s="74"/>
    </row>
    <row r="13352">
      <c r="S13352" s="73"/>
      <c r="T13352" s="73"/>
      <c r="U13352" s="74"/>
      <c r="V13352" s="74"/>
      <c r="W13352" s="74"/>
      <c r="X13352" s="74"/>
    </row>
    <row r="13353">
      <c r="S13353" s="73"/>
      <c r="T13353" s="73"/>
      <c r="U13353" s="74"/>
      <c r="V13353" s="74"/>
      <c r="W13353" s="74"/>
      <c r="X13353" s="74"/>
    </row>
    <row r="13354">
      <c r="S13354" s="73"/>
      <c r="T13354" s="73"/>
      <c r="U13354" s="74"/>
      <c r="V13354" s="74"/>
      <c r="W13354" s="74"/>
      <c r="X13354" s="74"/>
    </row>
    <row r="13355">
      <c r="S13355" s="73"/>
      <c r="T13355" s="73"/>
      <c r="U13355" s="74"/>
      <c r="V13355" s="74"/>
      <c r="W13355" s="74"/>
      <c r="X13355" s="74"/>
    </row>
    <row r="13356">
      <c r="S13356" s="73"/>
      <c r="T13356" s="73"/>
      <c r="U13356" s="74"/>
      <c r="V13356" s="74"/>
      <c r="W13356" s="74"/>
      <c r="X13356" s="74"/>
    </row>
    <row r="13357">
      <c r="S13357" s="73"/>
      <c r="T13357" s="73"/>
      <c r="U13357" s="74"/>
      <c r="V13357" s="74"/>
      <c r="W13357" s="74"/>
      <c r="X13357" s="74"/>
    </row>
    <row r="13358">
      <c r="S13358" s="73"/>
      <c r="T13358" s="73"/>
      <c r="U13358" s="74"/>
      <c r="V13358" s="74"/>
      <c r="W13358" s="74"/>
      <c r="X13358" s="74"/>
    </row>
    <row r="13359">
      <c r="S13359" s="73"/>
      <c r="T13359" s="73"/>
      <c r="U13359" s="74"/>
      <c r="V13359" s="74"/>
      <c r="W13359" s="74"/>
      <c r="X13359" s="74"/>
    </row>
    <row r="13360">
      <c r="S13360" s="73"/>
      <c r="T13360" s="73"/>
      <c r="U13360" s="74"/>
      <c r="V13360" s="74"/>
      <c r="W13360" s="74"/>
      <c r="X13360" s="74"/>
    </row>
    <row r="13361">
      <c r="S13361" s="73"/>
      <c r="T13361" s="73"/>
      <c r="U13361" s="74"/>
      <c r="V13361" s="74"/>
      <c r="W13361" s="74"/>
      <c r="X13361" s="74"/>
    </row>
    <row r="13362">
      <c r="S13362" s="73"/>
      <c r="T13362" s="73"/>
      <c r="U13362" s="74"/>
      <c r="V13362" s="74"/>
      <c r="W13362" s="74"/>
      <c r="X13362" s="74"/>
    </row>
    <row r="13363">
      <c r="S13363" s="73"/>
      <c r="T13363" s="73"/>
      <c r="U13363" s="74"/>
      <c r="V13363" s="74"/>
      <c r="W13363" s="74"/>
      <c r="X13363" s="74"/>
    </row>
    <row r="13364">
      <c r="S13364" s="73"/>
      <c r="T13364" s="73"/>
      <c r="U13364" s="74"/>
      <c r="V13364" s="74"/>
      <c r="W13364" s="74"/>
      <c r="X13364" s="74"/>
    </row>
    <row r="13365">
      <c r="S13365" s="73"/>
      <c r="T13365" s="73"/>
      <c r="U13365" s="74"/>
      <c r="V13365" s="74"/>
      <c r="W13365" s="74"/>
      <c r="X13365" s="74"/>
    </row>
    <row r="13366">
      <c r="S13366" s="73"/>
      <c r="T13366" s="73"/>
      <c r="U13366" s="74"/>
      <c r="V13366" s="74"/>
      <c r="W13366" s="74"/>
      <c r="X13366" s="74"/>
    </row>
    <row r="13367">
      <c r="S13367" s="73"/>
      <c r="T13367" s="73"/>
      <c r="U13367" s="74"/>
      <c r="V13367" s="74"/>
      <c r="W13367" s="74"/>
      <c r="X13367" s="74"/>
    </row>
    <row r="13368">
      <c r="S13368" s="73"/>
      <c r="T13368" s="73"/>
      <c r="U13368" s="74"/>
      <c r="V13368" s="74"/>
      <c r="W13368" s="74"/>
      <c r="X13368" s="74"/>
    </row>
    <row r="13369">
      <c r="S13369" s="73"/>
      <c r="T13369" s="73"/>
      <c r="U13369" s="74"/>
      <c r="V13369" s="74"/>
      <c r="W13369" s="74"/>
      <c r="X13369" s="74"/>
    </row>
    <row r="13370">
      <c r="S13370" s="73"/>
      <c r="T13370" s="73"/>
      <c r="U13370" s="74"/>
      <c r="V13370" s="74"/>
      <c r="W13370" s="74"/>
      <c r="X13370" s="74"/>
    </row>
    <row r="13371">
      <c r="S13371" s="73"/>
      <c r="T13371" s="73"/>
      <c r="U13371" s="74"/>
      <c r="V13371" s="74"/>
      <c r="W13371" s="74"/>
      <c r="X13371" s="74"/>
    </row>
    <row r="13372">
      <c r="S13372" s="73"/>
      <c r="T13372" s="73"/>
      <c r="U13372" s="74"/>
      <c r="V13372" s="74"/>
      <c r="W13372" s="74"/>
      <c r="X13372" s="74"/>
    </row>
    <row r="13373">
      <c r="S13373" s="73"/>
      <c r="T13373" s="73"/>
      <c r="U13373" s="74"/>
      <c r="V13373" s="74"/>
      <c r="W13373" s="74"/>
      <c r="X13373" s="74"/>
    </row>
    <row r="13374">
      <c r="S13374" s="73"/>
      <c r="T13374" s="73"/>
      <c r="U13374" s="74"/>
      <c r="V13374" s="74"/>
      <c r="W13374" s="74"/>
      <c r="X13374" s="74"/>
    </row>
    <row r="13375">
      <c r="S13375" s="73"/>
      <c r="T13375" s="73"/>
      <c r="U13375" s="74"/>
      <c r="V13375" s="74"/>
      <c r="W13375" s="74"/>
      <c r="X13375" s="74"/>
    </row>
    <row r="13376">
      <c r="S13376" s="73"/>
      <c r="T13376" s="73"/>
      <c r="U13376" s="74"/>
      <c r="V13376" s="74"/>
      <c r="W13376" s="74"/>
      <c r="X13376" s="74"/>
    </row>
    <row r="13377">
      <c r="S13377" s="73"/>
      <c r="T13377" s="73"/>
      <c r="U13377" s="74"/>
      <c r="V13377" s="74"/>
      <c r="W13377" s="74"/>
      <c r="X13377" s="74"/>
    </row>
    <row r="13378">
      <c r="S13378" s="73"/>
      <c r="T13378" s="73"/>
      <c r="U13378" s="74"/>
      <c r="V13378" s="74"/>
      <c r="W13378" s="74"/>
      <c r="X13378" s="74"/>
    </row>
    <row r="13379">
      <c r="S13379" s="73"/>
      <c r="T13379" s="73"/>
      <c r="U13379" s="74"/>
      <c r="V13379" s="74"/>
      <c r="W13379" s="74"/>
      <c r="X13379" s="74"/>
    </row>
    <row r="13380">
      <c r="S13380" s="73"/>
      <c r="T13380" s="73"/>
      <c r="U13380" s="74"/>
      <c r="V13380" s="74"/>
      <c r="W13380" s="74"/>
      <c r="X13380" s="74"/>
    </row>
    <row r="13381">
      <c r="S13381" s="73"/>
      <c r="T13381" s="73"/>
      <c r="U13381" s="74"/>
      <c r="V13381" s="74"/>
      <c r="W13381" s="74"/>
      <c r="X13381" s="74"/>
    </row>
    <row r="13382">
      <c r="S13382" s="73"/>
      <c r="T13382" s="73"/>
      <c r="U13382" s="74"/>
      <c r="V13382" s="74"/>
      <c r="W13382" s="74"/>
      <c r="X13382" s="74"/>
    </row>
    <row r="13383">
      <c r="S13383" s="73"/>
      <c r="T13383" s="73"/>
      <c r="U13383" s="74"/>
      <c r="V13383" s="74"/>
      <c r="W13383" s="74"/>
      <c r="X13383" s="74"/>
    </row>
    <row r="13384">
      <c r="S13384" s="73"/>
      <c r="T13384" s="73"/>
      <c r="U13384" s="74"/>
      <c r="V13384" s="74"/>
      <c r="W13384" s="74"/>
      <c r="X13384" s="74"/>
    </row>
    <row r="13385">
      <c r="S13385" s="73"/>
      <c r="T13385" s="73"/>
      <c r="U13385" s="74"/>
      <c r="V13385" s="74"/>
      <c r="W13385" s="74"/>
      <c r="X13385" s="74"/>
    </row>
    <row r="13386">
      <c r="S13386" s="73"/>
      <c r="T13386" s="73"/>
      <c r="U13386" s="74"/>
      <c r="V13386" s="74"/>
      <c r="W13386" s="74"/>
      <c r="X13386" s="74"/>
    </row>
    <row r="13387">
      <c r="S13387" s="73"/>
      <c r="T13387" s="73"/>
      <c r="U13387" s="74"/>
      <c r="V13387" s="74"/>
      <c r="W13387" s="74"/>
      <c r="X13387" s="74"/>
    </row>
    <row r="13388">
      <c r="S13388" s="73"/>
      <c r="T13388" s="73"/>
      <c r="U13388" s="74"/>
      <c r="V13388" s="74"/>
      <c r="W13388" s="74"/>
      <c r="X13388" s="74"/>
    </row>
    <row r="13389">
      <c r="S13389" s="73"/>
      <c r="T13389" s="73"/>
      <c r="U13389" s="74"/>
      <c r="V13389" s="74"/>
      <c r="W13389" s="74"/>
      <c r="X13389" s="74"/>
    </row>
    <row r="13390">
      <c r="S13390" s="73"/>
      <c r="T13390" s="73"/>
      <c r="U13390" s="74"/>
      <c r="V13390" s="74"/>
      <c r="W13390" s="74"/>
      <c r="X13390" s="74"/>
    </row>
    <row r="13391">
      <c r="S13391" s="73"/>
      <c r="T13391" s="73"/>
      <c r="U13391" s="74"/>
      <c r="V13391" s="74"/>
      <c r="W13391" s="74"/>
      <c r="X13391" s="74"/>
    </row>
    <row r="13392">
      <c r="S13392" s="73"/>
      <c r="T13392" s="73"/>
      <c r="U13392" s="74"/>
      <c r="V13392" s="74"/>
      <c r="W13392" s="74"/>
      <c r="X13392" s="74"/>
    </row>
    <row r="13393">
      <c r="S13393" s="73"/>
      <c r="T13393" s="73"/>
      <c r="U13393" s="74"/>
      <c r="V13393" s="74"/>
      <c r="W13393" s="74"/>
      <c r="X13393" s="74"/>
    </row>
    <row r="13394">
      <c r="S13394" s="73"/>
      <c r="T13394" s="73"/>
      <c r="U13394" s="74"/>
      <c r="V13394" s="74"/>
      <c r="W13394" s="74"/>
      <c r="X13394" s="74"/>
    </row>
    <row r="13395">
      <c r="S13395" s="73"/>
      <c r="T13395" s="73"/>
      <c r="U13395" s="74"/>
      <c r="V13395" s="74"/>
      <c r="W13395" s="74"/>
      <c r="X13395" s="74"/>
    </row>
    <row r="13396">
      <c r="S13396" s="73"/>
      <c r="T13396" s="73"/>
      <c r="U13396" s="74"/>
      <c r="V13396" s="74"/>
      <c r="W13396" s="74"/>
      <c r="X13396" s="74"/>
    </row>
    <row r="13397">
      <c r="S13397" s="73"/>
      <c r="T13397" s="73"/>
      <c r="U13397" s="74"/>
      <c r="V13397" s="74"/>
      <c r="W13397" s="74"/>
      <c r="X13397" s="74"/>
    </row>
    <row r="13398">
      <c r="S13398" s="73"/>
      <c r="T13398" s="73"/>
      <c r="U13398" s="74"/>
      <c r="V13398" s="74"/>
      <c r="W13398" s="74"/>
      <c r="X13398" s="74"/>
    </row>
    <row r="13399">
      <c r="S13399" s="73"/>
      <c r="T13399" s="73"/>
      <c r="U13399" s="74"/>
      <c r="V13399" s="74"/>
      <c r="W13399" s="74"/>
      <c r="X13399" s="74"/>
    </row>
    <row r="13400">
      <c r="S13400" s="73"/>
      <c r="T13400" s="73"/>
      <c r="U13400" s="74"/>
      <c r="V13400" s="74"/>
      <c r="W13400" s="74"/>
      <c r="X13400" s="74"/>
    </row>
    <row r="13401">
      <c r="S13401" s="73"/>
      <c r="T13401" s="73"/>
      <c r="U13401" s="74"/>
      <c r="V13401" s="74"/>
      <c r="W13401" s="74"/>
      <c r="X13401" s="74"/>
    </row>
    <row r="13402">
      <c r="S13402" s="73"/>
      <c r="T13402" s="73"/>
      <c r="U13402" s="74"/>
      <c r="V13402" s="74"/>
      <c r="W13402" s="74"/>
      <c r="X13402" s="74"/>
    </row>
    <row r="13403">
      <c r="S13403" s="73"/>
      <c r="T13403" s="73"/>
      <c r="U13403" s="74"/>
      <c r="V13403" s="74"/>
      <c r="W13403" s="74"/>
      <c r="X13403" s="74"/>
    </row>
    <row r="13404">
      <c r="S13404" s="73"/>
      <c r="T13404" s="73"/>
      <c r="U13404" s="74"/>
      <c r="V13404" s="74"/>
      <c r="W13404" s="74"/>
      <c r="X13404" s="74"/>
    </row>
    <row r="13405">
      <c r="S13405" s="73"/>
      <c r="T13405" s="73"/>
      <c r="U13405" s="74"/>
      <c r="V13405" s="74"/>
      <c r="W13405" s="74"/>
      <c r="X13405" s="74"/>
    </row>
    <row r="13406">
      <c r="S13406" s="73"/>
      <c r="T13406" s="73"/>
      <c r="U13406" s="74"/>
      <c r="V13406" s="74"/>
      <c r="W13406" s="74"/>
      <c r="X13406" s="74"/>
    </row>
    <row r="13407">
      <c r="S13407" s="73"/>
      <c r="T13407" s="73"/>
      <c r="U13407" s="74"/>
      <c r="V13407" s="74"/>
      <c r="W13407" s="74"/>
      <c r="X13407" s="74"/>
    </row>
    <row r="13408">
      <c r="S13408" s="73"/>
      <c r="T13408" s="73"/>
      <c r="U13408" s="74"/>
      <c r="V13408" s="74"/>
      <c r="W13408" s="74"/>
      <c r="X13408" s="74"/>
    </row>
    <row r="13409">
      <c r="S13409" s="73"/>
      <c r="T13409" s="73"/>
      <c r="U13409" s="74"/>
      <c r="V13409" s="74"/>
      <c r="W13409" s="74"/>
      <c r="X13409" s="74"/>
    </row>
    <row r="13410">
      <c r="S13410" s="73"/>
      <c r="T13410" s="73"/>
      <c r="U13410" s="74"/>
      <c r="V13410" s="74"/>
      <c r="W13410" s="74"/>
      <c r="X13410" s="74"/>
    </row>
    <row r="13411">
      <c r="S13411" s="73"/>
      <c r="T13411" s="73"/>
      <c r="U13411" s="74"/>
      <c r="V13411" s="74"/>
      <c r="W13411" s="74"/>
      <c r="X13411" s="74"/>
    </row>
    <row r="13412">
      <c r="S13412" s="73"/>
      <c r="T13412" s="73"/>
      <c r="U13412" s="74"/>
      <c r="V13412" s="74"/>
      <c r="W13412" s="74"/>
      <c r="X13412" s="74"/>
    </row>
    <row r="13413">
      <c r="S13413" s="73"/>
      <c r="T13413" s="73"/>
      <c r="U13413" s="74"/>
      <c r="V13413" s="74"/>
      <c r="W13413" s="74"/>
      <c r="X13413" s="74"/>
    </row>
    <row r="13414">
      <c r="S13414" s="73"/>
      <c r="T13414" s="73"/>
      <c r="U13414" s="74"/>
      <c r="V13414" s="74"/>
      <c r="W13414" s="74"/>
      <c r="X13414" s="74"/>
    </row>
    <row r="13415">
      <c r="S13415" s="73"/>
      <c r="T13415" s="73"/>
      <c r="U13415" s="74"/>
      <c r="V13415" s="74"/>
      <c r="W13415" s="74"/>
      <c r="X13415" s="74"/>
    </row>
    <row r="13416">
      <c r="S13416" s="73"/>
      <c r="T13416" s="73"/>
      <c r="U13416" s="74"/>
      <c r="V13416" s="74"/>
      <c r="W13416" s="74"/>
      <c r="X13416" s="74"/>
    </row>
    <row r="13417">
      <c r="S13417" s="73"/>
      <c r="T13417" s="73"/>
      <c r="U13417" s="74"/>
      <c r="V13417" s="74"/>
      <c r="W13417" s="74"/>
      <c r="X13417" s="74"/>
    </row>
    <row r="13418">
      <c r="S13418" s="73"/>
      <c r="T13418" s="73"/>
      <c r="U13418" s="74"/>
      <c r="V13418" s="74"/>
      <c r="W13418" s="74"/>
      <c r="X13418" s="74"/>
    </row>
    <row r="13419">
      <c r="S13419" s="73"/>
      <c r="T13419" s="73"/>
      <c r="U13419" s="74"/>
      <c r="V13419" s="74"/>
      <c r="W13419" s="74"/>
      <c r="X13419" s="74"/>
    </row>
    <row r="13420">
      <c r="S13420" s="73"/>
      <c r="T13420" s="73"/>
      <c r="U13420" s="74"/>
      <c r="V13420" s="74"/>
      <c r="W13420" s="74"/>
      <c r="X13420" s="74"/>
    </row>
    <row r="13421">
      <c r="S13421" s="73"/>
      <c r="T13421" s="73"/>
      <c r="U13421" s="74"/>
      <c r="V13421" s="74"/>
      <c r="W13421" s="74"/>
      <c r="X13421" s="74"/>
    </row>
    <row r="13422">
      <c r="S13422" s="73"/>
      <c r="T13422" s="73"/>
      <c r="U13422" s="74"/>
      <c r="V13422" s="74"/>
      <c r="W13422" s="74"/>
      <c r="X13422" s="74"/>
    </row>
    <row r="13423">
      <c r="S13423" s="73"/>
      <c r="T13423" s="73"/>
      <c r="U13423" s="74"/>
      <c r="V13423" s="74"/>
      <c r="W13423" s="74"/>
      <c r="X13423" s="74"/>
    </row>
    <row r="13424">
      <c r="S13424" s="73"/>
      <c r="T13424" s="73"/>
      <c r="U13424" s="74"/>
      <c r="V13424" s="74"/>
      <c r="W13424" s="74"/>
      <c r="X13424" s="74"/>
    </row>
    <row r="13425">
      <c r="S13425" s="73"/>
      <c r="T13425" s="73"/>
      <c r="U13425" s="74"/>
      <c r="V13425" s="74"/>
      <c r="W13425" s="74"/>
      <c r="X13425" s="74"/>
    </row>
    <row r="13426">
      <c r="S13426" s="73"/>
      <c r="T13426" s="73"/>
      <c r="U13426" s="74"/>
      <c r="V13426" s="74"/>
      <c r="W13426" s="74"/>
      <c r="X13426" s="74"/>
    </row>
    <row r="13427">
      <c r="S13427" s="73"/>
      <c r="T13427" s="73"/>
      <c r="U13427" s="74"/>
      <c r="V13427" s="74"/>
      <c r="W13427" s="74"/>
      <c r="X13427" s="74"/>
    </row>
    <row r="13428">
      <c r="S13428" s="73"/>
      <c r="T13428" s="73"/>
      <c r="U13428" s="74"/>
      <c r="V13428" s="74"/>
      <c r="W13428" s="74"/>
      <c r="X13428" s="74"/>
    </row>
    <row r="13429">
      <c r="S13429" s="73"/>
      <c r="T13429" s="73"/>
      <c r="U13429" s="74"/>
      <c r="V13429" s="74"/>
      <c r="W13429" s="74"/>
      <c r="X13429" s="74"/>
    </row>
    <row r="13430">
      <c r="S13430" s="73"/>
      <c r="T13430" s="73"/>
      <c r="U13430" s="74"/>
      <c r="V13430" s="74"/>
      <c r="W13430" s="74"/>
      <c r="X13430" s="74"/>
    </row>
    <row r="13431">
      <c r="S13431" s="73"/>
      <c r="T13431" s="73"/>
      <c r="U13431" s="74"/>
      <c r="V13431" s="74"/>
      <c r="W13431" s="74"/>
      <c r="X13431" s="74"/>
    </row>
    <row r="13432">
      <c r="S13432" s="73"/>
      <c r="T13432" s="73"/>
      <c r="U13432" s="74"/>
      <c r="V13432" s="74"/>
      <c r="W13432" s="74"/>
      <c r="X13432" s="74"/>
    </row>
    <row r="13433">
      <c r="S13433" s="73"/>
      <c r="T13433" s="73"/>
      <c r="U13433" s="74"/>
      <c r="V13433" s="74"/>
      <c r="W13433" s="74"/>
      <c r="X13433" s="74"/>
    </row>
    <row r="13434">
      <c r="S13434" s="73"/>
      <c r="T13434" s="73"/>
      <c r="U13434" s="74"/>
      <c r="V13434" s="74"/>
      <c r="W13434" s="74"/>
      <c r="X13434" s="74"/>
    </row>
    <row r="13435">
      <c r="S13435" s="73"/>
      <c r="T13435" s="73"/>
      <c r="U13435" s="74"/>
      <c r="V13435" s="74"/>
      <c r="W13435" s="74"/>
      <c r="X13435" s="74"/>
    </row>
    <row r="13436">
      <c r="S13436" s="73"/>
      <c r="T13436" s="73"/>
      <c r="U13436" s="74"/>
      <c r="V13436" s="74"/>
      <c r="W13436" s="74"/>
      <c r="X13436" s="74"/>
    </row>
    <row r="13437">
      <c r="S13437" s="73"/>
      <c r="T13437" s="73"/>
      <c r="U13437" s="74"/>
      <c r="V13437" s="74"/>
      <c r="W13437" s="74"/>
      <c r="X13437" s="74"/>
    </row>
    <row r="13438">
      <c r="S13438" s="73"/>
      <c r="T13438" s="73"/>
      <c r="U13438" s="74"/>
      <c r="V13438" s="74"/>
      <c r="W13438" s="74"/>
      <c r="X13438" s="74"/>
    </row>
    <row r="13439">
      <c r="S13439" s="73"/>
      <c r="T13439" s="73"/>
      <c r="U13439" s="74"/>
      <c r="V13439" s="74"/>
      <c r="W13439" s="74"/>
      <c r="X13439" s="74"/>
    </row>
    <row r="13440">
      <c r="S13440" s="73"/>
      <c r="T13440" s="73"/>
      <c r="U13440" s="74"/>
      <c r="V13440" s="74"/>
      <c r="W13440" s="74"/>
      <c r="X13440" s="74"/>
    </row>
    <row r="13441">
      <c r="S13441" s="73"/>
      <c r="T13441" s="73"/>
      <c r="U13441" s="74"/>
      <c r="V13441" s="74"/>
      <c r="W13441" s="74"/>
      <c r="X13441" s="74"/>
    </row>
    <row r="13442">
      <c r="S13442" s="73"/>
      <c r="T13442" s="73"/>
      <c r="U13442" s="74"/>
      <c r="V13442" s="74"/>
      <c r="W13442" s="74"/>
      <c r="X13442" s="74"/>
    </row>
    <row r="13443">
      <c r="S13443" s="73"/>
      <c r="T13443" s="73"/>
      <c r="U13443" s="74"/>
      <c r="V13443" s="74"/>
      <c r="W13443" s="74"/>
      <c r="X13443" s="74"/>
    </row>
    <row r="13444">
      <c r="S13444" s="73"/>
      <c r="T13444" s="73"/>
      <c r="U13444" s="74"/>
      <c r="V13444" s="74"/>
      <c r="W13444" s="74"/>
      <c r="X13444" s="74"/>
    </row>
    <row r="13445">
      <c r="S13445" s="73"/>
      <c r="T13445" s="73"/>
      <c r="U13445" s="74"/>
      <c r="V13445" s="74"/>
      <c r="W13445" s="74"/>
      <c r="X13445" s="74"/>
    </row>
    <row r="13446">
      <c r="S13446" s="73"/>
      <c r="T13446" s="73"/>
      <c r="U13446" s="74"/>
      <c r="V13446" s="74"/>
      <c r="W13446" s="74"/>
      <c r="X13446" s="74"/>
    </row>
    <row r="13447">
      <c r="S13447" s="73"/>
      <c r="T13447" s="73"/>
      <c r="U13447" s="74"/>
      <c r="V13447" s="74"/>
      <c r="W13447" s="74"/>
      <c r="X13447" s="74"/>
    </row>
    <row r="13448">
      <c r="S13448" s="73"/>
      <c r="T13448" s="73"/>
      <c r="U13448" s="74"/>
      <c r="V13448" s="74"/>
      <c r="W13448" s="74"/>
      <c r="X13448" s="74"/>
    </row>
    <row r="13449">
      <c r="S13449" s="73"/>
      <c r="T13449" s="73"/>
      <c r="U13449" s="74"/>
      <c r="V13449" s="74"/>
      <c r="W13449" s="74"/>
      <c r="X13449" s="74"/>
    </row>
    <row r="13450">
      <c r="S13450" s="73"/>
      <c r="T13450" s="73"/>
      <c r="U13450" s="74"/>
      <c r="V13450" s="74"/>
      <c r="W13450" s="74"/>
      <c r="X13450" s="74"/>
    </row>
    <row r="13451">
      <c r="S13451" s="73"/>
      <c r="T13451" s="73"/>
      <c r="U13451" s="74"/>
      <c r="V13451" s="74"/>
      <c r="W13451" s="74"/>
      <c r="X13451" s="74"/>
    </row>
    <row r="13452">
      <c r="S13452" s="73"/>
      <c r="T13452" s="73"/>
      <c r="U13452" s="74"/>
      <c r="V13452" s="74"/>
      <c r="W13452" s="74"/>
      <c r="X13452" s="74"/>
    </row>
    <row r="13453">
      <c r="S13453" s="73"/>
      <c r="T13453" s="73"/>
      <c r="U13453" s="74"/>
      <c r="V13453" s="74"/>
      <c r="W13453" s="74"/>
      <c r="X13453" s="74"/>
    </row>
    <row r="13454">
      <c r="S13454" s="73"/>
      <c r="T13454" s="73"/>
      <c r="U13454" s="74"/>
      <c r="V13454" s="74"/>
      <c r="W13454" s="74"/>
      <c r="X13454" s="74"/>
    </row>
    <row r="13455">
      <c r="S13455" s="73"/>
      <c r="T13455" s="73"/>
      <c r="U13455" s="74"/>
      <c r="V13455" s="74"/>
      <c r="W13455" s="74"/>
      <c r="X13455" s="74"/>
    </row>
    <row r="13456">
      <c r="S13456" s="73"/>
      <c r="T13456" s="73"/>
      <c r="U13456" s="74"/>
      <c r="V13456" s="74"/>
      <c r="W13456" s="74"/>
      <c r="X13456" s="74"/>
    </row>
    <row r="13457">
      <c r="S13457" s="73"/>
      <c r="T13457" s="73"/>
      <c r="U13457" s="74"/>
      <c r="V13457" s="74"/>
      <c r="W13457" s="74"/>
      <c r="X13457" s="74"/>
    </row>
    <row r="13458">
      <c r="S13458" s="73"/>
      <c r="T13458" s="73"/>
      <c r="U13458" s="74"/>
      <c r="V13458" s="74"/>
      <c r="W13458" s="74"/>
      <c r="X13458" s="74"/>
    </row>
    <row r="13459">
      <c r="S13459" s="73"/>
      <c r="T13459" s="73"/>
      <c r="U13459" s="74"/>
      <c r="V13459" s="74"/>
      <c r="W13459" s="74"/>
      <c r="X13459" s="74"/>
    </row>
    <row r="13460">
      <c r="S13460" s="73"/>
      <c r="T13460" s="73"/>
      <c r="U13460" s="74"/>
      <c r="V13460" s="74"/>
      <c r="W13460" s="74"/>
      <c r="X13460" s="74"/>
    </row>
    <row r="13461">
      <c r="S13461" s="76"/>
      <c r="T13461" s="73"/>
      <c r="U13461" s="74"/>
      <c r="V13461" s="74"/>
      <c r="W13461" s="74"/>
      <c r="X13461" s="74"/>
    </row>
    <row r="13462">
      <c r="S13462" s="73"/>
      <c r="T13462" s="73"/>
      <c r="U13462" s="74"/>
      <c r="V13462" s="74"/>
      <c r="W13462" s="74"/>
      <c r="X13462" s="74"/>
    </row>
    <row r="13463">
      <c r="S13463" s="73"/>
      <c r="T13463" s="73"/>
      <c r="U13463" s="74"/>
      <c r="V13463" s="74"/>
      <c r="W13463" s="74"/>
      <c r="X13463" s="74"/>
    </row>
    <row r="13464">
      <c r="S13464" s="73"/>
      <c r="T13464" s="73"/>
      <c r="U13464" s="74"/>
      <c r="V13464" s="74"/>
      <c r="W13464" s="74"/>
      <c r="X13464" s="74"/>
    </row>
    <row r="13465">
      <c r="S13465" s="73"/>
      <c r="T13465" s="73"/>
      <c r="U13465" s="74"/>
      <c r="V13465" s="74"/>
      <c r="W13465" s="74"/>
      <c r="X13465" s="74"/>
    </row>
    <row r="13466">
      <c r="S13466" s="73"/>
      <c r="T13466" s="73"/>
      <c r="U13466" s="74"/>
      <c r="V13466" s="74"/>
      <c r="W13466" s="74"/>
      <c r="X13466" s="74"/>
    </row>
    <row r="13467">
      <c r="S13467" s="73"/>
      <c r="T13467" s="73"/>
      <c r="U13467" s="74"/>
      <c r="V13467" s="74"/>
      <c r="W13467" s="74"/>
      <c r="X13467" s="74"/>
    </row>
    <row r="13468">
      <c r="S13468" s="76"/>
      <c r="T13468" s="73"/>
      <c r="U13468" s="74"/>
      <c r="V13468" s="74"/>
      <c r="W13468" s="74"/>
      <c r="X13468" s="74"/>
    </row>
    <row r="13469">
      <c r="S13469" s="73"/>
      <c r="T13469" s="73"/>
      <c r="U13469" s="74"/>
      <c r="V13469" s="74"/>
      <c r="W13469" s="74"/>
      <c r="X13469" s="74"/>
    </row>
    <row r="13470">
      <c r="S13470" s="73"/>
      <c r="T13470" s="73"/>
      <c r="U13470" s="74"/>
      <c r="V13470" s="74"/>
      <c r="W13470" s="74"/>
      <c r="X13470" s="74"/>
    </row>
    <row r="13471">
      <c r="S13471" s="73"/>
      <c r="T13471" s="73"/>
      <c r="U13471" s="74"/>
      <c r="V13471" s="74"/>
      <c r="W13471" s="74"/>
      <c r="X13471" s="74"/>
    </row>
    <row r="13472">
      <c r="S13472" s="73"/>
      <c r="T13472" s="73"/>
      <c r="U13472" s="74"/>
      <c r="V13472" s="74"/>
      <c r="W13472" s="74"/>
      <c r="X13472" s="74"/>
    </row>
    <row r="13473">
      <c r="S13473" s="73"/>
      <c r="T13473" s="73"/>
      <c r="U13473" s="74"/>
      <c r="V13473" s="74"/>
      <c r="W13473" s="74"/>
      <c r="X13473" s="74"/>
    </row>
    <row r="13474">
      <c r="S13474" s="73"/>
      <c r="T13474" s="73"/>
      <c r="U13474" s="74"/>
      <c r="V13474" s="74"/>
      <c r="W13474" s="74"/>
      <c r="X13474" s="74"/>
    </row>
    <row r="13475">
      <c r="S13475" s="73"/>
      <c r="T13475" s="73"/>
      <c r="U13475" s="74"/>
      <c r="V13475" s="74"/>
      <c r="W13475" s="74"/>
      <c r="X13475" s="74"/>
    </row>
    <row r="13476">
      <c r="S13476" s="73"/>
      <c r="T13476" s="73"/>
      <c r="U13476" s="74"/>
      <c r="V13476" s="74"/>
      <c r="W13476" s="74"/>
      <c r="X13476" s="74"/>
    </row>
    <row r="13477">
      <c r="S13477" s="73"/>
      <c r="T13477" s="73"/>
      <c r="U13477" s="74"/>
      <c r="V13477" s="74"/>
      <c r="W13477" s="74"/>
      <c r="X13477" s="74"/>
    </row>
    <row r="13478">
      <c r="S13478" s="73"/>
      <c r="T13478" s="73"/>
      <c r="U13478" s="74"/>
      <c r="V13478" s="74"/>
      <c r="W13478" s="74"/>
      <c r="X13478" s="74"/>
    </row>
    <row r="13479">
      <c r="S13479" s="73"/>
      <c r="T13479" s="73"/>
      <c r="U13479" s="74"/>
      <c r="V13479" s="74"/>
      <c r="W13479" s="74"/>
      <c r="X13479" s="74"/>
    </row>
    <row r="13480">
      <c r="S13480" s="73"/>
      <c r="T13480" s="73"/>
      <c r="U13480" s="74"/>
      <c r="V13480" s="74"/>
      <c r="W13480" s="74"/>
      <c r="X13480" s="74"/>
    </row>
    <row r="13481">
      <c r="S13481" s="73"/>
      <c r="T13481" s="73"/>
      <c r="U13481" s="74"/>
      <c r="V13481" s="74"/>
      <c r="W13481" s="74"/>
      <c r="X13481" s="74"/>
    </row>
    <row r="13482">
      <c r="S13482" s="73"/>
      <c r="T13482" s="73"/>
      <c r="U13482" s="74"/>
      <c r="V13482" s="74"/>
      <c r="W13482" s="74"/>
      <c r="X13482" s="74"/>
    </row>
    <row r="13483">
      <c r="S13483" s="73"/>
      <c r="T13483" s="73"/>
      <c r="U13483" s="74"/>
      <c r="V13483" s="74"/>
      <c r="W13483" s="74"/>
      <c r="X13483" s="74"/>
    </row>
    <row r="13484">
      <c r="S13484" s="73"/>
      <c r="T13484" s="73"/>
      <c r="U13484" s="74"/>
      <c r="V13484" s="74"/>
      <c r="W13484" s="74"/>
      <c r="X13484" s="74"/>
    </row>
    <row r="13485">
      <c r="S13485" s="73"/>
      <c r="T13485" s="73"/>
      <c r="U13485" s="74"/>
      <c r="V13485" s="74"/>
      <c r="W13485" s="74"/>
      <c r="X13485" s="74"/>
    </row>
    <row r="13486">
      <c r="S13486" s="73"/>
      <c r="T13486" s="73"/>
      <c r="U13486" s="74"/>
      <c r="V13486" s="74"/>
      <c r="W13486" s="74"/>
      <c r="X13486" s="74"/>
    </row>
    <row r="13487">
      <c r="S13487" s="73"/>
      <c r="T13487" s="73"/>
      <c r="U13487" s="74"/>
      <c r="V13487" s="74"/>
      <c r="W13487" s="74"/>
      <c r="X13487" s="74"/>
    </row>
    <row r="13488">
      <c r="S13488" s="73"/>
      <c r="T13488" s="73"/>
      <c r="U13488" s="74"/>
      <c r="V13488" s="74"/>
      <c r="W13488" s="74"/>
      <c r="X13488" s="74"/>
    </row>
    <row r="13489">
      <c r="S13489" s="73"/>
      <c r="T13489" s="73"/>
      <c r="U13489" s="74"/>
      <c r="V13489" s="74"/>
      <c r="W13489" s="74"/>
      <c r="X13489" s="74"/>
    </row>
    <row r="13490">
      <c r="S13490" s="73"/>
      <c r="T13490" s="73"/>
      <c r="U13490" s="74"/>
      <c r="V13490" s="74"/>
      <c r="W13490" s="74"/>
      <c r="X13490" s="74"/>
    </row>
    <row r="13491">
      <c r="S13491" s="73"/>
      <c r="T13491" s="73"/>
      <c r="U13491" s="74"/>
      <c r="V13491" s="74"/>
      <c r="W13491" s="74"/>
      <c r="X13491" s="74"/>
    </row>
    <row r="13492">
      <c r="S13492" s="73"/>
      <c r="T13492" s="73"/>
      <c r="U13492" s="74"/>
      <c r="V13492" s="74"/>
      <c r="W13492" s="74"/>
      <c r="X13492" s="74"/>
    </row>
    <row r="13493">
      <c r="S13493" s="73"/>
      <c r="T13493" s="73"/>
      <c r="U13493" s="74"/>
      <c r="V13493" s="74"/>
      <c r="W13493" s="74"/>
      <c r="X13493" s="74"/>
    </row>
    <row r="13494">
      <c r="S13494" s="73"/>
      <c r="T13494" s="73"/>
      <c r="U13494" s="74"/>
      <c r="V13494" s="74"/>
      <c r="W13494" s="74"/>
      <c r="X13494" s="74"/>
    </row>
    <row r="13495">
      <c r="S13495" s="73"/>
      <c r="T13495" s="73"/>
      <c r="U13495" s="74"/>
      <c r="V13495" s="74"/>
      <c r="W13495" s="74"/>
      <c r="X13495" s="74"/>
    </row>
    <row r="13496">
      <c r="S13496" s="73"/>
      <c r="T13496" s="73"/>
      <c r="U13496" s="74"/>
      <c r="V13496" s="74"/>
      <c r="W13496" s="74"/>
      <c r="X13496" s="74"/>
    </row>
    <row r="13497">
      <c r="S13497" s="73"/>
      <c r="T13497" s="73"/>
      <c r="U13497" s="74"/>
      <c r="V13497" s="74"/>
      <c r="W13497" s="74"/>
      <c r="X13497" s="74"/>
    </row>
    <row r="13498">
      <c r="S13498" s="73"/>
      <c r="T13498" s="73"/>
      <c r="U13498" s="74"/>
      <c r="V13498" s="74"/>
      <c r="W13498" s="74"/>
      <c r="X13498" s="74"/>
    </row>
    <row r="13499">
      <c r="S13499" s="73"/>
      <c r="T13499" s="73"/>
      <c r="U13499" s="74"/>
      <c r="V13499" s="74"/>
      <c r="W13499" s="74"/>
      <c r="X13499" s="74"/>
    </row>
    <row r="13500">
      <c r="S13500" s="73"/>
      <c r="T13500" s="73"/>
      <c r="U13500" s="74"/>
      <c r="V13500" s="74"/>
      <c r="W13500" s="74"/>
      <c r="X13500" s="74"/>
    </row>
    <row r="13501">
      <c r="S13501" s="73"/>
      <c r="T13501" s="73"/>
      <c r="U13501" s="74"/>
      <c r="V13501" s="74"/>
      <c r="W13501" s="74"/>
      <c r="X13501" s="74"/>
    </row>
    <row r="13502">
      <c r="S13502" s="73"/>
      <c r="T13502" s="73"/>
      <c r="U13502" s="74"/>
      <c r="V13502" s="74"/>
      <c r="W13502" s="74"/>
      <c r="X13502" s="74"/>
    </row>
    <row r="13503">
      <c r="S13503" s="73"/>
      <c r="T13503" s="73"/>
      <c r="U13503" s="74"/>
      <c r="V13503" s="74"/>
      <c r="W13503" s="74"/>
      <c r="X13503" s="74"/>
    </row>
    <row r="13504">
      <c r="S13504" s="73"/>
      <c r="T13504" s="73"/>
      <c r="U13504" s="74"/>
      <c r="V13504" s="74"/>
      <c r="W13504" s="74"/>
      <c r="X13504" s="74"/>
    </row>
    <row r="13505">
      <c r="S13505" s="73"/>
      <c r="T13505" s="73"/>
      <c r="U13505" s="74"/>
      <c r="V13505" s="74"/>
      <c r="W13505" s="74"/>
      <c r="X13505" s="74"/>
    </row>
    <row r="13506">
      <c r="S13506" s="73"/>
      <c r="T13506" s="73"/>
      <c r="U13506" s="74"/>
      <c r="V13506" s="74"/>
      <c r="W13506" s="74"/>
      <c r="X13506" s="74"/>
    </row>
    <row r="13507">
      <c r="S13507" s="73"/>
      <c r="T13507" s="73"/>
      <c r="U13507" s="74"/>
      <c r="V13507" s="74"/>
      <c r="W13507" s="74"/>
      <c r="X13507" s="74"/>
    </row>
    <row r="13508">
      <c r="S13508" s="73"/>
      <c r="T13508" s="73"/>
      <c r="U13508" s="74"/>
      <c r="V13508" s="74"/>
      <c r="W13508" s="74"/>
      <c r="X13508" s="74"/>
    </row>
    <row r="13509">
      <c r="S13509" s="73"/>
      <c r="T13509" s="73"/>
      <c r="U13509" s="74"/>
      <c r="V13509" s="74"/>
      <c r="W13509" s="74"/>
      <c r="X13509" s="74"/>
    </row>
    <row r="13510">
      <c r="S13510" s="73"/>
      <c r="T13510" s="73"/>
      <c r="U13510" s="74"/>
      <c r="V13510" s="74"/>
      <c r="W13510" s="74"/>
      <c r="X13510" s="74"/>
    </row>
    <row r="13511">
      <c r="S13511" s="73"/>
      <c r="T13511" s="73"/>
      <c r="U13511" s="74"/>
      <c r="V13511" s="74"/>
      <c r="W13511" s="74"/>
      <c r="X13511" s="74"/>
    </row>
    <row r="13512">
      <c r="S13512" s="73"/>
      <c r="T13512" s="73"/>
      <c r="U13512" s="74"/>
      <c r="V13512" s="74"/>
      <c r="W13512" s="74"/>
      <c r="X13512" s="74"/>
    </row>
    <row r="13513">
      <c r="S13513" s="73"/>
      <c r="T13513" s="73"/>
      <c r="U13513" s="74"/>
      <c r="V13513" s="74"/>
      <c r="W13513" s="74"/>
      <c r="X13513" s="74"/>
    </row>
    <row r="13514">
      <c r="S13514" s="73"/>
      <c r="T13514" s="73"/>
      <c r="U13514" s="74"/>
      <c r="V13514" s="74"/>
      <c r="W13514" s="74"/>
      <c r="X13514" s="74"/>
    </row>
    <row r="13515">
      <c r="S13515" s="73"/>
      <c r="T13515" s="73"/>
      <c r="U13515" s="74"/>
      <c r="V13515" s="74"/>
      <c r="W13515" s="74"/>
      <c r="X13515" s="74"/>
    </row>
    <row r="13516">
      <c r="S13516" s="73"/>
      <c r="T13516" s="73"/>
      <c r="U13516" s="74"/>
      <c r="V13516" s="74"/>
      <c r="W13516" s="74"/>
      <c r="X13516" s="74"/>
    </row>
    <row r="13517">
      <c r="S13517" s="76"/>
      <c r="T13517" s="73"/>
      <c r="U13517" s="74"/>
      <c r="V13517" s="74"/>
      <c r="W13517" s="74"/>
      <c r="X13517" s="74"/>
    </row>
    <row r="13518">
      <c r="S13518" s="73"/>
      <c r="T13518" s="73"/>
      <c r="U13518" s="74"/>
      <c r="V13518" s="74"/>
      <c r="W13518" s="74"/>
      <c r="X13518" s="74"/>
    </row>
    <row r="13519">
      <c r="S13519" s="73"/>
      <c r="T13519" s="73"/>
      <c r="U13519" s="74"/>
      <c r="V13519" s="74"/>
      <c r="W13519" s="74"/>
      <c r="X13519" s="74"/>
    </row>
    <row r="13520">
      <c r="S13520" s="73"/>
      <c r="T13520" s="73"/>
      <c r="U13520" s="74"/>
      <c r="V13520" s="74"/>
      <c r="W13520" s="74"/>
      <c r="X13520" s="74"/>
    </row>
    <row r="13521">
      <c r="S13521" s="73"/>
      <c r="T13521" s="73"/>
      <c r="U13521" s="74"/>
      <c r="V13521" s="74"/>
      <c r="W13521" s="74"/>
      <c r="X13521" s="74"/>
    </row>
    <row r="13522">
      <c r="S13522" s="73"/>
      <c r="T13522" s="73"/>
      <c r="U13522" s="74"/>
      <c r="V13522" s="74"/>
      <c r="W13522" s="74"/>
      <c r="X13522" s="74"/>
    </row>
    <row r="13523">
      <c r="S13523" s="73"/>
      <c r="T13523" s="73"/>
      <c r="U13523" s="74"/>
      <c r="V13523" s="74"/>
      <c r="W13523" s="74"/>
      <c r="X13523" s="74"/>
    </row>
    <row r="13524">
      <c r="S13524" s="73"/>
      <c r="T13524" s="73"/>
      <c r="U13524" s="74"/>
      <c r="V13524" s="74"/>
      <c r="W13524" s="74"/>
      <c r="X13524" s="74"/>
    </row>
    <row r="13525">
      <c r="S13525" s="73"/>
      <c r="T13525" s="73"/>
      <c r="U13525" s="74"/>
      <c r="V13525" s="74"/>
      <c r="W13525" s="74"/>
      <c r="X13525" s="74"/>
    </row>
    <row r="13526">
      <c r="S13526" s="73"/>
      <c r="T13526" s="73"/>
      <c r="U13526" s="74"/>
      <c r="V13526" s="74"/>
      <c r="W13526" s="74"/>
      <c r="X13526" s="74"/>
    </row>
    <row r="13527">
      <c r="S13527" s="73"/>
      <c r="T13527" s="73"/>
      <c r="U13527" s="74"/>
      <c r="V13527" s="74"/>
      <c r="W13527" s="74"/>
      <c r="X13527" s="74"/>
    </row>
    <row r="13528">
      <c r="S13528" s="73"/>
      <c r="T13528" s="73"/>
      <c r="U13528" s="74"/>
      <c r="V13528" s="74"/>
      <c r="W13528" s="74"/>
      <c r="X13528" s="74"/>
    </row>
    <row r="13529">
      <c r="S13529" s="73"/>
      <c r="T13529" s="73"/>
      <c r="U13529" s="74"/>
      <c r="V13529" s="74"/>
      <c r="W13529" s="74"/>
      <c r="X13529" s="74"/>
    </row>
    <row r="13530">
      <c r="S13530" s="73"/>
      <c r="T13530" s="73"/>
      <c r="U13530" s="74"/>
      <c r="V13530" s="74"/>
      <c r="W13530" s="74"/>
      <c r="X13530" s="74"/>
    </row>
    <row r="13531">
      <c r="S13531" s="73"/>
      <c r="T13531" s="73"/>
      <c r="U13531" s="74"/>
      <c r="V13531" s="74"/>
      <c r="W13531" s="74"/>
      <c r="X13531" s="74"/>
    </row>
    <row r="13532">
      <c r="S13532" s="73"/>
      <c r="T13532" s="73"/>
      <c r="U13532" s="74"/>
      <c r="V13532" s="74"/>
      <c r="W13532" s="74"/>
      <c r="X13532" s="74"/>
    </row>
    <row r="13533">
      <c r="S13533" s="73"/>
      <c r="T13533" s="73"/>
      <c r="U13533" s="74"/>
      <c r="V13533" s="74"/>
      <c r="W13533" s="74"/>
      <c r="X13533" s="74"/>
    </row>
    <row r="13534">
      <c r="S13534" s="73"/>
      <c r="T13534" s="73"/>
      <c r="U13534" s="74"/>
      <c r="V13534" s="74"/>
      <c r="W13534" s="74"/>
      <c r="X13534" s="74"/>
    </row>
    <row r="13535">
      <c r="S13535" s="73"/>
      <c r="T13535" s="73"/>
      <c r="U13535" s="74"/>
      <c r="V13535" s="74"/>
      <c r="W13535" s="74"/>
      <c r="X13535" s="74"/>
    </row>
    <row r="13536">
      <c r="S13536" s="73"/>
      <c r="T13536" s="73"/>
      <c r="U13536" s="74"/>
      <c r="V13536" s="74"/>
      <c r="W13536" s="74"/>
      <c r="X13536" s="74"/>
    </row>
    <row r="13537">
      <c r="S13537" s="73"/>
      <c r="T13537" s="73"/>
      <c r="U13537" s="74"/>
      <c r="V13537" s="74"/>
      <c r="W13537" s="74"/>
      <c r="X13537" s="74"/>
    </row>
    <row r="13538">
      <c r="S13538" s="73"/>
      <c r="T13538" s="73"/>
      <c r="U13538" s="74"/>
      <c r="V13538" s="74"/>
      <c r="W13538" s="74"/>
      <c r="X13538" s="74"/>
    </row>
    <row r="13539">
      <c r="S13539" s="73"/>
      <c r="T13539" s="73"/>
      <c r="U13539" s="74"/>
      <c r="V13539" s="74"/>
      <c r="W13539" s="74"/>
      <c r="X13539" s="74"/>
    </row>
    <row r="13540">
      <c r="S13540" s="73"/>
      <c r="T13540" s="73"/>
      <c r="U13540" s="74"/>
      <c r="V13540" s="74"/>
      <c r="W13540" s="74"/>
      <c r="X13540" s="74"/>
    </row>
    <row r="13541">
      <c r="S13541" s="73"/>
      <c r="T13541" s="73"/>
      <c r="U13541" s="74"/>
      <c r="V13541" s="74"/>
      <c r="W13541" s="74"/>
      <c r="X13541" s="74"/>
    </row>
    <row r="13542">
      <c r="S13542" s="73"/>
      <c r="T13542" s="73"/>
      <c r="U13542" s="74"/>
      <c r="V13542" s="74"/>
      <c r="W13542" s="74"/>
      <c r="X13542" s="74"/>
    </row>
    <row r="13543">
      <c r="S13543" s="73"/>
      <c r="T13543" s="73"/>
      <c r="U13543" s="74"/>
      <c r="V13543" s="74"/>
      <c r="W13543" s="74"/>
      <c r="X13543" s="74"/>
    </row>
    <row r="13544">
      <c r="S13544" s="73"/>
      <c r="T13544" s="73"/>
      <c r="U13544" s="74"/>
      <c r="V13544" s="74"/>
      <c r="W13544" s="74"/>
      <c r="X13544" s="74"/>
    </row>
    <row r="13545">
      <c r="S13545" s="73"/>
      <c r="T13545" s="73"/>
      <c r="U13545" s="74"/>
      <c r="V13545" s="74"/>
      <c r="W13545" s="74"/>
      <c r="X13545" s="74"/>
    </row>
    <row r="13546">
      <c r="S13546" s="73"/>
      <c r="T13546" s="73"/>
      <c r="U13546" s="74"/>
      <c r="V13546" s="74"/>
      <c r="W13546" s="74"/>
      <c r="X13546" s="74"/>
    </row>
    <row r="13547">
      <c r="S13547" s="73"/>
      <c r="T13547" s="73"/>
      <c r="U13547" s="74"/>
      <c r="V13547" s="74"/>
      <c r="W13547" s="74"/>
      <c r="X13547" s="74"/>
    </row>
    <row r="13548">
      <c r="S13548" s="73"/>
      <c r="T13548" s="73"/>
      <c r="U13548" s="74"/>
      <c r="V13548" s="74"/>
      <c r="W13548" s="74"/>
      <c r="X13548" s="74"/>
    </row>
    <row r="13549">
      <c r="S13549" s="73"/>
      <c r="T13549" s="73"/>
      <c r="U13549" s="74"/>
      <c r="V13549" s="74"/>
      <c r="W13549" s="74"/>
      <c r="X13549" s="74"/>
    </row>
    <row r="13550">
      <c r="S13550" s="73"/>
      <c r="T13550" s="73"/>
      <c r="U13550" s="74"/>
      <c r="V13550" s="74"/>
      <c r="W13550" s="74"/>
      <c r="X13550" s="74"/>
    </row>
    <row r="13551">
      <c r="S13551" s="73"/>
      <c r="T13551" s="73"/>
      <c r="U13551" s="74"/>
      <c r="V13551" s="74"/>
      <c r="W13551" s="74"/>
      <c r="X13551" s="74"/>
    </row>
    <row r="13552">
      <c r="S13552" s="73"/>
      <c r="T13552" s="73"/>
      <c r="U13552" s="74"/>
      <c r="V13552" s="74"/>
      <c r="W13552" s="74"/>
      <c r="X13552" s="74"/>
    </row>
    <row r="13553">
      <c r="S13553" s="73"/>
      <c r="T13553" s="73"/>
      <c r="U13553" s="74"/>
      <c r="V13553" s="74"/>
      <c r="W13553" s="74"/>
      <c r="X13553" s="74"/>
    </row>
    <row r="13554">
      <c r="S13554" s="73"/>
      <c r="T13554" s="73"/>
      <c r="U13554" s="74"/>
      <c r="V13554" s="74"/>
      <c r="W13554" s="74"/>
      <c r="X13554" s="74"/>
    </row>
    <row r="13555">
      <c r="S13555" s="73"/>
      <c r="T13555" s="73"/>
      <c r="U13555" s="74"/>
      <c r="V13555" s="74"/>
      <c r="W13555" s="74"/>
      <c r="X13555" s="74"/>
    </row>
    <row r="13556">
      <c r="S13556" s="73"/>
      <c r="T13556" s="73"/>
      <c r="U13556" s="74"/>
      <c r="V13556" s="74"/>
      <c r="W13556" s="74"/>
      <c r="X13556" s="74"/>
    </row>
    <row r="13557">
      <c r="S13557" s="73"/>
      <c r="T13557" s="73"/>
      <c r="U13557" s="74"/>
      <c r="V13557" s="74"/>
      <c r="W13557" s="74"/>
      <c r="X13557" s="74"/>
    </row>
    <row r="13558">
      <c r="S13558" s="73"/>
      <c r="T13558" s="73"/>
      <c r="U13558" s="74"/>
      <c r="V13558" s="74"/>
      <c r="W13558" s="74"/>
      <c r="X13558" s="74"/>
    </row>
    <row r="13559">
      <c r="S13559" s="73"/>
      <c r="T13559" s="73"/>
      <c r="U13559" s="74"/>
      <c r="V13559" s="74"/>
      <c r="W13559" s="74"/>
      <c r="X13559" s="74"/>
    </row>
    <row r="13560">
      <c r="S13560" s="73"/>
      <c r="T13560" s="73"/>
      <c r="U13560" s="74"/>
      <c r="V13560" s="74"/>
      <c r="W13560" s="74"/>
      <c r="X13560" s="74"/>
    </row>
    <row r="13561">
      <c r="S13561" s="73"/>
      <c r="T13561" s="73"/>
      <c r="U13561" s="74"/>
      <c r="V13561" s="74"/>
      <c r="W13561" s="74"/>
      <c r="X13561" s="74"/>
    </row>
    <row r="13562">
      <c r="S13562" s="73"/>
      <c r="T13562" s="73"/>
      <c r="U13562" s="74"/>
      <c r="V13562" s="74"/>
      <c r="W13562" s="74"/>
      <c r="X13562" s="74"/>
    </row>
    <row r="13563">
      <c r="S13563" s="73"/>
      <c r="T13563" s="73"/>
      <c r="U13563" s="74"/>
      <c r="V13563" s="74"/>
      <c r="W13563" s="74"/>
      <c r="X13563" s="74"/>
    </row>
    <row r="13564">
      <c r="S13564" s="73"/>
      <c r="T13564" s="73"/>
      <c r="U13564" s="74"/>
      <c r="V13564" s="74"/>
      <c r="W13564" s="74"/>
      <c r="X13564" s="74"/>
    </row>
    <row r="13565">
      <c r="S13565" s="73"/>
      <c r="T13565" s="73"/>
      <c r="U13565" s="74"/>
      <c r="V13565" s="74"/>
      <c r="W13565" s="74"/>
      <c r="X13565" s="74"/>
    </row>
    <row r="13566">
      <c r="S13566" s="73"/>
      <c r="T13566" s="73"/>
      <c r="U13566" s="74"/>
      <c r="V13566" s="74"/>
      <c r="W13566" s="74"/>
      <c r="X13566" s="74"/>
    </row>
    <row r="13567">
      <c r="S13567" s="73"/>
      <c r="T13567" s="73"/>
      <c r="U13567" s="74"/>
      <c r="V13567" s="74"/>
      <c r="W13567" s="74"/>
      <c r="X13567" s="74"/>
    </row>
    <row r="13568">
      <c r="S13568" s="73"/>
      <c r="T13568" s="73"/>
      <c r="U13568" s="74"/>
      <c r="V13568" s="74"/>
      <c r="W13568" s="74"/>
      <c r="X13568" s="74"/>
    </row>
    <row r="13569">
      <c r="S13569" s="73"/>
      <c r="T13569" s="73"/>
      <c r="U13569" s="74"/>
      <c r="V13569" s="74"/>
      <c r="W13569" s="74"/>
      <c r="X13569" s="74"/>
    </row>
    <row r="13570">
      <c r="S13570" s="73"/>
      <c r="T13570" s="73"/>
      <c r="U13570" s="74"/>
      <c r="V13570" s="74"/>
      <c r="W13570" s="74"/>
      <c r="X13570" s="74"/>
    </row>
    <row r="13571">
      <c r="S13571" s="73"/>
      <c r="T13571" s="73"/>
      <c r="U13571" s="74"/>
      <c r="V13571" s="74"/>
      <c r="W13571" s="74"/>
      <c r="X13571" s="74"/>
    </row>
    <row r="13572">
      <c r="S13572" s="73"/>
      <c r="T13572" s="73"/>
      <c r="U13572" s="74"/>
      <c r="V13572" s="74"/>
      <c r="W13572" s="74"/>
      <c r="X13572" s="74"/>
    </row>
    <row r="13573">
      <c r="S13573" s="73"/>
      <c r="T13573" s="73"/>
      <c r="U13573" s="74"/>
      <c r="V13573" s="74"/>
      <c r="W13573" s="74"/>
      <c r="X13573" s="74"/>
    </row>
    <row r="13574">
      <c r="S13574" s="73"/>
      <c r="T13574" s="73"/>
      <c r="U13574" s="74"/>
      <c r="V13574" s="74"/>
      <c r="W13574" s="74"/>
      <c r="X13574" s="74"/>
    </row>
    <row r="13575">
      <c r="S13575" s="73"/>
      <c r="T13575" s="73"/>
      <c r="U13575" s="74"/>
      <c r="V13575" s="74"/>
      <c r="W13575" s="74"/>
      <c r="X13575" s="74"/>
    </row>
    <row r="13576">
      <c r="S13576" s="73"/>
      <c r="T13576" s="73"/>
      <c r="U13576" s="74"/>
      <c r="V13576" s="74"/>
      <c r="W13576" s="74"/>
      <c r="X13576" s="74"/>
    </row>
    <row r="13577">
      <c r="S13577" s="73"/>
      <c r="T13577" s="73"/>
      <c r="U13577" s="74"/>
      <c r="V13577" s="74"/>
      <c r="W13577" s="74"/>
      <c r="X13577" s="74"/>
    </row>
    <row r="13578">
      <c r="S13578" s="73"/>
      <c r="T13578" s="73"/>
      <c r="U13578" s="74"/>
      <c r="V13578" s="74"/>
      <c r="W13578" s="74"/>
      <c r="X13578" s="74"/>
    </row>
    <row r="13579">
      <c r="S13579" s="73"/>
      <c r="T13579" s="73"/>
      <c r="U13579" s="74"/>
      <c r="V13579" s="74"/>
      <c r="W13579" s="74"/>
      <c r="X13579" s="74"/>
    </row>
    <row r="13580">
      <c r="S13580" s="73"/>
      <c r="T13580" s="73"/>
      <c r="U13580" s="74"/>
      <c r="V13580" s="74"/>
      <c r="W13580" s="74"/>
      <c r="X13580" s="74"/>
    </row>
    <row r="13581">
      <c r="S13581" s="73"/>
      <c r="T13581" s="73"/>
      <c r="U13581" s="74"/>
      <c r="V13581" s="74"/>
      <c r="W13581" s="74"/>
      <c r="X13581" s="74"/>
    </row>
    <row r="13582">
      <c r="S13582" s="73"/>
      <c r="T13582" s="73"/>
      <c r="U13582" s="74"/>
      <c r="V13582" s="74"/>
      <c r="W13582" s="74"/>
      <c r="X13582" s="74"/>
    </row>
    <row r="13583">
      <c r="S13583" s="73"/>
      <c r="T13583" s="73"/>
      <c r="U13583" s="74"/>
      <c r="V13583" s="74"/>
      <c r="W13583" s="74"/>
      <c r="X13583" s="74"/>
    </row>
    <row r="13584">
      <c r="S13584" s="73"/>
      <c r="T13584" s="73"/>
      <c r="U13584" s="74"/>
      <c r="V13584" s="74"/>
      <c r="W13584" s="74"/>
      <c r="X13584" s="74"/>
    </row>
    <row r="13585">
      <c r="S13585" s="73"/>
      <c r="T13585" s="73"/>
      <c r="U13585" s="74"/>
      <c r="V13585" s="74"/>
      <c r="W13585" s="74"/>
      <c r="X13585" s="74"/>
    </row>
    <row r="13586">
      <c r="S13586" s="73"/>
      <c r="T13586" s="73"/>
      <c r="U13586" s="74"/>
      <c r="V13586" s="74"/>
      <c r="W13586" s="74"/>
      <c r="X13586" s="74"/>
    </row>
    <row r="13587">
      <c r="S13587" s="73"/>
      <c r="T13587" s="73"/>
      <c r="U13587" s="74"/>
      <c r="V13587" s="74"/>
      <c r="W13587" s="74"/>
      <c r="X13587" s="74"/>
    </row>
    <row r="13588">
      <c r="S13588" s="73"/>
      <c r="T13588" s="73"/>
      <c r="U13588" s="74"/>
      <c r="V13588" s="74"/>
      <c r="W13588" s="74"/>
      <c r="X13588" s="74"/>
    </row>
    <row r="13589">
      <c r="S13589" s="73"/>
      <c r="T13589" s="73"/>
      <c r="U13589" s="74"/>
      <c r="V13589" s="74"/>
      <c r="W13589" s="74"/>
      <c r="X13589" s="74"/>
    </row>
    <row r="13590">
      <c r="S13590" s="73"/>
      <c r="T13590" s="73"/>
      <c r="U13590" s="74"/>
      <c r="V13590" s="74"/>
      <c r="W13590" s="74"/>
      <c r="X13590" s="74"/>
    </row>
    <row r="13591">
      <c r="S13591" s="73"/>
      <c r="T13591" s="73"/>
      <c r="U13591" s="74"/>
      <c r="V13591" s="74"/>
      <c r="W13591" s="74"/>
      <c r="X13591" s="74"/>
    </row>
    <row r="13592">
      <c r="S13592" s="73"/>
      <c r="T13592" s="73"/>
      <c r="U13592" s="74"/>
      <c r="V13592" s="74"/>
      <c r="W13592" s="74"/>
      <c r="X13592" s="74"/>
    </row>
    <row r="13593">
      <c r="S13593" s="73"/>
      <c r="T13593" s="73"/>
      <c r="U13593" s="74"/>
      <c r="V13593" s="74"/>
      <c r="W13593" s="74"/>
      <c r="X13593" s="74"/>
    </row>
    <row r="13594">
      <c r="S13594" s="73"/>
      <c r="T13594" s="73"/>
      <c r="U13594" s="74"/>
      <c r="V13594" s="74"/>
      <c r="W13594" s="74"/>
      <c r="X13594" s="74"/>
    </row>
    <row r="13595">
      <c r="S13595" s="73"/>
      <c r="T13595" s="73"/>
      <c r="U13595" s="74"/>
      <c r="V13595" s="74"/>
      <c r="W13595" s="74"/>
      <c r="X13595" s="74"/>
    </row>
    <row r="13596">
      <c r="S13596" s="73"/>
      <c r="T13596" s="73"/>
      <c r="U13596" s="74"/>
      <c r="V13596" s="74"/>
      <c r="W13596" s="74"/>
      <c r="X13596" s="74"/>
    </row>
    <row r="13597">
      <c r="S13597" s="73"/>
      <c r="T13597" s="73"/>
      <c r="U13597" s="74"/>
      <c r="V13597" s="74"/>
      <c r="W13597" s="74"/>
      <c r="X13597" s="74"/>
    </row>
    <row r="13598">
      <c r="S13598" s="73"/>
      <c r="T13598" s="73"/>
      <c r="U13598" s="74"/>
      <c r="V13598" s="74"/>
      <c r="W13598" s="74"/>
      <c r="X13598" s="74"/>
    </row>
    <row r="13599">
      <c r="S13599" s="73"/>
      <c r="T13599" s="73"/>
      <c r="U13599" s="74"/>
      <c r="V13599" s="74"/>
      <c r="W13599" s="74"/>
      <c r="X13599" s="74"/>
    </row>
    <row r="13600">
      <c r="S13600" s="73"/>
      <c r="T13600" s="73"/>
      <c r="U13600" s="74"/>
      <c r="V13600" s="74"/>
      <c r="W13600" s="74"/>
      <c r="X13600" s="74"/>
    </row>
    <row r="13601">
      <c r="S13601" s="73"/>
      <c r="T13601" s="73"/>
      <c r="U13601" s="74"/>
      <c r="V13601" s="74"/>
      <c r="W13601" s="74"/>
      <c r="X13601" s="74"/>
    </row>
    <row r="13602">
      <c r="S13602" s="73"/>
      <c r="T13602" s="73"/>
      <c r="U13602" s="74"/>
      <c r="V13602" s="74"/>
      <c r="W13602" s="74"/>
      <c r="X13602" s="74"/>
    </row>
    <row r="13603">
      <c r="S13603" s="73"/>
      <c r="T13603" s="73"/>
      <c r="U13603" s="74"/>
      <c r="V13603" s="74"/>
      <c r="W13603" s="74"/>
      <c r="X13603" s="74"/>
    </row>
    <row r="13604">
      <c r="S13604" s="73"/>
      <c r="T13604" s="73"/>
      <c r="U13604" s="74"/>
      <c r="V13604" s="74"/>
      <c r="W13604" s="74"/>
      <c r="X13604" s="74"/>
    </row>
    <row r="13605">
      <c r="S13605" s="73"/>
      <c r="T13605" s="73"/>
      <c r="U13605" s="74"/>
      <c r="V13605" s="74"/>
      <c r="W13605" s="74"/>
      <c r="X13605" s="74"/>
    </row>
    <row r="13606">
      <c r="S13606" s="73"/>
      <c r="T13606" s="73"/>
      <c r="U13606" s="74"/>
      <c r="V13606" s="74"/>
      <c r="W13606" s="74"/>
      <c r="X13606" s="74"/>
    </row>
    <row r="13607">
      <c r="S13607" s="73"/>
      <c r="T13607" s="73"/>
      <c r="U13607" s="74"/>
      <c r="V13607" s="74"/>
      <c r="W13607" s="74"/>
      <c r="X13607" s="74"/>
    </row>
    <row r="13608">
      <c r="S13608" s="73"/>
      <c r="T13608" s="73"/>
      <c r="U13608" s="74"/>
      <c r="V13608" s="74"/>
      <c r="W13608" s="74"/>
      <c r="X13608" s="74"/>
    </row>
    <row r="13609">
      <c r="S13609" s="73"/>
      <c r="T13609" s="73"/>
      <c r="U13609" s="74"/>
      <c r="V13609" s="74"/>
      <c r="W13609" s="74"/>
      <c r="X13609" s="74"/>
    </row>
    <row r="13610">
      <c r="S13610" s="73"/>
      <c r="T13610" s="73"/>
      <c r="U13610" s="74"/>
      <c r="V13610" s="74"/>
      <c r="W13610" s="74"/>
      <c r="X13610" s="74"/>
    </row>
    <row r="13611">
      <c r="S13611" s="73"/>
      <c r="T13611" s="73"/>
      <c r="U13611" s="74"/>
      <c r="V13611" s="74"/>
      <c r="W13611" s="74"/>
      <c r="X13611" s="74"/>
    </row>
    <row r="13612">
      <c r="S13612" s="73"/>
      <c r="T13612" s="73"/>
      <c r="U13612" s="74"/>
      <c r="V13612" s="74"/>
      <c r="W13612" s="74"/>
      <c r="X13612" s="74"/>
    </row>
    <row r="13613">
      <c r="S13613" s="73"/>
      <c r="T13613" s="73"/>
      <c r="U13613" s="74"/>
      <c r="V13613" s="74"/>
      <c r="W13613" s="74"/>
      <c r="X13613" s="74"/>
    </row>
    <row r="13614">
      <c r="S13614" s="73"/>
      <c r="T13614" s="73"/>
      <c r="U13614" s="74"/>
      <c r="V13614" s="74"/>
      <c r="W13614" s="74"/>
      <c r="X13614" s="74"/>
    </row>
    <row r="13615">
      <c r="S13615" s="76"/>
      <c r="T13615" s="73"/>
      <c r="U13615" s="74"/>
      <c r="V13615" s="74"/>
      <c r="W13615" s="74"/>
      <c r="X13615" s="74"/>
    </row>
    <row r="13616">
      <c r="S13616" s="73"/>
      <c r="T13616" s="73"/>
      <c r="U13616" s="74"/>
      <c r="V13616" s="74"/>
      <c r="W13616" s="74"/>
      <c r="X13616" s="74"/>
    </row>
    <row r="13617">
      <c r="S13617" s="73"/>
      <c r="T13617" s="73"/>
      <c r="U13617" s="74"/>
      <c r="V13617" s="74"/>
      <c r="W13617" s="74"/>
      <c r="X13617" s="74"/>
    </row>
    <row r="13618">
      <c r="S13618" s="73"/>
      <c r="T13618" s="73"/>
      <c r="U13618" s="74"/>
      <c r="V13618" s="74"/>
      <c r="W13618" s="74"/>
      <c r="X13618" s="74"/>
    </row>
    <row r="13619">
      <c r="S13619" s="73"/>
      <c r="T13619" s="73"/>
      <c r="U13619" s="74"/>
      <c r="V13619" s="74"/>
      <c r="W13619" s="74"/>
      <c r="X13619" s="74"/>
    </row>
    <row r="13620">
      <c r="S13620" s="73"/>
      <c r="T13620" s="73"/>
      <c r="U13620" s="74"/>
      <c r="V13620" s="74"/>
      <c r="W13620" s="74"/>
      <c r="X13620" s="74"/>
    </row>
    <row r="13621">
      <c r="S13621" s="76"/>
      <c r="T13621" s="73"/>
      <c r="U13621" s="74"/>
      <c r="V13621" s="74"/>
      <c r="W13621" s="74"/>
      <c r="X13621" s="74"/>
    </row>
    <row r="13622">
      <c r="S13622" s="73"/>
      <c r="T13622" s="73"/>
      <c r="U13622" s="74"/>
      <c r="V13622" s="74"/>
      <c r="W13622" s="74"/>
      <c r="X13622" s="74"/>
    </row>
    <row r="13623">
      <c r="S13623" s="73"/>
      <c r="T13623" s="73"/>
      <c r="U13623" s="74"/>
      <c r="V13623" s="74"/>
      <c r="W13623" s="74"/>
      <c r="X13623" s="74"/>
    </row>
    <row r="13624">
      <c r="S13624" s="73"/>
      <c r="T13624" s="73"/>
      <c r="U13624" s="74"/>
      <c r="V13624" s="74"/>
      <c r="W13624" s="74"/>
      <c r="X13624" s="74"/>
    </row>
    <row r="13625">
      <c r="S13625" s="73"/>
      <c r="T13625" s="73"/>
      <c r="U13625" s="74"/>
      <c r="V13625" s="74"/>
      <c r="W13625" s="74"/>
      <c r="X13625" s="74"/>
    </row>
    <row r="13626">
      <c r="S13626" s="73"/>
      <c r="T13626" s="73"/>
      <c r="U13626" s="74"/>
      <c r="V13626" s="74"/>
      <c r="W13626" s="74"/>
      <c r="X13626" s="74"/>
    </row>
    <row r="13627">
      <c r="S13627" s="73"/>
      <c r="T13627" s="73"/>
      <c r="U13627" s="74"/>
      <c r="V13627" s="74"/>
      <c r="W13627" s="74"/>
      <c r="X13627" s="74"/>
    </row>
    <row r="13628">
      <c r="S13628" s="73"/>
      <c r="T13628" s="73"/>
      <c r="U13628" s="74"/>
      <c r="V13628" s="74"/>
      <c r="W13628" s="74"/>
      <c r="X13628" s="74"/>
    </row>
    <row r="13629">
      <c r="S13629" s="73"/>
      <c r="T13629" s="73"/>
      <c r="U13629" s="74"/>
      <c r="V13629" s="74"/>
      <c r="W13629" s="74"/>
      <c r="X13629" s="74"/>
    </row>
    <row r="13630">
      <c r="S13630" s="73"/>
      <c r="T13630" s="73"/>
      <c r="U13630" s="74"/>
      <c r="V13630" s="74"/>
      <c r="W13630" s="74"/>
      <c r="X13630" s="74"/>
    </row>
    <row r="13631">
      <c r="S13631" s="73"/>
      <c r="T13631" s="73"/>
      <c r="U13631" s="74"/>
      <c r="V13631" s="74"/>
      <c r="W13631" s="74"/>
      <c r="X13631" s="74"/>
    </row>
    <row r="13632">
      <c r="S13632" s="73"/>
      <c r="T13632" s="73"/>
      <c r="U13632" s="74"/>
      <c r="V13632" s="74"/>
      <c r="W13632" s="74"/>
      <c r="X13632" s="74"/>
    </row>
    <row r="13633">
      <c r="S13633" s="76"/>
      <c r="T13633" s="73"/>
      <c r="U13633" s="74"/>
      <c r="V13633" s="74"/>
      <c r="W13633" s="74"/>
      <c r="X13633" s="74"/>
    </row>
    <row r="13634">
      <c r="S13634" s="73"/>
      <c r="T13634" s="73"/>
      <c r="U13634" s="74"/>
      <c r="V13634" s="74"/>
      <c r="W13634" s="74"/>
      <c r="X13634" s="74"/>
    </row>
    <row r="13635">
      <c r="S13635" s="73"/>
      <c r="T13635" s="73"/>
      <c r="U13635" s="74"/>
      <c r="V13635" s="74"/>
      <c r="W13635" s="74"/>
      <c r="X13635" s="74"/>
    </row>
    <row r="13636">
      <c r="S13636" s="73"/>
      <c r="T13636" s="73"/>
      <c r="U13636" s="74"/>
      <c r="V13636" s="74"/>
      <c r="W13636" s="74"/>
      <c r="X13636" s="74"/>
    </row>
    <row r="13637">
      <c r="S13637" s="73"/>
      <c r="T13637" s="73"/>
      <c r="U13637" s="74"/>
      <c r="V13637" s="74"/>
      <c r="W13637" s="74"/>
      <c r="X13637" s="74"/>
    </row>
    <row r="13638">
      <c r="S13638" s="73"/>
      <c r="T13638" s="73"/>
      <c r="U13638" s="74"/>
      <c r="V13638" s="74"/>
      <c r="W13638" s="74"/>
      <c r="X13638" s="74"/>
    </row>
    <row r="13639">
      <c r="S13639" s="73"/>
      <c r="T13639" s="73"/>
      <c r="U13639" s="74"/>
      <c r="V13639" s="74"/>
      <c r="W13639" s="74"/>
      <c r="X13639" s="74"/>
    </row>
    <row r="13640">
      <c r="S13640" s="73"/>
      <c r="T13640" s="73"/>
      <c r="U13640" s="74"/>
      <c r="V13640" s="74"/>
      <c r="W13640" s="74"/>
      <c r="X13640" s="74"/>
    </row>
    <row r="13641">
      <c r="S13641" s="73"/>
      <c r="T13641" s="73"/>
      <c r="U13641" s="74"/>
      <c r="V13641" s="74"/>
      <c r="W13641" s="74"/>
      <c r="X13641" s="74"/>
    </row>
    <row r="13642">
      <c r="S13642" s="73"/>
      <c r="T13642" s="73"/>
      <c r="U13642" s="74"/>
      <c r="V13642" s="74"/>
      <c r="W13642" s="74"/>
      <c r="X13642" s="74"/>
    </row>
    <row r="13643">
      <c r="S13643" s="73"/>
      <c r="T13643" s="73"/>
      <c r="U13643" s="74"/>
      <c r="V13643" s="74"/>
      <c r="W13643" s="74"/>
      <c r="X13643" s="74"/>
    </row>
    <row r="13644">
      <c r="S13644" s="73"/>
      <c r="T13644" s="73"/>
      <c r="U13644" s="74"/>
      <c r="V13644" s="74"/>
      <c r="W13644" s="74"/>
      <c r="X13644" s="74"/>
    </row>
    <row r="13645">
      <c r="S13645" s="73"/>
      <c r="T13645" s="73"/>
      <c r="U13645" s="74"/>
      <c r="V13645" s="74"/>
      <c r="W13645" s="74"/>
      <c r="X13645" s="74"/>
    </row>
    <row r="13646">
      <c r="S13646" s="76"/>
      <c r="T13646" s="73"/>
      <c r="U13646" s="74"/>
      <c r="V13646" s="74"/>
      <c r="W13646" s="74"/>
      <c r="X13646" s="74"/>
    </row>
    <row r="13647">
      <c r="S13647" s="73"/>
      <c r="T13647" s="73"/>
      <c r="U13647" s="74"/>
      <c r="V13647" s="74"/>
      <c r="W13647" s="74"/>
      <c r="X13647" s="74"/>
    </row>
    <row r="13648">
      <c r="S13648" s="73"/>
      <c r="T13648" s="73"/>
      <c r="U13648" s="74"/>
      <c r="V13648" s="74"/>
      <c r="W13648" s="74"/>
      <c r="X13648" s="74"/>
    </row>
    <row r="13649">
      <c r="S13649" s="73"/>
      <c r="T13649" s="73"/>
      <c r="U13649" s="74"/>
      <c r="V13649" s="74"/>
      <c r="W13649" s="74"/>
      <c r="X13649" s="74"/>
    </row>
    <row r="13650">
      <c r="S13650" s="73"/>
      <c r="T13650" s="73"/>
      <c r="U13650" s="74"/>
      <c r="V13650" s="74"/>
      <c r="W13650" s="74"/>
      <c r="X13650" s="74"/>
    </row>
    <row r="13651">
      <c r="S13651" s="73"/>
      <c r="T13651" s="73"/>
      <c r="U13651" s="74"/>
      <c r="V13651" s="74"/>
      <c r="W13651" s="74"/>
      <c r="X13651" s="74"/>
    </row>
    <row r="13652">
      <c r="S13652" s="73"/>
      <c r="T13652" s="73"/>
      <c r="U13652" s="74"/>
      <c r="V13652" s="74"/>
      <c r="W13652" s="74"/>
      <c r="X13652" s="74"/>
    </row>
    <row r="13653">
      <c r="S13653" s="73"/>
      <c r="T13653" s="73"/>
      <c r="U13653" s="74"/>
      <c r="V13653" s="74"/>
      <c r="W13653" s="74"/>
      <c r="X13653" s="74"/>
    </row>
    <row r="13654">
      <c r="S13654" s="73"/>
      <c r="T13654" s="73"/>
      <c r="U13654" s="74"/>
      <c r="V13654" s="74"/>
      <c r="W13654" s="74"/>
      <c r="X13654" s="74"/>
    </row>
    <row r="13655">
      <c r="S13655" s="73"/>
      <c r="T13655" s="73"/>
      <c r="U13655" s="74"/>
      <c r="V13655" s="74"/>
      <c r="W13655" s="74"/>
      <c r="X13655" s="74"/>
    </row>
    <row r="13656">
      <c r="S13656" s="73"/>
      <c r="T13656" s="73"/>
      <c r="U13656" s="74"/>
      <c r="V13656" s="74"/>
      <c r="W13656" s="74"/>
      <c r="X13656" s="74"/>
    </row>
    <row r="13657">
      <c r="S13657" s="73"/>
      <c r="T13657" s="73"/>
      <c r="U13657" s="74"/>
      <c r="V13657" s="74"/>
      <c r="W13657" s="74"/>
      <c r="X13657" s="74"/>
    </row>
    <row r="13658">
      <c r="S13658" s="73"/>
      <c r="T13658" s="73"/>
      <c r="U13658" s="74"/>
      <c r="V13658" s="74"/>
      <c r="W13658" s="74"/>
      <c r="X13658" s="74"/>
    </row>
    <row r="13659">
      <c r="S13659" s="73"/>
      <c r="T13659" s="73"/>
      <c r="U13659" s="74"/>
      <c r="V13659" s="74"/>
      <c r="W13659" s="74"/>
      <c r="X13659" s="74"/>
    </row>
    <row r="13660">
      <c r="S13660" s="73"/>
      <c r="T13660" s="73"/>
      <c r="U13660" s="74"/>
      <c r="V13660" s="74"/>
      <c r="W13660" s="74"/>
      <c r="X13660" s="74"/>
    </row>
    <row r="13661">
      <c r="S13661" s="73"/>
      <c r="T13661" s="73"/>
      <c r="U13661" s="74"/>
      <c r="V13661" s="74"/>
      <c r="W13661" s="74"/>
      <c r="X13661" s="74"/>
    </row>
    <row r="13662">
      <c r="S13662" s="73"/>
      <c r="T13662" s="73"/>
      <c r="U13662" s="74"/>
      <c r="V13662" s="74"/>
      <c r="W13662" s="74"/>
      <c r="X13662" s="74"/>
    </row>
    <row r="13663">
      <c r="S13663" s="76"/>
      <c r="T13663" s="73"/>
      <c r="U13663" s="74"/>
      <c r="V13663" s="74"/>
      <c r="W13663" s="74"/>
      <c r="X13663" s="74"/>
    </row>
    <row r="13664">
      <c r="S13664" s="73"/>
      <c r="T13664" s="73"/>
      <c r="U13664" s="74"/>
      <c r="V13664" s="74"/>
      <c r="W13664" s="74"/>
      <c r="X13664" s="74"/>
    </row>
    <row r="13665">
      <c r="S13665" s="73"/>
      <c r="T13665" s="73"/>
      <c r="U13665" s="74"/>
      <c r="V13665" s="74"/>
      <c r="W13665" s="74"/>
      <c r="X13665" s="74"/>
    </row>
    <row r="13666">
      <c r="S13666" s="73"/>
      <c r="T13666" s="73"/>
      <c r="U13666" s="74"/>
      <c r="V13666" s="74"/>
      <c r="W13666" s="74"/>
      <c r="X13666" s="74"/>
    </row>
    <row r="13667">
      <c r="S13667" s="73"/>
      <c r="T13667" s="73"/>
      <c r="U13667" s="74"/>
      <c r="V13667" s="74"/>
      <c r="W13667" s="74"/>
      <c r="X13667" s="74"/>
    </row>
    <row r="13668">
      <c r="S13668" s="73"/>
      <c r="T13668" s="73"/>
      <c r="U13668" s="74"/>
      <c r="V13668" s="74"/>
      <c r="W13668" s="74"/>
      <c r="X13668" s="74"/>
    </row>
    <row r="13669">
      <c r="S13669" s="73"/>
      <c r="T13669" s="73"/>
      <c r="U13669" s="74"/>
      <c r="V13669" s="74"/>
      <c r="W13669" s="74"/>
      <c r="X13669" s="74"/>
    </row>
    <row r="13670">
      <c r="S13670" s="73"/>
      <c r="T13670" s="73"/>
      <c r="U13670" s="74"/>
      <c r="V13670" s="74"/>
      <c r="W13670" s="74"/>
      <c r="X13670" s="74"/>
    </row>
    <row r="13671">
      <c r="S13671" s="73"/>
      <c r="T13671" s="73"/>
      <c r="U13671" s="74"/>
      <c r="V13671" s="74"/>
      <c r="W13671" s="74"/>
      <c r="X13671" s="74"/>
    </row>
    <row r="13672">
      <c r="S13672" s="73"/>
      <c r="T13672" s="73"/>
      <c r="U13672" s="74"/>
      <c r="V13672" s="74"/>
      <c r="W13672" s="74"/>
      <c r="X13672" s="74"/>
    </row>
    <row r="13673">
      <c r="S13673" s="73"/>
      <c r="T13673" s="73"/>
      <c r="U13673" s="74"/>
      <c r="V13673" s="74"/>
      <c r="W13673" s="74"/>
      <c r="X13673" s="74"/>
    </row>
    <row r="13674">
      <c r="S13674" s="73"/>
      <c r="T13674" s="73"/>
      <c r="U13674" s="74"/>
      <c r="V13674" s="74"/>
      <c r="W13674" s="74"/>
      <c r="X13674" s="74"/>
    </row>
    <row r="13675">
      <c r="S13675" s="73"/>
      <c r="T13675" s="73"/>
      <c r="U13675" s="74"/>
      <c r="V13675" s="74"/>
      <c r="W13675" s="74"/>
      <c r="X13675" s="74"/>
    </row>
    <row r="13676">
      <c r="S13676" s="73"/>
      <c r="T13676" s="73"/>
      <c r="U13676" s="74"/>
      <c r="V13676" s="74"/>
      <c r="W13676" s="74"/>
      <c r="X13676" s="74"/>
    </row>
    <row r="13677">
      <c r="S13677" s="73"/>
      <c r="T13677" s="73"/>
      <c r="U13677" s="74"/>
      <c r="V13677" s="74"/>
      <c r="W13677" s="74"/>
      <c r="X13677" s="74"/>
    </row>
    <row r="13678">
      <c r="S13678" s="73"/>
      <c r="T13678" s="73"/>
      <c r="U13678" s="74"/>
      <c r="V13678" s="74"/>
      <c r="W13678" s="74"/>
      <c r="X13678" s="74"/>
    </row>
    <row r="13679">
      <c r="S13679" s="73"/>
      <c r="T13679" s="73"/>
      <c r="U13679" s="74"/>
      <c r="V13679" s="74"/>
      <c r="W13679" s="74"/>
      <c r="X13679" s="74"/>
    </row>
    <row r="13680">
      <c r="S13680" s="73"/>
      <c r="T13680" s="73"/>
      <c r="U13680" s="74"/>
      <c r="V13680" s="74"/>
      <c r="W13680" s="74"/>
      <c r="X13680" s="74"/>
    </row>
    <row r="13681">
      <c r="S13681" s="73"/>
      <c r="T13681" s="73"/>
      <c r="U13681" s="74"/>
      <c r="V13681" s="74"/>
      <c r="W13681" s="74"/>
      <c r="X13681" s="74"/>
    </row>
    <row r="13682">
      <c r="S13682" s="73"/>
      <c r="T13682" s="73"/>
      <c r="U13682" s="74"/>
      <c r="V13682" s="74"/>
      <c r="W13682" s="74"/>
      <c r="X13682" s="74"/>
    </row>
    <row r="13683">
      <c r="S13683" s="73"/>
      <c r="T13683" s="73"/>
      <c r="U13683" s="74"/>
      <c r="V13683" s="74"/>
      <c r="W13683" s="74"/>
      <c r="X13683" s="74"/>
    </row>
    <row r="13684">
      <c r="S13684" s="73"/>
      <c r="T13684" s="73"/>
      <c r="U13684" s="74"/>
      <c r="V13684" s="74"/>
      <c r="W13684" s="74"/>
      <c r="X13684" s="74"/>
    </row>
    <row r="13685">
      <c r="S13685" s="73"/>
      <c r="T13685" s="73"/>
      <c r="U13685" s="74"/>
      <c r="V13685" s="74"/>
      <c r="W13685" s="74"/>
      <c r="X13685" s="74"/>
    </row>
    <row r="13686">
      <c r="S13686" s="73"/>
      <c r="T13686" s="73"/>
      <c r="U13686" s="74"/>
      <c r="V13686" s="74"/>
      <c r="W13686" s="74"/>
      <c r="X13686" s="74"/>
    </row>
    <row r="13687">
      <c r="S13687" s="73"/>
      <c r="T13687" s="73"/>
      <c r="U13687" s="74"/>
      <c r="V13687" s="74"/>
      <c r="W13687" s="74"/>
      <c r="X13687" s="74"/>
    </row>
    <row r="13688">
      <c r="S13688" s="73"/>
      <c r="T13688" s="73"/>
      <c r="U13688" s="74"/>
      <c r="V13688" s="74"/>
      <c r="W13688" s="74"/>
      <c r="X13688" s="74"/>
    </row>
    <row r="13689">
      <c r="S13689" s="73"/>
      <c r="T13689" s="73"/>
      <c r="U13689" s="74"/>
      <c r="V13689" s="74"/>
      <c r="W13689" s="74"/>
      <c r="X13689" s="74"/>
    </row>
    <row r="13690">
      <c r="S13690" s="73"/>
      <c r="T13690" s="73"/>
      <c r="U13690" s="74"/>
      <c r="V13690" s="74"/>
      <c r="W13690" s="74"/>
      <c r="X13690" s="74"/>
    </row>
    <row r="13691">
      <c r="S13691" s="73"/>
      <c r="T13691" s="73"/>
      <c r="U13691" s="74"/>
      <c r="V13691" s="74"/>
      <c r="W13691" s="74"/>
      <c r="X13691" s="74"/>
    </row>
    <row r="13692">
      <c r="S13692" s="73"/>
      <c r="T13692" s="73"/>
      <c r="U13692" s="74"/>
      <c r="V13692" s="74"/>
      <c r="W13692" s="74"/>
      <c r="X13692" s="74"/>
    </row>
    <row r="13693">
      <c r="S13693" s="73"/>
      <c r="T13693" s="73"/>
      <c r="U13693" s="74"/>
      <c r="V13693" s="74"/>
      <c r="W13693" s="74"/>
      <c r="X13693" s="74"/>
    </row>
    <row r="13694">
      <c r="S13694" s="73"/>
      <c r="T13694" s="73"/>
      <c r="U13694" s="74"/>
      <c r="V13694" s="74"/>
      <c r="W13694" s="74"/>
      <c r="X13694" s="74"/>
    </row>
    <row r="13695">
      <c r="S13695" s="73"/>
      <c r="T13695" s="73"/>
      <c r="U13695" s="74"/>
      <c r="V13695" s="74"/>
      <c r="W13695" s="74"/>
      <c r="X13695" s="74"/>
    </row>
    <row r="13696">
      <c r="S13696" s="73"/>
      <c r="T13696" s="73"/>
      <c r="U13696" s="74"/>
      <c r="V13696" s="74"/>
      <c r="W13696" s="74"/>
      <c r="X13696" s="74"/>
    </row>
    <row r="13697">
      <c r="S13697" s="73"/>
      <c r="T13697" s="73"/>
      <c r="U13697" s="74"/>
      <c r="V13697" s="74"/>
      <c r="W13697" s="74"/>
      <c r="X13697" s="74"/>
    </row>
    <row r="13698">
      <c r="S13698" s="73"/>
      <c r="T13698" s="73"/>
      <c r="U13698" s="74"/>
      <c r="V13698" s="74"/>
      <c r="W13698" s="74"/>
      <c r="X13698" s="74"/>
    </row>
    <row r="13699">
      <c r="S13699" s="73"/>
      <c r="T13699" s="73"/>
      <c r="U13699" s="74"/>
      <c r="V13699" s="74"/>
      <c r="W13699" s="74"/>
      <c r="X13699" s="74"/>
    </row>
    <row r="13700">
      <c r="S13700" s="73"/>
      <c r="T13700" s="73"/>
      <c r="U13700" s="74"/>
      <c r="V13700" s="74"/>
      <c r="W13700" s="74"/>
      <c r="X13700" s="74"/>
    </row>
    <row r="13701">
      <c r="S13701" s="73"/>
      <c r="T13701" s="73"/>
      <c r="U13701" s="74"/>
      <c r="V13701" s="74"/>
      <c r="W13701" s="74"/>
      <c r="X13701" s="74"/>
    </row>
    <row r="13702">
      <c r="S13702" s="73"/>
      <c r="T13702" s="73"/>
      <c r="U13702" s="74"/>
      <c r="V13702" s="74"/>
      <c r="W13702" s="74"/>
      <c r="X13702" s="74"/>
    </row>
    <row r="13703">
      <c r="S13703" s="73"/>
      <c r="T13703" s="73"/>
      <c r="U13703" s="74"/>
      <c r="V13703" s="74"/>
      <c r="W13703" s="74"/>
      <c r="X13703" s="74"/>
    </row>
    <row r="13704">
      <c r="S13704" s="73"/>
      <c r="T13704" s="73"/>
      <c r="U13704" s="74"/>
      <c r="V13704" s="74"/>
      <c r="W13704" s="74"/>
      <c r="X13704" s="74"/>
    </row>
    <row r="13705">
      <c r="S13705" s="73"/>
      <c r="T13705" s="73"/>
      <c r="U13705" s="74"/>
      <c r="V13705" s="74"/>
      <c r="W13705" s="74"/>
      <c r="X13705" s="74"/>
    </row>
    <row r="13706">
      <c r="S13706" s="73"/>
      <c r="T13706" s="73"/>
      <c r="U13706" s="74"/>
      <c r="V13706" s="74"/>
      <c r="W13706" s="74"/>
      <c r="X13706" s="74"/>
    </row>
    <row r="13707">
      <c r="S13707" s="73"/>
      <c r="T13707" s="73"/>
      <c r="U13707" s="74"/>
      <c r="V13707" s="74"/>
      <c r="W13707" s="74"/>
      <c r="X13707" s="74"/>
    </row>
    <row r="13708">
      <c r="S13708" s="73"/>
      <c r="T13708" s="73"/>
      <c r="U13708" s="74"/>
      <c r="V13708" s="74"/>
      <c r="W13708" s="74"/>
      <c r="X13708" s="74"/>
    </row>
    <row r="13709">
      <c r="S13709" s="73"/>
      <c r="T13709" s="73"/>
      <c r="U13709" s="74"/>
      <c r="V13709" s="74"/>
      <c r="W13709" s="74"/>
      <c r="X13709" s="74"/>
    </row>
    <row r="13710">
      <c r="S13710" s="73"/>
      <c r="T13710" s="73"/>
      <c r="U13710" s="74"/>
      <c r="V13710" s="74"/>
      <c r="W13710" s="74"/>
      <c r="X13710" s="74"/>
    </row>
    <row r="13711">
      <c r="S13711" s="73"/>
      <c r="T13711" s="73"/>
      <c r="U13711" s="74"/>
      <c r="V13711" s="74"/>
      <c r="W13711" s="74"/>
      <c r="X13711" s="74"/>
    </row>
    <row r="13712">
      <c r="S13712" s="73"/>
      <c r="T13712" s="73"/>
      <c r="U13712" s="74"/>
      <c r="V13712" s="74"/>
      <c r="W13712" s="74"/>
      <c r="X13712" s="74"/>
    </row>
    <row r="13713">
      <c r="S13713" s="73"/>
      <c r="T13713" s="73"/>
      <c r="U13713" s="74"/>
      <c r="V13713" s="74"/>
      <c r="W13713" s="74"/>
      <c r="X13713" s="74"/>
    </row>
    <row r="13714">
      <c r="S13714" s="73"/>
      <c r="T13714" s="73"/>
      <c r="U13714" s="74"/>
      <c r="V13714" s="74"/>
      <c r="W13714" s="74"/>
      <c r="X13714" s="74"/>
    </row>
    <row r="13715">
      <c r="S13715" s="73"/>
      <c r="T13715" s="73"/>
      <c r="U13715" s="74"/>
      <c r="V13715" s="74"/>
      <c r="W13715" s="74"/>
      <c r="X13715" s="74"/>
    </row>
    <row r="13716">
      <c r="S13716" s="73"/>
      <c r="T13716" s="73"/>
      <c r="U13716" s="74"/>
      <c r="V13716" s="74"/>
      <c r="W13716" s="74"/>
      <c r="X13716" s="74"/>
    </row>
    <row r="13717">
      <c r="S13717" s="73"/>
      <c r="T13717" s="73"/>
      <c r="U13717" s="74"/>
      <c r="V13717" s="74"/>
      <c r="W13717" s="74"/>
      <c r="X13717" s="74"/>
    </row>
    <row r="13718">
      <c r="S13718" s="73"/>
      <c r="T13718" s="73"/>
      <c r="U13718" s="74"/>
      <c r="V13718" s="74"/>
      <c r="W13718" s="74"/>
      <c r="X13718" s="74"/>
    </row>
    <row r="13719">
      <c r="S13719" s="73"/>
      <c r="T13719" s="73"/>
      <c r="U13719" s="74"/>
      <c r="V13719" s="74"/>
      <c r="W13719" s="74"/>
      <c r="X13719" s="74"/>
    </row>
    <row r="13720">
      <c r="S13720" s="73"/>
      <c r="T13720" s="73"/>
      <c r="U13720" s="74"/>
      <c r="V13720" s="74"/>
      <c r="W13720" s="74"/>
      <c r="X13720" s="74"/>
    </row>
    <row r="13721">
      <c r="S13721" s="73"/>
      <c r="T13721" s="73"/>
      <c r="U13721" s="74"/>
      <c r="V13721" s="74"/>
      <c r="W13721" s="74"/>
      <c r="X13721" s="74"/>
    </row>
    <row r="13722">
      <c r="S13722" s="73"/>
      <c r="T13722" s="73"/>
      <c r="U13722" s="74"/>
      <c r="V13722" s="74"/>
      <c r="W13722" s="74"/>
      <c r="X13722" s="74"/>
    </row>
    <row r="13723">
      <c r="S13723" s="73"/>
      <c r="T13723" s="73"/>
      <c r="U13723" s="74"/>
      <c r="V13723" s="74"/>
      <c r="W13723" s="74"/>
      <c r="X13723" s="74"/>
    </row>
    <row r="13724">
      <c r="S13724" s="73"/>
      <c r="T13724" s="73"/>
      <c r="U13724" s="74"/>
      <c r="V13724" s="74"/>
      <c r="W13724" s="74"/>
      <c r="X13724" s="74"/>
    </row>
    <row r="13725">
      <c r="S13725" s="73"/>
      <c r="T13725" s="73"/>
      <c r="U13725" s="74"/>
      <c r="V13725" s="74"/>
      <c r="W13725" s="74"/>
      <c r="X13725" s="74"/>
    </row>
    <row r="13726">
      <c r="S13726" s="73"/>
      <c r="T13726" s="73"/>
      <c r="U13726" s="74"/>
      <c r="V13726" s="74"/>
      <c r="W13726" s="74"/>
      <c r="X13726" s="74"/>
    </row>
    <row r="13727">
      <c r="S13727" s="73"/>
      <c r="T13727" s="73"/>
      <c r="U13727" s="74"/>
      <c r="V13727" s="74"/>
      <c r="W13727" s="74"/>
      <c r="X13727" s="74"/>
    </row>
    <row r="13728">
      <c r="S13728" s="73"/>
      <c r="T13728" s="73"/>
      <c r="U13728" s="74"/>
      <c r="V13728" s="74"/>
      <c r="W13728" s="74"/>
      <c r="X13728" s="74"/>
    </row>
    <row r="13729">
      <c r="S13729" s="73"/>
      <c r="T13729" s="73"/>
      <c r="U13729" s="74"/>
      <c r="V13729" s="74"/>
      <c r="W13729" s="74"/>
      <c r="X13729" s="74"/>
    </row>
    <row r="13730">
      <c r="S13730" s="73"/>
      <c r="T13730" s="73"/>
      <c r="U13730" s="74"/>
      <c r="V13730" s="74"/>
      <c r="W13730" s="74"/>
      <c r="X13730" s="74"/>
    </row>
    <row r="13731">
      <c r="S13731" s="73"/>
      <c r="T13731" s="73"/>
      <c r="U13731" s="74"/>
      <c r="V13731" s="74"/>
      <c r="W13731" s="74"/>
      <c r="X13731" s="74"/>
    </row>
    <row r="13732">
      <c r="S13732" s="73"/>
      <c r="T13732" s="73"/>
      <c r="U13732" s="74"/>
      <c r="V13732" s="74"/>
      <c r="W13732" s="74"/>
      <c r="X13732" s="74"/>
    </row>
    <row r="13733">
      <c r="S13733" s="73"/>
      <c r="T13733" s="73"/>
      <c r="U13733" s="74"/>
      <c r="V13733" s="74"/>
      <c r="W13733" s="74"/>
      <c r="X13733" s="74"/>
    </row>
    <row r="13734">
      <c r="S13734" s="73"/>
      <c r="T13734" s="73"/>
      <c r="U13734" s="74"/>
      <c r="V13734" s="74"/>
      <c r="W13734" s="74"/>
      <c r="X13734" s="74"/>
    </row>
    <row r="13735">
      <c r="S13735" s="73"/>
      <c r="T13735" s="73"/>
      <c r="U13735" s="74"/>
      <c r="V13735" s="74"/>
      <c r="W13735" s="74"/>
      <c r="X13735" s="74"/>
    </row>
    <row r="13736">
      <c r="S13736" s="73"/>
      <c r="T13736" s="73"/>
      <c r="U13736" s="74"/>
      <c r="V13736" s="74"/>
      <c r="W13736" s="74"/>
      <c r="X13736" s="74"/>
    </row>
    <row r="13737">
      <c r="S13737" s="73"/>
      <c r="T13737" s="73"/>
      <c r="U13737" s="74"/>
      <c r="V13737" s="74"/>
      <c r="W13737" s="74"/>
      <c r="X13737" s="74"/>
    </row>
    <row r="13738">
      <c r="S13738" s="73"/>
      <c r="T13738" s="73"/>
      <c r="U13738" s="74"/>
      <c r="V13738" s="74"/>
      <c r="W13738" s="74"/>
      <c r="X13738" s="74"/>
    </row>
    <row r="13739">
      <c r="S13739" s="73"/>
      <c r="T13739" s="73"/>
      <c r="U13739" s="74"/>
      <c r="V13739" s="74"/>
      <c r="W13739" s="74"/>
      <c r="X13739" s="74"/>
    </row>
    <row r="13740">
      <c r="S13740" s="73"/>
      <c r="T13740" s="73"/>
      <c r="U13740" s="74"/>
      <c r="V13740" s="74"/>
      <c r="W13740" s="74"/>
      <c r="X13740" s="74"/>
    </row>
    <row r="13741">
      <c r="S13741" s="73"/>
      <c r="T13741" s="73"/>
      <c r="U13741" s="74"/>
      <c r="V13741" s="74"/>
      <c r="W13741" s="74"/>
      <c r="X13741" s="74"/>
    </row>
    <row r="13742">
      <c r="S13742" s="73"/>
      <c r="T13742" s="73"/>
      <c r="U13742" s="74"/>
      <c r="V13742" s="74"/>
      <c r="W13742" s="74"/>
      <c r="X13742" s="74"/>
    </row>
    <row r="13743">
      <c r="S13743" s="73"/>
      <c r="T13743" s="73"/>
      <c r="U13743" s="74"/>
      <c r="V13743" s="74"/>
      <c r="W13743" s="74"/>
      <c r="X13743" s="74"/>
    </row>
    <row r="13744">
      <c r="S13744" s="73"/>
      <c r="T13744" s="73"/>
      <c r="U13744" s="74"/>
      <c r="V13744" s="74"/>
      <c r="W13744" s="74"/>
      <c r="X13744" s="74"/>
    </row>
    <row r="13745">
      <c r="S13745" s="73"/>
      <c r="T13745" s="73"/>
      <c r="U13745" s="74"/>
      <c r="V13745" s="74"/>
      <c r="W13745" s="74"/>
      <c r="X13745" s="74"/>
    </row>
    <row r="13746">
      <c r="S13746" s="73"/>
      <c r="T13746" s="73"/>
      <c r="U13746" s="74"/>
      <c r="V13746" s="74"/>
      <c r="W13746" s="74"/>
      <c r="X13746" s="74"/>
    </row>
    <row r="13747">
      <c r="S13747" s="73"/>
      <c r="T13747" s="73"/>
      <c r="U13747" s="74"/>
      <c r="V13747" s="74"/>
      <c r="W13747" s="74"/>
      <c r="X13747" s="74"/>
    </row>
    <row r="13748">
      <c r="S13748" s="73"/>
      <c r="T13748" s="73"/>
      <c r="U13748" s="74"/>
      <c r="V13748" s="74"/>
      <c r="W13748" s="74"/>
      <c r="X13748" s="74"/>
    </row>
    <row r="13749">
      <c r="S13749" s="73"/>
      <c r="T13749" s="73"/>
      <c r="U13749" s="74"/>
      <c r="V13749" s="74"/>
      <c r="W13749" s="74"/>
      <c r="X13749" s="74"/>
    </row>
    <row r="13750">
      <c r="S13750" s="73"/>
      <c r="T13750" s="73"/>
      <c r="U13750" s="74"/>
      <c r="V13750" s="74"/>
      <c r="W13750" s="74"/>
      <c r="X13750" s="74"/>
    </row>
    <row r="13751">
      <c r="S13751" s="73"/>
      <c r="T13751" s="73"/>
      <c r="U13751" s="74"/>
      <c r="V13751" s="74"/>
      <c r="W13751" s="74"/>
      <c r="X13751" s="74"/>
    </row>
    <row r="13752">
      <c r="S13752" s="73"/>
      <c r="T13752" s="73"/>
      <c r="U13752" s="74"/>
      <c r="V13752" s="74"/>
      <c r="W13752" s="74"/>
      <c r="X13752" s="74"/>
    </row>
    <row r="13753">
      <c r="S13753" s="73"/>
      <c r="T13753" s="73"/>
      <c r="U13753" s="74"/>
      <c r="V13753" s="74"/>
      <c r="W13753" s="74"/>
      <c r="X13753" s="74"/>
    </row>
    <row r="13754">
      <c r="S13754" s="73"/>
      <c r="T13754" s="73"/>
      <c r="U13754" s="74"/>
      <c r="V13754" s="74"/>
      <c r="W13754" s="74"/>
      <c r="X13754" s="74"/>
    </row>
    <row r="13755">
      <c r="S13755" s="73"/>
      <c r="T13755" s="73"/>
      <c r="U13755" s="74"/>
      <c r="V13755" s="74"/>
      <c r="W13755" s="74"/>
      <c r="X13755" s="74"/>
    </row>
    <row r="13756">
      <c r="S13756" s="76"/>
      <c r="T13756" s="73"/>
      <c r="U13756" s="74"/>
      <c r="V13756" s="74"/>
      <c r="W13756" s="74"/>
      <c r="X13756" s="74"/>
    </row>
    <row r="13757">
      <c r="S13757" s="73"/>
      <c r="T13757" s="73"/>
      <c r="U13757" s="74"/>
      <c r="V13757" s="74"/>
      <c r="W13757" s="74"/>
      <c r="X13757" s="74"/>
    </row>
    <row r="13758">
      <c r="S13758" s="73"/>
      <c r="T13758" s="73"/>
      <c r="U13758" s="74"/>
      <c r="V13758" s="74"/>
      <c r="W13758" s="74"/>
      <c r="X13758" s="74"/>
    </row>
    <row r="13759">
      <c r="S13759" s="73"/>
      <c r="T13759" s="73"/>
      <c r="U13759" s="74"/>
      <c r="V13759" s="74"/>
      <c r="W13759" s="74"/>
      <c r="X13759" s="74"/>
    </row>
    <row r="13760">
      <c r="S13760" s="73"/>
      <c r="T13760" s="73"/>
      <c r="U13760" s="74"/>
      <c r="V13760" s="74"/>
      <c r="W13760" s="74"/>
      <c r="X13760" s="74"/>
    </row>
    <row r="13761">
      <c r="S13761" s="73"/>
      <c r="T13761" s="73"/>
      <c r="U13761" s="74"/>
      <c r="V13761" s="74"/>
      <c r="W13761" s="74"/>
      <c r="X13761" s="74"/>
    </row>
    <row r="13762">
      <c r="S13762" s="73"/>
      <c r="T13762" s="73"/>
      <c r="U13762" s="74"/>
      <c r="V13762" s="74"/>
      <c r="W13762" s="74"/>
      <c r="X13762" s="74"/>
    </row>
    <row r="13763">
      <c r="S13763" s="73"/>
      <c r="T13763" s="73"/>
      <c r="U13763" s="74"/>
      <c r="V13763" s="74"/>
      <c r="W13763" s="74"/>
      <c r="X13763" s="74"/>
    </row>
    <row r="13764">
      <c r="S13764" s="73"/>
      <c r="T13764" s="73"/>
      <c r="U13764" s="74"/>
      <c r="V13764" s="74"/>
      <c r="W13764" s="74"/>
      <c r="X13764" s="74"/>
    </row>
    <row r="13765">
      <c r="S13765" s="73"/>
      <c r="T13765" s="73"/>
      <c r="U13765" s="74"/>
      <c r="V13765" s="74"/>
      <c r="W13765" s="74"/>
      <c r="X13765" s="74"/>
    </row>
    <row r="13766">
      <c r="S13766" s="73"/>
      <c r="T13766" s="73"/>
      <c r="U13766" s="74"/>
      <c r="V13766" s="74"/>
      <c r="W13766" s="74"/>
      <c r="X13766" s="74"/>
    </row>
    <row r="13767">
      <c r="S13767" s="73"/>
      <c r="T13767" s="73"/>
      <c r="U13767" s="74"/>
      <c r="V13767" s="74"/>
      <c r="W13767" s="74"/>
      <c r="X13767" s="74"/>
    </row>
    <row r="13768">
      <c r="S13768" s="73"/>
      <c r="T13768" s="73"/>
      <c r="U13768" s="74"/>
      <c r="V13768" s="74"/>
      <c r="W13768" s="74"/>
      <c r="X13768" s="74"/>
    </row>
    <row r="13769">
      <c r="S13769" s="73"/>
      <c r="T13769" s="73"/>
      <c r="U13769" s="74"/>
      <c r="V13769" s="74"/>
      <c r="W13769" s="74"/>
      <c r="X13769" s="74"/>
    </row>
    <row r="13770">
      <c r="S13770" s="73"/>
      <c r="T13770" s="73"/>
      <c r="U13770" s="74"/>
      <c r="V13770" s="74"/>
      <c r="W13770" s="74"/>
      <c r="X13770" s="74"/>
    </row>
    <row r="13771">
      <c r="S13771" s="73"/>
      <c r="T13771" s="73"/>
      <c r="U13771" s="74"/>
      <c r="V13771" s="74"/>
      <c r="W13771" s="74"/>
      <c r="X13771" s="74"/>
    </row>
    <row r="13772">
      <c r="S13772" s="73"/>
      <c r="T13772" s="73"/>
      <c r="U13772" s="74"/>
      <c r="V13772" s="74"/>
      <c r="W13772" s="74"/>
      <c r="X13772" s="74"/>
    </row>
    <row r="13773">
      <c r="S13773" s="73"/>
      <c r="T13773" s="73"/>
      <c r="U13773" s="74"/>
      <c r="V13773" s="74"/>
      <c r="W13773" s="74"/>
      <c r="X13773" s="74"/>
    </row>
    <row r="13774">
      <c r="S13774" s="73"/>
      <c r="T13774" s="73"/>
      <c r="U13774" s="74"/>
      <c r="V13774" s="74"/>
      <c r="W13774" s="74"/>
      <c r="X13774" s="74"/>
    </row>
    <row r="13775">
      <c r="S13775" s="73"/>
      <c r="T13775" s="73"/>
      <c r="U13775" s="74"/>
      <c r="V13775" s="74"/>
      <c r="W13775" s="74"/>
      <c r="X13775" s="74"/>
    </row>
    <row r="13776">
      <c r="S13776" s="73"/>
      <c r="T13776" s="73"/>
      <c r="U13776" s="74"/>
      <c r="V13776" s="74"/>
      <c r="W13776" s="74"/>
      <c r="X13776" s="74"/>
    </row>
    <row r="13777">
      <c r="S13777" s="73"/>
      <c r="T13777" s="73"/>
      <c r="U13777" s="74"/>
      <c r="V13777" s="74"/>
      <c r="W13777" s="74"/>
      <c r="X13777" s="74"/>
    </row>
    <row r="13778">
      <c r="S13778" s="73"/>
      <c r="T13778" s="73"/>
      <c r="U13778" s="74"/>
      <c r="V13778" s="74"/>
      <c r="W13778" s="74"/>
      <c r="X13778" s="74"/>
    </row>
    <row r="13779">
      <c r="S13779" s="73"/>
      <c r="T13779" s="73"/>
      <c r="U13779" s="74"/>
      <c r="V13779" s="74"/>
      <c r="W13779" s="74"/>
      <c r="X13779" s="74"/>
    </row>
    <row r="13780">
      <c r="S13780" s="73"/>
      <c r="T13780" s="73"/>
      <c r="U13780" s="74"/>
      <c r="V13780" s="74"/>
      <c r="W13780" s="74"/>
      <c r="X13780" s="74"/>
    </row>
    <row r="13781">
      <c r="S13781" s="73"/>
      <c r="T13781" s="73"/>
      <c r="U13781" s="74"/>
      <c r="V13781" s="74"/>
      <c r="W13781" s="74"/>
      <c r="X13781" s="74"/>
    </row>
    <row r="13782">
      <c r="S13782" s="73"/>
      <c r="T13782" s="73"/>
      <c r="U13782" s="74"/>
      <c r="V13782" s="74"/>
      <c r="W13782" s="74"/>
      <c r="X13782" s="74"/>
    </row>
    <row r="13783">
      <c r="S13783" s="73"/>
      <c r="T13783" s="73"/>
      <c r="U13783" s="74"/>
      <c r="V13783" s="74"/>
      <c r="W13783" s="74"/>
      <c r="X13783" s="74"/>
    </row>
    <row r="13784">
      <c r="S13784" s="73"/>
      <c r="T13784" s="73"/>
      <c r="U13784" s="74"/>
      <c r="V13784" s="74"/>
      <c r="W13784" s="74"/>
      <c r="X13784" s="74"/>
    </row>
    <row r="13785">
      <c r="S13785" s="73"/>
      <c r="T13785" s="73"/>
      <c r="U13785" s="74"/>
      <c r="V13785" s="74"/>
      <c r="W13785" s="74"/>
      <c r="X13785" s="74"/>
    </row>
    <row r="13786">
      <c r="S13786" s="73"/>
      <c r="T13786" s="73"/>
      <c r="U13786" s="74"/>
      <c r="V13786" s="74"/>
      <c r="W13786" s="74"/>
      <c r="X13786" s="74"/>
    </row>
    <row r="13787">
      <c r="S13787" s="73"/>
      <c r="T13787" s="73"/>
      <c r="U13787" s="74"/>
      <c r="V13787" s="74"/>
      <c r="W13787" s="74"/>
      <c r="X13787" s="74"/>
    </row>
    <row r="13788">
      <c r="S13788" s="73"/>
      <c r="T13788" s="73"/>
      <c r="U13788" s="74"/>
      <c r="V13788" s="74"/>
      <c r="W13788" s="74"/>
      <c r="X13788" s="74"/>
    </row>
    <row r="13789">
      <c r="S13789" s="73"/>
      <c r="T13789" s="73"/>
      <c r="U13789" s="74"/>
      <c r="V13789" s="74"/>
      <c r="W13789" s="74"/>
      <c r="X13789" s="74"/>
    </row>
    <row r="13790">
      <c r="S13790" s="73"/>
      <c r="T13790" s="73"/>
      <c r="U13790" s="74"/>
      <c r="V13790" s="74"/>
      <c r="W13790" s="74"/>
      <c r="X13790" s="74"/>
    </row>
    <row r="13791">
      <c r="S13791" s="73"/>
      <c r="T13791" s="73"/>
      <c r="U13791" s="74"/>
      <c r="V13791" s="74"/>
      <c r="W13791" s="74"/>
      <c r="X13791" s="74"/>
    </row>
    <row r="13792">
      <c r="S13792" s="73"/>
      <c r="T13792" s="73"/>
      <c r="U13792" s="74"/>
      <c r="V13792" s="74"/>
      <c r="W13792" s="74"/>
      <c r="X13792" s="74"/>
    </row>
    <row r="13793">
      <c r="S13793" s="73"/>
      <c r="T13793" s="73"/>
      <c r="U13793" s="74"/>
      <c r="V13793" s="74"/>
      <c r="W13793" s="74"/>
      <c r="X13793" s="74"/>
    </row>
    <row r="13794">
      <c r="S13794" s="73"/>
      <c r="T13794" s="73"/>
      <c r="U13794" s="74"/>
      <c r="V13794" s="74"/>
      <c r="W13794" s="74"/>
      <c r="X13794" s="74"/>
    </row>
    <row r="13795">
      <c r="S13795" s="73"/>
      <c r="T13795" s="73"/>
      <c r="U13795" s="74"/>
      <c r="V13795" s="74"/>
      <c r="W13795" s="74"/>
      <c r="X13795" s="74"/>
    </row>
    <row r="13796">
      <c r="S13796" s="73"/>
      <c r="T13796" s="73"/>
      <c r="U13796" s="74"/>
      <c r="V13796" s="74"/>
      <c r="W13796" s="74"/>
      <c r="X13796" s="74"/>
    </row>
    <row r="13797">
      <c r="S13797" s="73"/>
      <c r="T13797" s="73"/>
      <c r="U13797" s="74"/>
      <c r="V13797" s="74"/>
      <c r="W13797" s="74"/>
      <c r="X13797" s="74"/>
    </row>
    <row r="13798">
      <c r="S13798" s="73"/>
      <c r="T13798" s="73"/>
      <c r="U13798" s="74"/>
      <c r="V13798" s="74"/>
      <c r="W13798" s="74"/>
      <c r="X13798" s="74"/>
    </row>
    <row r="13799">
      <c r="S13799" s="73"/>
      <c r="T13799" s="73"/>
      <c r="U13799" s="74"/>
      <c r="V13799" s="74"/>
      <c r="W13799" s="74"/>
      <c r="X13799" s="74"/>
    </row>
    <row r="13800">
      <c r="S13800" s="73"/>
      <c r="T13800" s="73"/>
      <c r="U13800" s="74"/>
      <c r="V13800" s="74"/>
      <c r="W13800" s="74"/>
      <c r="X13800" s="74"/>
    </row>
    <row r="13801">
      <c r="S13801" s="73"/>
      <c r="T13801" s="73"/>
      <c r="U13801" s="74"/>
      <c r="V13801" s="74"/>
      <c r="W13801" s="74"/>
      <c r="X13801" s="74"/>
    </row>
    <row r="13802">
      <c r="S13802" s="73"/>
      <c r="T13802" s="73"/>
      <c r="U13802" s="74"/>
      <c r="V13802" s="74"/>
      <c r="W13802" s="74"/>
      <c r="X13802" s="74"/>
    </row>
    <row r="13803">
      <c r="S13803" s="76"/>
      <c r="T13803" s="73"/>
      <c r="U13803" s="74"/>
      <c r="V13803" s="74"/>
      <c r="W13803" s="74"/>
      <c r="X13803" s="74"/>
    </row>
    <row r="13804">
      <c r="S13804" s="73"/>
      <c r="T13804" s="73"/>
      <c r="U13804" s="74"/>
      <c r="V13804" s="74"/>
      <c r="W13804" s="74"/>
      <c r="X13804" s="74"/>
    </row>
    <row r="13805">
      <c r="S13805" s="73"/>
      <c r="T13805" s="73"/>
      <c r="U13805" s="74"/>
      <c r="V13805" s="74"/>
      <c r="W13805" s="74"/>
      <c r="X13805" s="74"/>
    </row>
    <row r="13806">
      <c r="S13806" s="73"/>
      <c r="T13806" s="73"/>
      <c r="U13806" s="74"/>
      <c r="V13806" s="74"/>
      <c r="W13806" s="74"/>
      <c r="X13806" s="74"/>
    </row>
    <row r="13807">
      <c r="S13807" s="73"/>
      <c r="T13807" s="73"/>
      <c r="U13807" s="74"/>
      <c r="V13807" s="74"/>
      <c r="W13807" s="74"/>
      <c r="X13807" s="74"/>
    </row>
    <row r="13808">
      <c r="S13808" s="73"/>
      <c r="T13808" s="73"/>
      <c r="U13808" s="74"/>
      <c r="V13808" s="74"/>
      <c r="W13808" s="74"/>
      <c r="X13808" s="74"/>
    </row>
    <row r="13809">
      <c r="S13809" s="73"/>
      <c r="T13809" s="73"/>
      <c r="U13809" s="74"/>
      <c r="V13809" s="74"/>
      <c r="W13809" s="74"/>
      <c r="X13809" s="74"/>
    </row>
    <row r="13810">
      <c r="S13810" s="73"/>
      <c r="T13810" s="73"/>
      <c r="U13810" s="74"/>
      <c r="V13810" s="74"/>
      <c r="W13810" s="74"/>
      <c r="X13810" s="74"/>
    </row>
    <row r="13811">
      <c r="S13811" s="73"/>
      <c r="T13811" s="73"/>
      <c r="U13811" s="74"/>
      <c r="V13811" s="74"/>
      <c r="W13811" s="74"/>
      <c r="X13811" s="74"/>
    </row>
    <row r="13812">
      <c r="S13812" s="73"/>
      <c r="T13812" s="73"/>
      <c r="U13812" s="74"/>
      <c r="V13812" s="74"/>
      <c r="W13812" s="74"/>
      <c r="X13812" s="74"/>
    </row>
    <row r="13813">
      <c r="S13813" s="73"/>
      <c r="T13813" s="73"/>
      <c r="U13813" s="74"/>
      <c r="V13813" s="74"/>
      <c r="W13813" s="74"/>
      <c r="X13813" s="74"/>
    </row>
    <row r="13814">
      <c r="S13814" s="73"/>
      <c r="T13814" s="73"/>
      <c r="U13814" s="74"/>
      <c r="V13814" s="74"/>
      <c r="W13814" s="74"/>
      <c r="X13814" s="74"/>
    </row>
    <row r="13815">
      <c r="S13815" s="73"/>
      <c r="T13815" s="73"/>
      <c r="U13815" s="74"/>
      <c r="V13815" s="74"/>
      <c r="W13815" s="74"/>
      <c r="X13815" s="74"/>
    </row>
    <row r="13816">
      <c r="S13816" s="73"/>
      <c r="T13816" s="73"/>
      <c r="U13816" s="74"/>
      <c r="V13816" s="74"/>
      <c r="W13816" s="74"/>
      <c r="X13816" s="74"/>
    </row>
    <row r="13817">
      <c r="S13817" s="73"/>
      <c r="T13817" s="73"/>
      <c r="U13817" s="74"/>
      <c r="V13817" s="74"/>
      <c r="W13817" s="74"/>
      <c r="X13817" s="74"/>
    </row>
    <row r="13818">
      <c r="S13818" s="73"/>
      <c r="T13818" s="73"/>
      <c r="U13818" s="74"/>
      <c r="V13818" s="74"/>
      <c r="W13818" s="74"/>
      <c r="X13818" s="74"/>
    </row>
    <row r="13819">
      <c r="S13819" s="73"/>
      <c r="T13819" s="73"/>
      <c r="U13819" s="74"/>
      <c r="V13819" s="74"/>
      <c r="W13819" s="74"/>
      <c r="X13819" s="74"/>
    </row>
    <row r="13820">
      <c r="S13820" s="73"/>
      <c r="T13820" s="73"/>
      <c r="U13820" s="74"/>
      <c r="V13820" s="74"/>
      <c r="W13820" s="74"/>
      <c r="X13820" s="74"/>
    </row>
    <row r="13821">
      <c r="S13821" s="73"/>
      <c r="T13821" s="73"/>
      <c r="U13821" s="74"/>
      <c r="V13821" s="74"/>
      <c r="W13821" s="74"/>
      <c r="X13821" s="74"/>
    </row>
    <row r="13822">
      <c r="S13822" s="73"/>
      <c r="T13822" s="73"/>
      <c r="U13822" s="74"/>
      <c r="V13822" s="74"/>
      <c r="W13822" s="74"/>
      <c r="X13822" s="74"/>
    </row>
    <row r="13823">
      <c r="S13823" s="73"/>
      <c r="T13823" s="73"/>
      <c r="U13823" s="74"/>
      <c r="V13823" s="74"/>
      <c r="W13823" s="74"/>
      <c r="X13823" s="74"/>
    </row>
    <row r="13824">
      <c r="S13824" s="73"/>
      <c r="T13824" s="73"/>
      <c r="U13824" s="74"/>
      <c r="V13824" s="74"/>
      <c r="W13824" s="74"/>
      <c r="X13824" s="74"/>
    </row>
    <row r="13825">
      <c r="S13825" s="73"/>
      <c r="T13825" s="73"/>
      <c r="U13825" s="74"/>
      <c r="V13825" s="74"/>
      <c r="W13825" s="74"/>
      <c r="X13825" s="74"/>
    </row>
    <row r="13826">
      <c r="S13826" s="73"/>
      <c r="T13826" s="73"/>
      <c r="U13826" s="74"/>
      <c r="V13826" s="74"/>
      <c r="W13826" s="74"/>
      <c r="X13826" s="74"/>
    </row>
    <row r="13827">
      <c r="S13827" s="73"/>
      <c r="T13827" s="73"/>
      <c r="U13827" s="74"/>
      <c r="V13827" s="74"/>
      <c r="W13827" s="74"/>
      <c r="X13827" s="74"/>
    </row>
    <row r="13828">
      <c r="S13828" s="73"/>
      <c r="T13828" s="73"/>
      <c r="U13828" s="74"/>
      <c r="V13828" s="74"/>
      <c r="W13828" s="74"/>
      <c r="X13828" s="74"/>
    </row>
    <row r="13829">
      <c r="S13829" s="73"/>
      <c r="T13829" s="73"/>
      <c r="U13829" s="74"/>
      <c r="V13829" s="74"/>
      <c r="W13829" s="74"/>
      <c r="X13829" s="74"/>
    </row>
    <row r="13830">
      <c r="S13830" s="73"/>
      <c r="T13830" s="73"/>
      <c r="U13830" s="74"/>
      <c r="V13830" s="74"/>
      <c r="W13830" s="74"/>
      <c r="X13830" s="74"/>
    </row>
    <row r="13831">
      <c r="S13831" s="73"/>
      <c r="T13831" s="73"/>
      <c r="U13831" s="74"/>
      <c r="V13831" s="74"/>
      <c r="W13831" s="74"/>
      <c r="X13831" s="74"/>
    </row>
    <row r="13832">
      <c r="S13832" s="73"/>
      <c r="T13832" s="73"/>
      <c r="U13832" s="74"/>
      <c r="V13832" s="74"/>
      <c r="W13832" s="74"/>
      <c r="X13832" s="74"/>
    </row>
    <row r="13833">
      <c r="S13833" s="73"/>
      <c r="T13833" s="73"/>
      <c r="U13833" s="74"/>
      <c r="V13833" s="74"/>
      <c r="W13833" s="74"/>
      <c r="X13833" s="74"/>
    </row>
    <row r="13834">
      <c r="S13834" s="73"/>
      <c r="T13834" s="73"/>
      <c r="U13834" s="74"/>
      <c r="V13834" s="74"/>
      <c r="W13834" s="74"/>
      <c r="X13834" s="74"/>
    </row>
    <row r="13835">
      <c r="S13835" s="73"/>
      <c r="T13835" s="73"/>
      <c r="U13835" s="74"/>
      <c r="V13835" s="74"/>
      <c r="W13835" s="74"/>
      <c r="X13835" s="74"/>
    </row>
    <row r="13836">
      <c r="S13836" s="73"/>
      <c r="T13836" s="73"/>
      <c r="U13836" s="74"/>
      <c r="V13836" s="74"/>
      <c r="W13836" s="74"/>
      <c r="X13836" s="74"/>
    </row>
    <row r="13837">
      <c r="S13837" s="73"/>
      <c r="T13837" s="73"/>
      <c r="U13837" s="74"/>
      <c r="V13837" s="74"/>
      <c r="W13837" s="74"/>
      <c r="X13837" s="74"/>
    </row>
    <row r="13838">
      <c r="S13838" s="73"/>
      <c r="T13838" s="73"/>
      <c r="U13838" s="74"/>
      <c r="V13838" s="74"/>
      <c r="W13838" s="74"/>
      <c r="X13838" s="74"/>
    </row>
    <row r="13839">
      <c r="S13839" s="73"/>
      <c r="T13839" s="73"/>
      <c r="U13839" s="74"/>
      <c r="V13839" s="74"/>
      <c r="W13839" s="74"/>
      <c r="X13839" s="74"/>
    </row>
    <row r="13840">
      <c r="S13840" s="73"/>
      <c r="T13840" s="73"/>
      <c r="U13840" s="74"/>
      <c r="V13840" s="74"/>
      <c r="W13840" s="74"/>
      <c r="X13840" s="74"/>
    </row>
    <row r="13841">
      <c r="S13841" s="73"/>
      <c r="T13841" s="73"/>
      <c r="U13841" s="74"/>
      <c r="V13841" s="74"/>
      <c r="W13841" s="74"/>
      <c r="X13841" s="74"/>
    </row>
    <row r="13842">
      <c r="S13842" s="73"/>
      <c r="T13842" s="73"/>
      <c r="U13842" s="74"/>
      <c r="V13842" s="74"/>
      <c r="W13842" s="74"/>
      <c r="X13842" s="74"/>
    </row>
    <row r="13843">
      <c r="S13843" s="73"/>
      <c r="T13843" s="73"/>
      <c r="U13843" s="74"/>
      <c r="V13843" s="74"/>
      <c r="W13843" s="74"/>
      <c r="X13843" s="74"/>
    </row>
    <row r="13844">
      <c r="S13844" s="73"/>
      <c r="T13844" s="73"/>
      <c r="U13844" s="74"/>
      <c r="V13844" s="74"/>
      <c r="W13844" s="74"/>
      <c r="X13844" s="74"/>
    </row>
    <row r="13845">
      <c r="S13845" s="73"/>
      <c r="T13845" s="73"/>
      <c r="U13845" s="74"/>
      <c r="V13845" s="74"/>
      <c r="W13845" s="74"/>
      <c r="X13845" s="74"/>
    </row>
    <row r="13846">
      <c r="S13846" s="73"/>
      <c r="T13846" s="73"/>
      <c r="U13846" s="74"/>
      <c r="V13846" s="74"/>
      <c r="W13846" s="74"/>
      <c r="X13846" s="74"/>
    </row>
    <row r="13847">
      <c r="S13847" s="73"/>
      <c r="T13847" s="73"/>
      <c r="U13847" s="74"/>
      <c r="V13847" s="74"/>
      <c r="W13847" s="74"/>
      <c r="X13847" s="74"/>
    </row>
    <row r="13848">
      <c r="S13848" s="73"/>
      <c r="T13848" s="73"/>
      <c r="U13848" s="74"/>
      <c r="V13848" s="74"/>
      <c r="W13848" s="74"/>
      <c r="X13848" s="74"/>
    </row>
    <row r="13849">
      <c r="S13849" s="73"/>
      <c r="T13849" s="73"/>
      <c r="U13849" s="74"/>
      <c r="V13849" s="74"/>
      <c r="W13849" s="74"/>
      <c r="X13849" s="74"/>
    </row>
    <row r="13850">
      <c r="S13850" s="73"/>
      <c r="T13850" s="73"/>
      <c r="U13850" s="74"/>
      <c r="V13850" s="74"/>
      <c r="W13850" s="74"/>
      <c r="X13850" s="74"/>
    </row>
    <row r="13851">
      <c r="S13851" s="73"/>
      <c r="T13851" s="73"/>
      <c r="U13851" s="74"/>
      <c r="V13851" s="74"/>
      <c r="W13851" s="74"/>
      <c r="X13851" s="74"/>
    </row>
    <row r="13852">
      <c r="S13852" s="73"/>
      <c r="T13852" s="73"/>
      <c r="U13852" s="74"/>
      <c r="V13852" s="74"/>
      <c r="W13852" s="74"/>
      <c r="X13852" s="74"/>
    </row>
    <row r="13853">
      <c r="S13853" s="73"/>
      <c r="T13853" s="73"/>
      <c r="U13853" s="74"/>
      <c r="V13853" s="74"/>
      <c r="W13853" s="74"/>
      <c r="X13853" s="74"/>
    </row>
    <row r="13854">
      <c r="S13854" s="73"/>
      <c r="T13854" s="73"/>
      <c r="U13854" s="74"/>
      <c r="V13854" s="74"/>
      <c r="W13854" s="74"/>
      <c r="X13854" s="74"/>
    </row>
    <row r="13855">
      <c r="S13855" s="73"/>
      <c r="T13855" s="73"/>
      <c r="U13855" s="74"/>
      <c r="V13855" s="74"/>
      <c r="W13855" s="74"/>
      <c r="X13855" s="74"/>
    </row>
    <row r="13856">
      <c r="S13856" s="73"/>
      <c r="T13856" s="73"/>
      <c r="U13856" s="74"/>
      <c r="V13856" s="74"/>
      <c r="W13856" s="74"/>
      <c r="X13856" s="74"/>
    </row>
    <row r="13857">
      <c r="S13857" s="73"/>
      <c r="T13857" s="73"/>
      <c r="U13857" s="74"/>
      <c r="V13857" s="74"/>
      <c r="W13857" s="74"/>
      <c r="X13857" s="74"/>
    </row>
    <row r="13858">
      <c r="S13858" s="73"/>
      <c r="T13858" s="73"/>
      <c r="U13858" s="74"/>
      <c r="V13858" s="74"/>
      <c r="W13858" s="74"/>
      <c r="X13858" s="74"/>
    </row>
    <row r="13859">
      <c r="S13859" s="73"/>
      <c r="T13859" s="73"/>
      <c r="U13859" s="74"/>
      <c r="V13859" s="74"/>
      <c r="W13859" s="74"/>
      <c r="X13859" s="74"/>
    </row>
    <row r="13860">
      <c r="S13860" s="73"/>
      <c r="T13860" s="73"/>
      <c r="U13860" s="74"/>
      <c r="V13860" s="74"/>
      <c r="W13860" s="74"/>
      <c r="X13860" s="74"/>
    </row>
    <row r="13861">
      <c r="S13861" s="73"/>
      <c r="T13861" s="73"/>
      <c r="U13861" s="74"/>
      <c r="V13861" s="74"/>
      <c r="W13861" s="74"/>
      <c r="X13861" s="74"/>
    </row>
    <row r="13862">
      <c r="S13862" s="73"/>
      <c r="T13862" s="73"/>
      <c r="U13862" s="74"/>
      <c r="V13862" s="74"/>
      <c r="W13862" s="74"/>
      <c r="X13862" s="74"/>
    </row>
    <row r="13863">
      <c r="S13863" s="73"/>
      <c r="T13863" s="73"/>
      <c r="U13863" s="74"/>
      <c r="V13863" s="74"/>
      <c r="W13863" s="74"/>
      <c r="X13863" s="74"/>
    </row>
    <row r="13864">
      <c r="S13864" s="73"/>
      <c r="T13864" s="73"/>
      <c r="U13864" s="74"/>
      <c r="V13864" s="74"/>
      <c r="W13864" s="74"/>
      <c r="X13864" s="74"/>
    </row>
    <row r="13865">
      <c r="S13865" s="73"/>
      <c r="T13865" s="73"/>
      <c r="U13865" s="74"/>
      <c r="V13865" s="74"/>
      <c r="W13865" s="74"/>
      <c r="X13865" s="74"/>
    </row>
    <row r="13866">
      <c r="S13866" s="73"/>
      <c r="T13866" s="73"/>
      <c r="U13866" s="74"/>
      <c r="V13866" s="74"/>
      <c r="W13866" s="74"/>
      <c r="X13866" s="74"/>
    </row>
    <row r="13867">
      <c r="S13867" s="73"/>
      <c r="T13867" s="73"/>
      <c r="U13867" s="74"/>
      <c r="V13867" s="74"/>
      <c r="W13867" s="74"/>
      <c r="X13867" s="74"/>
    </row>
    <row r="13868">
      <c r="S13868" s="73"/>
      <c r="T13868" s="73"/>
      <c r="U13868" s="74"/>
      <c r="V13868" s="74"/>
      <c r="W13868" s="74"/>
      <c r="X13868" s="74"/>
    </row>
    <row r="13869">
      <c r="S13869" s="73"/>
      <c r="T13869" s="73"/>
      <c r="U13869" s="74"/>
      <c r="V13869" s="74"/>
      <c r="W13869" s="74"/>
      <c r="X13869" s="74"/>
    </row>
    <row r="13870">
      <c r="S13870" s="73"/>
      <c r="T13870" s="73"/>
      <c r="U13870" s="74"/>
      <c r="V13870" s="74"/>
      <c r="W13870" s="74"/>
      <c r="X13870" s="74"/>
    </row>
    <row r="13871">
      <c r="S13871" s="73"/>
      <c r="T13871" s="73"/>
      <c r="U13871" s="74"/>
      <c r="V13871" s="74"/>
      <c r="W13871" s="74"/>
      <c r="X13871" s="74"/>
    </row>
    <row r="13872">
      <c r="S13872" s="73"/>
      <c r="T13872" s="73"/>
      <c r="U13872" s="74"/>
      <c r="V13872" s="74"/>
      <c r="W13872" s="74"/>
      <c r="X13872" s="74"/>
    </row>
    <row r="13873">
      <c r="S13873" s="73"/>
      <c r="T13873" s="73"/>
      <c r="U13873" s="74"/>
      <c r="V13873" s="74"/>
      <c r="W13873" s="74"/>
      <c r="X13873" s="74"/>
    </row>
    <row r="13874">
      <c r="S13874" s="73"/>
      <c r="T13874" s="73"/>
      <c r="U13874" s="74"/>
      <c r="V13874" s="74"/>
      <c r="W13874" s="74"/>
      <c r="X13874" s="74"/>
    </row>
    <row r="13875">
      <c r="S13875" s="73"/>
      <c r="T13875" s="73"/>
      <c r="U13875" s="74"/>
      <c r="V13875" s="74"/>
      <c r="W13875" s="74"/>
      <c r="X13875" s="74"/>
    </row>
    <row r="13876">
      <c r="S13876" s="73"/>
      <c r="T13876" s="73"/>
      <c r="U13876" s="74"/>
      <c r="V13876" s="74"/>
      <c r="W13876" s="74"/>
      <c r="X13876" s="74"/>
    </row>
    <row r="13877">
      <c r="S13877" s="73"/>
      <c r="T13877" s="73"/>
      <c r="U13877" s="74"/>
      <c r="V13877" s="74"/>
      <c r="W13877" s="74"/>
      <c r="X13877" s="74"/>
    </row>
    <row r="13878">
      <c r="S13878" s="73"/>
      <c r="T13878" s="73"/>
      <c r="U13878" s="74"/>
      <c r="V13878" s="74"/>
      <c r="W13878" s="74"/>
      <c r="X13878" s="74"/>
    </row>
    <row r="13879">
      <c r="S13879" s="73"/>
      <c r="T13879" s="73"/>
      <c r="U13879" s="74"/>
      <c r="V13879" s="74"/>
      <c r="W13879" s="74"/>
      <c r="X13879" s="74"/>
    </row>
    <row r="13880">
      <c r="S13880" s="73"/>
      <c r="T13880" s="73"/>
      <c r="U13880" s="74"/>
      <c r="V13880" s="74"/>
      <c r="W13880" s="74"/>
      <c r="X13880" s="74"/>
    </row>
    <row r="13881">
      <c r="S13881" s="73"/>
      <c r="T13881" s="73"/>
      <c r="U13881" s="74"/>
      <c r="V13881" s="74"/>
      <c r="W13881" s="74"/>
      <c r="X13881" s="74"/>
    </row>
    <row r="13882">
      <c r="S13882" s="73"/>
      <c r="T13882" s="73"/>
      <c r="U13882" s="74"/>
      <c r="V13882" s="74"/>
      <c r="W13882" s="74"/>
      <c r="X13882" s="74"/>
    </row>
    <row r="13883">
      <c r="S13883" s="73"/>
      <c r="T13883" s="73"/>
      <c r="U13883" s="74"/>
      <c r="V13883" s="74"/>
      <c r="W13883" s="74"/>
      <c r="X13883" s="77"/>
    </row>
    <row r="13884">
      <c r="S13884" s="73"/>
      <c r="T13884" s="73"/>
      <c r="U13884" s="74"/>
      <c r="V13884" s="74"/>
      <c r="W13884" s="74"/>
      <c r="X13884" s="77"/>
    </row>
    <row r="13885">
      <c r="S13885" s="73"/>
      <c r="T13885" s="73"/>
      <c r="U13885" s="74"/>
      <c r="V13885" s="74"/>
      <c r="W13885" s="74"/>
      <c r="X13885" s="77"/>
    </row>
    <row r="13886">
      <c r="S13886" s="73"/>
      <c r="T13886" s="73"/>
      <c r="U13886" s="74"/>
      <c r="V13886" s="74"/>
      <c r="W13886" s="74"/>
      <c r="X13886" s="77"/>
    </row>
    <row r="13887">
      <c r="S13887" s="73"/>
      <c r="T13887" s="73"/>
      <c r="U13887" s="74"/>
      <c r="V13887" s="74"/>
      <c r="W13887" s="74"/>
      <c r="X13887" s="77"/>
    </row>
    <row r="13888">
      <c r="S13888" s="73"/>
      <c r="T13888" s="73"/>
      <c r="U13888" s="74"/>
      <c r="V13888" s="74"/>
      <c r="W13888" s="74"/>
      <c r="X13888" s="77"/>
    </row>
    <row r="13889">
      <c r="S13889" s="73"/>
      <c r="T13889" s="73"/>
      <c r="U13889" s="74"/>
      <c r="V13889" s="74"/>
      <c r="W13889" s="74"/>
      <c r="X13889" s="77"/>
    </row>
    <row r="13890">
      <c r="S13890" s="73"/>
      <c r="T13890" s="73"/>
      <c r="U13890" s="74"/>
      <c r="V13890" s="74"/>
      <c r="W13890" s="74"/>
      <c r="X13890" s="77"/>
    </row>
    <row r="13891">
      <c r="S13891" s="73"/>
      <c r="T13891" s="73"/>
      <c r="U13891" s="74"/>
      <c r="V13891" s="74"/>
      <c r="W13891" s="74"/>
      <c r="X13891" s="77"/>
    </row>
    <row r="13892">
      <c r="S13892" s="73"/>
      <c r="T13892" s="73"/>
      <c r="U13892" s="74"/>
      <c r="V13892" s="74"/>
      <c r="W13892" s="74"/>
      <c r="X13892" s="77"/>
    </row>
    <row r="13893">
      <c r="S13893" s="73"/>
      <c r="T13893" s="73"/>
      <c r="U13893" s="74"/>
      <c r="V13893" s="74"/>
      <c r="W13893" s="74"/>
      <c r="X13893" s="77"/>
    </row>
    <row r="13894">
      <c r="S13894" s="73"/>
      <c r="T13894" s="73"/>
      <c r="U13894" s="74"/>
      <c r="V13894" s="74"/>
      <c r="W13894" s="74"/>
      <c r="X13894" s="77"/>
    </row>
    <row r="13895">
      <c r="S13895" s="73"/>
      <c r="T13895" s="73"/>
      <c r="U13895" s="74"/>
      <c r="V13895" s="74"/>
      <c r="W13895" s="74"/>
      <c r="X13895" s="77"/>
    </row>
    <row r="13896">
      <c r="S13896" s="73"/>
      <c r="T13896" s="73"/>
      <c r="U13896" s="74"/>
      <c r="V13896" s="74"/>
      <c r="W13896" s="74"/>
      <c r="X13896" s="77"/>
    </row>
    <row r="13897">
      <c r="S13897" s="73"/>
      <c r="T13897" s="73"/>
      <c r="U13897" s="74"/>
      <c r="V13897" s="74"/>
      <c r="W13897" s="74"/>
      <c r="X13897" s="77"/>
    </row>
    <row r="13898">
      <c r="S13898" s="73"/>
      <c r="T13898" s="73"/>
      <c r="U13898" s="74"/>
      <c r="V13898" s="74"/>
      <c r="W13898" s="74"/>
      <c r="X13898" s="77"/>
    </row>
    <row r="13899">
      <c r="S13899" s="73"/>
      <c r="T13899" s="73"/>
      <c r="U13899" s="74"/>
      <c r="V13899" s="74"/>
      <c r="W13899" s="74"/>
      <c r="X13899" s="77"/>
    </row>
    <row r="13900">
      <c r="S13900" s="73"/>
      <c r="T13900" s="73"/>
      <c r="U13900" s="74"/>
      <c r="V13900" s="74"/>
      <c r="W13900" s="74"/>
      <c r="X13900" s="77"/>
    </row>
    <row r="13901">
      <c r="S13901" s="73"/>
      <c r="T13901" s="73"/>
      <c r="U13901" s="74"/>
      <c r="V13901" s="74"/>
      <c r="W13901" s="74"/>
      <c r="X13901" s="77"/>
    </row>
    <row r="13902">
      <c r="S13902" s="73"/>
      <c r="T13902" s="73"/>
      <c r="U13902" s="74"/>
      <c r="V13902" s="74"/>
      <c r="W13902" s="74"/>
      <c r="X13902" s="77"/>
    </row>
    <row r="13903">
      <c r="S13903" s="73"/>
      <c r="T13903" s="73"/>
      <c r="U13903" s="74"/>
      <c r="V13903" s="74"/>
      <c r="W13903" s="74"/>
      <c r="X13903" s="77"/>
    </row>
    <row r="13904">
      <c r="S13904" s="73"/>
      <c r="T13904" s="73"/>
      <c r="U13904" s="74"/>
      <c r="V13904" s="74"/>
      <c r="W13904" s="74"/>
      <c r="X13904" s="77"/>
    </row>
    <row r="13905">
      <c r="S13905" s="73"/>
      <c r="T13905" s="73"/>
      <c r="U13905" s="74"/>
      <c r="V13905" s="74"/>
      <c r="W13905" s="74"/>
      <c r="X13905" s="77"/>
    </row>
    <row r="13906">
      <c r="S13906" s="73"/>
      <c r="T13906" s="73"/>
      <c r="U13906" s="74"/>
      <c r="V13906" s="74"/>
      <c r="W13906" s="74"/>
      <c r="X13906" s="77"/>
    </row>
    <row r="13907">
      <c r="S13907" s="73"/>
      <c r="T13907" s="73"/>
      <c r="U13907" s="74"/>
      <c r="V13907" s="74"/>
      <c r="W13907" s="74"/>
      <c r="X13907" s="77"/>
    </row>
    <row r="13908">
      <c r="S13908" s="73"/>
      <c r="T13908" s="73"/>
      <c r="U13908" s="74"/>
      <c r="V13908" s="74"/>
      <c r="W13908" s="74"/>
      <c r="X13908" s="77"/>
    </row>
    <row r="13909">
      <c r="S13909" s="73"/>
      <c r="T13909" s="73"/>
      <c r="U13909" s="74"/>
      <c r="V13909" s="74"/>
      <c r="W13909" s="74"/>
      <c r="X13909" s="77"/>
    </row>
    <row r="13910">
      <c r="S13910" s="73"/>
      <c r="T13910" s="73"/>
      <c r="U13910" s="74"/>
      <c r="V13910" s="74"/>
      <c r="W13910" s="74"/>
      <c r="X13910" s="77"/>
    </row>
    <row r="13911">
      <c r="S13911" s="73"/>
      <c r="T13911" s="73"/>
      <c r="U13911" s="74"/>
      <c r="V13911" s="74"/>
      <c r="W13911" s="74"/>
      <c r="X13911" s="77"/>
    </row>
    <row r="13912">
      <c r="S13912" s="73"/>
      <c r="T13912" s="73"/>
      <c r="U13912" s="74"/>
      <c r="V13912" s="74"/>
      <c r="W13912" s="74"/>
      <c r="X13912" s="77"/>
    </row>
    <row r="13913">
      <c r="S13913" s="73"/>
      <c r="T13913" s="73"/>
      <c r="U13913" s="74"/>
      <c r="V13913" s="74"/>
      <c r="W13913" s="74"/>
      <c r="X13913" s="77"/>
    </row>
    <row r="13914">
      <c r="S13914" s="73"/>
      <c r="T13914" s="73"/>
      <c r="U13914" s="74"/>
      <c r="V13914" s="74"/>
      <c r="W13914" s="74"/>
      <c r="X13914" s="77"/>
    </row>
    <row r="13915">
      <c r="S13915" s="73"/>
      <c r="T13915" s="73"/>
      <c r="U13915" s="74"/>
      <c r="V13915" s="74"/>
      <c r="W13915" s="74"/>
      <c r="X13915" s="77"/>
    </row>
    <row r="13916">
      <c r="S13916" s="73"/>
      <c r="T13916" s="73"/>
      <c r="U13916" s="74"/>
      <c r="V13916" s="74"/>
      <c r="W13916" s="74"/>
      <c r="X13916" s="77"/>
    </row>
    <row r="13917">
      <c r="S13917" s="73"/>
      <c r="T13917" s="73"/>
      <c r="U13917" s="74"/>
      <c r="V13917" s="74"/>
      <c r="W13917" s="74"/>
      <c r="X13917" s="77"/>
    </row>
    <row r="13918">
      <c r="S13918" s="73"/>
      <c r="T13918" s="73"/>
      <c r="U13918" s="74"/>
      <c r="V13918" s="74"/>
      <c r="W13918" s="74"/>
      <c r="X13918" s="77"/>
    </row>
    <row r="13919">
      <c r="S13919" s="73"/>
      <c r="T13919" s="73"/>
      <c r="U13919" s="74"/>
      <c r="V13919" s="74"/>
      <c r="W13919" s="74"/>
      <c r="X13919" s="77"/>
    </row>
    <row r="13920">
      <c r="S13920" s="73"/>
      <c r="T13920" s="73"/>
      <c r="U13920" s="74"/>
      <c r="V13920" s="74"/>
      <c r="W13920" s="74"/>
      <c r="X13920" s="77"/>
    </row>
    <row r="13921">
      <c r="S13921" s="73"/>
      <c r="T13921" s="73"/>
      <c r="U13921" s="74"/>
      <c r="V13921" s="74"/>
      <c r="W13921" s="74"/>
      <c r="X13921" s="77"/>
    </row>
    <row r="13922">
      <c r="S13922" s="73"/>
      <c r="T13922" s="73"/>
      <c r="U13922" s="74"/>
      <c r="V13922" s="74"/>
      <c r="W13922" s="74"/>
      <c r="X13922" s="77"/>
    </row>
    <row r="13923">
      <c r="S13923" s="73"/>
      <c r="T13923" s="73"/>
      <c r="U13923" s="74"/>
      <c r="V13923" s="74"/>
      <c r="W13923" s="74"/>
      <c r="X13923" s="77"/>
    </row>
    <row r="13924">
      <c r="S13924" s="73"/>
      <c r="T13924" s="73"/>
      <c r="U13924" s="74"/>
      <c r="V13924" s="74"/>
      <c r="W13924" s="74"/>
      <c r="X13924" s="77"/>
    </row>
    <row r="13925">
      <c r="S13925" s="73"/>
      <c r="T13925" s="73"/>
      <c r="U13925" s="74"/>
      <c r="V13925" s="74"/>
      <c r="W13925" s="74"/>
      <c r="X13925" s="77"/>
    </row>
    <row r="13926">
      <c r="S13926" s="73"/>
      <c r="T13926" s="73"/>
      <c r="U13926" s="74"/>
      <c r="V13926" s="74"/>
      <c r="W13926" s="74"/>
      <c r="X13926" s="77"/>
    </row>
    <row r="13927">
      <c r="S13927" s="73"/>
      <c r="T13927" s="73"/>
      <c r="U13927" s="74"/>
      <c r="V13927" s="74"/>
      <c r="W13927" s="74"/>
      <c r="X13927" s="77"/>
    </row>
    <row r="13928">
      <c r="S13928" s="73"/>
      <c r="T13928" s="73"/>
      <c r="U13928" s="74"/>
      <c r="V13928" s="74"/>
      <c r="W13928" s="74"/>
      <c r="X13928" s="77"/>
    </row>
    <row r="13929">
      <c r="S13929" s="73"/>
      <c r="T13929" s="73"/>
      <c r="U13929" s="74"/>
      <c r="V13929" s="74"/>
      <c r="W13929" s="74"/>
      <c r="X13929" s="77"/>
    </row>
    <row r="13930">
      <c r="S13930" s="73"/>
      <c r="T13930" s="73"/>
      <c r="U13930" s="74"/>
      <c r="V13930" s="74"/>
      <c r="W13930" s="74"/>
      <c r="X13930" s="77"/>
    </row>
    <row r="13931">
      <c r="S13931" s="73"/>
      <c r="T13931" s="73"/>
      <c r="U13931" s="74"/>
      <c r="V13931" s="74"/>
      <c r="W13931" s="74"/>
      <c r="X13931" s="77"/>
    </row>
    <row r="13932">
      <c r="S13932" s="73"/>
      <c r="T13932" s="73"/>
      <c r="U13932" s="74"/>
      <c r="V13932" s="74"/>
      <c r="W13932" s="74"/>
      <c r="X13932" s="77"/>
    </row>
    <row r="13933">
      <c r="S13933" s="73"/>
      <c r="T13933" s="73"/>
      <c r="U13933" s="74"/>
      <c r="V13933" s="74"/>
      <c r="W13933" s="74"/>
      <c r="X13933" s="77"/>
    </row>
    <row r="13934">
      <c r="S13934" s="73"/>
      <c r="T13934" s="73"/>
      <c r="U13934" s="74"/>
      <c r="V13934" s="74"/>
      <c r="W13934" s="74"/>
      <c r="X13934" s="77"/>
    </row>
    <row r="13935">
      <c r="S13935" s="73"/>
      <c r="T13935" s="73"/>
      <c r="U13935" s="74"/>
      <c r="V13935" s="74"/>
      <c r="W13935" s="74"/>
      <c r="X13935" s="77"/>
    </row>
    <row r="13936">
      <c r="S13936" s="73"/>
      <c r="T13936" s="73"/>
      <c r="U13936" s="74"/>
      <c r="V13936" s="74"/>
      <c r="W13936" s="74"/>
      <c r="X13936" s="77"/>
    </row>
    <row r="13937">
      <c r="S13937" s="73"/>
      <c r="T13937" s="73"/>
      <c r="U13937" s="74"/>
      <c r="V13937" s="74"/>
      <c r="W13937" s="74"/>
      <c r="X13937" s="77"/>
    </row>
    <row r="13938">
      <c r="S13938" s="73"/>
      <c r="T13938" s="73"/>
      <c r="U13938" s="74"/>
      <c r="V13938" s="74"/>
      <c r="W13938" s="74"/>
      <c r="X13938" s="77"/>
    </row>
    <row r="13939">
      <c r="S13939" s="73"/>
      <c r="T13939" s="73"/>
      <c r="U13939" s="74"/>
      <c r="V13939" s="74"/>
      <c r="W13939" s="74"/>
      <c r="X13939" s="77"/>
    </row>
    <row r="13940">
      <c r="S13940" s="73"/>
      <c r="T13940" s="73"/>
      <c r="U13940" s="74"/>
      <c r="V13940" s="74"/>
      <c r="W13940" s="74"/>
      <c r="X13940" s="77"/>
    </row>
    <row r="13941">
      <c r="S13941" s="73"/>
      <c r="T13941" s="73"/>
      <c r="U13941" s="74"/>
      <c r="V13941" s="74"/>
      <c r="W13941" s="74"/>
      <c r="X13941" s="77"/>
    </row>
    <row r="13942">
      <c r="S13942" s="73"/>
      <c r="T13942" s="73"/>
      <c r="U13942" s="74"/>
      <c r="V13942" s="74"/>
      <c r="W13942" s="74"/>
      <c r="X13942" s="77"/>
    </row>
    <row r="13943">
      <c r="S13943" s="73"/>
      <c r="T13943" s="73"/>
      <c r="U13943" s="74"/>
      <c r="V13943" s="74"/>
      <c r="W13943" s="74"/>
      <c r="X13943" s="77"/>
    </row>
    <row r="13944">
      <c r="S13944" s="73"/>
      <c r="T13944" s="73"/>
      <c r="U13944" s="74"/>
      <c r="V13944" s="74"/>
      <c r="W13944" s="74"/>
      <c r="X13944" s="77"/>
    </row>
    <row r="13945">
      <c r="S13945" s="73"/>
      <c r="T13945" s="73"/>
      <c r="U13945" s="74"/>
      <c r="V13945" s="74"/>
      <c r="W13945" s="74"/>
      <c r="X13945" s="77"/>
    </row>
    <row r="13946">
      <c r="S13946" s="73"/>
      <c r="T13946" s="73"/>
      <c r="U13946" s="74"/>
      <c r="V13946" s="74"/>
      <c r="W13946" s="74"/>
      <c r="X13946" s="77"/>
    </row>
    <row r="13947">
      <c r="S13947" s="73"/>
      <c r="T13947" s="73"/>
      <c r="U13947" s="74"/>
      <c r="V13947" s="74"/>
      <c r="W13947" s="74"/>
      <c r="X13947" s="77"/>
    </row>
    <row r="13948">
      <c r="S13948" s="73"/>
      <c r="T13948" s="73"/>
      <c r="U13948" s="74"/>
      <c r="V13948" s="74"/>
      <c r="W13948" s="74"/>
      <c r="X13948" s="77"/>
    </row>
    <row r="13949">
      <c r="S13949" s="73"/>
      <c r="T13949" s="73"/>
      <c r="U13949" s="74"/>
      <c r="V13949" s="74"/>
      <c r="W13949" s="74"/>
      <c r="X13949" s="77"/>
    </row>
    <row r="13950">
      <c r="S13950" s="73"/>
      <c r="T13950" s="73"/>
      <c r="U13950" s="74"/>
      <c r="V13950" s="74"/>
      <c r="W13950" s="74"/>
      <c r="X13950" s="77"/>
    </row>
    <row r="13951">
      <c r="S13951" s="73"/>
      <c r="T13951" s="73"/>
      <c r="U13951" s="74"/>
      <c r="V13951" s="74"/>
      <c r="W13951" s="74"/>
      <c r="X13951" s="77"/>
    </row>
    <row r="13952">
      <c r="S13952" s="73"/>
      <c r="T13952" s="73"/>
      <c r="U13952" s="74"/>
      <c r="V13952" s="74"/>
      <c r="W13952" s="74"/>
      <c r="X13952" s="77"/>
    </row>
    <row r="13953">
      <c r="S13953" s="73"/>
      <c r="T13953" s="73"/>
      <c r="U13953" s="74"/>
      <c r="V13953" s="74"/>
      <c r="W13953" s="74"/>
      <c r="X13953" s="77"/>
    </row>
    <row r="13954">
      <c r="S13954" s="73"/>
      <c r="T13954" s="73"/>
      <c r="U13954" s="74"/>
      <c r="V13954" s="74"/>
      <c r="W13954" s="74"/>
      <c r="X13954" s="77"/>
    </row>
    <row r="13955">
      <c r="S13955" s="73"/>
      <c r="T13955" s="73"/>
      <c r="U13955" s="74"/>
      <c r="V13955" s="74"/>
      <c r="W13955" s="74"/>
      <c r="X13955" s="77"/>
    </row>
    <row r="13956">
      <c r="S13956" s="73"/>
      <c r="T13956" s="73"/>
      <c r="U13956" s="74"/>
      <c r="V13956" s="74"/>
      <c r="W13956" s="74"/>
      <c r="X13956" s="77"/>
    </row>
    <row r="13957">
      <c r="S13957" s="73"/>
      <c r="T13957" s="73"/>
      <c r="U13957" s="74"/>
      <c r="V13957" s="74"/>
      <c r="W13957" s="74"/>
      <c r="X13957" s="77"/>
    </row>
    <row r="13958">
      <c r="S13958" s="73"/>
      <c r="T13958" s="73"/>
      <c r="U13958" s="74"/>
      <c r="V13958" s="74"/>
      <c r="W13958" s="74"/>
      <c r="X13958" s="77"/>
    </row>
    <row r="13959">
      <c r="S13959" s="73"/>
      <c r="T13959" s="73"/>
      <c r="U13959" s="74"/>
      <c r="V13959" s="74"/>
      <c r="W13959" s="74"/>
      <c r="X13959" s="77"/>
    </row>
    <row r="13960">
      <c r="S13960" s="73"/>
      <c r="T13960" s="73"/>
      <c r="U13960" s="74"/>
      <c r="V13960" s="74"/>
      <c r="W13960" s="74"/>
      <c r="X13960" s="77"/>
    </row>
    <row r="13961">
      <c r="S13961" s="73"/>
      <c r="T13961" s="73"/>
      <c r="U13961" s="74"/>
      <c r="V13961" s="74"/>
      <c r="W13961" s="74"/>
      <c r="X13961" s="77"/>
    </row>
    <row r="13962">
      <c r="S13962" s="73"/>
      <c r="T13962" s="73"/>
      <c r="U13962" s="74"/>
      <c r="V13962" s="74"/>
      <c r="W13962" s="74"/>
      <c r="X13962" s="77"/>
    </row>
    <row r="13963">
      <c r="S13963" s="73"/>
      <c r="T13963" s="73"/>
      <c r="U13963" s="74"/>
      <c r="V13963" s="74"/>
      <c r="W13963" s="74"/>
      <c r="X13963" s="77"/>
    </row>
    <row r="13964">
      <c r="S13964" s="73"/>
      <c r="T13964" s="73"/>
      <c r="U13964" s="74"/>
      <c r="V13964" s="74"/>
      <c r="W13964" s="74"/>
      <c r="X13964" s="77"/>
    </row>
    <row r="13965">
      <c r="S13965" s="73"/>
      <c r="T13965" s="73"/>
      <c r="U13965" s="74"/>
      <c r="V13965" s="74"/>
      <c r="W13965" s="74"/>
      <c r="X13965" s="77"/>
    </row>
    <row r="13966">
      <c r="S13966" s="73"/>
      <c r="T13966" s="73"/>
      <c r="U13966" s="74"/>
      <c r="V13966" s="74"/>
      <c r="W13966" s="74"/>
      <c r="X13966" s="77"/>
    </row>
    <row r="13967">
      <c r="S13967" s="73"/>
      <c r="T13967" s="73"/>
      <c r="U13967" s="74"/>
      <c r="V13967" s="74"/>
      <c r="W13967" s="74"/>
      <c r="X13967" s="77"/>
    </row>
    <row r="13968">
      <c r="S13968" s="73"/>
      <c r="T13968" s="73"/>
      <c r="U13968" s="74"/>
      <c r="V13968" s="74"/>
      <c r="W13968" s="74"/>
      <c r="X13968" s="77"/>
    </row>
    <row r="13969">
      <c r="S13969" s="73"/>
      <c r="T13969" s="73"/>
      <c r="U13969" s="74"/>
      <c r="V13969" s="74"/>
      <c r="W13969" s="74"/>
      <c r="X13969" s="77"/>
    </row>
    <row r="13970">
      <c r="S13970" s="73"/>
      <c r="T13970" s="73"/>
      <c r="U13970" s="74"/>
      <c r="V13970" s="74"/>
      <c r="W13970" s="74"/>
      <c r="X13970" s="77"/>
    </row>
    <row r="13971">
      <c r="S13971" s="73"/>
      <c r="T13971" s="73"/>
      <c r="U13971" s="74"/>
      <c r="V13971" s="74"/>
      <c r="W13971" s="74"/>
      <c r="X13971" s="77"/>
    </row>
    <row r="13972">
      <c r="S13972" s="73"/>
      <c r="T13972" s="73"/>
      <c r="U13972" s="74"/>
      <c r="V13972" s="74"/>
      <c r="W13972" s="74"/>
      <c r="X13972" s="77"/>
    </row>
    <row r="13973">
      <c r="S13973" s="73"/>
      <c r="T13973" s="73"/>
      <c r="U13973" s="74"/>
      <c r="V13973" s="74"/>
      <c r="W13973" s="74"/>
      <c r="X13973" s="77"/>
    </row>
    <row r="13974">
      <c r="S13974" s="73"/>
      <c r="T13974" s="73"/>
      <c r="U13974" s="74"/>
      <c r="V13974" s="74"/>
      <c r="W13974" s="74"/>
      <c r="X13974" s="77"/>
    </row>
    <row r="13975">
      <c r="S13975" s="73"/>
      <c r="T13975" s="73"/>
      <c r="U13975" s="74"/>
      <c r="V13975" s="74"/>
      <c r="W13975" s="74"/>
      <c r="X13975" s="77"/>
    </row>
    <row r="13976">
      <c r="S13976" s="73"/>
      <c r="T13976" s="73"/>
      <c r="U13976" s="74"/>
      <c r="V13976" s="74"/>
      <c r="W13976" s="74"/>
      <c r="X13976" s="77"/>
    </row>
    <row r="13977">
      <c r="S13977" s="73"/>
      <c r="T13977" s="73"/>
      <c r="U13977" s="74"/>
      <c r="V13977" s="74"/>
      <c r="W13977" s="74"/>
      <c r="X13977" s="77"/>
    </row>
    <row r="13978">
      <c r="S13978" s="73"/>
      <c r="T13978" s="73"/>
      <c r="U13978" s="74"/>
      <c r="V13978" s="74"/>
      <c r="W13978" s="74"/>
      <c r="X13978" s="77"/>
    </row>
    <row r="13979">
      <c r="S13979" s="73"/>
      <c r="T13979" s="73"/>
      <c r="U13979" s="74"/>
      <c r="V13979" s="74"/>
      <c r="W13979" s="74"/>
      <c r="X13979" s="77"/>
    </row>
    <row r="13980">
      <c r="S13980" s="73"/>
      <c r="T13980" s="73"/>
      <c r="U13980" s="74"/>
      <c r="V13980" s="74"/>
      <c r="W13980" s="74"/>
      <c r="X13980" s="77"/>
    </row>
    <row r="13981">
      <c r="S13981" s="73"/>
      <c r="T13981" s="73"/>
      <c r="U13981" s="74"/>
      <c r="V13981" s="74"/>
      <c r="W13981" s="74"/>
      <c r="X13981" s="77"/>
    </row>
    <row r="13982">
      <c r="S13982" s="73"/>
      <c r="T13982" s="73"/>
      <c r="U13982" s="74"/>
      <c r="V13982" s="74"/>
      <c r="W13982" s="74"/>
      <c r="X13982" s="77"/>
    </row>
    <row r="13983">
      <c r="S13983" s="73"/>
      <c r="T13983" s="73"/>
      <c r="U13983" s="74"/>
      <c r="V13983" s="74"/>
      <c r="W13983" s="74"/>
      <c r="X13983" s="77"/>
    </row>
    <row r="13984">
      <c r="S13984" s="73"/>
      <c r="T13984" s="73"/>
      <c r="U13984" s="74"/>
      <c r="V13984" s="74"/>
      <c r="W13984" s="74"/>
      <c r="X13984" s="77"/>
    </row>
    <row r="13985">
      <c r="S13985" s="73"/>
      <c r="T13985" s="73"/>
      <c r="U13985" s="74"/>
      <c r="V13985" s="74"/>
      <c r="W13985" s="74"/>
      <c r="X13985" s="77"/>
    </row>
    <row r="13986">
      <c r="S13986" s="73"/>
      <c r="T13986" s="73"/>
      <c r="U13986" s="74"/>
      <c r="V13986" s="74"/>
      <c r="W13986" s="74"/>
      <c r="X13986" s="77"/>
    </row>
    <row r="13987">
      <c r="S13987" s="73"/>
      <c r="T13987" s="73"/>
      <c r="U13987" s="74"/>
      <c r="V13987" s="74"/>
      <c r="W13987" s="74"/>
      <c r="X13987" s="77"/>
    </row>
    <row r="13988">
      <c r="S13988" s="73"/>
      <c r="T13988" s="73"/>
      <c r="U13988" s="74"/>
      <c r="V13988" s="74"/>
      <c r="W13988" s="74"/>
      <c r="X13988" s="77"/>
    </row>
    <row r="13989">
      <c r="S13989" s="73"/>
      <c r="T13989" s="73"/>
      <c r="U13989" s="74"/>
      <c r="V13989" s="74"/>
      <c r="W13989" s="74"/>
      <c r="X13989" s="77"/>
    </row>
    <row r="13990">
      <c r="S13990" s="73"/>
      <c r="T13990" s="73"/>
      <c r="U13990" s="74"/>
      <c r="V13990" s="74"/>
      <c r="W13990" s="74"/>
      <c r="X13990" s="77"/>
    </row>
    <row r="13991">
      <c r="S13991" s="73"/>
      <c r="T13991" s="73"/>
      <c r="U13991" s="74"/>
      <c r="V13991" s="74"/>
      <c r="W13991" s="74"/>
      <c r="X13991" s="77"/>
    </row>
    <row r="13992">
      <c r="S13992" s="73"/>
      <c r="T13992" s="73"/>
      <c r="U13992" s="74"/>
      <c r="V13992" s="74"/>
      <c r="W13992" s="74"/>
      <c r="X13992" s="77"/>
    </row>
    <row r="13993">
      <c r="S13993" s="73"/>
      <c r="T13993" s="73"/>
      <c r="U13993" s="74"/>
      <c r="V13993" s="74"/>
      <c r="W13993" s="74"/>
      <c r="X13993" s="77"/>
    </row>
    <row r="13994">
      <c r="S13994" s="73"/>
      <c r="T13994" s="73"/>
      <c r="U13994" s="74"/>
      <c r="V13994" s="74"/>
      <c r="W13994" s="74"/>
      <c r="X13994" s="77"/>
    </row>
    <row r="13995">
      <c r="S13995" s="73"/>
      <c r="T13995" s="73"/>
      <c r="U13995" s="74"/>
      <c r="V13995" s="74"/>
      <c r="W13995" s="74"/>
      <c r="X13995" s="77"/>
    </row>
    <row r="13996">
      <c r="S13996" s="73"/>
      <c r="T13996" s="73"/>
      <c r="U13996" s="74"/>
      <c r="V13996" s="74"/>
      <c r="W13996" s="74"/>
      <c r="X13996" s="77"/>
    </row>
    <row r="13997">
      <c r="S13997" s="73"/>
      <c r="T13997" s="73"/>
      <c r="U13997" s="74"/>
      <c r="V13997" s="74"/>
      <c r="W13997" s="74"/>
      <c r="X13997" s="77"/>
    </row>
    <row r="13998">
      <c r="S13998" s="73"/>
      <c r="T13998" s="73"/>
      <c r="U13998" s="74"/>
      <c r="V13998" s="74"/>
      <c r="W13998" s="74"/>
      <c r="X13998" s="77"/>
    </row>
    <row r="13999">
      <c r="S13999" s="73"/>
      <c r="T13999" s="73"/>
      <c r="U13999" s="74"/>
      <c r="V13999" s="74"/>
      <c r="W13999" s="74"/>
      <c r="X13999" s="77"/>
    </row>
    <row r="14000">
      <c r="S14000" s="73"/>
      <c r="T14000" s="73"/>
      <c r="U14000" s="74"/>
      <c r="V14000" s="74"/>
      <c r="W14000" s="74"/>
      <c r="X14000" s="77"/>
    </row>
    <row r="14001">
      <c r="S14001" s="73"/>
      <c r="T14001" s="73"/>
      <c r="U14001" s="74"/>
      <c r="V14001" s="74"/>
      <c r="W14001" s="74"/>
      <c r="X14001" s="77"/>
    </row>
    <row r="14002">
      <c r="S14002" s="73"/>
      <c r="T14002" s="73"/>
      <c r="U14002" s="74"/>
      <c r="V14002" s="74"/>
      <c r="W14002" s="74"/>
      <c r="X14002" s="77"/>
    </row>
    <row r="14003">
      <c r="S14003" s="73"/>
      <c r="T14003" s="73"/>
      <c r="U14003" s="74"/>
      <c r="V14003" s="74"/>
      <c r="W14003" s="74"/>
      <c r="X14003" s="77"/>
    </row>
    <row r="14004">
      <c r="S14004" s="73"/>
      <c r="T14004" s="73"/>
      <c r="U14004" s="74"/>
      <c r="V14004" s="74"/>
      <c r="W14004" s="74"/>
      <c r="X14004" s="77"/>
    </row>
    <row r="14005">
      <c r="S14005" s="73"/>
      <c r="T14005" s="73"/>
      <c r="U14005" s="74"/>
      <c r="V14005" s="74"/>
      <c r="W14005" s="74"/>
      <c r="X14005" s="77"/>
    </row>
    <row r="14006">
      <c r="S14006" s="73"/>
      <c r="T14006" s="73"/>
      <c r="U14006" s="74"/>
      <c r="V14006" s="74"/>
      <c r="W14006" s="74"/>
      <c r="X14006" s="77"/>
    </row>
    <row r="14007">
      <c r="S14007" s="73"/>
      <c r="T14007" s="73"/>
      <c r="U14007" s="74"/>
      <c r="V14007" s="74"/>
      <c r="W14007" s="74"/>
      <c r="X14007" s="77"/>
    </row>
    <row r="14008">
      <c r="S14008" s="73"/>
      <c r="T14008" s="73"/>
      <c r="U14008" s="74"/>
      <c r="V14008" s="74"/>
      <c r="W14008" s="74"/>
      <c r="X14008" s="77"/>
    </row>
    <row r="14009">
      <c r="S14009" s="73"/>
      <c r="T14009" s="73"/>
      <c r="U14009" s="74"/>
      <c r="V14009" s="74"/>
      <c r="W14009" s="74"/>
      <c r="X14009" s="77"/>
    </row>
    <row r="14010">
      <c r="S14010" s="73"/>
      <c r="T14010" s="73"/>
      <c r="U14010" s="74"/>
      <c r="V14010" s="74"/>
      <c r="W14010" s="74"/>
      <c r="X14010" s="77"/>
    </row>
    <row r="14011">
      <c r="S14011" s="73"/>
      <c r="T14011" s="73"/>
      <c r="U14011" s="74"/>
      <c r="V14011" s="74"/>
      <c r="W14011" s="74"/>
      <c r="X14011" s="77"/>
    </row>
    <row r="14012">
      <c r="S14012" s="73"/>
      <c r="T14012" s="73"/>
      <c r="U14012" s="74"/>
      <c r="V14012" s="74"/>
      <c r="W14012" s="74"/>
      <c r="X14012" s="77"/>
    </row>
    <row r="14013">
      <c r="S14013" s="73"/>
      <c r="T14013" s="73"/>
      <c r="U14013" s="74"/>
      <c r="V14013" s="74"/>
      <c r="W14013" s="74"/>
      <c r="X14013" s="77"/>
    </row>
    <row r="14014">
      <c r="S14014" s="73"/>
      <c r="T14014" s="73"/>
      <c r="U14014" s="74"/>
      <c r="V14014" s="74"/>
      <c r="W14014" s="74"/>
      <c r="X14014" s="77"/>
    </row>
    <row r="14015">
      <c r="S14015" s="73"/>
      <c r="T14015" s="73"/>
      <c r="U14015" s="74"/>
      <c r="V14015" s="74"/>
      <c r="W14015" s="74"/>
      <c r="X14015" s="77"/>
    </row>
    <row r="14016">
      <c r="S14016" s="73"/>
      <c r="T14016" s="73"/>
      <c r="U14016" s="74"/>
      <c r="V14016" s="74"/>
      <c r="W14016" s="74"/>
      <c r="X14016" s="77"/>
    </row>
    <row r="14017">
      <c r="S14017" s="73"/>
      <c r="T14017" s="73"/>
      <c r="U14017" s="74"/>
      <c r="V14017" s="74"/>
      <c r="W14017" s="74"/>
      <c r="X14017" s="77"/>
    </row>
    <row r="14018">
      <c r="S14018" s="73"/>
      <c r="T14018" s="73"/>
      <c r="U14018" s="74"/>
      <c r="V14018" s="74"/>
      <c r="W14018" s="74"/>
      <c r="X14018" s="77"/>
    </row>
    <row r="14019">
      <c r="S14019" s="73"/>
      <c r="T14019" s="73"/>
      <c r="U14019" s="74"/>
      <c r="V14019" s="74"/>
      <c r="W14019" s="74"/>
      <c r="X14019" s="77"/>
    </row>
    <row r="14020">
      <c r="S14020" s="73"/>
      <c r="T14020" s="73"/>
      <c r="U14020" s="74"/>
      <c r="V14020" s="74"/>
      <c r="W14020" s="74"/>
      <c r="X14020" s="77"/>
    </row>
    <row r="14021">
      <c r="S14021" s="73"/>
      <c r="T14021" s="73"/>
      <c r="U14021" s="74"/>
      <c r="V14021" s="74"/>
      <c r="W14021" s="74"/>
      <c r="X14021" s="77"/>
    </row>
    <row r="14022">
      <c r="S14022" s="73"/>
      <c r="T14022" s="73"/>
      <c r="U14022" s="74"/>
      <c r="V14022" s="74"/>
      <c r="W14022" s="74"/>
      <c r="X14022" s="77"/>
    </row>
    <row r="14023">
      <c r="S14023" s="73"/>
      <c r="T14023" s="73"/>
      <c r="U14023" s="74"/>
      <c r="V14023" s="74"/>
      <c r="W14023" s="74"/>
      <c r="X14023" s="77"/>
    </row>
    <row r="14024">
      <c r="S14024" s="73"/>
      <c r="T14024" s="73"/>
      <c r="U14024" s="74"/>
      <c r="V14024" s="74"/>
      <c r="W14024" s="74"/>
      <c r="X14024" s="77"/>
    </row>
    <row r="14025">
      <c r="S14025" s="73"/>
      <c r="T14025" s="73"/>
      <c r="U14025" s="74"/>
      <c r="V14025" s="74"/>
      <c r="W14025" s="74"/>
      <c r="X14025" s="77"/>
    </row>
    <row r="14026">
      <c r="S14026" s="73"/>
      <c r="T14026" s="73"/>
      <c r="U14026" s="74"/>
      <c r="V14026" s="74"/>
      <c r="W14026" s="74"/>
      <c r="X14026" s="77"/>
    </row>
    <row r="14027">
      <c r="S14027" s="73"/>
      <c r="T14027" s="73"/>
      <c r="U14027" s="74"/>
      <c r="V14027" s="74"/>
      <c r="W14027" s="74"/>
      <c r="X14027" s="77"/>
    </row>
    <row r="14028">
      <c r="S14028" s="73"/>
      <c r="T14028" s="73"/>
      <c r="U14028" s="74"/>
      <c r="V14028" s="74"/>
      <c r="W14028" s="74"/>
      <c r="X14028" s="77"/>
    </row>
    <row r="14029">
      <c r="S14029" s="73"/>
      <c r="T14029" s="73"/>
      <c r="U14029" s="74"/>
      <c r="V14029" s="74"/>
      <c r="W14029" s="74"/>
      <c r="X14029" s="77"/>
    </row>
    <row r="14030">
      <c r="S14030" s="73"/>
      <c r="T14030" s="73"/>
      <c r="U14030" s="74"/>
      <c r="V14030" s="74"/>
      <c r="W14030" s="74"/>
      <c r="X14030" s="77"/>
    </row>
    <row r="14031">
      <c r="S14031" s="73"/>
      <c r="T14031" s="73"/>
      <c r="U14031" s="74"/>
      <c r="V14031" s="74"/>
      <c r="W14031" s="74"/>
      <c r="X14031" s="77"/>
    </row>
    <row r="14032">
      <c r="S14032" s="73"/>
      <c r="T14032" s="73"/>
      <c r="U14032" s="74"/>
      <c r="V14032" s="74"/>
      <c r="W14032" s="74"/>
      <c r="X14032" s="77"/>
    </row>
    <row r="14033">
      <c r="S14033" s="73"/>
      <c r="T14033" s="73"/>
      <c r="U14033" s="74"/>
      <c r="V14033" s="74"/>
      <c r="W14033" s="74"/>
      <c r="X14033" s="77"/>
    </row>
    <row r="14034">
      <c r="S14034" s="73"/>
      <c r="T14034" s="73"/>
      <c r="U14034" s="74"/>
      <c r="V14034" s="74"/>
      <c r="W14034" s="74"/>
      <c r="X14034" s="77"/>
    </row>
    <row r="14035">
      <c r="S14035" s="73"/>
      <c r="T14035" s="73"/>
      <c r="U14035" s="74"/>
      <c r="V14035" s="74"/>
      <c r="W14035" s="74"/>
      <c r="X14035" s="77"/>
    </row>
    <row r="14036">
      <c r="S14036" s="73"/>
      <c r="T14036" s="73"/>
      <c r="U14036" s="74"/>
      <c r="V14036" s="74"/>
      <c r="W14036" s="74"/>
      <c r="X14036" s="77"/>
    </row>
    <row r="14037">
      <c r="S14037" s="73"/>
      <c r="T14037" s="73"/>
      <c r="U14037" s="74"/>
      <c r="V14037" s="74"/>
      <c r="W14037" s="74"/>
      <c r="X14037" s="77"/>
    </row>
    <row r="14038">
      <c r="S14038" s="73"/>
      <c r="T14038" s="73"/>
      <c r="U14038" s="74"/>
      <c r="V14038" s="74"/>
      <c r="W14038" s="74"/>
      <c r="X14038" s="77"/>
    </row>
    <row r="14039">
      <c r="S14039" s="73"/>
      <c r="T14039" s="73"/>
      <c r="U14039" s="74"/>
      <c r="V14039" s="74"/>
      <c r="W14039" s="74"/>
      <c r="X14039" s="77"/>
    </row>
    <row r="14040">
      <c r="S14040" s="73"/>
      <c r="T14040" s="73"/>
      <c r="U14040" s="74"/>
      <c r="V14040" s="74"/>
      <c r="W14040" s="74"/>
      <c r="X14040" s="77"/>
    </row>
    <row r="14041">
      <c r="S14041" s="73"/>
      <c r="T14041" s="73"/>
      <c r="U14041" s="74"/>
      <c r="V14041" s="74"/>
      <c r="W14041" s="74"/>
      <c r="X14041" s="77"/>
    </row>
    <row r="14042">
      <c r="S14042" s="73"/>
      <c r="T14042" s="73"/>
      <c r="U14042" s="74"/>
      <c r="V14042" s="74"/>
      <c r="W14042" s="74"/>
      <c r="X14042" s="77"/>
    </row>
    <row r="14043">
      <c r="S14043" s="73"/>
      <c r="T14043" s="73"/>
      <c r="U14043" s="74"/>
      <c r="V14043" s="74"/>
      <c r="W14043" s="74"/>
      <c r="X14043" s="77"/>
    </row>
    <row r="14044">
      <c r="S14044" s="73"/>
      <c r="T14044" s="73"/>
      <c r="U14044" s="74"/>
      <c r="V14044" s="74"/>
      <c r="W14044" s="74"/>
      <c r="X14044" s="77"/>
    </row>
    <row r="14045">
      <c r="S14045" s="73"/>
      <c r="T14045" s="73"/>
      <c r="U14045" s="74"/>
      <c r="V14045" s="74"/>
      <c r="W14045" s="74"/>
      <c r="X14045" s="77"/>
    </row>
    <row r="14046">
      <c r="S14046" s="73"/>
      <c r="T14046" s="73"/>
      <c r="U14046" s="74"/>
      <c r="V14046" s="74"/>
      <c r="W14046" s="74"/>
      <c r="X14046" s="77"/>
    </row>
    <row r="14047">
      <c r="S14047" s="73"/>
      <c r="T14047" s="73"/>
      <c r="U14047" s="74"/>
      <c r="V14047" s="74"/>
      <c r="W14047" s="74"/>
      <c r="X14047" s="77"/>
    </row>
    <row r="14048">
      <c r="S14048" s="73"/>
      <c r="T14048" s="73"/>
      <c r="U14048" s="74"/>
      <c r="V14048" s="74"/>
      <c r="W14048" s="74"/>
      <c r="X14048" s="77"/>
    </row>
    <row r="14049">
      <c r="S14049" s="73"/>
      <c r="T14049" s="73"/>
      <c r="U14049" s="74"/>
      <c r="V14049" s="74"/>
      <c r="W14049" s="74"/>
      <c r="X14049" s="77"/>
    </row>
    <row r="14050">
      <c r="S14050" s="73"/>
      <c r="T14050" s="73"/>
      <c r="U14050" s="74"/>
      <c r="V14050" s="74"/>
      <c r="W14050" s="74"/>
      <c r="X14050" s="77"/>
    </row>
    <row r="14051">
      <c r="S14051" s="73"/>
      <c r="T14051" s="73"/>
      <c r="U14051" s="74"/>
      <c r="V14051" s="74"/>
      <c r="W14051" s="74"/>
      <c r="X14051" s="77"/>
    </row>
    <row r="14052">
      <c r="S14052" s="73"/>
      <c r="T14052" s="73"/>
      <c r="U14052" s="74"/>
      <c r="V14052" s="74"/>
      <c r="W14052" s="74"/>
      <c r="X14052" s="77"/>
    </row>
    <row r="14053">
      <c r="S14053" s="73"/>
      <c r="T14053" s="73"/>
      <c r="U14053" s="74"/>
      <c r="V14053" s="74"/>
      <c r="W14053" s="74"/>
      <c r="X14053" s="77"/>
    </row>
    <row r="14054">
      <c r="S14054" s="73"/>
      <c r="T14054" s="73"/>
      <c r="U14054" s="74"/>
      <c r="V14054" s="74"/>
      <c r="W14054" s="74"/>
      <c r="X14054" s="77"/>
    </row>
    <row r="14055">
      <c r="S14055" s="73"/>
      <c r="T14055" s="73"/>
      <c r="U14055" s="74"/>
      <c r="V14055" s="74"/>
      <c r="W14055" s="74"/>
      <c r="X14055" s="77"/>
    </row>
    <row r="14056">
      <c r="S14056" s="73"/>
      <c r="T14056" s="73"/>
      <c r="U14056" s="74"/>
      <c r="V14056" s="74"/>
      <c r="W14056" s="74"/>
      <c r="X14056" s="77"/>
    </row>
    <row r="14057">
      <c r="S14057" s="73"/>
      <c r="T14057" s="73"/>
      <c r="U14057" s="74"/>
      <c r="V14057" s="74"/>
      <c r="W14057" s="74"/>
      <c r="X14057" s="77"/>
    </row>
    <row r="14058">
      <c r="S14058" s="73"/>
      <c r="T14058" s="73"/>
      <c r="U14058" s="74"/>
      <c r="V14058" s="74"/>
      <c r="W14058" s="74"/>
      <c r="X14058" s="77"/>
    </row>
    <row r="14059">
      <c r="S14059" s="73"/>
      <c r="T14059" s="73"/>
      <c r="U14059" s="74"/>
      <c r="V14059" s="74"/>
      <c r="W14059" s="74"/>
      <c r="X14059" s="77"/>
    </row>
    <row r="14060">
      <c r="S14060" s="73"/>
      <c r="T14060" s="73"/>
      <c r="U14060" s="74"/>
      <c r="V14060" s="74"/>
      <c r="W14060" s="74"/>
      <c r="X14060" s="77"/>
    </row>
    <row r="14061">
      <c r="S14061" s="73"/>
      <c r="T14061" s="73"/>
      <c r="U14061" s="74"/>
      <c r="V14061" s="74"/>
      <c r="W14061" s="74"/>
      <c r="X14061" s="77"/>
    </row>
    <row r="14062">
      <c r="S14062" s="73"/>
      <c r="T14062" s="73"/>
      <c r="U14062" s="74"/>
      <c r="V14062" s="74"/>
      <c r="W14062" s="74"/>
      <c r="X14062" s="77"/>
    </row>
    <row r="14063">
      <c r="S14063" s="76"/>
      <c r="T14063" s="73"/>
      <c r="U14063" s="74"/>
      <c r="V14063" s="74"/>
      <c r="W14063" s="74"/>
      <c r="X14063" s="77"/>
    </row>
    <row r="14064">
      <c r="S14064" s="73"/>
      <c r="T14064" s="73"/>
      <c r="U14064" s="74"/>
      <c r="V14064" s="74"/>
      <c r="W14064" s="74"/>
      <c r="X14064" s="77"/>
    </row>
    <row r="14065">
      <c r="S14065" s="73"/>
      <c r="T14065" s="73"/>
      <c r="U14065" s="74"/>
      <c r="V14065" s="74"/>
      <c r="W14065" s="74"/>
      <c r="X14065" s="77"/>
    </row>
    <row r="14066">
      <c r="S14066" s="73"/>
      <c r="T14066" s="73"/>
      <c r="U14066" s="74"/>
      <c r="V14066" s="74"/>
      <c r="W14066" s="74"/>
      <c r="X14066" s="77"/>
    </row>
    <row r="14067">
      <c r="S14067" s="73"/>
      <c r="T14067" s="73"/>
      <c r="U14067" s="74"/>
      <c r="V14067" s="74"/>
      <c r="W14067" s="74"/>
      <c r="X14067" s="77"/>
    </row>
    <row r="14068">
      <c r="S14068" s="73"/>
      <c r="T14068" s="73"/>
      <c r="U14068" s="74"/>
      <c r="V14068" s="74"/>
      <c r="W14068" s="74"/>
      <c r="X14068" s="77"/>
    </row>
    <row r="14069">
      <c r="S14069" s="73"/>
      <c r="T14069" s="73"/>
      <c r="U14069" s="74"/>
      <c r="V14069" s="74"/>
      <c r="W14069" s="74"/>
      <c r="X14069" s="77"/>
    </row>
    <row r="14070">
      <c r="S14070" s="73"/>
      <c r="T14070" s="73"/>
      <c r="U14070" s="74"/>
      <c r="V14070" s="74"/>
      <c r="W14070" s="74"/>
      <c r="X14070" s="77"/>
    </row>
    <row r="14071">
      <c r="S14071" s="73"/>
      <c r="T14071" s="73"/>
      <c r="U14071" s="74"/>
      <c r="V14071" s="74"/>
      <c r="W14071" s="74"/>
      <c r="X14071" s="77"/>
    </row>
    <row r="14072">
      <c r="S14072" s="73"/>
      <c r="T14072" s="73"/>
      <c r="U14072" s="74"/>
      <c r="V14072" s="74"/>
      <c r="W14072" s="74"/>
      <c r="X14072" s="77"/>
    </row>
    <row r="14073">
      <c r="S14073" s="73"/>
      <c r="T14073" s="73"/>
      <c r="U14073" s="74"/>
      <c r="V14073" s="74"/>
      <c r="W14073" s="74"/>
      <c r="X14073" s="77"/>
    </row>
    <row r="14074">
      <c r="S14074" s="73"/>
      <c r="T14074" s="73"/>
      <c r="U14074" s="74"/>
      <c r="V14074" s="74"/>
      <c r="W14074" s="74"/>
      <c r="X14074" s="77"/>
    </row>
    <row r="14075">
      <c r="S14075" s="73"/>
      <c r="T14075" s="73"/>
      <c r="U14075" s="74"/>
      <c r="V14075" s="74"/>
      <c r="W14075" s="74"/>
      <c r="X14075" s="77"/>
    </row>
    <row r="14076">
      <c r="S14076" s="73"/>
      <c r="T14076" s="73"/>
      <c r="U14076" s="74"/>
      <c r="V14076" s="74"/>
      <c r="W14076" s="74"/>
      <c r="X14076" s="77"/>
    </row>
    <row r="14077">
      <c r="S14077" s="73"/>
      <c r="T14077" s="73"/>
      <c r="U14077" s="74"/>
      <c r="V14077" s="74"/>
      <c r="W14077" s="74"/>
      <c r="X14077" s="77"/>
    </row>
    <row r="14078">
      <c r="S14078" s="73"/>
      <c r="T14078" s="73"/>
      <c r="U14078" s="74"/>
      <c r="V14078" s="74"/>
      <c r="W14078" s="74"/>
      <c r="X14078" s="77"/>
    </row>
    <row r="14079">
      <c r="S14079" s="73"/>
      <c r="T14079" s="73"/>
      <c r="U14079" s="74"/>
      <c r="V14079" s="74"/>
      <c r="W14079" s="74"/>
      <c r="X14079" s="77"/>
    </row>
    <row r="14080">
      <c r="S14080" s="73"/>
      <c r="T14080" s="73"/>
      <c r="U14080" s="74"/>
      <c r="V14080" s="74"/>
      <c r="W14080" s="74"/>
      <c r="X14080" s="77"/>
    </row>
    <row r="14081">
      <c r="S14081" s="73"/>
      <c r="T14081" s="73"/>
      <c r="U14081" s="74"/>
      <c r="V14081" s="74"/>
      <c r="W14081" s="74"/>
      <c r="X14081" s="77"/>
    </row>
    <row r="14082">
      <c r="S14082" s="73"/>
      <c r="T14082" s="73"/>
      <c r="U14082" s="74"/>
      <c r="V14082" s="74"/>
      <c r="W14082" s="74"/>
      <c r="X14082" s="77"/>
    </row>
    <row r="14083">
      <c r="S14083" s="73"/>
      <c r="T14083" s="73"/>
      <c r="U14083" s="74"/>
      <c r="V14083" s="74"/>
      <c r="W14083" s="74"/>
      <c r="X14083" s="77"/>
    </row>
    <row r="14084">
      <c r="S14084" s="73"/>
      <c r="T14084" s="73"/>
      <c r="U14084" s="74"/>
      <c r="V14084" s="74"/>
      <c r="W14084" s="74"/>
      <c r="X14084" s="77"/>
    </row>
    <row r="14085">
      <c r="S14085" s="73"/>
      <c r="T14085" s="73"/>
      <c r="U14085" s="74"/>
      <c r="V14085" s="74"/>
      <c r="W14085" s="74"/>
      <c r="X14085" s="77"/>
    </row>
    <row r="14086">
      <c r="S14086" s="73"/>
      <c r="T14086" s="73"/>
      <c r="U14086" s="74"/>
      <c r="V14086" s="74"/>
      <c r="W14086" s="74"/>
      <c r="X14086" s="77"/>
    </row>
    <row r="14087">
      <c r="S14087" s="73"/>
      <c r="T14087" s="73"/>
      <c r="U14087" s="74"/>
      <c r="V14087" s="74"/>
      <c r="W14087" s="74"/>
      <c r="X14087" s="77"/>
    </row>
    <row r="14088">
      <c r="S14088" s="73"/>
      <c r="T14088" s="73"/>
      <c r="U14088" s="74"/>
      <c r="V14088" s="74"/>
      <c r="W14088" s="74"/>
      <c r="X14088" s="77"/>
    </row>
    <row r="14089">
      <c r="S14089" s="76"/>
      <c r="T14089" s="73"/>
      <c r="U14089" s="74"/>
      <c r="V14089" s="74"/>
      <c r="W14089" s="74"/>
      <c r="X14089" s="77"/>
    </row>
    <row r="14090">
      <c r="S14090" s="76"/>
      <c r="T14090" s="73"/>
      <c r="U14090" s="74"/>
      <c r="V14090" s="74"/>
      <c r="W14090" s="74"/>
      <c r="X14090" s="77"/>
    </row>
    <row r="14091">
      <c r="S14091" s="73"/>
      <c r="T14091" s="73"/>
      <c r="U14091" s="74"/>
      <c r="V14091" s="74"/>
      <c r="W14091" s="74"/>
      <c r="X14091" s="77"/>
    </row>
    <row r="14092">
      <c r="S14092" s="73"/>
      <c r="T14092" s="73"/>
      <c r="U14092" s="74"/>
      <c r="V14092" s="74"/>
      <c r="W14092" s="74"/>
      <c r="X14092" s="77"/>
    </row>
    <row r="14093">
      <c r="S14093" s="73"/>
      <c r="T14093" s="73"/>
      <c r="U14093" s="74"/>
      <c r="V14093" s="74"/>
      <c r="W14093" s="74"/>
      <c r="X14093" s="77"/>
    </row>
    <row r="14094">
      <c r="S14094" s="76"/>
      <c r="T14094" s="73"/>
      <c r="U14094" s="74"/>
      <c r="V14094" s="74"/>
      <c r="W14094" s="74"/>
      <c r="X14094" s="77"/>
    </row>
    <row r="14095">
      <c r="S14095" s="73"/>
      <c r="T14095" s="73"/>
      <c r="U14095" s="74"/>
      <c r="V14095" s="74"/>
      <c r="W14095" s="74"/>
      <c r="X14095" s="77"/>
    </row>
    <row r="14096">
      <c r="S14096" s="76"/>
      <c r="T14096" s="73"/>
      <c r="U14096" s="74"/>
      <c r="V14096" s="74"/>
      <c r="W14096" s="74"/>
      <c r="X14096" s="77"/>
    </row>
    <row r="14097">
      <c r="S14097" s="73"/>
      <c r="T14097" s="73"/>
      <c r="U14097" s="74"/>
      <c r="V14097" s="74"/>
      <c r="W14097" s="74"/>
      <c r="X14097" s="77"/>
    </row>
    <row r="14098">
      <c r="S14098" s="73"/>
      <c r="T14098" s="73"/>
      <c r="U14098" s="74"/>
      <c r="V14098" s="74"/>
      <c r="W14098" s="74"/>
      <c r="X14098" s="77"/>
    </row>
    <row r="14099">
      <c r="S14099" s="73"/>
      <c r="T14099" s="73"/>
      <c r="U14099" s="74"/>
      <c r="V14099" s="74"/>
      <c r="W14099" s="74"/>
      <c r="X14099" s="77"/>
    </row>
    <row r="14100">
      <c r="S14100" s="73"/>
      <c r="T14100" s="73"/>
      <c r="U14100" s="74"/>
      <c r="V14100" s="74"/>
      <c r="W14100" s="74"/>
      <c r="X14100" s="77"/>
    </row>
    <row r="14101">
      <c r="S14101" s="73"/>
      <c r="T14101" s="73"/>
      <c r="U14101" s="74"/>
      <c r="V14101" s="74"/>
      <c r="W14101" s="74"/>
      <c r="X14101" s="77"/>
    </row>
    <row r="14102">
      <c r="S14102" s="73"/>
      <c r="T14102" s="73"/>
      <c r="U14102" s="74"/>
      <c r="V14102" s="74"/>
      <c r="W14102" s="74"/>
      <c r="X14102" s="77"/>
    </row>
    <row r="14103">
      <c r="S14103" s="73"/>
      <c r="T14103" s="73"/>
      <c r="U14103" s="74"/>
      <c r="V14103" s="74"/>
      <c r="W14103" s="74"/>
      <c r="X14103" s="77"/>
    </row>
    <row r="14104">
      <c r="S14104" s="73"/>
      <c r="T14104" s="73"/>
      <c r="U14104" s="74"/>
      <c r="V14104" s="74"/>
      <c r="W14104" s="74"/>
      <c r="X14104" s="77"/>
    </row>
    <row r="14105">
      <c r="S14105" s="73"/>
      <c r="T14105" s="73"/>
      <c r="U14105" s="74"/>
      <c r="V14105" s="74"/>
      <c r="W14105" s="74"/>
      <c r="X14105" s="77"/>
    </row>
    <row r="14106">
      <c r="S14106" s="73"/>
      <c r="T14106" s="73"/>
      <c r="U14106" s="74"/>
      <c r="V14106" s="74"/>
      <c r="W14106" s="74"/>
      <c r="X14106" s="77"/>
    </row>
    <row r="14107">
      <c r="S14107" s="73"/>
      <c r="T14107" s="73"/>
      <c r="U14107" s="74"/>
      <c r="V14107" s="74"/>
      <c r="W14107" s="74"/>
      <c r="X14107" s="77"/>
    </row>
    <row r="14108">
      <c r="S14108" s="73"/>
      <c r="T14108" s="73"/>
      <c r="U14108" s="74"/>
      <c r="V14108" s="74"/>
      <c r="W14108" s="74"/>
      <c r="X14108" s="77"/>
    </row>
    <row r="14109">
      <c r="S14109" s="73"/>
      <c r="T14109" s="73"/>
      <c r="U14109" s="74"/>
      <c r="V14109" s="74"/>
      <c r="W14109" s="74"/>
      <c r="X14109" s="77"/>
    </row>
    <row r="14110">
      <c r="S14110" s="73"/>
      <c r="T14110" s="73"/>
      <c r="U14110" s="74"/>
      <c r="V14110" s="74"/>
      <c r="W14110" s="74"/>
      <c r="X14110" s="77"/>
    </row>
    <row r="14111">
      <c r="S14111" s="73"/>
      <c r="T14111" s="73"/>
      <c r="U14111" s="74"/>
      <c r="V14111" s="74"/>
      <c r="W14111" s="74"/>
      <c r="X14111" s="77"/>
    </row>
    <row r="14112">
      <c r="S14112" s="73"/>
      <c r="T14112" s="73"/>
      <c r="U14112" s="74"/>
      <c r="V14112" s="74"/>
      <c r="W14112" s="74"/>
      <c r="X14112" s="77"/>
    </row>
    <row r="14113">
      <c r="S14113" s="73"/>
      <c r="T14113" s="73"/>
      <c r="U14113" s="74"/>
      <c r="V14113" s="74"/>
      <c r="W14113" s="74"/>
      <c r="X14113" s="77"/>
    </row>
    <row r="14114">
      <c r="S14114" s="73"/>
      <c r="T14114" s="73"/>
      <c r="U14114" s="74"/>
      <c r="V14114" s="74"/>
      <c r="W14114" s="74"/>
      <c r="X14114" s="77"/>
    </row>
    <row r="14115">
      <c r="S14115" s="73"/>
      <c r="T14115" s="73"/>
      <c r="U14115" s="74"/>
      <c r="V14115" s="74"/>
      <c r="W14115" s="74"/>
      <c r="X14115" s="77"/>
    </row>
    <row r="14116">
      <c r="S14116" s="73"/>
      <c r="T14116" s="73"/>
      <c r="U14116" s="74"/>
      <c r="V14116" s="74"/>
      <c r="W14116" s="74"/>
      <c r="X14116" s="77"/>
    </row>
    <row r="14117">
      <c r="S14117" s="73"/>
      <c r="T14117" s="73"/>
      <c r="U14117" s="74"/>
      <c r="V14117" s="74"/>
      <c r="W14117" s="74"/>
      <c r="X14117" s="77"/>
    </row>
    <row r="14118">
      <c r="S14118" s="76"/>
      <c r="T14118" s="73"/>
      <c r="U14118" s="74"/>
      <c r="V14118" s="74"/>
      <c r="W14118" s="74"/>
      <c r="X14118" s="77"/>
    </row>
    <row r="14119">
      <c r="S14119" s="73"/>
      <c r="T14119" s="73"/>
      <c r="U14119" s="74"/>
      <c r="V14119" s="74"/>
      <c r="W14119" s="74"/>
      <c r="X14119" s="77"/>
    </row>
    <row r="14120">
      <c r="S14120" s="73"/>
      <c r="T14120" s="73"/>
      <c r="U14120" s="74"/>
      <c r="V14120" s="74"/>
      <c r="W14120" s="74"/>
      <c r="X14120" s="77"/>
    </row>
    <row r="14121">
      <c r="S14121" s="73"/>
      <c r="T14121" s="73"/>
      <c r="U14121" s="74"/>
      <c r="V14121" s="74"/>
      <c r="W14121" s="74"/>
      <c r="X14121" s="77"/>
    </row>
    <row r="14122">
      <c r="S14122" s="73"/>
      <c r="T14122" s="73"/>
      <c r="U14122" s="74"/>
      <c r="V14122" s="74"/>
      <c r="W14122" s="74"/>
      <c r="X14122" s="77"/>
    </row>
    <row r="14123">
      <c r="S14123" s="73"/>
      <c r="T14123" s="73"/>
      <c r="U14123" s="74"/>
      <c r="V14123" s="74"/>
      <c r="W14123" s="74"/>
      <c r="X14123" s="77"/>
    </row>
    <row r="14124">
      <c r="S14124" s="73"/>
      <c r="T14124" s="73"/>
      <c r="U14124" s="74"/>
      <c r="V14124" s="74"/>
      <c r="W14124" s="74"/>
      <c r="X14124" s="77"/>
    </row>
    <row r="14125">
      <c r="S14125" s="73"/>
      <c r="T14125" s="73"/>
      <c r="U14125" s="74"/>
      <c r="V14125" s="74"/>
      <c r="W14125" s="74"/>
      <c r="X14125" s="77"/>
    </row>
    <row r="14126">
      <c r="S14126" s="73"/>
      <c r="T14126" s="73"/>
      <c r="U14126" s="74"/>
      <c r="V14126" s="74"/>
      <c r="W14126" s="74"/>
      <c r="X14126" s="77"/>
    </row>
    <row r="14127">
      <c r="S14127" s="73"/>
      <c r="T14127" s="73"/>
      <c r="U14127" s="74"/>
      <c r="V14127" s="74"/>
      <c r="W14127" s="74"/>
      <c r="X14127" s="77"/>
    </row>
    <row r="14128">
      <c r="S14128" s="73"/>
      <c r="T14128" s="73"/>
      <c r="U14128" s="74"/>
      <c r="V14128" s="74"/>
      <c r="W14128" s="74"/>
      <c r="X14128" s="77"/>
    </row>
    <row r="14129">
      <c r="S14129" s="73"/>
      <c r="T14129" s="73"/>
      <c r="U14129" s="74"/>
      <c r="V14129" s="74"/>
      <c r="W14129" s="74"/>
      <c r="X14129" s="77"/>
    </row>
    <row r="14130">
      <c r="S14130" s="73"/>
      <c r="T14130" s="73"/>
      <c r="U14130" s="74"/>
      <c r="V14130" s="74"/>
      <c r="W14130" s="74"/>
      <c r="X14130" s="77"/>
    </row>
    <row r="14131">
      <c r="S14131" s="73"/>
      <c r="T14131" s="73"/>
      <c r="U14131" s="74"/>
      <c r="V14131" s="74"/>
      <c r="W14131" s="74"/>
      <c r="X14131" s="77"/>
    </row>
    <row r="14132">
      <c r="S14132" s="73"/>
      <c r="T14132" s="73"/>
      <c r="U14132" s="74"/>
      <c r="V14132" s="74"/>
      <c r="W14132" s="74"/>
      <c r="X14132" s="77"/>
    </row>
    <row r="14133">
      <c r="S14133" s="73"/>
      <c r="T14133" s="73"/>
      <c r="U14133" s="74"/>
      <c r="V14133" s="74"/>
      <c r="W14133" s="74"/>
      <c r="X14133" s="77"/>
    </row>
    <row r="14134">
      <c r="S14134" s="73"/>
      <c r="T14134" s="73"/>
      <c r="U14134" s="74"/>
      <c r="V14134" s="74"/>
      <c r="W14134" s="74"/>
      <c r="X14134" s="77"/>
    </row>
    <row r="14135">
      <c r="S14135" s="73"/>
      <c r="T14135" s="73"/>
      <c r="U14135" s="74"/>
      <c r="V14135" s="74"/>
      <c r="W14135" s="74"/>
      <c r="X14135" s="77"/>
    </row>
    <row r="14136">
      <c r="S14136" s="73"/>
      <c r="T14136" s="73"/>
      <c r="U14136" s="74"/>
      <c r="V14136" s="74"/>
      <c r="W14136" s="74"/>
      <c r="X14136" s="77"/>
    </row>
    <row r="14137">
      <c r="S14137" s="73"/>
      <c r="T14137" s="73"/>
      <c r="U14137" s="74"/>
      <c r="V14137" s="74"/>
      <c r="W14137" s="74"/>
      <c r="X14137" s="77"/>
    </row>
    <row r="14138">
      <c r="S14138" s="73"/>
      <c r="T14138" s="73"/>
      <c r="U14138" s="74"/>
      <c r="V14138" s="74"/>
      <c r="W14138" s="74"/>
      <c r="X14138" s="77"/>
    </row>
    <row r="14139">
      <c r="S14139" s="73"/>
      <c r="T14139" s="73"/>
      <c r="U14139" s="74"/>
      <c r="V14139" s="74"/>
      <c r="W14139" s="74"/>
      <c r="X14139" s="77"/>
    </row>
    <row r="14140">
      <c r="S14140" s="73"/>
      <c r="T14140" s="73"/>
      <c r="U14140" s="74"/>
      <c r="V14140" s="74"/>
      <c r="W14140" s="74"/>
      <c r="X14140" s="77"/>
    </row>
    <row r="14141">
      <c r="S14141" s="76"/>
      <c r="T14141" s="73"/>
      <c r="U14141" s="74"/>
      <c r="V14141" s="74"/>
      <c r="W14141" s="74"/>
      <c r="X14141" s="77"/>
    </row>
    <row r="14142">
      <c r="S14142" s="73"/>
      <c r="T14142" s="73"/>
      <c r="U14142" s="74"/>
      <c r="V14142" s="74"/>
      <c r="W14142" s="74"/>
      <c r="X14142" s="77"/>
    </row>
    <row r="14143">
      <c r="S14143" s="73"/>
      <c r="T14143" s="73"/>
      <c r="U14143" s="74"/>
      <c r="V14143" s="74"/>
      <c r="W14143" s="74"/>
      <c r="X14143" s="77"/>
    </row>
    <row r="14144">
      <c r="S14144" s="73"/>
      <c r="T14144" s="73"/>
      <c r="U14144" s="74"/>
      <c r="V14144" s="74"/>
      <c r="W14144" s="74"/>
      <c r="X14144" s="77"/>
    </row>
    <row r="14145">
      <c r="S14145" s="73"/>
      <c r="T14145" s="73"/>
      <c r="U14145" s="74"/>
      <c r="V14145" s="74"/>
      <c r="W14145" s="74"/>
      <c r="X14145" s="77"/>
    </row>
    <row r="14146">
      <c r="S14146" s="73"/>
      <c r="T14146" s="73"/>
      <c r="U14146" s="74"/>
      <c r="V14146" s="74"/>
      <c r="W14146" s="74"/>
      <c r="X14146" s="77"/>
    </row>
    <row r="14147">
      <c r="S14147" s="76"/>
      <c r="T14147" s="73"/>
      <c r="U14147" s="74"/>
      <c r="V14147" s="74"/>
      <c r="W14147" s="74"/>
      <c r="X14147" s="77"/>
    </row>
    <row r="14148">
      <c r="S14148" s="73"/>
      <c r="T14148" s="73"/>
      <c r="U14148" s="74"/>
      <c r="V14148" s="74"/>
      <c r="W14148" s="74"/>
      <c r="X14148" s="77"/>
    </row>
    <row r="14149">
      <c r="S14149" s="73"/>
      <c r="T14149" s="73"/>
      <c r="U14149" s="74"/>
      <c r="V14149" s="74"/>
      <c r="W14149" s="74"/>
      <c r="X14149" s="77"/>
    </row>
    <row r="14150">
      <c r="S14150" s="73"/>
      <c r="T14150" s="73"/>
      <c r="U14150" s="74"/>
      <c r="V14150" s="74"/>
      <c r="W14150" s="74"/>
      <c r="X14150" s="77"/>
    </row>
    <row r="14151">
      <c r="S14151" s="73"/>
      <c r="T14151" s="73"/>
      <c r="U14151" s="74"/>
      <c r="V14151" s="74"/>
      <c r="W14151" s="74"/>
      <c r="X14151" s="77"/>
    </row>
    <row r="14152">
      <c r="S14152" s="73"/>
      <c r="T14152" s="73"/>
      <c r="U14152" s="74"/>
      <c r="V14152" s="74"/>
      <c r="W14152" s="74"/>
      <c r="X14152" s="77"/>
    </row>
    <row r="14153">
      <c r="S14153" s="73"/>
      <c r="T14153" s="73"/>
      <c r="U14153" s="74"/>
      <c r="V14153" s="74"/>
      <c r="W14153" s="74"/>
      <c r="X14153" s="77"/>
    </row>
    <row r="14154">
      <c r="S14154" s="73"/>
      <c r="T14154" s="73"/>
      <c r="U14154" s="74"/>
      <c r="V14154" s="74"/>
      <c r="W14154" s="74"/>
      <c r="X14154" s="77"/>
    </row>
    <row r="14155">
      <c r="S14155" s="73"/>
      <c r="T14155" s="73"/>
      <c r="U14155" s="74"/>
      <c r="V14155" s="74"/>
      <c r="W14155" s="74"/>
      <c r="X14155" s="77"/>
    </row>
    <row r="14156">
      <c r="S14156" s="73"/>
      <c r="T14156" s="73"/>
      <c r="U14156" s="74"/>
      <c r="V14156" s="74"/>
      <c r="W14156" s="74"/>
      <c r="X14156" s="77"/>
    </row>
    <row r="14157">
      <c r="S14157" s="73"/>
      <c r="T14157" s="73"/>
      <c r="U14157" s="74"/>
      <c r="V14157" s="74"/>
      <c r="W14157" s="74"/>
      <c r="X14157" s="77"/>
    </row>
    <row r="14158">
      <c r="S14158" s="73"/>
      <c r="T14158" s="73"/>
      <c r="U14158" s="74"/>
      <c r="V14158" s="74"/>
      <c r="W14158" s="74"/>
      <c r="X14158" s="77"/>
    </row>
    <row r="14159">
      <c r="S14159" s="73"/>
      <c r="T14159" s="73"/>
      <c r="U14159" s="74"/>
      <c r="V14159" s="74"/>
      <c r="W14159" s="74"/>
      <c r="X14159" s="77"/>
    </row>
    <row r="14160">
      <c r="S14160" s="73"/>
      <c r="T14160" s="73"/>
      <c r="U14160" s="74"/>
      <c r="V14160" s="74"/>
      <c r="W14160" s="74"/>
      <c r="X14160" s="77"/>
    </row>
    <row r="14161">
      <c r="S14161" s="73"/>
      <c r="T14161" s="73"/>
      <c r="U14161" s="74"/>
      <c r="V14161" s="74"/>
      <c r="W14161" s="74"/>
      <c r="X14161" s="77"/>
    </row>
    <row r="14162">
      <c r="S14162" s="73"/>
      <c r="T14162" s="73"/>
      <c r="U14162" s="74"/>
      <c r="V14162" s="74"/>
      <c r="W14162" s="74"/>
      <c r="X14162" s="77"/>
    </row>
    <row r="14163">
      <c r="S14163" s="73"/>
      <c r="T14163" s="73"/>
      <c r="U14163" s="74"/>
      <c r="V14163" s="74"/>
      <c r="W14163" s="74"/>
      <c r="X14163" s="77"/>
    </row>
    <row r="14164">
      <c r="S14164" s="73"/>
      <c r="T14164" s="73"/>
      <c r="U14164" s="74"/>
      <c r="V14164" s="74"/>
      <c r="W14164" s="74"/>
      <c r="X14164" s="77"/>
    </row>
    <row r="14165">
      <c r="S14165" s="73"/>
      <c r="T14165" s="73"/>
      <c r="U14165" s="74"/>
      <c r="V14165" s="74"/>
      <c r="W14165" s="74"/>
      <c r="X14165" s="77"/>
    </row>
    <row r="14166">
      <c r="S14166" s="73"/>
      <c r="T14166" s="73"/>
      <c r="U14166" s="74"/>
      <c r="V14166" s="74"/>
      <c r="W14166" s="74"/>
      <c r="X14166" s="77"/>
    </row>
    <row r="14167">
      <c r="S14167" s="73"/>
      <c r="T14167" s="73"/>
      <c r="U14167" s="74"/>
      <c r="V14167" s="74"/>
      <c r="W14167" s="74"/>
      <c r="X14167" s="77"/>
    </row>
    <row r="14168">
      <c r="S14168" s="73"/>
      <c r="T14168" s="73"/>
      <c r="U14168" s="74"/>
      <c r="V14168" s="74"/>
      <c r="W14168" s="74"/>
      <c r="X14168" s="77"/>
    </row>
    <row r="14169">
      <c r="S14169" s="73"/>
      <c r="T14169" s="73"/>
      <c r="U14169" s="74"/>
      <c r="V14169" s="74"/>
      <c r="W14169" s="74"/>
      <c r="X14169" s="77"/>
    </row>
    <row r="14170">
      <c r="S14170" s="73"/>
      <c r="T14170" s="73"/>
      <c r="U14170" s="74"/>
      <c r="V14170" s="74"/>
      <c r="W14170" s="74"/>
      <c r="X14170" s="77"/>
    </row>
    <row r="14171">
      <c r="S14171" s="73"/>
      <c r="T14171" s="73"/>
      <c r="U14171" s="74"/>
      <c r="V14171" s="74"/>
      <c r="W14171" s="74"/>
      <c r="X14171" s="77"/>
    </row>
    <row r="14172">
      <c r="S14172" s="73"/>
      <c r="T14172" s="73"/>
      <c r="U14172" s="74"/>
      <c r="V14172" s="74"/>
      <c r="W14172" s="74"/>
      <c r="X14172" s="77"/>
    </row>
    <row r="14173">
      <c r="S14173" s="73"/>
      <c r="T14173" s="73"/>
      <c r="U14173" s="74"/>
      <c r="V14173" s="74"/>
      <c r="W14173" s="74"/>
      <c r="X14173" s="77"/>
    </row>
    <row r="14174">
      <c r="S14174" s="73"/>
      <c r="T14174" s="73"/>
      <c r="U14174" s="74"/>
      <c r="V14174" s="74"/>
      <c r="W14174" s="74"/>
      <c r="X14174" s="77"/>
    </row>
    <row r="14175">
      <c r="S14175" s="73"/>
      <c r="T14175" s="73"/>
      <c r="U14175" s="74"/>
      <c r="V14175" s="74"/>
      <c r="W14175" s="74"/>
      <c r="X14175" s="77"/>
    </row>
    <row r="14176">
      <c r="S14176" s="73"/>
      <c r="T14176" s="73"/>
      <c r="U14176" s="74"/>
      <c r="V14176" s="74"/>
      <c r="W14176" s="74"/>
      <c r="X14176" s="77"/>
    </row>
    <row r="14177">
      <c r="S14177" s="73"/>
      <c r="T14177" s="73"/>
      <c r="U14177" s="74"/>
      <c r="V14177" s="74"/>
      <c r="W14177" s="74"/>
      <c r="X14177" s="77"/>
    </row>
    <row r="14178">
      <c r="S14178" s="73"/>
      <c r="T14178" s="73"/>
      <c r="U14178" s="74"/>
      <c r="V14178" s="74"/>
      <c r="W14178" s="74"/>
      <c r="X14178" s="77"/>
    </row>
    <row r="14179">
      <c r="S14179" s="73"/>
      <c r="T14179" s="73"/>
      <c r="U14179" s="74"/>
      <c r="V14179" s="74"/>
      <c r="W14179" s="74"/>
      <c r="X14179" s="77"/>
    </row>
    <row r="14180">
      <c r="S14180" s="73"/>
      <c r="T14180" s="73"/>
      <c r="U14180" s="74"/>
      <c r="V14180" s="74"/>
      <c r="W14180" s="74"/>
      <c r="X14180" s="77"/>
    </row>
    <row r="14181">
      <c r="S14181" s="73"/>
      <c r="T14181" s="73"/>
      <c r="U14181" s="74"/>
      <c r="V14181" s="74"/>
      <c r="W14181" s="74"/>
      <c r="X14181" s="77"/>
    </row>
    <row r="14182">
      <c r="S14182" s="73"/>
      <c r="T14182" s="73"/>
      <c r="U14182" s="74"/>
      <c r="V14182" s="74"/>
      <c r="W14182" s="74"/>
      <c r="X14182" s="77"/>
    </row>
    <row r="14183">
      <c r="S14183" s="73"/>
      <c r="T14183" s="73"/>
      <c r="U14183" s="74"/>
      <c r="V14183" s="74"/>
      <c r="W14183" s="74"/>
      <c r="X14183" s="77"/>
    </row>
    <row r="14184">
      <c r="S14184" s="73"/>
      <c r="T14184" s="73"/>
      <c r="U14184" s="74"/>
      <c r="V14184" s="74"/>
      <c r="W14184" s="74"/>
      <c r="X14184" s="77"/>
    </row>
    <row r="14185">
      <c r="S14185" s="73"/>
      <c r="T14185" s="73"/>
      <c r="U14185" s="74"/>
      <c r="V14185" s="74"/>
      <c r="W14185" s="74"/>
      <c r="X14185" s="77"/>
    </row>
    <row r="14186">
      <c r="S14186" s="73"/>
      <c r="T14186" s="73"/>
      <c r="U14186" s="74"/>
      <c r="V14186" s="74"/>
      <c r="W14186" s="74"/>
      <c r="X14186" s="77"/>
    </row>
    <row r="14187">
      <c r="S14187" s="73"/>
      <c r="T14187" s="73"/>
      <c r="U14187" s="74"/>
      <c r="V14187" s="74"/>
      <c r="W14187" s="74"/>
      <c r="X14187" s="77"/>
    </row>
    <row r="14188">
      <c r="S14188" s="73"/>
      <c r="T14188" s="73"/>
      <c r="U14188" s="74"/>
      <c r="V14188" s="74"/>
      <c r="W14188" s="74"/>
      <c r="X14188" s="77"/>
    </row>
    <row r="14189">
      <c r="S14189" s="73"/>
      <c r="T14189" s="73"/>
      <c r="U14189" s="74"/>
      <c r="V14189" s="74"/>
      <c r="W14189" s="74"/>
      <c r="X14189" s="77"/>
    </row>
    <row r="14190">
      <c r="S14190" s="73"/>
      <c r="T14190" s="73"/>
      <c r="U14190" s="74"/>
      <c r="V14190" s="74"/>
      <c r="W14190" s="74"/>
      <c r="X14190" s="77"/>
    </row>
    <row r="14191">
      <c r="S14191" s="73"/>
      <c r="T14191" s="73"/>
      <c r="U14191" s="74"/>
      <c r="V14191" s="74"/>
      <c r="W14191" s="74"/>
      <c r="X14191" s="77"/>
    </row>
    <row r="14192">
      <c r="S14192" s="73"/>
      <c r="T14192" s="73"/>
      <c r="U14192" s="74"/>
      <c r="V14192" s="74"/>
      <c r="W14192" s="74"/>
      <c r="X14192" s="77"/>
    </row>
    <row r="14193">
      <c r="S14193" s="73"/>
      <c r="T14193" s="73"/>
      <c r="U14193" s="74"/>
      <c r="V14193" s="74"/>
      <c r="W14193" s="74"/>
      <c r="X14193" s="77"/>
    </row>
    <row r="14194">
      <c r="S14194" s="73"/>
      <c r="T14194" s="73"/>
      <c r="U14194" s="74"/>
      <c r="V14194" s="74"/>
      <c r="W14194" s="74"/>
      <c r="X14194" s="77"/>
    </row>
    <row r="14195">
      <c r="S14195" s="73"/>
      <c r="T14195" s="73"/>
      <c r="U14195" s="74"/>
      <c r="V14195" s="74"/>
      <c r="W14195" s="74"/>
      <c r="X14195" s="77"/>
    </row>
    <row r="14196">
      <c r="S14196" s="73"/>
      <c r="T14196" s="73"/>
      <c r="U14196" s="74"/>
      <c r="V14196" s="74"/>
      <c r="W14196" s="74"/>
      <c r="X14196" s="77"/>
    </row>
    <row r="14197">
      <c r="S14197" s="73"/>
      <c r="T14197" s="73"/>
      <c r="U14197" s="74"/>
      <c r="V14197" s="74"/>
      <c r="W14197" s="74"/>
      <c r="X14197" s="77"/>
    </row>
    <row r="14198">
      <c r="S14198" s="73"/>
      <c r="T14198" s="73"/>
      <c r="U14198" s="74"/>
      <c r="V14198" s="74"/>
      <c r="W14198" s="74"/>
      <c r="X14198" s="77"/>
    </row>
    <row r="14199">
      <c r="S14199" s="73"/>
      <c r="T14199" s="73"/>
      <c r="U14199" s="74"/>
      <c r="V14199" s="74"/>
      <c r="W14199" s="74"/>
      <c r="X14199" s="77"/>
    </row>
    <row r="14200">
      <c r="S14200" s="73"/>
      <c r="T14200" s="73"/>
      <c r="U14200" s="74"/>
      <c r="V14200" s="74"/>
      <c r="W14200" s="74"/>
      <c r="X14200" s="77"/>
    </row>
    <row r="14201">
      <c r="S14201" s="73"/>
      <c r="T14201" s="73"/>
      <c r="U14201" s="74"/>
      <c r="V14201" s="74"/>
      <c r="W14201" s="74"/>
      <c r="X14201" s="77"/>
    </row>
    <row r="14202">
      <c r="S14202" s="73"/>
      <c r="T14202" s="73"/>
      <c r="U14202" s="74"/>
      <c r="V14202" s="74"/>
      <c r="W14202" s="74"/>
      <c r="X14202" s="77"/>
    </row>
    <row r="14203">
      <c r="S14203" s="73"/>
      <c r="T14203" s="73"/>
      <c r="U14203" s="74"/>
      <c r="V14203" s="74"/>
      <c r="W14203" s="74"/>
      <c r="X14203" s="77"/>
    </row>
    <row r="14204">
      <c r="S14204" s="73"/>
      <c r="T14204" s="73"/>
      <c r="U14204" s="74"/>
      <c r="V14204" s="74"/>
      <c r="W14204" s="74"/>
      <c r="X14204" s="77"/>
    </row>
    <row r="14205">
      <c r="S14205" s="73"/>
      <c r="T14205" s="73"/>
      <c r="U14205" s="74"/>
      <c r="V14205" s="74"/>
      <c r="W14205" s="74"/>
      <c r="X14205" s="77"/>
    </row>
    <row r="14206">
      <c r="S14206" s="73"/>
      <c r="T14206" s="73"/>
      <c r="U14206" s="74"/>
      <c r="V14206" s="74"/>
      <c r="W14206" s="74"/>
      <c r="X14206" s="77"/>
    </row>
    <row r="14207">
      <c r="S14207" s="73"/>
      <c r="T14207" s="73"/>
      <c r="U14207" s="74"/>
      <c r="V14207" s="74"/>
      <c r="W14207" s="74"/>
      <c r="X14207" s="77"/>
    </row>
    <row r="14208">
      <c r="S14208" s="73"/>
      <c r="T14208" s="73"/>
      <c r="U14208" s="74"/>
      <c r="V14208" s="74"/>
      <c r="W14208" s="74"/>
      <c r="X14208" s="77"/>
    </row>
    <row r="14209">
      <c r="S14209" s="73"/>
      <c r="T14209" s="73"/>
      <c r="U14209" s="74"/>
      <c r="V14209" s="74"/>
      <c r="W14209" s="74"/>
      <c r="X14209" s="77"/>
    </row>
    <row r="14210">
      <c r="S14210" s="73"/>
      <c r="T14210" s="73"/>
      <c r="U14210" s="74"/>
      <c r="V14210" s="74"/>
      <c r="W14210" s="74"/>
      <c r="X14210" s="77"/>
    </row>
    <row r="14211">
      <c r="S14211" s="73"/>
      <c r="T14211" s="73"/>
      <c r="U14211" s="74"/>
      <c r="V14211" s="74"/>
      <c r="W14211" s="74"/>
      <c r="X14211" s="77"/>
    </row>
    <row r="14212">
      <c r="S14212" s="73"/>
      <c r="T14212" s="73"/>
      <c r="U14212" s="74"/>
      <c r="V14212" s="74"/>
      <c r="W14212" s="74"/>
      <c r="X14212" s="77"/>
    </row>
    <row r="14213">
      <c r="S14213" s="73"/>
      <c r="T14213" s="73"/>
      <c r="U14213" s="74"/>
      <c r="V14213" s="74"/>
      <c r="W14213" s="74"/>
      <c r="X14213" s="77"/>
    </row>
    <row r="14214">
      <c r="S14214" s="73"/>
      <c r="T14214" s="73"/>
      <c r="U14214" s="74"/>
      <c r="V14214" s="74"/>
      <c r="W14214" s="74"/>
      <c r="X14214" s="77"/>
    </row>
    <row r="14215">
      <c r="S14215" s="73"/>
      <c r="T14215" s="73"/>
      <c r="U14215" s="74"/>
      <c r="V14215" s="74"/>
      <c r="W14215" s="74"/>
      <c r="X14215" s="77"/>
    </row>
    <row r="14216">
      <c r="S14216" s="73"/>
      <c r="T14216" s="73"/>
      <c r="U14216" s="74"/>
      <c r="V14216" s="74"/>
      <c r="W14216" s="74"/>
      <c r="X14216" s="77"/>
    </row>
    <row r="14217">
      <c r="S14217" s="73"/>
      <c r="T14217" s="73"/>
      <c r="U14217" s="74"/>
      <c r="V14217" s="74"/>
      <c r="W14217" s="74"/>
      <c r="X14217" s="77"/>
    </row>
    <row r="14218">
      <c r="S14218" s="73"/>
      <c r="T14218" s="73"/>
      <c r="U14218" s="74"/>
      <c r="V14218" s="74"/>
      <c r="W14218" s="74"/>
      <c r="X14218" s="77"/>
    </row>
    <row r="14219">
      <c r="S14219" s="73"/>
      <c r="T14219" s="73"/>
      <c r="U14219" s="74"/>
      <c r="V14219" s="74"/>
      <c r="W14219" s="74"/>
      <c r="X14219" s="77"/>
    </row>
    <row r="14220">
      <c r="S14220" s="73"/>
      <c r="T14220" s="73"/>
      <c r="U14220" s="74"/>
      <c r="V14220" s="74"/>
      <c r="W14220" s="74"/>
      <c r="X14220" s="77"/>
    </row>
    <row r="14221">
      <c r="S14221" s="73"/>
      <c r="T14221" s="73"/>
      <c r="U14221" s="74"/>
      <c r="V14221" s="74"/>
      <c r="W14221" s="74"/>
      <c r="X14221" s="77"/>
    </row>
    <row r="14222">
      <c r="S14222" s="73"/>
      <c r="T14222" s="73"/>
      <c r="U14222" s="74"/>
      <c r="V14222" s="74"/>
      <c r="W14222" s="74"/>
      <c r="X14222" s="77"/>
    </row>
    <row r="14223">
      <c r="S14223" s="73"/>
      <c r="T14223" s="73"/>
      <c r="U14223" s="74"/>
      <c r="V14223" s="74"/>
      <c r="W14223" s="74"/>
      <c r="X14223" s="77"/>
    </row>
    <row r="14224">
      <c r="S14224" s="73"/>
      <c r="T14224" s="73"/>
      <c r="U14224" s="74"/>
      <c r="V14224" s="74"/>
      <c r="W14224" s="74"/>
      <c r="X14224" s="77"/>
    </row>
    <row r="14225">
      <c r="S14225" s="73"/>
      <c r="T14225" s="73"/>
      <c r="U14225" s="74"/>
      <c r="V14225" s="74"/>
      <c r="W14225" s="74"/>
      <c r="X14225" s="77"/>
    </row>
    <row r="14226">
      <c r="S14226" s="73"/>
      <c r="T14226" s="73"/>
      <c r="U14226" s="74"/>
      <c r="V14226" s="74"/>
      <c r="W14226" s="74"/>
      <c r="X14226" s="77"/>
    </row>
    <row r="14227">
      <c r="S14227" s="73"/>
      <c r="T14227" s="73"/>
      <c r="U14227" s="74"/>
      <c r="V14227" s="74"/>
      <c r="W14227" s="74"/>
      <c r="X14227" s="77"/>
    </row>
    <row r="14228">
      <c r="S14228" s="73"/>
      <c r="T14228" s="73"/>
      <c r="U14228" s="74"/>
      <c r="V14228" s="74"/>
      <c r="W14228" s="74"/>
      <c r="X14228" s="77"/>
    </row>
    <row r="14229">
      <c r="S14229" s="73"/>
      <c r="T14229" s="73"/>
      <c r="U14229" s="74"/>
      <c r="V14229" s="74"/>
      <c r="W14229" s="74"/>
      <c r="X14229" s="77"/>
    </row>
    <row r="14230">
      <c r="S14230" s="73"/>
      <c r="T14230" s="73"/>
      <c r="U14230" s="74"/>
      <c r="V14230" s="74"/>
      <c r="W14230" s="74"/>
      <c r="X14230" s="77"/>
    </row>
    <row r="14231">
      <c r="S14231" s="73"/>
      <c r="T14231" s="73"/>
      <c r="U14231" s="74"/>
      <c r="V14231" s="74"/>
      <c r="W14231" s="74"/>
      <c r="X14231" s="77"/>
    </row>
    <row r="14232">
      <c r="S14232" s="73"/>
      <c r="T14232" s="73"/>
      <c r="U14232" s="74"/>
      <c r="V14232" s="74"/>
      <c r="W14232" s="74"/>
      <c r="X14232" s="77"/>
    </row>
    <row r="14233">
      <c r="S14233" s="73"/>
      <c r="T14233" s="73"/>
      <c r="U14233" s="74"/>
      <c r="V14233" s="74"/>
      <c r="W14233" s="74"/>
      <c r="X14233" s="77"/>
    </row>
    <row r="14234">
      <c r="S14234" s="73"/>
      <c r="T14234" s="73"/>
      <c r="U14234" s="74"/>
      <c r="V14234" s="74"/>
      <c r="W14234" s="74"/>
      <c r="X14234" s="77"/>
    </row>
    <row r="14235">
      <c r="S14235" s="73"/>
      <c r="T14235" s="73"/>
      <c r="U14235" s="74"/>
      <c r="V14235" s="74"/>
      <c r="W14235" s="74"/>
      <c r="X14235" s="77"/>
    </row>
    <row r="14236">
      <c r="S14236" s="73"/>
      <c r="T14236" s="73"/>
      <c r="U14236" s="74"/>
      <c r="V14236" s="74"/>
      <c r="W14236" s="74"/>
      <c r="X14236" s="77"/>
    </row>
    <row r="14237">
      <c r="S14237" s="73"/>
      <c r="T14237" s="73"/>
      <c r="U14237" s="74"/>
      <c r="V14237" s="74"/>
      <c r="W14237" s="74"/>
      <c r="X14237" s="77"/>
    </row>
    <row r="14238">
      <c r="S14238" s="73"/>
      <c r="T14238" s="73"/>
      <c r="U14238" s="74"/>
      <c r="V14238" s="74"/>
      <c r="W14238" s="74"/>
      <c r="X14238" s="77"/>
    </row>
    <row r="14239">
      <c r="S14239" s="73"/>
      <c r="T14239" s="73"/>
      <c r="U14239" s="74"/>
      <c r="V14239" s="74"/>
      <c r="W14239" s="74"/>
      <c r="X14239" s="77"/>
    </row>
    <row r="14240">
      <c r="S14240" s="73"/>
      <c r="T14240" s="73"/>
      <c r="U14240" s="74"/>
      <c r="V14240" s="74"/>
      <c r="W14240" s="74"/>
      <c r="X14240" s="77"/>
    </row>
    <row r="14241">
      <c r="S14241" s="73"/>
      <c r="T14241" s="73"/>
      <c r="U14241" s="74"/>
      <c r="V14241" s="74"/>
      <c r="W14241" s="74"/>
      <c r="X14241" s="77"/>
    </row>
    <row r="14242">
      <c r="S14242" s="73"/>
      <c r="T14242" s="73"/>
      <c r="U14242" s="74"/>
      <c r="V14242" s="74"/>
      <c r="W14242" s="74"/>
      <c r="X14242" s="77"/>
    </row>
    <row r="14243">
      <c r="S14243" s="73"/>
      <c r="T14243" s="73"/>
      <c r="U14243" s="74"/>
      <c r="V14243" s="74"/>
      <c r="W14243" s="74"/>
      <c r="X14243" s="77"/>
    </row>
    <row r="14244">
      <c r="S14244" s="73"/>
      <c r="T14244" s="73"/>
      <c r="U14244" s="74"/>
      <c r="V14244" s="74"/>
      <c r="W14244" s="74"/>
      <c r="X14244" s="77"/>
    </row>
    <row r="14245">
      <c r="S14245" s="73"/>
      <c r="T14245" s="73"/>
      <c r="U14245" s="74"/>
      <c r="V14245" s="74"/>
      <c r="W14245" s="74"/>
      <c r="X14245" s="77"/>
    </row>
    <row r="14246">
      <c r="S14246" s="73"/>
      <c r="T14246" s="73"/>
      <c r="U14246" s="74"/>
      <c r="V14246" s="74"/>
      <c r="W14246" s="74"/>
      <c r="X14246" s="77"/>
    </row>
    <row r="14247">
      <c r="S14247" s="73"/>
      <c r="T14247" s="73"/>
      <c r="U14247" s="74"/>
      <c r="V14247" s="74"/>
      <c r="W14247" s="74"/>
      <c r="X14247" s="77"/>
    </row>
    <row r="14248">
      <c r="S14248" s="73"/>
      <c r="T14248" s="73"/>
      <c r="U14248" s="74"/>
      <c r="V14248" s="74"/>
      <c r="W14248" s="74"/>
      <c r="X14248" s="77"/>
    </row>
    <row r="14249">
      <c r="S14249" s="73"/>
      <c r="T14249" s="73"/>
      <c r="U14249" s="74"/>
      <c r="V14249" s="74"/>
      <c r="W14249" s="74"/>
      <c r="X14249" s="77"/>
    </row>
    <row r="14250">
      <c r="S14250" s="73"/>
      <c r="T14250" s="73"/>
      <c r="U14250" s="74"/>
      <c r="V14250" s="74"/>
      <c r="W14250" s="74"/>
      <c r="X14250" s="77"/>
    </row>
    <row r="14251">
      <c r="S14251" s="73"/>
      <c r="T14251" s="73"/>
      <c r="U14251" s="74"/>
      <c r="V14251" s="74"/>
      <c r="W14251" s="74"/>
      <c r="X14251" s="77"/>
    </row>
    <row r="14252">
      <c r="S14252" s="73"/>
      <c r="T14252" s="73"/>
      <c r="U14252" s="74"/>
      <c r="V14252" s="74"/>
      <c r="W14252" s="74"/>
      <c r="X14252" s="77"/>
    </row>
    <row r="14253">
      <c r="S14253" s="73"/>
      <c r="T14253" s="73"/>
      <c r="U14253" s="74"/>
      <c r="V14253" s="74"/>
      <c r="W14253" s="74"/>
      <c r="X14253" s="77"/>
    </row>
    <row r="14254">
      <c r="S14254" s="73"/>
      <c r="T14254" s="73"/>
      <c r="U14254" s="74"/>
      <c r="V14254" s="74"/>
      <c r="W14254" s="74"/>
      <c r="X14254" s="77"/>
    </row>
    <row r="14255">
      <c r="S14255" s="73"/>
      <c r="T14255" s="73"/>
      <c r="U14255" s="74"/>
      <c r="V14255" s="74"/>
      <c r="W14255" s="74"/>
      <c r="X14255" s="77"/>
    </row>
    <row r="14256">
      <c r="S14256" s="73"/>
      <c r="T14256" s="73"/>
      <c r="U14256" s="74"/>
      <c r="V14256" s="74"/>
      <c r="W14256" s="74"/>
      <c r="X14256" s="77"/>
    </row>
    <row r="14257">
      <c r="S14257" s="73"/>
      <c r="T14257" s="73"/>
      <c r="U14257" s="74"/>
      <c r="V14257" s="74"/>
      <c r="W14257" s="74"/>
      <c r="X14257" s="77"/>
    </row>
    <row r="14258">
      <c r="S14258" s="73"/>
      <c r="T14258" s="73"/>
      <c r="U14258" s="74"/>
      <c r="V14258" s="74"/>
      <c r="W14258" s="74"/>
      <c r="X14258" s="77"/>
    </row>
    <row r="14259">
      <c r="S14259" s="73"/>
      <c r="T14259" s="73"/>
      <c r="U14259" s="74"/>
      <c r="V14259" s="74"/>
      <c r="W14259" s="74"/>
      <c r="X14259" s="77"/>
    </row>
    <row r="14260">
      <c r="S14260" s="73"/>
      <c r="T14260" s="73"/>
      <c r="U14260" s="74"/>
      <c r="V14260" s="74"/>
      <c r="W14260" s="74"/>
      <c r="X14260" s="77"/>
    </row>
    <row r="14261">
      <c r="S14261" s="73"/>
      <c r="T14261" s="73"/>
      <c r="U14261" s="74"/>
      <c r="V14261" s="74"/>
      <c r="W14261" s="74"/>
      <c r="X14261" s="77"/>
    </row>
    <row r="14262">
      <c r="S14262" s="73"/>
      <c r="T14262" s="73"/>
      <c r="U14262" s="74"/>
      <c r="V14262" s="74"/>
      <c r="W14262" s="74"/>
      <c r="X14262" s="77"/>
    </row>
    <row r="14263">
      <c r="S14263" s="73"/>
      <c r="T14263" s="73"/>
      <c r="U14263" s="74"/>
      <c r="V14263" s="74"/>
      <c r="W14263" s="74"/>
      <c r="X14263" s="77"/>
    </row>
    <row r="14264">
      <c r="S14264" s="73"/>
      <c r="T14264" s="73"/>
      <c r="U14264" s="74"/>
      <c r="V14264" s="74"/>
      <c r="W14264" s="74"/>
      <c r="X14264" s="77"/>
    </row>
    <row r="14265">
      <c r="S14265" s="73"/>
      <c r="T14265" s="73"/>
      <c r="U14265" s="74"/>
      <c r="V14265" s="74"/>
      <c r="W14265" s="74"/>
      <c r="X14265" s="77"/>
    </row>
    <row r="14266">
      <c r="S14266" s="73"/>
      <c r="T14266" s="73"/>
      <c r="U14266" s="74"/>
      <c r="V14266" s="74"/>
      <c r="W14266" s="74"/>
      <c r="X14266" s="77"/>
    </row>
    <row r="14267">
      <c r="S14267" s="73"/>
      <c r="T14267" s="73"/>
      <c r="U14267" s="74"/>
      <c r="V14267" s="74"/>
      <c r="W14267" s="74"/>
      <c r="X14267" s="77"/>
    </row>
    <row r="14268">
      <c r="S14268" s="73"/>
      <c r="T14268" s="73"/>
      <c r="U14268" s="74"/>
      <c r="V14268" s="74"/>
      <c r="W14268" s="74"/>
      <c r="X14268" s="77"/>
    </row>
    <row r="14269">
      <c r="S14269" s="76"/>
      <c r="T14269" s="73"/>
      <c r="U14269" s="74"/>
      <c r="V14269" s="74"/>
      <c r="W14269" s="74"/>
      <c r="X14269" s="77"/>
    </row>
    <row r="14270">
      <c r="S14270" s="73"/>
      <c r="T14270" s="73"/>
      <c r="U14270" s="74"/>
      <c r="V14270" s="74"/>
      <c r="W14270" s="74"/>
      <c r="X14270" s="77"/>
    </row>
    <row r="14271">
      <c r="S14271" s="73"/>
      <c r="T14271" s="73"/>
      <c r="U14271" s="74"/>
      <c r="V14271" s="74"/>
      <c r="W14271" s="74"/>
      <c r="X14271" s="77"/>
    </row>
    <row r="14272">
      <c r="S14272" s="73"/>
      <c r="T14272" s="73"/>
      <c r="U14272" s="74"/>
      <c r="V14272" s="74"/>
      <c r="W14272" s="74"/>
      <c r="X14272" s="77"/>
    </row>
    <row r="14273">
      <c r="S14273" s="73"/>
      <c r="T14273" s="73"/>
      <c r="U14273" s="74"/>
      <c r="V14273" s="74"/>
      <c r="W14273" s="74"/>
      <c r="X14273" s="77"/>
    </row>
    <row r="14274">
      <c r="S14274" s="73"/>
      <c r="T14274" s="73"/>
      <c r="U14274" s="74"/>
      <c r="V14274" s="74"/>
      <c r="W14274" s="74"/>
      <c r="X14274" s="77"/>
    </row>
    <row r="14275">
      <c r="S14275" s="73"/>
      <c r="T14275" s="73"/>
      <c r="U14275" s="74"/>
      <c r="V14275" s="74"/>
      <c r="W14275" s="74"/>
      <c r="X14275" s="77"/>
    </row>
    <row r="14276">
      <c r="S14276" s="73"/>
      <c r="T14276" s="73"/>
      <c r="U14276" s="74"/>
      <c r="V14276" s="74"/>
      <c r="W14276" s="74"/>
      <c r="X14276" s="77"/>
    </row>
    <row r="14277">
      <c r="S14277" s="73"/>
      <c r="T14277" s="73"/>
      <c r="U14277" s="74"/>
      <c r="V14277" s="74"/>
      <c r="W14277" s="74"/>
      <c r="X14277" s="77"/>
    </row>
    <row r="14278">
      <c r="S14278" s="73"/>
      <c r="T14278" s="73"/>
      <c r="U14278" s="74"/>
      <c r="V14278" s="74"/>
      <c r="W14278" s="74"/>
      <c r="X14278" s="77"/>
    </row>
    <row r="14279">
      <c r="S14279" s="73"/>
      <c r="T14279" s="73"/>
      <c r="U14279" s="74"/>
      <c r="V14279" s="74"/>
      <c r="W14279" s="74"/>
      <c r="X14279" s="77"/>
    </row>
    <row r="14280">
      <c r="S14280" s="73"/>
      <c r="T14280" s="73"/>
      <c r="U14280" s="74"/>
      <c r="V14280" s="74"/>
      <c r="W14280" s="74"/>
      <c r="X14280" s="77"/>
    </row>
    <row r="14281">
      <c r="S14281" s="73"/>
      <c r="T14281" s="73"/>
      <c r="U14281" s="74"/>
      <c r="V14281" s="74"/>
      <c r="W14281" s="74"/>
      <c r="X14281" s="77"/>
    </row>
    <row r="14282">
      <c r="S14282" s="73"/>
      <c r="T14282" s="73"/>
      <c r="U14282" s="74"/>
      <c r="V14282" s="74"/>
      <c r="W14282" s="74"/>
      <c r="X14282" s="77"/>
    </row>
    <row r="14283">
      <c r="S14283" s="73"/>
      <c r="T14283" s="73"/>
      <c r="U14283" s="74"/>
      <c r="V14283" s="74"/>
      <c r="W14283" s="74"/>
      <c r="X14283" s="77"/>
    </row>
    <row r="14284">
      <c r="S14284" s="73"/>
      <c r="T14284" s="73"/>
      <c r="U14284" s="74"/>
      <c r="V14284" s="74"/>
      <c r="W14284" s="74"/>
      <c r="X14284" s="77"/>
    </row>
    <row r="14285">
      <c r="S14285" s="73"/>
      <c r="T14285" s="73"/>
      <c r="U14285" s="74"/>
      <c r="V14285" s="74"/>
      <c r="W14285" s="74"/>
      <c r="X14285" s="77"/>
    </row>
    <row r="14286">
      <c r="S14286" s="73"/>
      <c r="T14286" s="73"/>
      <c r="U14286" s="74"/>
      <c r="V14286" s="74"/>
      <c r="W14286" s="74"/>
      <c r="X14286" s="77"/>
    </row>
    <row r="14287">
      <c r="S14287" s="73"/>
      <c r="T14287" s="73"/>
      <c r="U14287" s="74"/>
      <c r="V14287" s="74"/>
      <c r="W14287" s="74"/>
      <c r="X14287" s="77"/>
    </row>
    <row r="14288">
      <c r="S14288" s="73"/>
      <c r="T14288" s="73"/>
      <c r="U14288" s="74"/>
      <c r="V14288" s="74"/>
      <c r="W14288" s="74"/>
      <c r="X14288" s="77"/>
    </row>
    <row r="14289">
      <c r="S14289" s="73"/>
      <c r="T14289" s="73"/>
      <c r="U14289" s="74"/>
      <c r="V14289" s="74"/>
      <c r="W14289" s="74"/>
      <c r="X14289" s="77"/>
    </row>
    <row r="14290">
      <c r="S14290" s="73"/>
      <c r="T14290" s="73"/>
      <c r="U14290" s="74"/>
      <c r="V14290" s="74"/>
      <c r="W14290" s="74"/>
      <c r="X14290" s="77"/>
    </row>
    <row r="14291">
      <c r="S14291" s="73"/>
      <c r="T14291" s="73"/>
      <c r="U14291" s="74"/>
      <c r="V14291" s="74"/>
      <c r="W14291" s="74"/>
      <c r="X14291" s="77"/>
    </row>
    <row r="14292">
      <c r="S14292" s="73"/>
      <c r="T14292" s="73"/>
      <c r="U14292" s="74"/>
      <c r="V14292" s="74"/>
      <c r="W14292" s="74"/>
      <c r="X14292" s="77"/>
    </row>
    <row r="14293">
      <c r="S14293" s="73"/>
      <c r="T14293" s="73"/>
      <c r="U14293" s="74"/>
      <c r="V14293" s="74"/>
      <c r="W14293" s="74"/>
      <c r="X14293" s="77"/>
    </row>
    <row r="14294">
      <c r="S14294" s="73"/>
      <c r="T14294" s="73"/>
      <c r="U14294" s="74"/>
      <c r="V14294" s="74"/>
      <c r="W14294" s="74"/>
      <c r="X14294" s="77"/>
    </row>
    <row r="14295">
      <c r="S14295" s="73"/>
      <c r="T14295" s="73"/>
      <c r="U14295" s="74"/>
      <c r="V14295" s="74"/>
      <c r="W14295" s="74"/>
      <c r="X14295" s="77"/>
    </row>
    <row r="14296">
      <c r="S14296" s="73"/>
      <c r="T14296" s="73"/>
      <c r="U14296" s="74"/>
      <c r="V14296" s="74"/>
      <c r="W14296" s="74"/>
      <c r="X14296" s="77"/>
    </row>
    <row r="14297">
      <c r="S14297" s="73"/>
      <c r="T14297" s="73"/>
      <c r="U14297" s="74"/>
      <c r="V14297" s="74"/>
      <c r="W14297" s="74"/>
      <c r="X14297" s="77"/>
    </row>
    <row r="14298">
      <c r="S14298" s="73"/>
      <c r="T14298" s="73"/>
      <c r="U14298" s="74"/>
      <c r="V14298" s="74"/>
      <c r="W14298" s="74"/>
      <c r="X14298" s="77"/>
    </row>
    <row r="14299">
      <c r="S14299" s="73"/>
      <c r="T14299" s="73"/>
      <c r="U14299" s="74"/>
      <c r="V14299" s="74"/>
      <c r="W14299" s="74"/>
      <c r="X14299" s="77"/>
    </row>
    <row r="14300">
      <c r="S14300" s="73"/>
      <c r="T14300" s="73"/>
      <c r="U14300" s="74"/>
      <c r="V14300" s="74"/>
      <c r="W14300" s="74"/>
      <c r="X14300" s="77"/>
    </row>
    <row r="14301">
      <c r="S14301" s="73"/>
      <c r="T14301" s="73"/>
      <c r="U14301" s="74"/>
      <c r="V14301" s="74"/>
      <c r="W14301" s="74"/>
      <c r="X14301" s="77"/>
    </row>
    <row r="14302">
      <c r="S14302" s="73"/>
      <c r="T14302" s="73"/>
      <c r="U14302" s="74"/>
      <c r="V14302" s="74"/>
      <c r="W14302" s="74"/>
      <c r="X14302" s="77"/>
    </row>
    <row r="14303">
      <c r="S14303" s="73"/>
      <c r="T14303" s="73"/>
      <c r="U14303" s="74"/>
      <c r="V14303" s="74"/>
      <c r="W14303" s="74"/>
      <c r="X14303" s="77"/>
    </row>
    <row r="14304">
      <c r="S14304" s="73"/>
      <c r="T14304" s="73"/>
      <c r="U14304" s="74"/>
      <c r="V14304" s="74"/>
      <c r="W14304" s="74"/>
      <c r="X14304" s="77"/>
    </row>
    <row r="14305">
      <c r="S14305" s="73"/>
      <c r="T14305" s="73"/>
      <c r="U14305" s="74"/>
      <c r="V14305" s="74"/>
      <c r="W14305" s="74"/>
      <c r="X14305" s="77"/>
    </row>
    <row r="14306">
      <c r="S14306" s="73"/>
      <c r="T14306" s="73"/>
      <c r="U14306" s="74"/>
      <c r="V14306" s="74"/>
      <c r="W14306" s="74"/>
      <c r="X14306" s="77"/>
    </row>
    <row r="14307">
      <c r="S14307" s="73"/>
      <c r="T14307" s="73"/>
      <c r="U14307" s="74"/>
      <c r="V14307" s="74"/>
      <c r="W14307" s="74"/>
      <c r="X14307" s="77"/>
    </row>
    <row r="14308">
      <c r="S14308" s="73"/>
      <c r="T14308" s="73"/>
      <c r="U14308" s="74"/>
      <c r="V14308" s="74"/>
      <c r="W14308" s="74"/>
      <c r="X14308" s="77"/>
    </row>
    <row r="14309">
      <c r="S14309" s="73"/>
      <c r="T14309" s="73"/>
      <c r="U14309" s="74"/>
      <c r="V14309" s="74"/>
      <c r="W14309" s="74"/>
      <c r="X14309" s="77"/>
    </row>
    <row r="14310">
      <c r="S14310" s="73"/>
      <c r="T14310" s="73"/>
      <c r="U14310" s="74"/>
      <c r="V14310" s="74"/>
      <c r="W14310" s="74"/>
      <c r="X14310" s="77"/>
    </row>
    <row r="14311">
      <c r="S14311" s="73"/>
      <c r="T14311" s="73"/>
      <c r="U14311" s="74"/>
      <c r="V14311" s="74"/>
      <c r="W14311" s="74"/>
      <c r="X14311" s="77"/>
    </row>
    <row r="14312">
      <c r="S14312" s="73"/>
      <c r="T14312" s="73"/>
      <c r="U14312" s="74"/>
      <c r="V14312" s="74"/>
      <c r="W14312" s="74"/>
      <c r="X14312" s="77"/>
    </row>
    <row r="14313">
      <c r="S14313" s="73"/>
      <c r="T14313" s="73"/>
      <c r="U14313" s="74"/>
      <c r="V14313" s="74"/>
      <c r="W14313" s="74"/>
      <c r="X14313" s="77"/>
    </row>
    <row r="14314">
      <c r="S14314" s="73"/>
      <c r="T14314" s="73"/>
      <c r="U14314" s="74"/>
      <c r="V14314" s="74"/>
      <c r="W14314" s="74"/>
      <c r="X14314" s="77"/>
    </row>
    <row r="14315">
      <c r="S14315" s="73"/>
      <c r="T14315" s="73"/>
      <c r="U14315" s="74"/>
      <c r="V14315" s="74"/>
      <c r="W14315" s="74"/>
      <c r="X14315" s="77"/>
    </row>
    <row r="14316">
      <c r="S14316" s="73"/>
      <c r="T14316" s="73"/>
      <c r="U14316" s="74"/>
      <c r="V14316" s="74"/>
      <c r="W14316" s="74"/>
      <c r="X14316" s="77"/>
    </row>
    <row r="14317">
      <c r="S14317" s="73"/>
      <c r="T14317" s="73"/>
      <c r="U14317" s="74"/>
      <c r="V14317" s="74"/>
      <c r="W14317" s="74"/>
      <c r="X14317" s="77"/>
    </row>
    <row r="14318">
      <c r="S14318" s="73"/>
      <c r="T14318" s="73"/>
      <c r="U14318" s="74"/>
      <c r="V14318" s="74"/>
      <c r="W14318" s="74"/>
      <c r="X14318" s="77"/>
    </row>
    <row r="14319">
      <c r="S14319" s="73"/>
      <c r="T14319" s="73"/>
      <c r="U14319" s="74"/>
      <c r="V14319" s="74"/>
      <c r="W14319" s="74"/>
      <c r="X14319" s="77"/>
    </row>
    <row r="14320">
      <c r="S14320" s="73"/>
      <c r="T14320" s="73"/>
      <c r="U14320" s="74"/>
      <c r="V14320" s="74"/>
      <c r="W14320" s="74"/>
      <c r="X14320" s="77"/>
    </row>
    <row r="14321">
      <c r="S14321" s="73"/>
      <c r="T14321" s="73"/>
      <c r="U14321" s="74"/>
      <c r="V14321" s="74"/>
      <c r="W14321" s="74"/>
      <c r="X14321" s="77"/>
    </row>
    <row r="14322">
      <c r="S14322" s="73"/>
      <c r="T14322" s="73"/>
      <c r="U14322" s="74"/>
      <c r="V14322" s="74"/>
      <c r="W14322" s="74"/>
      <c r="X14322" s="77"/>
    </row>
    <row r="14323">
      <c r="S14323" s="73"/>
      <c r="T14323" s="73"/>
      <c r="U14323" s="74"/>
      <c r="V14323" s="74"/>
      <c r="W14323" s="74"/>
      <c r="X14323" s="77"/>
    </row>
    <row r="14324">
      <c r="S14324" s="73"/>
      <c r="T14324" s="73"/>
      <c r="U14324" s="74"/>
      <c r="V14324" s="74"/>
      <c r="W14324" s="74"/>
      <c r="X14324" s="77"/>
    </row>
    <row r="14325">
      <c r="S14325" s="73"/>
      <c r="T14325" s="73"/>
      <c r="U14325" s="74"/>
      <c r="V14325" s="74"/>
      <c r="W14325" s="74"/>
      <c r="X14325" s="77"/>
    </row>
    <row r="14326">
      <c r="S14326" s="73"/>
      <c r="T14326" s="73"/>
      <c r="U14326" s="74"/>
      <c r="V14326" s="74"/>
      <c r="W14326" s="74"/>
      <c r="X14326" s="77"/>
    </row>
    <row r="14327">
      <c r="S14327" s="73"/>
      <c r="T14327" s="73"/>
      <c r="U14327" s="74"/>
      <c r="V14327" s="74"/>
      <c r="W14327" s="74"/>
      <c r="X14327" s="77"/>
    </row>
    <row r="14328">
      <c r="S14328" s="73"/>
      <c r="T14328" s="73"/>
      <c r="U14328" s="74"/>
      <c r="V14328" s="74"/>
      <c r="W14328" s="74"/>
      <c r="X14328" s="77"/>
    </row>
    <row r="14329">
      <c r="S14329" s="73"/>
      <c r="T14329" s="73"/>
      <c r="U14329" s="74"/>
      <c r="V14329" s="74"/>
      <c r="W14329" s="74"/>
      <c r="X14329" s="77"/>
    </row>
    <row r="14330">
      <c r="S14330" s="73"/>
      <c r="T14330" s="73"/>
      <c r="U14330" s="74"/>
      <c r="V14330" s="74"/>
      <c r="W14330" s="74"/>
      <c r="X14330" s="77"/>
    </row>
    <row r="14331">
      <c r="S14331" s="73"/>
      <c r="T14331" s="73"/>
      <c r="U14331" s="74"/>
      <c r="V14331" s="74"/>
      <c r="W14331" s="74"/>
      <c r="X14331" s="77"/>
    </row>
    <row r="14332">
      <c r="S14332" s="73"/>
      <c r="T14332" s="73"/>
      <c r="U14332" s="74"/>
      <c r="V14332" s="74"/>
      <c r="W14332" s="74"/>
      <c r="X14332" s="77"/>
    </row>
    <row r="14333">
      <c r="S14333" s="73"/>
      <c r="T14333" s="73"/>
      <c r="U14333" s="74"/>
      <c r="V14333" s="74"/>
      <c r="W14333" s="74"/>
      <c r="X14333" s="77"/>
    </row>
    <row r="14334">
      <c r="S14334" s="73"/>
      <c r="T14334" s="73"/>
      <c r="U14334" s="74"/>
      <c r="V14334" s="74"/>
      <c r="W14334" s="74"/>
      <c r="X14334" s="77"/>
    </row>
    <row r="14335">
      <c r="S14335" s="73"/>
      <c r="T14335" s="73"/>
      <c r="U14335" s="74"/>
      <c r="V14335" s="74"/>
      <c r="W14335" s="74"/>
      <c r="X14335" s="77"/>
    </row>
    <row r="14336">
      <c r="S14336" s="73"/>
      <c r="T14336" s="73"/>
      <c r="U14336" s="74"/>
      <c r="V14336" s="74"/>
      <c r="W14336" s="74"/>
      <c r="X14336" s="77"/>
    </row>
    <row r="14337">
      <c r="S14337" s="73"/>
      <c r="T14337" s="73"/>
      <c r="U14337" s="74"/>
      <c r="V14337" s="74"/>
      <c r="W14337" s="74"/>
      <c r="X14337" s="77"/>
    </row>
    <row r="14338">
      <c r="S14338" s="73"/>
      <c r="T14338" s="73"/>
      <c r="U14338" s="74"/>
      <c r="V14338" s="74"/>
      <c r="W14338" s="74"/>
      <c r="X14338" s="74"/>
    </row>
    <row r="14339">
      <c r="S14339" s="73"/>
      <c r="T14339" s="73"/>
      <c r="U14339" s="74"/>
      <c r="V14339" s="74"/>
      <c r="W14339" s="74"/>
      <c r="X14339" s="74"/>
    </row>
    <row r="14340">
      <c r="S14340" s="73"/>
      <c r="T14340" s="73"/>
      <c r="U14340" s="74"/>
      <c r="V14340" s="74"/>
      <c r="W14340" s="74"/>
      <c r="X14340" s="74"/>
    </row>
    <row r="14341">
      <c r="S14341" s="73"/>
      <c r="T14341" s="73"/>
      <c r="U14341" s="74"/>
      <c r="V14341" s="74"/>
      <c r="W14341" s="74"/>
      <c r="X14341" s="74"/>
    </row>
    <row r="14342">
      <c r="S14342" s="73"/>
      <c r="T14342" s="73"/>
      <c r="U14342" s="74"/>
      <c r="V14342" s="74"/>
      <c r="W14342" s="74"/>
      <c r="X14342" s="74"/>
    </row>
    <row r="14343">
      <c r="S14343" s="73"/>
      <c r="T14343" s="73"/>
      <c r="U14343" s="74"/>
      <c r="V14343" s="74"/>
      <c r="W14343" s="74"/>
      <c r="X14343" s="74"/>
    </row>
    <row r="14344">
      <c r="S14344" s="73"/>
      <c r="T14344" s="73"/>
      <c r="U14344" s="74"/>
      <c r="V14344" s="74"/>
      <c r="W14344" s="74"/>
      <c r="X14344" s="74"/>
    </row>
    <row r="14345">
      <c r="S14345" s="73"/>
      <c r="T14345" s="73"/>
      <c r="U14345" s="74"/>
      <c r="V14345" s="74"/>
      <c r="W14345" s="74"/>
      <c r="X14345" s="74"/>
    </row>
    <row r="14346">
      <c r="S14346" s="73"/>
      <c r="T14346" s="73"/>
      <c r="U14346" s="74"/>
      <c r="V14346" s="74"/>
      <c r="W14346" s="74"/>
      <c r="X14346" s="74"/>
    </row>
    <row r="14347">
      <c r="S14347" s="73"/>
      <c r="T14347" s="73"/>
      <c r="U14347" s="74"/>
      <c r="V14347" s="74"/>
      <c r="W14347" s="74"/>
      <c r="X14347" s="74"/>
    </row>
    <row r="14348">
      <c r="S14348" s="73"/>
      <c r="T14348" s="73"/>
      <c r="U14348" s="74"/>
      <c r="V14348" s="74"/>
      <c r="W14348" s="74"/>
      <c r="X14348" s="74"/>
    </row>
    <row r="14349">
      <c r="S14349" s="73"/>
      <c r="T14349" s="73"/>
      <c r="U14349" s="74"/>
      <c r="V14349" s="74"/>
      <c r="W14349" s="74"/>
      <c r="X14349" s="74"/>
    </row>
    <row r="14350">
      <c r="S14350" s="73"/>
      <c r="T14350" s="73"/>
      <c r="U14350" s="74"/>
      <c r="V14350" s="74"/>
      <c r="W14350" s="74"/>
      <c r="X14350" s="74"/>
    </row>
    <row r="14351">
      <c r="S14351" s="73"/>
      <c r="T14351" s="73"/>
      <c r="U14351" s="74"/>
      <c r="V14351" s="74"/>
      <c r="W14351" s="74"/>
      <c r="X14351" s="74"/>
    </row>
    <row r="14352">
      <c r="S14352" s="73"/>
      <c r="T14352" s="73"/>
      <c r="U14352" s="74"/>
      <c r="V14352" s="74"/>
      <c r="W14352" s="74"/>
      <c r="X14352" s="74"/>
    </row>
    <row r="14353">
      <c r="S14353" s="73"/>
      <c r="T14353" s="73"/>
      <c r="U14353" s="74"/>
      <c r="V14353" s="74"/>
      <c r="W14353" s="74"/>
      <c r="X14353" s="74"/>
    </row>
    <row r="14354">
      <c r="S14354" s="73"/>
      <c r="T14354" s="73"/>
      <c r="U14354" s="74"/>
      <c r="V14354" s="74"/>
      <c r="W14354" s="74"/>
      <c r="X14354" s="74"/>
    </row>
    <row r="14355">
      <c r="S14355" s="73"/>
      <c r="T14355" s="73"/>
      <c r="U14355" s="74"/>
      <c r="V14355" s="74"/>
      <c r="W14355" s="74"/>
      <c r="X14355" s="74"/>
    </row>
    <row r="14356">
      <c r="S14356" s="73"/>
      <c r="T14356" s="73"/>
      <c r="U14356" s="74"/>
      <c r="V14356" s="74"/>
      <c r="W14356" s="74"/>
      <c r="X14356" s="74"/>
    </row>
    <row r="14357">
      <c r="S14357" s="73"/>
      <c r="T14357" s="73"/>
      <c r="U14357" s="74"/>
      <c r="V14357" s="74"/>
      <c r="W14357" s="74"/>
      <c r="X14357" s="74"/>
    </row>
    <row r="14358">
      <c r="S14358" s="73"/>
      <c r="T14358" s="73"/>
      <c r="U14358" s="74"/>
      <c r="V14358" s="74"/>
      <c r="W14358" s="74"/>
      <c r="X14358" s="74"/>
    </row>
    <row r="14359">
      <c r="S14359" s="73"/>
      <c r="T14359" s="73"/>
      <c r="U14359" s="74"/>
      <c r="V14359" s="74"/>
      <c r="W14359" s="74"/>
      <c r="X14359" s="74"/>
    </row>
    <row r="14360">
      <c r="S14360" s="73"/>
      <c r="T14360" s="73"/>
      <c r="U14360" s="74"/>
      <c r="V14360" s="74"/>
      <c r="W14360" s="74"/>
      <c r="X14360" s="74"/>
    </row>
    <row r="14361">
      <c r="S14361" s="73"/>
      <c r="T14361" s="73"/>
      <c r="U14361" s="74"/>
      <c r="V14361" s="74"/>
      <c r="W14361" s="74"/>
      <c r="X14361" s="74"/>
    </row>
    <row r="14362">
      <c r="S14362" s="73"/>
      <c r="T14362" s="73"/>
      <c r="U14362" s="74"/>
      <c r="V14362" s="74"/>
      <c r="W14362" s="74"/>
      <c r="X14362" s="74"/>
    </row>
    <row r="14363">
      <c r="S14363" s="73"/>
      <c r="T14363" s="73"/>
      <c r="U14363" s="74"/>
      <c r="V14363" s="74"/>
      <c r="W14363" s="74"/>
      <c r="X14363" s="74"/>
    </row>
    <row r="14364">
      <c r="S14364" s="73"/>
      <c r="T14364" s="73"/>
      <c r="U14364" s="74"/>
      <c r="V14364" s="74"/>
      <c r="W14364" s="74"/>
      <c r="X14364" s="74"/>
    </row>
    <row r="14365">
      <c r="S14365" s="73"/>
      <c r="T14365" s="73"/>
      <c r="U14365" s="74"/>
      <c r="V14365" s="74"/>
      <c r="W14365" s="74"/>
      <c r="X14365" s="74"/>
    </row>
    <row r="14366">
      <c r="S14366" s="73"/>
      <c r="T14366" s="73"/>
      <c r="U14366" s="74"/>
      <c r="V14366" s="74"/>
      <c r="W14366" s="74"/>
      <c r="X14366" s="74"/>
    </row>
    <row r="14367">
      <c r="S14367" s="73"/>
      <c r="T14367" s="73"/>
      <c r="U14367" s="74"/>
      <c r="V14367" s="74"/>
      <c r="W14367" s="74"/>
      <c r="X14367" s="74"/>
    </row>
    <row r="14368">
      <c r="S14368" s="73"/>
      <c r="T14368" s="73"/>
      <c r="U14368" s="74"/>
      <c r="V14368" s="74"/>
      <c r="W14368" s="74"/>
      <c r="X14368" s="74"/>
    </row>
    <row r="14369">
      <c r="S14369" s="73"/>
      <c r="T14369" s="73"/>
      <c r="U14369" s="74"/>
      <c r="V14369" s="74"/>
      <c r="W14369" s="74"/>
      <c r="X14369" s="74"/>
    </row>
    <row r="14370">
      <c r="S14370" s="73"/>
      <c r="T14370" s="73"/>
      <c r="U14370" s="74"/>
      <c r="V14370" s="74"/>
      <c r="W14370" s="74"/>
      <c r="X14370" s="74"/>
    </row>
    <row r="14371">
      <c r="S14371" s="73"/>
      <c r="T14371" s="73"/>
      <c r="U14371" s="74"/>
      <c r="V14371" s="74"/>
      <c r="W14371" s="74"/>
      <c r="X14371" s="74"/>
    </row>
    <row r="14372">
      <c r="S14372" s="73"/>
      <c r="T14372" s="73"/>
      <c r="U14372" s="74"/>
      <c r="V14372" s="74"/>
      <c r="W14372" s="74"/>
      <c r="X14372" s="74"/>
    </row>
    <row r="14373">
      <c r="S14373" s="73"/>
      <c r="T14373" s="73"/>
      <c r="U14373" s="74"/>
      <c r="V14373" s="74"/>
      <c r="W14373" s="74"/>
      <c r="X14373" s="74"/>
    </row>
    <row r="14374">
      <c r="S14374" s="73"/>
      <c r="T14374" s="73"/>
      <c r="U14374" s="74"/>
      <c r="V14374" s="74"/>
      <c r="W14374" s="74"/>
      <c r="X14374" s="74"/>
    </row>
    <row r="14375">
      <c r="S14375" s="73"/>
      <c r="T14375" s="73"/>
      <c r="U14375" s="74"/>
      <c r="V14375" s="74"/>
      <c r="W14375" s="74"/>
      <c r="X14375" s="74"/>
    </row>
    <row r="14376">
      <c r="S14376" s="73"/>
      <c r="T14376" s="73"/>
      <c r="U14376" s="74"/>
      <c r="V14376" s="74"/>
      <c r="W14376" s="74"/>
      <c r="X14376" s="74"/>
    </row>
    <row r="14377">
      <c r="S14377" s="73"/>
      <c r="T14377" s="73"/>
      <c r="U14377" s="74"/>
      <c r="V14377" s="74"/>
      <c r="W14377" s="74"/>
      <c r="X14377" s="74"/>
    </row>
    <row r="14378">
      <c r="S14378" s="73"/>
      <c r="T14378" s="73"/>
      <c r="U14378" s="74"/>
      <c r="V14378" s="74"/>
      <c r="W14378" s="74"/>
      <c r="X14378" s="74"/>
    </row>
    <row r="14379">
      <c r="S14379" s="73"/>
      <c r="T14379" s="73"/>
      <c r="U14379" s="74"/>
      <c r="V14379" s="74"/>
      <c r="W14379" s="74"/>
      <c r="X14379" s="74"/>
    </row>
    <row r="14380">
      <c r="S14380" s="73"/>
      <c r="T14380" s="73"/>
      <c r="U14380" s="74"/>
      <c r="V14380" s="74"/>
      <c r="W14380" s="74"/>
      <c r="X14380" s="74"/>
    </row>
    <row r="14381">
      <c r="S14381" s="73"/>
      <c r="T14381" s="73"/>
      <c r="U14381" s="74"/>
      <c r="V14381" s="74"/>
      <c r="W14381" s="74"/>
      <c r="X14381" s="74"/>
    </row>
    <row r="14382">
      <c r="S14382" s="73"/>
      <c r="T14382" s="73"/>
      <c r="U14382" s="74"/>
      <c r="V14382" s="74"/>
      <c r="W14382" s="74"/>
      <c r="X14382" s="74"/>
    </row>
    <row r="14383">
      <c r="S14383" s="73"/>
      <c r="T14383" s="73"/>
      <c r="U14383" s="74"/>
      <c r="V14383" s="74"/>
      <c r="W14383" s="74"/>
      <c r="X14383" s="74"/>
    </row>
    <row r="14384">
      <c r="S14384" s="73"/>
      <c r="T14384" s="73"/>
      <c r="U14384" s="74"/>
      <c r="V14384" s="74"/>
      <c r="W14384" s="74"/>
      <c r="X14384" s="74"/>
    </row>
    <row r="14385">
      <c r="S14385" s="73"/>
      <c r="T14385" s="73"/>
      <c r="U14385" s="74"/>
      <c r="V14385" s="74"/>
      <c r="W14385" s="74"/>
      <c r="X14385" s="74"/>
    </row>
    <row r="14386">
      <c r="S14386" s="73"/>
      <c r="T14386" s="73"/>
      <c r="U14386" s="74"/>
      <c r="V14386" s="74"/>
      <c r="W14386" s="74"/>
      <c r="X14386" s="74"/>
    </row>
    <row r="14387">
      <c r="S14387" s="73"/>
      <c r="T14387" s="73"/>
      <c r="U14387" s="74"/>
      <c r="V14387" s="74"/>
      <c r="W14387" s="74"/>
      <c r="X14387" s="74"/>
    </row>
    <row r="14388">
      <c r="S14388" s="73"/>
      <c r="T14388" s="73"/>
      <c r="U14388" s="74"/>
      <c r="V14388" s="74"/>
      <c r="W14388" s="74"/>
      <c r="X14388" s="74"/>
    </row>
    <row r="14389">
      <c r="S14389" s="73"/>
      <c r="T14389" s="73"/>
      <c r="U14389" s="74"/>
      <c r="V14389" s="74"/>
      <c r="W14389" s="74"/>
      <c r="X14389" s="74"/>
    </row>
    <row r="14390">
      <c r="S14390" s="73"/>
      <c r="T14390" s="73"/>
      <c r="U14390" s="74"/>
      <c r="V14390" s="74"/>
      <c r="W14390" s="74"/>
      <c r="X14390" s="74"/>
    </row>
    <row r="14391">
      <c r="S14391" s="73"/>
      <c r="T14391" s="73"/>
      <c r="U14391" s="74"/>
      <c r="V14391" s="74"/>
      <c r="W14391" s="74"/>
      <c r="X14391" s="74"/>
    </row>
    <row r="14392">
      <c r="S14392" s="73"/>
      <c r="T14392" s="73"/>
      <c r="U14392" s="74"/>
      <c r="V14392" s="74"/>
      <c r="W14392" s="74"/>
      <c r="X14392" s="74"/>
    </row>
    <row r="14393">
      <c r="S14393" s="73"/>
      <c r="T14393" s="73"/>
      <c r="U14393" s="74"/>
      <c r="V14393" s="74"/>
      <c r="W14393" s="74"/>
      <c r="X14393" s="74"/>
    </row>
    <row r="14394">
      <c r="S14394" s="73"/>
      <c r="T14394" s="73"/>
      <c r="U14394" s="74"/>
      <c r="V14394" s="74"/>
      <c r="W14394" s="74"/>
      <c r="X14394" s="74"/>
    </row>
    <row r="14395">
      <c r="S14395" s="73"/>
      <c r="T14395" s="73"/>
      <c r="U14395" s="74"/>
      <c r="V14395" s="74"/>
      <c r="W14395" s="74"/>
      <c r="X14395" s="74"/>
    </row>
    <row r="14396">
      <c r="S14396" s="73"/>
      <c r="T14396" s="73"/>
      <c r="U14396" s="74"/>
      <c r="V14396" s="74"/>
      <c r="W14396" s="74"/>
      <c r="X14396" s="74"/>
    </row>
    <row r="14397">
      <c r="S14397" s="73"/>
      <c r="T14397" s="73"/>
      <c r="U14397" s="74"/>
      <c r="V14397" s="74"/>
      <c r="W14397" s="74"/>
      <c r="X14397" s="74"/>
    </row>
    <row r="14398">
      <c r="S14398" s="73"/>
      <c r="T14398" s="73"/>
      <c r="U14398" s="74"/>
      <c r="V14398" s="74"/>
      <c r="W14398" s="74"/>
      <c r="X14398" s="74"/>
    </row>
    <row r="14399">
      <c r="S14399" s="73"/>
      <c r="T14399" s="73"/>
      <c r="U14399" s="74"/>
      <c r="V14399" s="74"/>
      <c r="W14399" s="74"/>
      <c r="X14399" s="74"/>
    </row>
    <row r="14400">
      <c r="S14400" s="73"/>
      <c r="T14400" s="73"/>
      <c r="U14400" s="74"/>
      <c r="V14400" s="74"/>
      <c r="W14400" s="74"/>
      <c r="X14400" s="74"/>
    </row>
    <row r="14401">
      <c r="S14401" s="73"/>
      <c r="T14401" s="73"/>
      <c r="U14401" s="74"/>
      <c r="V14401" s="74"/>
      <c r="W14401" s="74"/>
      <c r="X14401" s="74"/>
    </row>
    <row r="14402">
      <c r="S14402" s="73"/>
      <c r="T14402" s="73"/>
      <c r="U14402" s="74"/>
      <c r="V14402" s="74"/>
      <c r="W14402" s="74"/>
      <c r="X14402" s="74"/>
    </row>
    <row r="14403">
      <c r="S14403" s="73"/>
      <c r="T14403" s="73"/>
      <c r="U14403" s="74"/>
      <c r="V14403" s="74"/>
      <c r="W14403" s="74"/>
      <c r="X14403" s="74"/>
    </row>
    <row r="14404">
      <c r="S14404" s="73"/>
      <c r="T14404" s="73"/>
      <c r="U14404" s="74"/>
      <c r="V14404" s="74"/>
      <c r="W14404" s="74"/>
      <c r="X14404" s="74"/>
    </row>
    <row r="14405">
      <c r="S14405" s="73"/>
      <c r="T14405" s="73"/>
      <c r="U14405" s="74"/>
      <c r="V14405" s="74"/>
      <c r="W14405" s="74"/>
      <c r="X14405" s="74"/>
    </row>
    <row r="14406">
      <c r="S14406" s="73"/>
      <c r="T14406" s="73"/>
      <c r="U14406" s="74"/>
      <c r="V14406" s="74"/>
      <c r="W14406" s="74"/>
      <c r="X14406" s="74"/>
    </row>
    <row r="14407">
      <c r="S14407" s="73"/>
      <c r="T14407" s="73"/>
      <c r="U14407" s="74"/>
      <c r="V14407" s="74"/>
      <c r="W14407" s="74"/>
      <c r="X14407" s="74"/>
    </row>
    <row r="14408">
      <c r="S14408" s="73"/>
      <c r="T14408" s="73"/>
      <c r="U14408" s="74"/>
      <c r="V14408" s="74"/>
      <c r="W14408" s="74"/>
      <c r="X14408" s="74"/>
    </row>
    <row r="14409">
      <c r="S14409" s="73"/>
      <c r="T14409" s="73"/>
      <c r="U14409" s="74"/>
      <c r="V14409" s="74"/>
      <c r="W14409" s="74"/>
      <c r="X14409" s="74"/>
    </row>
    <row r="14410">
      <c r="S14410" s="73"/>
      <c r="T14410" s="73"/>
      <c r="U14410" s="74"/>
      <c r="V14410" s="74"/>
      <c r="W14410" s="74"/>
      <c r="X14410" s="74"/>
    </row>
    <row r="14411">
      <c r="S14411" s="73"/>
      <c r="T14411" s="73"/>
      <c r="U14411" s="74"/>
      <c r="V14411" s="74"/>
      <c r="W14411" s="74"/>
      <c r="X14411" s="74"/>
    </row>
    <row r="14412">
      <c r="S14412" s="73"/>
      <c r="T14412" s="73"/>
      <c r="U14412" s="74"/>
      <c r="V14412" s="74"/>
      <c r="W14412" s="74"/>
      <c r="X14412" s="74"/>
    </row>
    <row r="14413">
      <c r="S14413" s="73"/>
      <c r="T14413" s="73"/>
      <c r="U14413" s="74"/>
      <c r="V14413" s="74"/>
      <c r="W14413" s="74"/>
      <c r="X14413" s="74"/>
    </row>
    <row r="14414">
      <c r="S14414" s="73"/>
      <c r="T14414" s="73"/>
      <c r="U14414" s="74"/>
      <c r="V14414" s="74"/>
      <c r="W14414" s="74"/>
      <c r="X14414" s="74"/>
    </row>
    <row r="14415">
      <c r="S14415" s="73"/>
      <c r="T14415" s="73"/>
      <c r="U14415" s="74"/>
      <c r="V14415" s="74"/>
      <c r="W14415" s="74"/>
      <c r="X14415" s="74"/>
    </row>
    <row r="14416">
      <c r="S14416" s="73"/>
      <c r="T14416" s="73"/>
      <c r="U14416" s="74"/>
      <c r="V14416" s="74"/>
      <c r="W14416" s="74"/>
      <c r="X14416" s="74"/>
    </row>
    <row r="14417">
      <c r="S14417" s="73"/>
      <c r="T14417" s="73"/>
      <c r="U14417" s="74"/>
      <c r="V14417" s="74"/>
      <c r="W14417" s="74"/>
      <c r="X14417" s="74"/>
    </row>
    <row r="14418">
      <c r="S14418" s="73"/>
      <c r="T14418" s="73"/>
      <c r="U14418" s="74"/>
      <c r="V14418" s="74"/>
      <c r="W14418" s="74"/>
      <c r="X14418" s="74"/>
    </row>
    <row r="14419">
      <c r="S14419" s="73"/>
      <c r="T14419" s="73"/>
      <c r="U14419" s="74"/>
      <c r="V14419" s="74"/>
      <c r="W14419" s="74"/>
      <c r="X14419" s="74"/>
    </row>
    <row r="14420">
      <c r="S14420" s="73"/>
      <c r="T14420" s="73"/>
      <c r="U14420" s="74"/>
      <c r="V14420" s="74"/>
      <c r="W14420" s="74"/>
      <c r="X14420" s="74"/>
    </row>
    <row r="14421">
      <c r="S14421" s="73"/>
      <c r="T14421" s="73"/>
      <c r="U14421" s="74"/>
      <c r="V14421" s="74"/>
      <c r="W14421" s="74"/>
      <c r="X14421" s="74"/>
    </row>
    <row r="14422">
      <c r="S14422" s="73"/>
      <c r="T14422" s="73"/>
      <c r="U14422" s="74"/>
      <c r="V14422" s="74"/>
      <c r="W14422" s="74"/>
      <c r="X14422" s="74"/>
    </row>
    <row r="14423">
      <c r="S14423" s="73"/>
      <c r="T14423" s="73"/>
      <c r="U14423" s="74"/>
      <c r="V14423" s="74"/>
      <c r="W14423" s="74"/>
      <c r="X14423" s="74"/>
    </row>
    <row r="14424">
      <c r="S14424" s="73"/>
      <c r="T14424" s="73"/>
      <c r="U14424" s="74"/>
      <c r="V14424" s="74"/>
      <c r="W14424" s="74"/>
      <c r="X14424" s="74"/>
    </row>
    <row r="14425">
      <c r="S14425" s="73"/>
      <c r="T14425" s="73"/>
      <c r="U14425" s="74"/>
      <c r="V14425" s="74"/>
      <c r="W14425" s="74"/>
      <c r="X14425" s="74"/>
    </row>
    <row r="14426">
      <c r="S14426" s="73"/>
      <c r="T14426" s="73"/>
      <c r="U14426" s="74"/>
      <c r="V14426" s="74"/>
      <c r="W14426" s="74"/>
      <c r="X14426" s="74"/>
    </row>
    <row r="14427">
      <c r="S14427" s="73"/>
      <c r="T14427" s="73"/>
      <c r="U14427" s="74"/>
      <c r="V14427" s="74"/>
      <c r="W14427" s="74"/>
      <c r="X14427" s="74"/>
    </row>
    <row r="14428">
      <c r="S14428" s="73"/>
      <c r="T14428" s="73"/>
      <c r="U14428" s="74"/>
      <c r="V14428" s="74"/>
      <c r="W14428" s="74"/>
      <c r="X14428" s="74"/>
    </row>
    <row r="14429">
      <c r="S14429" s="73"/>
      <c r="T14429" s="73"/>
      <c r="U14429" s="74"/>
      <c r="V14429" s="74"/>
      <c r="W14429" s="74"/>
      <c r="X14429" s="74"/>
    </row>
    <row r="14430">
      <c r="S14430" s="73"/>
      <c r="T14430" s="73"/>
      <c r="U14430" s="74"/>
      <c r="V14430" s="74"/>
      <c r="W14430" s="74"/>
      <c r="X14430" s="74"/>
    </row>
    <row r="14431">
      <c r="S14431" s="73"/>
      <c r="T14431" s="73"/>
      <c r="U14431" s="74"/>
      <c r="V14431" s="74"/>
      <c r="W14431" s="74"/>
      <c r="X14431" s="74"/>
    </row>
    <row r="14432">
      <c r="S14432" s="73"/>
      <c r="T14432" s="73"/>
      <c r="U14432" s="74"/>
      <c r="V14432" s="74"/>
      <c r="W14432" s="74"/>
      <c r="X14432" s="74"/>
    </row>
    <row r="14433">
      <c r="S14433" s="73"/>
      <c r="T14433" s="73"/>
      <c r="U14433" s="74"/>
      <c r="V14433" s="74"/>
      <c r="W14433" s="74"/>
      <c r="X14433" s="74"/>
    </row>
    <row r="14434">
      <c r="S14434" s="73"/>
      <c r="T14434" s="73"/>
      <c r="U14434" s="74"/>
      <c r="V14434" s="74"/>
      <c r="W14434" s="74"/>
      <c r="X14434" s="74"/>
    </row>
    <row r="14435">
      <c r="S14435" s="73"/>
      <c r="T14435" s="73"/>
      <c r="U14435" s="74"/>
      <c r="V14435" s="74"/>
      <c r="W14435" s="74"/>
      <c r="X14435" s="74"/>
    </row>
    <row r="14436">
      <c r="S14436" s="73"/>
      <c r="T14436" s="73"/>
      <c r="U14436" s="74"/>
      <c r="V14436" s="74"/>
      <c r="W14436" s="74"/>
      <c r="X14436" s="74"/>
    </row>
    <row r="14437">
      <c r="S14437" s="73"/>
      <c r="T14437" s="73"/>
      <c r="U14437" s="74"/>
      <c r="V14437" s="74"/>
      <c r="W14437" s="74"/>
      <c r="X14437" s="74"/>
    </row>
    <row r="14438">
      <c r="S14438" s="73"/>
      <c r="T14438" s="73"/>
      <c r="U14438" s="74"/>
      <c r="V14438" s="74"/>
      <c r="W14438" s="74"/>
      <c r="X14438" s="74"/>
    </row>
    <row r="14439">
      <c r="S14439" s="73"/>
      <c r="T14439" s="73"/>
      <c r="U14439" s="74"/>
      <c r="V14439" s="74"/>
      <c r="W14439" s="74"/>
      <c r="X14439" s="74"/>
    </row>
    <row r="14440">
      <c r="S14440" s="73"/>
      <c r="T14440" s="73"/>
      <c r="U14440" s="74"/>
      <c r="V14440" s="74"/>
      <c r="W14440" s="74"/>
      <c r="X14440" s="74"/>
    </row>
    <row r="14441">
      <c r="S14441" s="73"/>
      <c r="T14441" s="73"/>
      <c r="U14441" s="74"/>
      <c r="V14441" s="74"/>
      <c r="W14441" s="74"/>
      <c r="X14441" s="74"/>
    </row>
    <row r="14442">
      <c r="S14442" s="73"/>
      <c r="T14442" s="73"/>
      <c r="U14442" s="74"/>
      <c r="V14442" s="74"/>
      <c r="W14442" s="74"/>
      <c r="X14442" s="74"/>
    </row>
    <row r="14443">
      <c r="S14443" s="73"/>
      <c r="T14443" s="73"/>
      <c r="U14443" s="74"/>
      <c r="V14443" s="74"/>
      <c r="W14443" s="74"/>
      <c r="X14443" s="74"/>
    </row>
    <row r="14444">
      <c r="S14444" s="73"/>
      <c r="T14444" s="73"/>
      <c r="U14444" s="74"/>
      <c r="V14444" s="74"/>
      <c r="W14444" s="74"/>
      <c r="X14444" s="74"/>
    </row>
    <row r="14445">
      <c r="S14445" s="73"/>
      <c r="T14445" s="73"/>
      <c r="U14445" s="74"/>
      <c r="V14445" s="74"/>
      <c r="W14445" s="74"/>
      <c r="X14445" s="74"/>
    </row>
    <row r="14446">
      <c r="S14446" s="73"/>
      <c r="T14446" s="73"/>
      <c r="U14446" s="74"/>
      <c r="V14446" s="74"/>
      <c r="W14446" s="74"/>
      <c r="X14446" s="74"/>
    </row>
    <row r="14447">
      <c r="S14447" s="73"/>
      <c r="T14447" s="73"/>
      <c r="U14447" s="74"/>
      <c r="V14447" s="74"/>
      <c r="W14447" s="74"/>
      <c r="X14447" s="74"/>
    </row>
    <row r="14448">
      <c r="S14448" s="73"/>
      <c r="T14448" s="73"/>
      <c r="U14448" s="74"/>
      <c r="V14448" s="74"/>
      <c r="W14448" s="74"/>
      <c r="X14448" s="74"/>
    </row>
    <row r="14449">
      <c r="S14449" s="73"/>
      <c r="T14449" s="73"/>
      <c r="U14449" s="74"/>
      <c r="V14449" s="74"/>
      <c r="W14449" s="74"/>
      <c r="X14449" s="74"/>
    </row>
    <row r="14450">
      <c r="S14450" s="73"/>
      <c r="T14450" s="73"/>
      <c r="U14450" s="74"/>
      <c r="V14450" s="74"/>
      <c r="W14450" s="74"/>
      <c r="X14450" s="74"/>
    </row>
    <row r="14451">
      <c r="S14451" s="73"/>
      <c r="T14451" s="73"/>
      <c r="U14451" s="74"/>
      <c r="V14451" s="74"/>
      <c r="W14451" s="74"/>
      <c r="X14451" s="74"/>
    </row>
    <row r="14452">
      <c r="S14452" s="73"/>
      <c r="T14452" s="73"/>
      <c r="U14452" s="74"/>
      <c r="V14452" s="74"/>
      <c r="W14452" s="74"/>
      <c r="X14452" s="74"/>
    </row>
    <row r="14453">
      <c r="S14453" s="73"/>
      <c r="T14453" s="73"/>
      <c r="U14453" s="74"/>
      <c r="V14453" s="74"/>
      <c r="W14453" s="74"/>
      <c r="X14453" s="74"/>
    </row>
    <row r="14454">
      <c r="S14454" s="73"/>
      <c r="T14454" s="73"/>
      <c r="U14454" s="74"/>
      <c r="V14454" s="74"/>
      <c r="W14454" s="74"/>
      <c r="X14454" s="74"/>
    </row>
    <row r="14455">
      <c r="S14455" s="73"/>
      <c r="T14455" s="73"/>
      <c r="U14455" s="74"/>
      <c r="V14455" s="74"/>
      <c r="W14455" s="74"/>
      <c r="X14455" s="74"/>
    </row>
    <row r="14456">
      <c r="S14456" s="73"/>
      <c r="T14456" s="73"/>
      <c r="U14456" s="74"/>
      <c r="V14456" s="74"/>
      <c r="W14456" s="74"/>
      <c r="X14456" s="74"/>
    </row>
    <row r="14457">
      <c r="S14457" s="73"/>
      <c r="T14457" s="73"/>
      <c r="U14457" s="74"/>
      <c r="V14457" s="74"/>
      <c r="W14457" s="74"/>
      <c r="X14457" s="74"/>
    </row>
    <row r="14458">
      <c r="S14458" s="73"/>
      <c r="T14458" s="73"/>
      <c r="U14458" s="74"/>
      <c r="V14458" s="74"/>
      <c r="W14458" s="74"/>
      <c r="X14458" s="74"/>
    </row>
    <row r="14459">
      <c r="S14459" s="73"/>
      <c r="T14459" s="73"/>
      <c r="U14459" s="74"/>
      <c r="V14459" s="74"/>
      <c r="W14459" s="74"/>
      <c r="X14459" s="74"/>
    </row>
    <row r="14460">
      <c r="S14460" s="73"/>
      <c r="T14460" s="73"/>
      <c r="U14460" s="74"/>
      <c r="V14460" s="74"/>
      <c r="W14460" s="74"/>
      <c r="X14460" s="74"/>
    </row>
    <row r="14461">
      <c r="S14461" s="73"/>
      <c r="T14461" s="73"/>
      <c r="U14461" s="74"/>
      <c r="V14461" s="74"/>
      <c r="W14461" s="74"/>
      <c r="X14461" s="74"/>
    </row>
    <row r="14462">
      <c r="S14462" s="73"/>
      <c r="T14462" s="73"/>
      <c r="U14462" s="74"/>
      <c r="V14462" s="74"/>
      <c r="W14462" s="74"/>
      <c r="X14462" s="74"/>
    </row>
    <row r="14463">
      <c r="S14463" s="73"/>
      <c r="T14463" s="73"/>
      <c r="U14463" s="74"/>
      <c r="V14463" s="74"/>
      <c r="W14463" s="74"/>
      <c r="X14463" s="74"/>
    </row>
    <row r="14464">
      <c r="S14464" s="73"/>
      <c r="T14464" s="73"/>
      <c r="U14464" s="74"/>
      <c r="V14464" s="74"/>
      <c r="W14464" s="74"/>
      <c r="X14464" s="74"/>
    </row>
    <row r="14465">
      <c r="S14465" s="73"/>
      <c r="T14465" s="73"/>
      <c r="U14465" s="74"/>
      <c r="V14465" s="74"/>
      <c r="W14465" s="74"/>
      <c r="X14465" s="74"/>
    </row>
    <row r="14466">
      <c r="S14466" s="73"/>
      <c r="T14466" s="73"/>
      <c r="U14466" s="74"/>
      <c r="V14466" s="74"/>
      <c r="W14466" s="74"/>
      <c r="X14466" s="74"/>
    </row>
    <row r="14467">
      <c r="S14467" s="73"/>
      <c r="T14467" s="73"/>
      <c r="U14467" s="74"/>
      <c r="V14467" s="74"/>
      <c r="W14467" s="74"/>
      <c r="X14467" s="74"/>
    </row>
    <row r="14468">
      <c r="S14468" s="73"/>
      <c r="T14468" s="73"/>
      <c r="U14468" s="74"/>
      <c r="V14468" s="74"/>
      <c r="W14468" s="74"/>
      <c r="X14468" s="74"/>
    </row>
    <row r="14469">
      <c r="S14469" s="73"/>
      <c r="T14469" s="73"/>
      <c r="U14469" s="74"/>
      <c r="V14469" s="74"/>
      <c r="W14469" s="74"/>
      <c r="X14469" s="74"/>
    </row>
    <row r="14470">
      <c r="S14470" s="73"/>
      <c r="T14470" s="73"/>
      <c r="U14470" s="74"/>
      <c r="V14470" s="74"/>
      <c r="W14470" s="74"/>
      <c r="X14470" s="74"/>
    </row>
    <row r="14471">
      <c r="S14471" s="73"/>
      <c r="T14471" s="73"/>
      <c r="U14471" s="74"/>
      <c r="V14471" s="74"/>
      <c r="W14471" s="74"/>
      <c r="X14471" s="74"/>
    </row>
    <row r="14472">
      <c r="S14472" s="73"/>
      <c r="T14472" s="73"/>
      <c r="U14472" s="74"/>
      <c r="V14472" s="74"/>
      <c r="W14472" s="74"/>
      <c r="X14472" s="74"/>
    </row>
    <row r="14473">
      <c r="S14473" s="73"/>
      <c r="T14473" s="73"/>
      <c r="U14473" s="74"/>
      <c r="V14473" s="74"/>
      <c r="W14473" s="74"/>
      <c r="X14473" s="74"/>
    </row>
    <row r="14474">
      <c r="S14474" s="73"/>
      <c r="T14474" s="73"/>
      <c r="U14474" s="74"/>
      <c r="V14474" s="74"/>
      <c r="W14474" s="74"/>
      <c r="X14474" s="74"/>
    </row>
    <row r="14475">
      <c r="S14475" s="73"/>
      <c r="T14475" s="73"/>
      <c r="U14475" s="74"/>
      <c r="V14475" s="74"/>
      <c r="W14475" s="74"/>
      <c r="X14475" s="74"/>
    </row>
    <row r="14476">
      <c r="S14476" s="73"/>
      <c r="T14476" s="73"/>
      <c r="U14476" s="74"/>
      <c r="V14476" s="74"/>
      <c r="W14476" s="74"/>
      <c r="X14476" s="74"/>
    </row>
    <row r="14477">
      <c r="S14477" s="73"/>
      <c r="T14477" s="73"/>
      <c r="U14477" s="74"/>
      <c r="V14477" s="74"/>
      <c r="W14477" s="74"/>
      <c r="X14477" s="74"/>
    </row>
    <row r="14478">
      <c r="S14478" s="73"/>
      <c r="T14478" s="73"/>
      <c r="U14478" s="74"/>
      <c r="V14478" s="74"/>
      <c r="W14478" s="74"/>
      <c r="X14478" s="74"/>
    </row>
    <row r="14479">
      <c r="S14479" s="73"/>
      <c r="T14479" s="73"/>
      <c r="U14479" s="74"/>
      <c r="V14479" s="74"/>
      <c r="W14479" s="74"/>
      <c r="X14479" s="74"/>
    </row>
    <row r="14480">
      <c r="S14480" s="73"/>
      <c r="T14480" s="73"/>
      <c r="U14480" s="74"/>
      <c r="V14480" s="74"/>
      <c r="W14480" s="74"/>
      <c r="X14480" s="74"/>
    </row>
    <row r="14481">
      <c r="S14481" s="73"/>
      <c r="T14481" s="73"/>
      <c r="U14481" s="74"/>
      <c r="V14481" s="74"/>
      <c r="W14481" s="74"/>
      <c r="X14481" s="74"/>
    </row>
    <row r="14482">
      <c r="S14482" s="73"/>
      <c r="T14482" s="73"/>
      <c r="U14482" s="74"/>
      <c r="V14482" s="74"/>
      <c r="W14482" s="74"/>
      <c r="X14482" s="74"/>
    </row>
    <row r="14483">
      <c r="S14483" s="73"/>
      <c r="T14483" s="73"/>
      <c r="U14483" s="74"/>
      <c r="V14483" s="74"/>
      <c r="W14483" s="74"/>
      <c r="X14483" s="74"/>
    </row>
    <row r="14484">
      <c r="S14484" s="73"/>
      <c r="T14484" s="73"/>
      <c r="U14484" s="74"/>
      <c r="V14484" s="74"/>
      <c r="W14484" s="74"/>
      <c r="X14484" s="74"/>
    </row>
    <row r="14485">
      <c r="S14485" s="73"/>
      <c r="T14485" s="73"/>
      <c r="U14485" s="74"/>
      <c r="V14485" s="74"/>
      <c r="W14485" s="74"/>
      <c r="X14485" s="74"/>
    </row>
    <row r="14486">
      <c r="S14486" s="73"/>
      <c r="T14486" s="73"/>
      <c r="U14486" s="74"/>
      <c r="V14486" s="74"/>
      <c r="W14486" s="74"/>
      <c r="X14486" s="74"/>
    </row>
    <row r="14487">
      <c r="S14487" s="73"/>
      <c r="T14487" s="73"/>
      <c r="U14487" s="74"/>
      <c r="V14487" s="74"/>
      <c r="W14487" s="74"/>
      <c r="X14487" s="74"/>
    </row>
    <row r="14488">
      <c r="S14488" s="73"/>
      <c r="T14488" s="73"/>
      <c r="U14488" s="74"/>
      <c r="V14488" s="74"/>
      <c r="W14488" s="74"/>
      <c r="X14488" s="74"/>
    </row>
    <row r="14489">
      <c r="S14489" s="73"/>
      <c r="T14489" s="73"/>
      <c r="U14489" s="74"/>
      <c r="V14489" s="74"/>
      <c r="W14489" s="74"/>
      <c r="X14489" s="74"/>
    </row>
    <row r="14490">
      <c r="S14490" s="73"/>
      <c r="T14490" s="73"/>
      <c r="U14490" s="74"/>
      <c r="V14490" s="74"/>
      <c r="W14490" s="74"/>
      <c r="X14490" s="74"/>
    </row>
    <row r="14491">
      <c r="S14491" s="73"/>
      <c r="T14491" s="73"/>
      <c r="U14491" s="74"/>
      <c r="V14491" s="74"/>
      <c r="W14491" s="74"/>
      <c r="X14491" s="74"/>
    </row>
    <row r="14492">
      <c r="S14492" s="73"/>
      <c r="T14492" s="73"/>
      <c r="U14492" s="74"/>
      <c r="V14492" s="74"/>
      <c r="W14492" s="74"/>
      <c r="X14492" s="74"/>
    </row>
    <row r="14493">
      <c r="S14493" s="73"/>
      <c r="T14493" s="73"/>
      <c r="U14493" s="74"/>
      <c r="V14493" s="74"/>
      <c r="W14493" s="74"/>
      <c r="X14493" s="74"/>
    </row>
    <row r="14494">
      <c r="S14494" s="73"/>
      <c r="T14494" s="73"/>
      <c r="U14494" s="74"/>
      <c r="V14494" s="74"/>
      <c r="W14494" s="74"/>
      <c r="X14494" s="74"/>
    </row>
    <row r="14495">
      <c r="S14495" s="73"/>
      <c r="T14495" s="73"/>
      <c r="U14495" s="74"/>
      <c r="V14495" s="74"/>
      <c r="W14495" s="74"/>
      <c r="X14495" s="74"/>
    </row>
    <row r="14496">
      <c r="S14496" s="73"/>
      <c r="T14496" s="73"/>
      <c r="U14496" s="74"/>
      <c r="V14496" s="74"/>
      <c r="W14496" s="74"/>
      <c r="X14496" s="74"/>
    </row>
    <row r="14497">
      <c r="S14497" s="73"/>
      <c r="T14497" s="73"/>
      <c r="U14497" s="74"/>
      <c r="V14497" s="74"/>
      <c r="W14497" s="74"/>
      <c r="X14497" s="74"/>
    </row>
    <row r="14498">
      <c r="S14498" s="73"/>
      <c r="T14498" s="73"/>
      <c r="U14498" s="74"/>
      <c r="V14498" s="74"/>
      <c r="W14498" s="74"/>
      <c r="X14498" s="74"/>
    </row>
    <row r="14499">
      <c r="S14499" s="73"/>
      <c r="T14499" s="73"/>
      <c r="U14499" s="74"/>
      <c r="V14499" s="74"/>
      <c r="W14499" s="74"/>
      <c r="X14499" s="74"/>
    </row>
    <row r="14500">
      <c r="S14500" s="73"/>
      <c r="T14500" s="73"/>
      <c r="U14500" s="74"/>
      <c r="V14500" s="74"/>
      <c r="W14500" s="74"/>
      <c r="X14500" s="74"/>
    </row>
    <row r="14501">
      <c r="S14501" s="73"/>
      <c r="T14501" s="73"/>
      <c r="U14501" s="74"/>
      <c r="V14501" s="74"/>
      <c r="W14501" s="74"/>
      <c r="X14501" s="74"/>
    </row>
    <row r="14502">
      <c r="S14502" s="73"/>
      <c r="T14502" s="73"/>
      <c r="U14502" s="74"/>
      <c r="V14502" s="74"/>
      <c r="W14502" s="74"/>
      <c r="X14502" s="74"/>
    </row>
    <row r="14503">
      <c r="S14503" s="73"/>
      <c r="T14503" s="73"/>
      <c r="U14503" s="74"/>
      <c r="V14503" s="74"/>
      <c r="W14503" s="74"/>
      <c r="X14503" s="74"/>
    </row>
    <row r="14504">
      <c r="S14504" s="73"/>
      <c r="T14504" s="73"/>
      <c r="U14504" s="74"/>
      <c r="V14504" s="74"/>
      <c r="W14504" s="74"/>
      <c r="X14504" s="74"/>
    </row>
    <row r="14505">
      <c r="S14505" s="73"/>
      <c r="T14505" s="73"/>
      <c r="U14505" s="74"/>
      <c r="V14505" s="74"/>
      <c r="W14505" s="74"/>
      <c r="X14505" s="74"/>
    </row>
    <row r="14506">
      <c r="S14506" s="73"/>
      <c r="T14506" s="73"/>
      <c r="U14506" s="74"/>
      <c r="V14506" s="74"/>
      <c r="W14506" s="74"/>
      <c r="X14506" s="74"/>
    </row>
    <row r="14507">
      <c r="S14507" s="73"/>
      <c r="T14507" s="73"/>
      <c r="U14507" s="74"/>
      <c r="V14507" s="74"/>
      <c r="W14507" s="74"/>
      <c r="X14507" s="74"/>
    </row>
    <row r="14508">
      <c r="S14508" s="73"/>
      <c r="T14508" s="73"/>
      <c r="U14508" s="74"/>
      <c r="V14508" s="74"/>
      <c r="W14508" s="74"/>
      <c r="X14508" s="74"/>
    </row>
    <row r="14509">
      <c r="S14509" s="73"/>
      <c r="T14509" s="73"/>
      <c r="U14509" s="74"/>
      <c r="V14509" s="74"/>
      <c r="W14509" s="74"/>
      <c r="X14509" s="74"/>
    </row>
    <row r="14510">
      <c r="S14510" s="73"/>
      <c r="T14510" s="73"/>
      <c r="U14510" s="74"/>
      <c r="V14510" s="74"/>
      <c r="W14510" s="74"/>
      <c r="X14510" s="74"/>
    </row>
    <row r="14511">
      <c r="S14511" s="73"/>
      <c r="T14511" s="73"/>
      <c r="U14511" s="74"/>
      <c r="V14511" s="74"/>
      <c r="W14511" s="74"/>
      <c r="X14511" s="74"/>
    </row>
    <row r="14512">
      <c r="S14512" s="73"/>
      <c r="T14512" s="73"/>
      <c r="U14512" s="74"/>
      <c r="V14512" s="74"/>
      <c r="W14512" s="74"/>
      <c r="X14512" s="74"/>
    </row>
    <row r="14513">
      <c r="S14513" s="73"/>
      <c r="T14513" s="73"/>
      <c r="U14513" s="74"/>
      <c r="V14513" s="74"/>
      <c r="W14513" s="74"/>
      <c r="X14513" s="74"/>
    </row>
    <row r="14514">
      <c r="S14514" s="73"/>
      <c r="T14514" s="73"/>
      <c r="U14514" s="74"/>
      <c r="V14514" s="74"/>
      <c r="W14514" s="74"/>
      <c r="X14514" s="74"/>
    </row>
    <row r="14515">
      <c r="S14515" s="73"/>
      <c r="T14515" s="73"/>
      <c r="U14515" s="74"/>
      <c r="V14515" s="74"/>
      <c r="W14515" s="74"/>
      <c r="X14515" s="74"/>
    </row>
    <row r="14516">
      <c r="S14516" s="73"/>
      <c r="T14516" s="73"/>
      <c r="U14516" s="74"/>
      <c r="V14516" s="74"/>
      <c r="W14516" s="74"/>
      <c r="X14516" s="74"/>
    </row>
    <row r="14517">
      <c r="S14517" s="73"/>
      <c r="T14517" s="73"/>
      <c r="U14517" s="74"/>
      <c r="V14517" s="74"/>
      <c r="W14517" s="74"/>
      <c r="X14517" s="74"/>
    </row>
    <row r="14518">
      <c r="S14518" s="73"/>
      <c r="T14518" s="73"/>
      <c r="U14518" s="74"/>
      <c r="V14518" s="74"/>
      <c r="W14518" s="74"/>
      <c r="X14518" s="74"/>
    </row>
    <row r="14519">
      <c r="S14519" s="73"/>
      <c r="T14519" s="73"/>
      <c r="U14519" s="74"/>
      <c r="V14519" s="74"/>
      <c r="W14519" s="74"/>
      <c r="X14519" s="74"/>
    </row>
    <row r="14520">
      <c r="S14520" s="73"/>
      <c r="T14520" s="73"/>
      <c r="U14520" s="74"/>
      <c r="V14520" s="74"/>
      <c r="W14520" s="74"/>
      <c r="X14520" s="74"/>
    </row>
    <row r="14521">
      <c r="S14521" s="73"/>
      <c r="T14521" s="73"/>
      <c r="U14521" s="74"/>
      <c r="V14521" s="74"/>
      <c r="W14521" s="74"/>
      <c r="X14521" s="74"/>
    </row>
    <row r="14522">
      <c r="S14522" s="73"/>
      <c r="T14522" s="73"/>
      <c r="U14522" s="74"/>
      <c r="V14522" s="74"/>
      <c r="W14522" s="74"/>
      <c r="X14522" s="74"/>
    </row>
    <row r="14523">
      <c r="S14523" s="73"/>
      <c r="T14523" s="73"/>
      <c r="U14523" s="74"/>
      <c r="V14523" s="74"/>
      <c r="W14523" s="74"/>
      <c r="X14523" s="74"/>
    </row>
    <row r="14524">
      <c r="S14524" s="73"/>
      <c r="T14524" s="73"/>
      <c r="U14524" s="74"/>
      <c r="V14524" s="74"/>
      <c r="W14524" s="74"/>
      <c r="X14524" s="74"/>
    </row>
    <row r="14525">
      <c r="S14525" s="73"/>
      <c r="T14525" s="73"/>
      <c r="U14525" s="74"/>
      <c r="V14525" s="74"/>
      <c r="W14525" s="74"/>
      <c r="X14525" s="74"/>
    </row>
    <row r="14526">
      <c r="S14526" s="73"/>
      <c r="T14526" s="73"/>
      <c r="U14526" s="74"/>
      <c r="V14526" s="74"/>
      <c r="W14526" s="74"/>
      <c r="X14526" s="74"/>
    </row>
    <row r="14527">
      <c r="S14527" s="73"/>
      <c r="T14527" s="73"/>
      <c r="U14527" s="74"/>
      <c r="V14527" s="74"/>
      <c r="W14527" s="74"/>
      <c r="X14527" s="74"/>
    </row>
    <row r="14528">
      <c r="S14528" s="73"/>
      <c r="T14528" s="73"/>
      <c r="U14528" s="74"/>
      <c r="V14528" s="74"/>
      <c r="W14528" s="74"/>
      <c r="X14528" s="74"/>
    </row>
    <row r="14529">
      <c r="S14529" s="73"/>
      <c r="T14529" s="73"/>
      <c r="U14529" s="74"/>
      <c r="V14529" s="74"/>
      <c r="W14529" s="74"/>
      <c r="X14529" s="74"/>
    </row>
    <row r="14530">
      <c r="S14530" s="73"/>
      <c r="T14530" s="73"/>
      <c r="U14530" s="74"/>
      <c r="V14530" s="74"/>
      <c r="W14530" s="74"/>
      <c r="X14530" s="74"/>
    </row>
    <row r="14531">
      <c r="S14531" s="73"/>
      <c r="T14531" s="73"/>
      <c r="U14531" s="74"/>
      <c r="V14531" s="74"/>
      <c r="W14531" s="74"/>
      <c r="X14531" s="74"/>
    </row>
    <row r="14532">
      <c r="S14532" s="73"/>
      <c r="T14532" s="73"/>
      <c r="U14532" s="74"/>
      <c r="V14532" s="74"/>
      <c r="W14532" s="74"/>
      <c r="X14532" s="74"/>
    </row>
    <row r="14533">
      <c r="S14533" s="73"/>
      <c r="T14533" s="73"/>
      <c r="U14533" s="74"/>
      <c r="V14533" s="74"/>
      <c r="W14533" s="74"/>
      <c r="X14533" s="74"/>
    </row>
    <row r="14534">
      <c r="S14534" s="73"/>
      <c r="T14534" s="73"/>
      <c r="U14534" s="74"/>
      <c r="V14534" s="74"/>
      <c r="W14534" s="74"/>
      <c r="X14534" s="74"/>
    </row>
    <row r="14535">
      <c r="S14535" s="73"/>
      <c r="T14535" s="73"/>
      <c r="U14535" s="74"/>
      <c r="V14535" s="74"/>
      <c r="W14535" s="74"/>
      <c r="X14535" s="74"/>
    </row>
    <row r="14536">
      <c r="S14536" s="73"/>
      <c r="T14536" s="73"/>
      <c r="U14536" s="74"/>
      <c r="V14536" s="74"/>
      <c r="W14536" s="74"/>
      <c r="X14536" s="74"/>
    </row>
    <row r="14537">
      <c r="S14537" s="73"/>
      <c r="T14537" s="73"/>
      <c r="U14537" s="74"/>
      <c r="V14537" s="74"/>
      <c r="W14537" s="74"/>
      <c r="X14537" s="74"/>
    </row>
    <row r="14538">
      <c r="S14538" s="73"/>
      <c r="T14538" s="73"/>
      <c r="U14538" s="74"/>
      <c r="V14538" s="74"/>
      <c r="W14538" s="74"/>
      <c r="X14538" s="74"/>
    </row>
    <row r="14539">
      <c r="S14539" s="73"/>
      <c r="T14539" s="73"/>
      <c r="U14539" s="74"/>
      <c r="V14539" s="74"/>
      <c r="W14539" s="74"/>
      <c r="X14539" s="74"/>
    </row>
    <row r="14540">
      <c r="S14540" s="73"/>
      <c r="T14540" s="73"/>
      <c r="U14540" s="74"/>
      <c r="V14540" s="74"/>
      <c r="W14540" s="74"/>
      <c r="X14540" s="74"/>
    </row>
    <row r="14541">
      <c r="S14541" s="73"/>
      <c r="T14541" s="73"/>
      <c r="U14541" s="74"/>
      <c r="V14541" s="74"/>
      <c r="W14541" s="74"/>
      <c r="X14541" s="74"/>
    </row>
    <row r="14542">
      <c r="S14542" s="73"/>
      <c r="T14542" s="73"/>
      <c r="U14542" s="74"/>
      <c r="V14542" s="74"/>
      <c r="W14542" s="74"/>
      <c r="X14542" s="74"/>
    </row>
    <row r="14543">
      <c r="S14543" s="73"/>
      <c r="T14543" s="73"/>
      <c r="U14543" s="74"/>
      <c r="V14543" s="74"/>
      <c r="W14543" s="74"/>
      <c r="X14543" s="74"/>
    </row>
    <row r="14544">
      <c r="S14544" s="73"/>
      <c r="T14544" s="73"/>
      <c r="U14544" s="74"/>
      <c r="V14544" s="74"/>
      <c r="W14544" s="74"/>
      <c r="X14544" s="74"/>
    </row>
    <row r="14545">
      <c r="S14545" s="73"/>
      <c r="T14545" s="73"/>
      <c r="U14545" s="74"/>
      <c r="V14545" s="74"/>
      <c r="W14545" s="74"/>
      <c r="X14545" s="74"/>
    </row>
    <row r="14546">
      <c r="S14546" s="73"/>
      <c r="T14546" s="73"/>
      <c r="U14546" s="74"/>
      <c r="V14546" s="74"/>
      <c r="W14546" s="74"/>
      <c r="X14546" s="74"/>
    </row>
    <row r="14547">
      <c r="S14547" s="73"/>
      <c r="T14547" s="73"/>
      <c r="U14547" s="74"/>
      <c r="V14547" s="74"/>
      <c r="W14547" s="74"/>
      <c r="X14547" s="74"/>
    </row>
    <row r="14548">
      <c r="S14548" s="73"/>
      <c r="T14548" s="73"/>
      <c r="U14548" s="74"/>
      <c r="V14548" s="74"/>
      <c r="W14548" s="74"/>
      <c r="X14548" s="74"/>
    </row>
    <row r="14549">
      <c r="S14549" s="73"/>
      <c r="T14549" s="73"/>
      <c r="U14549" s="74"/>
      <c r="V14549" s="74"/>
      <c r="W14549" s="74"/>
      <c r="X14549" s="74"/>
    </row>
    <row r="14550">
      <c r="S14550" s="73"/>
      <c r="T14550" s="73"/>
      <c r="U14550" s="74"/>
      <c r="V14550" s="74"/>
      <c r="W14550" s="74"/>
      <c r="X14550" s="74"/>
    </row>
    <row r="14551">
      <c r="S14551" s="73"/>
      <c r="T14551" s="73"/>
      <c r="U14551" s="74"/>
      <c r="V14551" s="74"/>
      <c r="W14551" s="74"/>
      <c r="X14551" s="74"/>
    </row>
    <row r="14552">
      <c r="S14552" s="73"/>
      <c r="T14552" s="73"/>
      <c r="U14552" s="74"/>
      <c r="V14552" s="74"/>
      <c r="W14552" s="74"/>
      <c r="X14552" s="74"/>
    </row>
    <row r="14553">
      <c r="S14553" s="73"/>
      <c r="T14553" s="73"/>
      <c r="U14553" s="74"/>
      <c r="V14553" s="74"/>
      <c r="W14553" s="74"/>
      <c r="X14553" s="74"/>
    </row>
    <row r="14554">
      <c r="S14554" s="76"/>
      <c r="T14554" s="73"/>
      <c r="U14554" s="74"/>
      <c r="V14554" s="74"/>
      <c r="W14554" s="74"/>
      <c r="X14554" s="74"/>
    </row>
    <row r="14555">
      <c r="S14555" s="73"/>
      <c r="T14555" s="73"/>
      <c r="U14555" s="74"/>
      <c r="V14555" s="74"/>
      <c r="W14555" s="74"/>
      <c r="X14555" s="74"/>
    </row>
    <row r="14556">
      <c r="S14556" s="73"/>
      <c r="T14556" s="73"/>
      <c r="U14556" s="74"/>
      <c r="V14556" s="74"/>
      <c r="W14556" s="74"/>
      <c r="X14556" s="74"/>
    </row>
    <row r="14557">
      <c r="S14557" s="73"/>
      <c r="T14557" s="73"/>
      <c r="U14557" s="74"/>
      <c r="V14557" s="74"/>
      <c r="W14557" s="74"/>
      <c r="X14557" s="74"/>
    </row>
    <row r="14558">
      <c r="S14558" s="73"/>
      <c r="T14558" s="73"/>
      <c r="U14558" s="74"/>
      <c r="V14558" s="74"/>
      <c r="W14558" s="74"/>
      <c r="X14558" s="74"/>
    </row>
    <row r="14559">
      <c r="S14559" s="73"/>
      <c r="T14559" s="73"/>
      <c r="U14559" s="74"/>
      <c r="V14559" s="74"/>
      <c r="W14559" s="74"/>
      <c r="X14559" s="74"/>
    </row>
    <row r="14560">
      <c r="S14560" s="73"/>
      <c r="T14560" s="73"/>
      <c r="U14560" s="74"/>
      <c r="V14560" s="74"/>
      <c r="W14560" s="74"/>
      <c r="X14560" s="74"/>
    </row>
    <row r="14561">
      <c r="S14561" s="73"/>
      <c r="T14561" s="73"/>
      <c r="U14561" s="74"/>
      <c r="V14561" s="74"/>
      <c r="W14561" s="74"/>
      <c r="X14561" s="74"/>
    </row>
    <row r="14562">
      <c r="S14562" s="73"/>
      <c r="T14562" s="73"/>
      <c r="U14562" s="74"/>
      <c r="V14562" s="74"/>
      <c r="W14562" s="74"/>
      <c r="X14562" s="74"/>
    </row>
    <row r="14563">
      <c r="S14563" s="73"/>
      <c r="T14563" s="73"/>
      <c r="U14563" s="74"/>
      <c r="V14563" s="74"/>
      <c r="W14563" s="74"/>
      <c r="X14563" s="74"/>
    </row>
    <row r="14564">
      <c r="S14564" s="73"/>
      <c r="T14564" s="73"/>
      <c r="U14564" s="74"/>
      <c r="V14564" s="74"/>
      <c r="W14564" s="74"/>
      <c r="X14564" s="74"/>
    </row>
    <row r="14565">
      <c r="S14565" s="73"/>
      <c r="T14565" s="73"/>
      <c r="U14565" s="74"/>
      <c r="V14565" s="74"/>
      <c r="W14565" s="74"/>
      <c r="X14565" s="74"/>
    </row>
    <row r="14566">
      <c r="S14566" s="73"/>
      <c r="T14566" s="73"/>
      <c r="U14566" s="74"/>
      <c r="V14566" s="74"/>
      <c r="W14566" s="74"/>
      <c r="X14566" s="74"/>
    </row>
    <row r="14567">
      <c r="S14567" s="73"/>
      <c r="T14567" s="73"/>
      <c r="U14567" s="74"/>
      <c r="V14567" s="74"/>
      <c r="W14567" s="74"/>
      <c r="X14567" s="74"/>
    </row>
    <row r="14568">
      <c r="S14568" s="73"/>
      <c r="T14568" s="73"/>
      <c r="U14568" s="74"/>
      <c r="V14568" s="74"/>
      <c r="W14568" s="74"/>
      <c r="X14568" s="74"/>
    </row>
    <row r="14569">
      <c r="S14569" s="73"/>
      <c r="T14569" s="73"/>
      <c r="U14569" s="74"/>
      <c r="V14569" s="74"/>
      <c r="W14569" s="74"/>
      <c r="X14569" s="74"/>
    </row>
    <row r="14570">
      <c r="S14570" s="73"/>
      <c r="T14570" s="73"/>
      <c r="U14570" s="74"/>
      <c r="V14570" s="74"/>
      <c r="W14570" s="74"/>
      <c r="X14570" s="74"/>
    </row>
    <row r="14571">
      <c r="S14571" s="73"/>
      <c r="T14571" s="73"/>
      <c r="U14571" s="74"/>
      <c r="V14571" s="74"/>
      <c r="W14571" s="74"/>
      <c r="X14571" s="74"/>
    </row>
    <row r="14572">
      <c r="S14572" s="73"/>
      <c r="T14572" s="73"/>
      <c r="U14572" s="74"/>
      <c r="V14572" s="74"/>
      <c r="W14572" s="74"/>
      <c r="X14572" s="74"/>
    </row>
    <row r="14573">
      <c r="S14573" s="73"/>
      <c r="T14573" s="73"/>
      <c r="U14573" s="74"/>
      <c r="V14573" s="74"/>
      <c r="W14573" s="74"/>
      <c r="X14573" s="74"/>
    </row>
    <row r="14574">
      <c r="S14574" s="73"/>
      <c r="T14574" s="73"/>
      <c r="U14574" s="74"/>
      <c r="V14574" s="74"/>
      <c r="W14574" s="74"/>
      <c r="X14574" s="74"/>
    </row>
    <row r="14575">
      <c r="S14575" s="73"/>
      <c r="T14575" s="73"/>
      <c r="U14575" s="74"/>
      <c r="V14575" s="74"/>
      <c r="W14575" s="74"/>
      <c r="X14575" s="74"/>
    </row>
    <row r="14576">
      <c r="S14576" s="73"/>
      <c r="T14576" s="73"/>
      <c r="U14576" s="74"/>
      <c r="V14576" s="74"/>
      <c r="W14576" s="74"/>
      <c r="X14576" s="74"/>
    </row>
    <row r="14577">
      <c r="S14577" s="73"/>
      <c r="T14577" s="73"/>
      <c r="U14577" s="74"/>
      <c r="V14577" s="74"/>
      <c r="W14577" s="74"/>
      <c r="X14577" s="74"/>
    </row>
    <row r="14578">
      <c r="S14578" s="73"/>
      <c r="T14578" s="73"/>
      <c r="U14578" s="74"/>
      <c r="V14578" s="74"/>
      <c r="W14578" s="74"/>
      <c r="X14578" s="74"/>
    </row>
    <row r="14579">
      <c r="S14579" s="73"/>
      <c r="T14579" s="73"/>
      <c r="U14579" s="74"/>
      <c r="V14579" s="74"/>
      <c r="W14579" s="74"/>
      <c r="X14579" s="74"/>
    </row>
    <row r="14580">
      <c r="S14580" s="76"/>
      <c r="T14580" s="73"/>
      <c r="U14580" s="74"/>
      <c r="V14580" s="74"/>
      <c r="W14580" s="74"/>
      <c r="X14580" s="74"/>
    </row>
    <row r="14581">
      <c r="S14581" s="73"/>
      <c r="T14581" s="73"/>
      <c r="U14581" s="74"/>
      <c r="V14581" s="74"/>
      <c r="W14581" s="74"/>
      <c r="X14581" s="74"/>
    </row>
    <row r="14582">
      <c r="S14582" s="73"/>
      <c r="T14582" s="73"/>
      <c r="U14582" s="74"/>
      <c r="V14582" s="74"/>
      <c r="W14582" s="74"/>
      <c r="X14582" s="74"/>
    </row>
    <row r="14583">
      <c r="S14583" s="73"/>
      <c r="T14583" s="73"/>
      <c r="U14583" s="74"/>
      <c r="V14583" s="74"/>
      <c r="W14583" s="74"/>
      <c r="X14583" s="74"/>
    </row>
    <row r="14584">
      <c r="S14584" s="73"/>
      <c r="T14584" s="73"/>
      <c r="U14584" s="74"/>
      <c r="V14584" s="74"/>
      <c r="W14584" s="74"/>
      <c r="X14584" s="74"/>
    </row>
    <row r="14585">
      <c r="S14585" s="73"/>
      <c r="T14585" s="73"/>
      <c r="U14585" s="74"/>
      <c r="V14585" s="74"/>
      <c r="W14585" s="74"/>
      <c r="X14585" s="74"/>
    </row>
    <row r="14586">
      <c r="S14586" s="73"/>
      <c r="T14586" s="73"/>
      <c r="U14586" s="74"/>
      <c r="V14586" s="74"/>
      <c r="W14586" s="74"/>
      <c r="X14586" s="74"/>
    </row>
    <row r="14587">
      <c r="S14587" s="73"/>
      <c r="T14587" s="73"/>
      <c r="U14587" s="74"/>
      <c r="V14587" s="74"/>
      <c r="W14587" s="74"/>
      <c r="X14587" s="74"/>
    </row>
    <row r="14588">
      <c r="S14588" s="73"/>
      <c r="T14588" s="73"/>
      <c r="U14588" s="74"/>
      <c r="V14588" s="74"/>
      <c r="W14588" s="74"/>
      <c r="X14588" s="74"/>
    </row>
    <row r="14589">
      <c r="S14589" s="73"/>
      <c r="T14589" s="73"/>
      <c r="U14589" s="74"/>
      <c r="V14589" s="74"/>
      <c r="W14589" s="74"/>
      <c r="X14589" s="74"/>
    </row>
    <row r="14590">
      <c r="S14590" s="73"/>
      <c r="T14590" s="73"/>
      <c r="U14590" s="74"/>
      <c r="V14590" s="74"/>
      <c r="W14590" s="74"/>
      <c r="X14590" s="74"/>
    </row>
    <row r="14591">
      <c r="S14591" s="73"/>
      <c r="T14591" s="73"/>
      <c r="U14591" s="74"/>
      <c r="V14591" s="74"/>
      <c r="W14591" s="74"/>
      <c r="X14591" s="74"/>
    </row>
    <row r="14592">
      <c r="S14592" s="73"/>
      <c r="T14592" s="73"/>
      <c r="U14592" s="74"/>
      <c r="V14592" s="74"/>
      <c r="W14592" s="74"/>
      <c r="X14592" s="74"/>
    </row>
    <row r="14593">
      <c r="S14593" s="73"/>
      <c r="T14593" s="73"/>
      <c r="U14593" s="74"/>
      <c r="V14593" s="74"/>
      <c r="W14593" s="74"/>
      <c r="X14593" s="74"/>
    </row>
    <row r="14594">
      <c r="S14594" s="73"/>
      <c r="T14594" s="73"/>
      <c r="U14594" s="74"/>
      <c r="V14594" s="74"/>
      <c r="W14594" s="74"/>
      <c r="X14594" s="74"/>
    </row>
    <row r="14595">
      <c r="S14595" s="73"/>
      <c r="T14595" s="73"/>
      <c r="U14595" s="74"/>
      <c r="V14595" s="74"/>
      <c r="W14595" s="74"/>
      <c r="X14595" s="74"/>
    </row>
    <row r="14596">
      <c r="S14596" s="73"/>
      <c r="T14596" s="73"/>
      <c r="U14596" s="74"/>
      <c r="V14596" s="74"/>
      <c r="W14596" s="74"/>
      <c r="X14596" s="74"/>
    </row>
    <row r="14597">
      <c r="S14597" s="73"/>
      <c r="T14597" s="73"/>
      <c r="U14597" s="74"/>
      <c r="V14597" s="74"/>
      <c r="W14597" s="74"/>
      <c r="X14597" s="74"/>
    </row>
    <row r="14598">
      <c r="S14598" s="73"/>
      <c r="T14598" s="73"/>
      <c r="U14598" s="74"/>
      <c r="V14598" s="74"/>
      <c r="W14598" s="74"/>
      <c r="X14598" s="74"/>
    </row>
    <row r="14599">
      <c r="S14599" s="73"/>
      <c r="T14599" s="73"/>
      <c r="U14599" s="74"/>
      <c r="V14599" s="74"/>
      <c r="W14599" s="74"/>
      <c r="X14599" s="74"/>
    </row>
    <row r="14600">
      <c r="S14600" s="73"/>
      <c r="T14600" s="73"/>
      <c r="U14600" s="74"/>
      <c r="V14600" s="74"/>
      <c r="W14600" s="74"/>
      <c r="X14600" s="74"/>
    </row>
    <row r="14601">
      <c r="S14601" s="73"/>
      <c r="T14601" s="73"/>
      <c r="U14601" s="74"/>
      <c r="V14601" s="74"/>
      <c r="W14601" s="74"/>
      <c r="X14601" s="74"/>
    </row>
    <row r="14602">
      <c r="S14602" s="73"/>
      <c r="T14602" s="73"/>
      <c r="U14602" s="74"/>
      <c r="V14602" s="74"/>
      <c r="W14602" s="74"/>
      <c r="X14602" s="74"/>
    </row>
    <row r="14603">
      <c r="S14603" s="73"/>
      <c r="T14603" s="73"/>
      <c r="U14603" s="74"/>
      <c r="V14603" s="74"/>
      <c r="W14603" s="74"/>
      <c r="X14603" s="74"/>
    </row>
    <row r="14604">
      <c r="S14604" s="73"/>
      <c r="T14604" s="73"/>
      <c r="U14604" s="74"/>
      <c r="V14604" s="74"/>
      <c r="W14604" s="74"/>
      <c r="X14604" s="74"/>
    </row>
    <row r="14605">
      <c r="S14605" s="73"/>
      <c r="T14605" s="73"/>
      <c r="U14605" s="74"/>
      <c r="V14605" s="74"/>
      <c r="W14605" s="74"/>
      <c r="X14605" s="74"/>
    </row>
    <row r="14606">
      <c r="S14606" s="73"/>
      <c r="T14606" s="73"/>
      <c r="U14606" s="74"/>
      <c r="V14606" s="74"/>
      <c r="W14606" s="74"/>
      <c r="X14606" s="74"/>
    </row>
    <row r="14607">
      <c r="S14607" s="73"/>
      <c r="T14607" s="73"/>
      <c r="U14607" s="74"/>
      <c r="V14607" s="74"/>
      <c r="W14607" s="74"/>
      <c r="X14607" s="74"/>
    </row>
    <row r="14608">
      <c r="S14608" s="73"/>
      <c r="T14608" s="73"/>
      <c r="U14608" s="74"/>
      <c r="V14608" s="74"/>
      <c r="W14608" s="74"/>
      <c r="X14608" s="74"/>
    </row>
    <row r="14609">
      <c r="S14609" s="73"/>
      <c r="T14609" s="73"/>
      <c r="U14609" s="74"/>
      <c r="V14609" s="74"/>
      <c r="W14609" s="74"/>
      <c r="X14609" s="74"/>
    </row>
    <row r="14610">
      <c r="S14610" s="73"/>
      <c r="T14610" s="73"/>
      <c r="U14610" s="74"/>
      <c r="V14610" s="74"/>
      <c r="W14610" s="74"/>
      <c r="X14610" s="74"/>
    </row>
    <row r="14611">
      <c r="S14611" s="73"/>
      <c r="T14611" s="73"/>
      <c r="U14611" s="74"/>
      <c r="V14611" s="74"/>
      <c r="W14611" s="74"/>
      <c r="X14611" s="74"/>
    </row>
    <row r="14612">
      <c r="S14612" s="73"/>
      <c r="T14612" s="73"/>
      <c r="U14612" s="74"/>
      <c r="V14612" s="74"/>
      <c r="W14612" s="74"/>
      <c r="X14612" s="74"/>
    </row>
    <row r="14613">
      <c r="S14613" s="73"/>
      <c r="T14613" s="73"/>
      <c r="U14613" s="74"/>
      <c r="V14613" s="74"/>
      <c r="W14613" s="74"/>
      <c r="X14613" s="74"/>
    </row>
    <row r="14614">
      <c r="S14614" s="73"/>
      <c r="T14614" s="73"/>
      <c r="U14614" s="74"/>
      <c r="V14614" s="74"/>
      <c r="W14614" s="74"/>
      <c r="X14614" s="74"/>
    </row>
    <row r="14615">
      <c r="S14615" s="73"/>
      <c r="T14615" s="73"/>
      <c r="U14615" s="74"/>
      <c r="V14615" s="74"/>
      <c r="W14615" s="74"/>
      <c r="X14615" s="74"/>
    </row>
    <row r="14616">
      <c r="S14616" s="73"/>
      <c r="T14616" s="73"/>
      <c r="U14616" s="74"/>
      <c r="V14616" s="74"/>
      <c r="W14616" s="74"/>
      <c r="X14616" s="74"/>
    </row>
    <row r="14617">
      <c r="S14617" s="73"/>
      <c r="T14617" s="73"/>
      <c r="U14617" s="74"/>
      <c r="V14617" s="74"/>
      <c r="W14617" s="74"/>
      <c r="X14617" s="74"/>
    </row>
    <row r="14618">
      <c r="S14618" s="73"/>
      <c r="T14618" s="73"/>
      <c r="U14618" s="74"/>
      <c r="V14618" s="74"/>
      <c r="W14618" s="74"/>
      <c r="X14618" s="74"/>
    </row>
    <row r="14619">
      <c r="S14619" s="73"/>
      <c r="T14619" s="73"/>
      <c r="U14619" s="74"/>
      <c r="V14619" s="74"/>
      <c r="W14619" s="74"/>
      <c r="X14619" s="74"/>
    </row>
    <row r="14620">
      <c r="S14620" s="73"/>
      <c r="T14620" s="73"/>
      <c r="U14620" s="74"/>
      <c r="V14620" s="74"/>
      <c r="W14620" s="74"/>
      <c r="X14620" s="74"/>
    </row>
    <row r="14621">
      <c r="S14621" s="73"/>
      <c r="T14621" s="73"/>
      <c r="U14621" s="74"/>
      <c r="V14621" s="74"/>
      <c r="W14621" s="74"/>
      <c r="X14621" s="74"/>
    </row>
    <row r="14622">
      <c r="S14622" s="73"/>
      <c r="T14622" s="73"/>
      <c r="U14622" s="74"/>
      <c r="V14622" s="74"/>
      <c r="W14622" s="74"/>
      <c r="X14622" s="74"/>
    </row>
    <row r="14623">
      <c r="S14623" s="73"/>
      <c r="T14623" s="73"/>
      <c r="U14623" s="74"/>
      <c r="V14623" s="74"/>
      <c r="W14623" s="74"/>
      <c r="X14623" s="74"/>
    </row>
    <row r="14624">
      <c r="S14624" s="73"/>
      <c r="T14624" s="73"/>
      <c r="U14624" s="74"/>
      <c r="V14624" s="74"/>
      <c r="W14624" s="74"/>
      <c r="X14624" s="74"/>
    </row>
    <row r="14625">
      <c r="S14625" s="73"/>
      <c r="T14625" s="73"/>
      <c r="U14625" s="74"/>
      <c r="V14625" s="74"/>
      <c r="W14625" s="74"/>
      <c r="X14625" s="74"/>
    </row>
    <row r="14626">
      <c r="S14626" s="73"/>
      <c r="T14626" s="73"/>
      <c r="U14626" s="74"/>
      <c r="V14626" s="74"/>
      <c r="W14626" s="74"/>
      <c r="X14626" s="74"/>
    </row>
    <row r="14627">
      <c r="S14627" s="73"/>
      <c r="T14627" s="73"/>
      <c r="U14627" s="74"/>
      <c r="V14627" s="74"/>
      <c r="W14627" s="74"/>
      <c r="X14627" s="74"/>
    </row>
    <row r="14628">
      <c r="S14628" s="73"/>
      <c r="T14628" s="73"/>
      <c r="U14628" s="74"/>
      <c r="V14628" s="74"/>
      <c r="W14628" s="74"/>
      <c r="X14628" s="74"/>
    </row>
    <row r="14629">
      <c r="S14629" s="73"/>
      <c r="T14629" s="73"/>
      <c r="U14629" s="74"/>
      <c r="V14629" s="74"/>
      <c r="W14629" s="74"/>
      <c r="X14629" s="74"/>
    </row>
    <row r="14630">
      <c r="S14630" s="73"/>
      <c r="T14630" s="73"/>
      <c r="U14630" s="74"/>
      <c r="V14630" s="74"/>
      <c r="W14630" s="74"/>
      <c r="X14630" s="74"/>
    </row>
    <row r="14631">
      <c r="S14631" s="73"/>
      <c r="T14631" s="73"/>
      <c r="U14631" s="74"/>
      <c r="V14631" s="74"/>
      <c r="W14631" s="74"/>
      <c r="X14631" s="74"/>
    </row>
    <row r="14632">
      <c r="S14632" s="73"/>
      <c r="T14632" s="73"/>
      <c r="U14632" s="74"/>
      <c r="V14632" s="74"/>
      <c r="W14632" s="74"/>
      <c r="X14632" s="74"/>
    </row>
    <row r="14633">
      <c r="S14633" s="73"/>
      <c r="T14633" s="73"/>
      <c r="U14633" s="74"/>
      <c r="V14633" s="74"/>
      <c r="W14633" s="74"/>
      <c r="X14633" s="74"/>
    </row>
    <row r="14634">
      <c r="S14634" s="73"/>
      <c r="T14634" s="73"/>
      <c r="U14634" s="74"/>
      <c r="V14634" s="74"/>
      <c r="W14634" s="74"/>
      <c r="X14634" s="74"/>
    </row>
    <row r="14635">
      <c r="S14635" s="79"/>
      <c r="T14635" s="73"/>
      <c r="U14635" s="74"/>
      <c r="V14635" s="74"/>
      <c r="W14635" s="74"/>
      <c r="X14635" s="74"/>
    </row>
    <row r="14636">
      <c r="S14636" s="73"/>
      <c r="T14636" s="73"/>
      <c r="U14636" s="74"/>
      <c r="V14636" s="74"/>
      <c r="W14636" s="74"/>
      <c r="X14636" s="74"/>
    </row>
    <row r="14637">
      <c r="S14637" s="73"/>
      <c r="T14637" s="73"/>
      <c r="U14637" s="74"/>
      <c r="V14637" s="74"/>
      <c r="W14637" s="74"/>
      <c r="X14637" s="74"/>
    </row>
    <row r="14638">
      <c r="S14638" s="73"/>
      <c r="T14638" s="73"/>
      <c r="U14638" s="74"/>
      <c r="V14638" s="74"/>
      <c r="W14638" s="74"/>
      <c r="X14638" s="74"/>
    </row>
    <row r="14639">
      <c r="S14639" s="73"/>
      <c r="T14639" s="73"/>
      <c r="U14639" s="74"/>
      <c r="V14639" s="74"/>
      <c r="W14639" s="74"/>
      <c r="X14639" s="74"/>
    </row>
    <row r="14640">
      <c r="S14640" s="73"/>
      <c r="T14640" s="73"/>
      <c r="U14640" s="74"/>
      <c r="V14640" s="74"/>
      <c r="W14640" s="74"/>
      <c r="X14640" s="74"/>
    </row>
    <row r="14641">
      <c r="S14641" s="73"/>
      <c r="T14641" s="73"/>
      <c r="U14641" s="74"/>
      <c r="V14641" s="74"/>
      <c r="W14641" s="74"/>
      <c r="X14641" s="74"/>
    </row>
    <row r="14642">
      <c r="S14642" s="73"/>
      <c r="T14642" s="73"/>
      <c r="U14642" s="74"/>
      <c r="V14642" s="74"/>
      <c r="W14642" s="74"/>
      <c r="X14642" s="74"/>
    </row>
    <row r="14643">
      <c r="S14643" s="73"/>
      <c r="T14643" s="73"/>
      <c r="U14643" s="74"/>
      <c r="V14643" s="74"/>
      <c r="W14643" s="74"/>
      <c r="X14643" s="74"/>
    </row>
    <row r="14644">
      <c r="S14644" s="73"/>
      <c r="T14644" s="73"/>
      <c r="U14644" s="74"/>
      <c r="V14644" s="74"/>
      <c r="W14644" s="74"/>
      <c r="X14644" s="74"/>
    </row>
    <row r="14645">
      <c r="S14645" s="73"/>
      <c r="T14645" s="73"/>
      <c r="U14645" s="74"/>
      <c r="V14645" s="74"/>
      <c r="W14645" s="74"/>
      <c r="X14645" s="74"/>
    </row>
    <row r="14646">
      <c r="S14646" s="73"/>
      <c r="T14646" s="73"/>
      <c r="U14646" s="74"/>
      <c r="V14646" s="74"/>
      <c r="W14646" s="74"/>
      <c r="X14646" s="74"/>
    </row>
    <row r="14647">
      <c r="S14647" s="73"/>
      <c r="T14647" s="73"/>
      <c r="U14647" s="74"/>
      <c r="V14647" s="74"/>
      <c r="W14647" s="74"/>
      <c r="X14647" s="74"/>
    </row>
    <row r="14648">
      <c r="S14648" s="73"/>
      <c r="T14648" s="73"/>
      <c r="U14648" s="74"/>
      <c r="V14648" s="74"/>
      <c r="W14648" s="74"/>
      <c r="X14648" s="74"/>
    </row>
    <row r="14649">
      <c r="S14649" s="73"/>
      <c r="T14649" s="73"/>
      <c r="U14649" s="74"/>
      <c r="V14649" s="74"/>
      <c r="W14649" s="74"/>
      <c r="X14649" s="74"/>
    </row>
    <row r="14650">
      <c r="S14650" s="73"/>
      <c r="T14650" s="73"/>
      <c r="U14650" s="74"/>
      <c r="V14650" s="74"/>
      <c r="W14650" s="74"/>
      <c r="X14650" s="74"/>
    </row>
    <row r="14651">
      <c r="S14651" s="73"/>
      <c r="T14651" s="73"/>
      <c r="U14651" s="74"/>
      <c r="V14651" s="74"/>
      <c r="W14651" s="74"/>
      <c r="X14651" s="74"/>
    </row>
    <row r="14652">
      <c r="S14652" s="73"/>
      <c r="T14652" s="73"/>
      <c r="U14652" s="74"/>
      <c r="V14652" s="74"/>
      <c r="W14652" s="74"/>
      <c r="X14652" s="74"/>
    </row>
    <row r="14653">
      <c r="S14653" s="73"/>
      <c r="T14653" s="73"/>
      <c r="U14653" s="74"/>
      <c r="V14653" s="74"/>
      <c r="W14653" s="74"/>
      <c r="X14653" s="74"/>
    </row>
    <row r="14654">
      <c r="S14654" s="73"/>
      <c r="T14654" s="73"/>
      <c r="U14654" s="74"/>
      <c r="V14654" s="74"/>
      <c r="W14654" s="74"/>
      <c r="X14654" s="74"/>
    </row>
    <row r="14655">
      <c r="S14655" s="73"/>
      <c r="T14655" s="73"/>
      <c r="U14655" s="74"/>
      <c r="V14655" s="74"/>
      <c r="W14655" s="74"/>
      <c r="X14655" s="74"/>
    </row>
    <row r="14656">
      <c r="S14656" s="73"/>
      <c r="T14656" s="73"/>
      <c r="U14656" s="74"/>
      <c r="V14656" s="74"/>
      <c r="W14656" s="74"/>
      <c r="X14656" s="74"/>
    </row>
    <row r="14657">
      <c r="S14657" s="73"/>
      <c r="T14657" s="73"/>
      <c r="U14657" s="74"/>
      <c r="V14657" s="74"/>
      <c r="W14657" s="74"/>
      <c r="X14657" s="74"/>
    </row>
    <row r="14658">
      <c r="S14658" s="73"/>
      <c r="T14658" s="73"/>
      <c r="U14658" s="74"/>
      <c r="V14658" s="74"/>
      <c r="W14658" s="74"/>
      <c r="X14658" s="74"/>
    </row>
    <row r="14659">
      <c r="S14659" s="73"/>
      <c r="T14659" s="73"/>
      <c r="U14659" s="74"/>
      <c r="V14659" s="74"/>
      <c r="W14659" s="74"/>
      <c r="X14659" s="74"/>
    </row>
    <row r="14660">
      <c r="S14660" s="73"/>
      <c r="T14660" s="73"/>
      <c r="U14660" s="74"/>
      <c r="V14660" s="74"/>
      <c r="W14660" s="74"/>
      <c r="X14660" s="74"/>
    </row>
    <row r="14661">
      <c r="S14661" s="73"/>
      <c r="T14661" s="73"/>
      <c r="U14661" s="74"/>
      <c r="V14661" s="74"/>
      <c r="W14661" s="74"/>
      <c r="X14661" s="74"/>
    </row>
    <row r="14662">
      <c r="S14662" s="73"/>
      <c r="T14662" s="73"/>
      <c r="U14662" s="74"/>
      <c r="V14662" s="74"/>
      <c r="W14662" s="74"/>
      <c r="X14662" s="74"/>
    </row>
    <row r="14663">
      <c r="S14663" s="73"/>
      <c r="T14663" s="73"/>
      <c r="U14663" s="74"/>
      <c r="V14663" s="74"/>
      <c r="W14663" s="74"/>
      <c r="X14663" s="74"/>
    </row>
    <row r="14664">
      <c r="S14664" s="73"/>
      <c r="T14664" s="73"/>
      <c r="U14664" s="74"/>
      <c r="V14664" s="74"/>
      <c r="W14664" s="74"/>
      <c r="X14664" s="74"/>
    </row>
    <row r="14665">
      <c r="S14665" s="73"/>
      <c r="T14665" s="73"/>
      <c r="U14665" s="74"/>
      <c r="V14665" s="74"/>
      <c r="W14665" s="74"/>
      <c r="X14665" s="74"/>
    </row>
    <row r="14666">
      <c r="S14666" s="73"/>
      <c r="T14666" s="73"/>
      <c r="U14666" s="74"/>
      <c r="V14666" s="74"/>
      <c r="W14666" s="74"/>
      <c r="X14666" s="74"/>
    </row>
    <row r="14667">
      <c r="S14667" s="73"/>
      <c r="T14667" s="73"/>
      <c r="U14667" s="74"/>
      <c r="V14667" s="74"/>
      <c r="W14667" s="74"/>
      <c r="X14667" s="74"/>
    </row>
    <row r="14668">
      <c r="S14668" s="73"/>
      <c r="T14668" s="73"/>
      <c r="U14668" s="74"/>
      <c r="V14668" s="74"/>
      <c r="W14668" s="74"/>
      <c r="X14668" s="74"/>
    </row>
    <row r="14669">
      <c r="S14669" s="73"/>
      <c r="T14669" s="73"/>
      <c r="U14669" s="74"/>
      <c r="V14669" s="74"/>
      <c r="W14669" s="74"/>
      <c r="X14669" s="74"/>
    </row>
    <row r="14670">
      <c r="S14670" s="73"/>
      <c r="T14670" s="73"/>
      <c r="U14670" s="74"/>
      <c r="V14670" s="74"/>
      <c r="W14670" s="74"/>
      <c r="X14670" s="74"/>
    </row>
    <row r="14671">
      <c r="S14671" s="73"/>
      <c r="T14671" s="73"/>
      <c r="U14671" s="74"/>
      <c r="V14671" s="74"/>
      <c r="W14671" s="74"/>
      <c r="X14671" s="74"/>
    </row>
    <row r="14672">
      <c r="S14672" s="73"/>
      <c r="T14672" s="73"/>
      <c r="U14672" s="74"/>
      <c r="V14672" s="74"/>
      <c r="W14672" s="74"/>
      <c r="X14672" s="74"/>
    </row>
    <row r="14673">
      <c r="S14673" s="73"/>
      <c r="T14673" s="73"/>
      <c r="U14673" s="74"/>
      <c r="V14673" s="74"/>
      <c r="W14673" s="74"/>
      <c r="X14673" s="74"/>
    </row>
    <row r="14674">
      <c r="S14674" s="73"/>
      <c r="T14674" s="73"/>
      <c r="U14674" s="74"/>
      <c r="V14674" s="74"/>
      <c r="W14674" s="74"/>
      <c r="X14674" s="74"/>
    </row>
    <row r="14675">
      <c r="S14675" s="73"/>
      <c r="T14675" s="73"/>
      <c r="U14675" s="74"/>
      <c r="V14675" s="74"/>
      <c r="W14675" s="74"/>
      <c r="X14675" s="74"/>
    </row>
    <row r="14676">
      <c r="S14676" s="73"/>
      <c r="T14676" s="73"/>
      <c r="U14676" s="74"/>
      <c r="V14676" s="74"/>
      <c r="W14676" s="74"/>
      <c r="X14676" s="74"/>
    </row>
    <row r="14677">
      <c r="S14677" s="73"/>
      <c r="T14677" s="73"/>
      <c r="U14677" s="74"/>
      <c r="V14677" s="74"/>
      <c r="W14677" s="74"/>
      <c r="X14677" s="74"/>
    </row>
    <row r="14678">
      <c r="S14678" s="73"/>
      <c r="T14678" s="73"/>
      <c r="U14678" s="74"/>
      <c r="V14678" s="74"/>
      <c r="W14678" s="74"/>
      <c r="X14678" s="74"/>
    </row>
    <row r="14679">
      <c r="S14679" s="73"/>
      <c r="T14679" s="73"/>
      <c r="U14679" s="74"/>
      <c r="V14679" s="74"/>
      <c r="W14679" s="74"/>
      <c r="X14679" s="74"/>
    </row>
    <row r="14680">
      <c r="S14680" s="73"/>
      <c r="T14680" s="73"/>
      <c r="U14680" s="74"/>
      <c r="V14680" s="74"/>
      <c r="W14680" s="74"/>
      <c r="X14680" s="74"/>
    </row>
    <row r="14681">
      <c r="S14681" s="73"/>
      <c r="T14681" s="73"/>
      <c r="U14681" s="74"/>
      <c r="V14681" s="74"/>
      <c r="W14681" s="74"/>
      <c r="X14681" s="74"/>
    </row>
    <row r="14682">
      <c r="S14682" s="73"/>
      <c r="T14682" s="73"/>
      <c r="U14682" s="74"/>
      <c r="V14682" s="74"/>
      <c r="W14682" s="74"/>
      <c r="X14682" s="74"/>
    </row>
    <row r="14683">
      <c r="S14683" s="73"/>
      <c r="T14683" s="73"/>
      <c r="U14683" s="74"/>
      <c r="V14683" s="74"/>
      <c r="W14683" s="74"/>
      <c r="X14683" s="74"/>
    </row>
    <row r="14684">
      <c r="S14684" s="73"/>
      <c r="T14684" s="73"/>
      <c r="U14684" s="74"/>
      <c r="V14684" s="74"/>
      <c r="W14684" s="74"/>
      <c r="X14684" s="74"/>
    </row>
    <row r="14685">
      <c r="S14685" s="73"/>
      <c r="T14685" s="73"/>
      <c r="U14685" s="74"/>
      <c r="V14685" s="74"/>
      <c r="W14685" s="74"/>
      <c r="X14685" s="74"/>
    </row>
    <row r="14686">
      <c r="S14686" s="73"/>
      <c r="T14686" s="73"/>
      <c r="U14686" s="74"/>
      <c r="V14686" s="74"/>
      <c r="W14686" s="74"/>
      <c r="X14686" s="74"/>
    </row>
    <row r="14687">
      <c r="S14687" s="73"/>
      <c r="T14687" s="73"/>
      <c r="U14687" s="74"/>
      <c r="V14687" s="74"/>
      <c r="W14687" s="74"/>
      <c r="X14687" s="74"/>
    </row>
    <row r="14688">
      <c r="S14688" s="73"/>
      <c r="T14688" s="73"/>
      <c r="U14688" s="74"/>
      <c r="V14688" s="74"/>
      <c r="W14688" s="74"/>
      <c r="X14688" s="74"/>
    </row>
    <row r="14689">
      <c r="S14689" s="73"/>
      <c r="T14689" s="73"/>
      <c r="U14689" s="74"/>
      <c r="V14689" s="74"/>
      <c r="W14689" s="74"/>
      <c r="X14689" s="74"/>
    </row>
    <row r="14690">
      <c r="S14690" s="73"/>
      <c r="T14690" s="73"/>
      <c r="U14690" s="74"/>
      <c r="V14690" s="74"/>
      <c r="W14690" s="74"/>
      <c r="X14690" s="74"/>
    </row>
    <row r="14691">
      <c r="S14691" s="73"/>
      <c r="T14691" s="73"/>
      <c r="U14691" s="74"/>
      <c r="V14691" s="74"/>
      <c r="W14691" s="74"/>
      <c r="X14691" s="74"/>
    </row>
    <row r="14692">
      <c r="S14692" s="73"/>
      <c r="T14692" s="73"/>
      <c r="U14692" s="74"/>
      <c r="V14692" s="74"/>
      <c r="W14692" s="74"/>
      <c r="X14692" s="74"/>
    </row>
    <row r="14693">
      <c r="S14693" s="73"/>
      <c r="T14693" s="73"/>
      <c r="U14693" s="74"/>
      <c r="V14693" s="74"/>
      <c r="W14693" s="74"/>
      <c r="X14693" s="74"/>
    </row>
    <row r="14694">
      <c r="S14694" s="73"/>
      <c r="T14694" s="73"/>
      <c r="U14694" s="74"/>
      <c r="V14694" s="74"/>
      <c r="W14694" s="74"/>
      <c r="X14694" s="74"/>
    </row>
    <row r="14695">
      <c r="S14695" s="73"/>
      <c r="T14695" s="73"/>
      <c r="U14695" s="74"/>
      <c r="V14695" s="74"/>
      <c r="W14695" s="74"/>
      <c r="X14695" s="74"/>
    </row>
    <row r="14696">
      <c r="S14696" s="73"/>
      <c r="T14696" s="73"/>
      <c r="U14696" s="74"/>
      <c r="V14696" s="74"/>
      <c r="W14696" s="74"/>
      <c r="X14696" s="74"/>
    </row>
    <row r="14697">
      <c r="S14697" s="73"/>
      <c r="T14697" s="73"/>
      <c r="U14697" s="74"/>
      <c r="V14697" s="74"/>
      <c r="W14697" s="74"/>
      <c r="X14697" s="74"/>
    </row>
    <row r="14698">
      <c r="S14698" s="73"/>
      <c r="T14698" s="73"/>
      <c r="U14698" s="74"/>
      <c r="V14698" s="74"/>
      <c r="W14698" s="74"/>
      <c r="X14698" s="74"/>
    </row>
    <row r="14699">
      <c r="S14699" s="73"/>
      <c r="T14699" s="73"/>
      <c r="U14699" s="74"/>
      <c r="V14699" s="74"/>
      <c r="W14699" s="74"/>
      <c r="X14699" s="74"/>
    </row>
    <row r="14700">
      <c r="S14700" s="73"/>
      <c r="T14700" s="73"/>
      <c r="U14700" s="74"/>
      <c r="V14700" s="74"/>
      <c r="W14700" s="74"/>
      <c r="X14700" s="74"/>
    </row>
    <row r="14701">
      <c r="S14701" s="73"/>
      <c r="T14701" s="73"/>
      <c r="U14701" s="74"/>
      <c r="V14701" s="74"/>
      <c r="W14701" s="74"/>
      <c r="X14701" s="74"/>
    </row>
    <row r="14702">
      <c r="S14702" s="73"/>
      <c r="T14702" s="73"/>
      <c r="U14702" s="74"/>
      <c r="V14702" s="74"/>
      <c r="W14702" s="74"/>
      <c r="X14702" s="74"/>
    </row>
    <row r="14703">
      <c r="S14703" s="73"/>
      <c r="T14703" s="73"/>
      <c r="U14703" s="74"/>
      <c r="V14703" s="74"/>
      <c r="W14703" s="74"/>
      <c r="X14703" s="74"/>
    </row>
    <row r="14704">
      <c r="S14704" s="73"/>
      <c r="T14704" s="73"/>
      <c r="U14704" s="74"/>
      <c r="V14704" s="74"/>
      <c r="W14704" s="74"/>
      <c r="X14704" s="74"/>
    </row>
    <row r="14705">
      <c r="S14705" s="73"/>
      <c r="T14705" s="73"/>
      <c r="U14705" s="74"/>
      <c r="V14705" s="74"/>
      <c r="W14705" s="74"/>
      <c r="X14705" s="74"/>
    </row>
    <row r="14706">
      <c r="S14706" s="73"/>
      <c r="T14706" s="73"/>
      <c r="U14706" s="74"/>
      <c r="V14706" s="74"/>
      <c r="W14706" s="74"/>
      <c r="X14706" s="74"/>
    </row>
    <row r="14707">
      <c r="S14707" s="73"/>
      <c r="T14707" s="73"/>
      <c r="U14707" s="74"/>
      <c r="V14707" s="74"/>
      <c r="W14707" s="74"/>
      <c r="X14707" s="74"/>
    </row>
    <row r="14708">
      <c r="S14708" s="73"/>
      <c r="T14708" s="73"/>
      <c r="U14708" s="74"/>
      <c r="V14708" s="74"/>
      <c r="W14708" s="74"/>
      <c r="X14708" s="74"/>
    </row>
    <row r="14709">
      <c r="S14709" s="73"/>
      <c r="T14709" s="73"/>
      <c r="U14709" s="74"/>
      <c r="V14709" s="74"/>
      <c r="W14709" s="74"/>
      <c r="X14709" s="74"/>
    </row>
    <row r="14710">
      <c r="S14710" s="73"/>
      <c r="T14710" s="73"/>
      <c r="U14710" s="74"/>
      <c r="V14710" s="74"/>
      <c r="W14710" s="74"/>
      <c r="X14710" s="74"/>
    </row>
    <row r="14711">
      <c r="S14711" s="73"/>
      <c r="T14711" s="73"/>
      <c r="U14711" s="74"/>
      <c r="V14711" s="74"/>
      <c r="W14711" s="74"/>
      <c r="X14711" s="74"/>
    </row>
    <row r="14712">
      <c r="S14712" s="73"/>
      <c r="T14712" s="73"/>
      <c r="U14712" s="74"/>
      <c r="V14712" s="74"/>
      <c r="W14712" s="74"/>
      <c r="X14712" s="74"/>
    </row>
    <row r="14713">
      <c r="S14713" s="73"/>
      <c r="T14713" s="73"/>
      <c r="U14713" s="74"/>
      <c r="V14713" s="74"/>
      <c r="W14713" s="74"/>
      <c r="X14713" s="74"/>
    </row>
    <row r="14714">
      <c r="S14714" s="73"/>
      <c r="T14714" s="73"/>
      <c r="U14714" s="74"/>
      <c r="V14714" s="74"/>
      <c r="W14714" s="74"/>
      <c r="X14714" s="74"/>
    </row>
    <row r="14715">
      <c r="S14715" s="73"/>
      <c r="T14715" s="73"/>
      <c r="U14715" s="74"/>
      <c r="V14715" s="74"/>
      <c r="W14715" s="74"/>
      <c r="X14715" s="74"/>
    </row>
    <row r="14716">
      <c r="S14716" s="73"/>
      <c r="T14716" s="73"/>
      <c r="U14716" s="74"/>
      <c r="V14716" s="74"/>
      <c r="W14716" s="74"/>
      <c r="X14716" s="74"/>
    </row>
    <row r="14717">
      <c r="S14717" s="73"/>
      <c r="T14717" s="73"/>
      <c r="U14717" s="74"/>
      <c r="V14717" s="74"/>
      <c r="W14717" s="74"/>
      <c r="X14717" s="74"/>
    </row>
    <row r="14718">
      <c r="S14718" s="73"/>
      <c r="T14718" s="73"/>
      <c r="U14718" s="74"/>
      <c r="V14718" s="74"/>
      <c r="W14718" s="74"/>
      <c r="X14718" s="74"/>
    </row>
    <row r="14719">
      <c r="S14719" s="73"/>
      <c r="T14719" s="73"/>
      <c r="U14719" s="74"/>
      <c r="V14719" s="74"/>
      <c r="W14719" s="74"/>
      <c r="X14719" s="74"/>
    </row>
    <row r="14720">
      <c r="S14720" s="73"/>
      <c r="T14720" s="73"/>
      <c r="U14720" s="74"/>
      <c r="V14720" s="74"/>
      <c r="W14720" s="74"/>
      <c r="X14720" s="74"/>
    </row>
    <row r="14721">
      <c r="S14721" s="73"/>
      <c r="T14721" s="73"/>
      <c r="U14721" s="74"/>
      <c r="V14721" s="74"/>
      <c r="W14721" s="74"/>
      <c r="X14721" s="74"/>
    </row>
    <row r="14722">
      <c r="S14722" s="73"/>
      <c r="T14722" s="73"/>
      <c r="U14722" s="74"/>
      <c r="V14722" s="74"/>
      <c r="W14722" s="74"/>
      <c r="X14722" s="74"/>
    </row>
    <row r="14723">
      <c r="S14723" s="73"/>
      <c r="T14723" s="73"/>
      <c r="U14723" s="74"/>
      <c r="V14723" s="74"/>
      <c r="W14723" s="74"/>
      <c r="X14723" s="74"/>
    </row>
    <row r="14724">
      <c r="S14724" s="73"/>
      <c r="T14724" s="73"/>
      <c r="U14724" s="74"/>
      <c r="V14724" s="74"/>
      <c r="W14724" s="74"/>
      <c r="X14724" s="74"/>
    </row>
    <row r="14725">
      <c r="S14725" s="73"/>
      <c r="T14725" s="73"/>
      <c r="U14725" s="74"/>
      <c r="V14725" s="74"/>
      <c r="W14725" s="74"/>
      <c r="X14725" s="74"/>
    </row>
    <row r="14726">
      <c r="S14726" s="73"/>
      <c r="T14726" s="73"/>
      <c r="U14726" s="74"/>
      <c r="V14726" s="74"/>
      <c r="W14726" s="74"/>
      <c r="X14726" s="74"/>
    </row>
    <row r="14727">
      <c r="S14727" s="73"/>
      <c r="T14727" s="73"/>
      <c r="U14727" s="74"/>
      <c r="V14727" s="74"/>
      <c r="W14727" s="74"/>
      <c r="X14727" s="74"/>
    </row>
    <row r="14728">
      <c r="S14728" s="73"/>
      <c r="T14728" s="73"/>
      <c r="U14728" s="74"/>
      <c r="V14728" s="74"/>
      <c r="W14728" s="74"/>
      <c r="X14728" s="74"/>
    </row>
    <row r="14729">
      <c r="S14729" s="73"/>
      <c r="T14729" s="73"/>
      <c r="U14729" s="74"/>
      <c r="V14729" s="74"/>
      <c r="W14729" s="74"/>
      <c r="X14729" s="74"/>
    </row>
    <row r="14730">
      <c r="S14730" s="73"/>
      <c r="T14730" s="73"/>
      <c r="U14730" s="74"/>
      <c r="V14730" s="74"/>
      <c r="W14730" s="74"/>
      <c r="X14730" s="74"/>
    </row>
    <row r="14731">
      <c r="S14731" s="73"/>
      <c r="T14731" s="73"/>
      <c r="U14731" s="74"/>
      <c r="V14731" s="74"/>
      <c r="W14731" s="74"/>
      <c r="X14731" s="74"/>
    </row>
    <row r="14732">
      <c r="S14732" s="73"/>
      <c r="T14732" s="73"/>
      <c r="U14732" s="74"/>
      <c r="V14732" s="74"/>
      <c r="W14732" s="74"/>
      <c r="X14732" s="74"/>
    </row>
    <row r="14733">
      <c r="S14733" s="73"/>
      <c r="T14733" s="73"/>
      <c r="U14733" s="74"/>
      <c r="V14733" s="74"/>
      <c r="W14733" s="74"/>
      <c r="X14733" s="74"/>
    </row>
    <row r="14734">
      <c r="S14734" s="73"/>
      <c r="T14734" s="73"/>
      <c r="U14734" s="74"/>
      <c r="V14734" s="74"/>
      <c r="W14734" s="74"/>
      <c r="X14734" s="74"/>
    </row>
    <row r="14735">
      <c r="S14735" s="73"/>
      <c r="T14735" s="73"/>
      <c r="U14735" s="74"/>
      <c r="V14735" s="74"/>
      <c r="W14735" s="74"/>
      <c r="X14735" s="74"/>
    </row>
    <row r="14736">
      <c r="S14736" s="73"/>
      <c r="T14736" s="73"/>
      <c r="U14736" s="74"/>
      <c r="V14736" s="74"/>
      <c r="W14736" s="74"/>
      <c r="X14736" s="74"/>
    </row>
    <row r="14737">
      <c r="S14737" s="73"/>
      <c r="T14737" s="73"/>
      <c r="U14737" s="74"/>
      <c r="V14737" s="74"/>
      <c r="W14737" s="74"/>
      <c r="X14737" s="74"/>
    </row>
    <row r="14738">
      <c r="S14738" s="73"/>
      <c r="T14738" s="73"/>
      <c r="U14738" s="74"/>
      <c r="V14738" s="74"/>
      <c r="W14738" s="74"/>
      <c r="X14738" s="74"/>
    </row>
    <row r="14739">
      <c r="S14739" s="73"/>
      <c r="T14739" s="73"/>
      <c r="U14739" s="74"/>
      <c r="V14739" s="74"/>
      <c r="W14739" s="74"/>
      <c r="X14739" s="74"/>
    </row>
    <row r="14740">
      <c r="S14740" s="73"/>
      <c r="T14740" s="73"/>
      <c r="U14740" s="74"/>
      <c r="V14740" s="74"/>
      <c r="W14740" s="74"/>
      <c r="X14740" s="74"/>
    </row>
    <row r="14741">
      <c r="S14741" s="73"/>
      <c r="T14741" s="73"/>
      <c r="U14741" s="74"/>
      <c r="V14741" s="74"/>
      <c r="W14741" s="74"/>
      <c r="X14741" s="74"/>
    </row>
    <row r="14742">
      <c r="S14742" s="73"/>
      <c r="T14742" s="73"/>
      <c r="U14742" s="74"/>
      <c r="V14742" s="74"/>
      <c r="W14742" s="74"/>
      <c r="X14742" s="74"/>
    </row>
    <row r="14743">
      <c r="S14743" s="73"/>
      <c r="T14743" s="73"/>
      <c r="U14743" s="74"/>
      <c r="V14743" s="74"/>
      <c r="W14743" s="74"/>
      <c r="X14743" s="74"/>
    </row>
    <row r="14744">
      <c r="S14744" s="73"/>
      <c r="T14744" s="73"/>
      <c r="U14744" s="74"/>
      <c r="V14744" s="74"/>
      <c r="W14744" s="74"/>
      <c r="X14744" s="74"/>
    </row>
    <row r="14745">
      <c r="S14745" s="73"/>
      <c r="T14745" s="73"/>
      <c r="U14745" s="74"/>
      <c r="V14745" s="74"/>
      <c r="W14745" s="74"/>
      <c r="X14745" s="74"/>
    </row>
    <row r="14746">
      <c r="S14746" s="73"/>
      <c r="T14746" s="73"/>
      <c r="U14746" s="74"/>
      <c r="V14746" s="74"/>
      <c r="W14746" s="74"/>
      <c r="X14746" s="74"/>
    </row>
    <row r="14747">
      <c r="S14747" s="73"/>
      <c r="T14747" s="73"/>
      <c r="U14747" s="74"/>
      <c r="V14747" s="74"/>
      <c r="W14747" s="74"/>
      <c r="X14747" s="74"/>
    </row>
    <row r="14748">
      <c r="S14748" s="73"/>
      <c r="T14748" s="73"/>
      <c r="U14748" s="74"/>
      <c r="V14748" s="74"/>
      <c r="W14748" s="74"/>
      <c r="X14748" s="74"/>
    </row>
    <row r="14749">
      <c r="S14749" s="73"/>
      <c r="T14749" s="73"/>
      <c r="U14749" s="74"/>
      <c r="V14749" s="74"/>
      <c r="W14749" s="74"/>
      <c r="X14749" s="74"/>
    </row>
    <row r="14750">
      <c r="S14750" s="73"/>
      <c r="T14750" s="73"/>
      <c r="U14750" s="74"/>
      <c r="V14750" s="74"/>
      <c r="W14750" s="74"/>
      <c r="X14750" s="74"/>
    </row>
    <row r="14751">
      <c r="S14751" s="73"/>
      <c r="T14751" s="73"/>
      <c r="U14751" s="74"/>
      <c r="V14751" s="74"/>
      <c r="W14751" s="74"/>
      <c r="X14751" s="74"/>
    </row>
    <row r="14752">
      <c r="S14752" s="73"/>
      <c r="T14752" s="73"/>
      <c r="U14752" s="74"/>
      <c r="V14752" s="74"/>
      <c r="W14752" s="74"/>
      <c r="X14752" s="74"/>
    </row>
    <row r="14753">
      <c r="S14753" s="73"/>
      <c r="T14753" s="73"/>
      <c r="U14753" s="74"/>
      <c r="V14753" s="74"/>
      <c r="W14753" s="74"/>
      <c r="X14753" s="74"/>
    </row>
    <row r="14754">
      <c r="S14754" s="73"/>
      <c r="T14754" s="73"/>
      <c r="U14754" s="74"/>
      <c r="V14754" s="74"/>
      <c r="W14754" s="74"/>
      <c r="X14754" s="74"/>
    </row>
    <row r="14755">
      <c r="S14755" s="73"/>
      <c r="T14755" s="73"/>
      <c r="U14755" s="74"/>
      <c r="V14755" s="74"/>
      <c r="W14755" s="74"/>
      <c r="X14755" s="74"/>
    </row>
    <row r="14756">
      <c r="S14756" s="73"/>
      <c r="T14756" s="73"/>
      <c r="U14756" s="74"/>
      <c r="V14756" s="74"/>
      <c r="W14756" s="74"/>
      <c r="X14756" s="74"/>
    </row>
    <row r="14757">
      <c r="S14757" s="73"/>
      <c r="T14757" s="73"/>
      <c r="U14757" s="74"/>
      <c r="V14757" s="74"/>
      <c r="W14757" s="74"/>
      <c r="X14757" s="74"/>
    </row>
    <row r="14758">
      <c r="S14758" s="73"/>
      <c r="T14758" s="73"/>
      <c r="U14758" s="74"/>
      <c r="V14758" s="74"/>
      <c r="W14758" s="74"/>
      <c r="X14758" s="74"/>
    </row>
    <row r="14759">
      <c r="S14759" s="73"/>
      <c r="T14759" s="73"/>
      <c r="U14759" s="74"/>
      <c r="V14759" s="74"/>
      <c r="W14759" s="74"/>
      <c r="X14759" s="74"/>
    </row>
    <row r="14760">
      <c r="S14760" s="73"/>
      <c r="T14760" s="73"/>
      <c r="U14760" s="74"/>
      <c r="V14760" s="74"/>
      <c r="W14760" s="74"/>
      <c r="X14760" s="74"/>
    </row>
    <row r="14761">
      <c r="S14761" s="73"/>
      <c r="T14761" s="73"/>
      <c r="U14761" s="74"/>
      <c r="V14761" s="74"/>
      <c r="W14761" s="74"/>
      <c r="X14761" s="74"/>
    </row>
    <row r="14762">
      <c r="S14762" s="73"/>
      <c r="T14762" s="73"/>
      <c r="U14762" s="74"/>
      <c r="V14762" s="74"/>
      <c r="W14762" s="74"/>
      <c r="X14762" s="74"/>
    </row>
    <row r="14763">
      <c r="S14763" s="73"/>
      <c r="T14763" s="73"/>
      <c r="U14763" s="74"/>
      <c r="V14763" s="74"/>
      <c r="W14763" s="74"/>
      <c r="X14763" s="74"/>
    </row>
    <row r="14764">
      <c r="S14764" s="73"/>
      <c r="T14764" s="73"/>
      <c r="U14764" s="74"/>
      <c r="V14764" s="74"/>
      <c r="W14764" s="74"/>
      <c r="X14764" s="74"/>
    </row>
    <row r="14765">
      <c r="S14765" s="73"/>
      <c r="T14765" s="73"/>
      <c r="U14765" s="74"/>
      <c r="V14765" s="74"/>
      <c r="W14765" s="74"/>
      <c r="X14765" s="74"/>
    </row>
    <row r="14766">
      <c r="S14766" s="73"/>
      <c r="T14766" s="73"/>
      <c r="U14766" s="74"/>
      <c r="V14766" s="74"/>
      <c r="W14766" s="74"/>
      <c r="X14766" s="74"/>
    </row>
    <row r="14767">
      <c r="S14767" s="73"/>
      <c r="T14767" s="73"/>
      <c r="U14767" s="74"/>
      <c r="V14767" s="74"/>
      <c r="W14767" s="74"/>
      <c r="X14767" s="74"/>
    </row>
    <row r="14768">
      <c r="S14768" s="73"/>
      <c r="T14768" s="73"/>
      <c r="U14768" s="74"/>
      <c r="V14768" s="74"/>
      <c r="W14768" s="74"/>
      <c r="X14768" s="74"/>
    </row>
    <row r="14769">
      <c r="S14769" s="73"/>
      <c r="T14769" s="73"/>
      <c r="U14769" s="74"/>
      <c r="V14769" s="74"/>
      <c r="W14769" s="74"/>
      <c r="X14769" s="74"/>
    </row>
    <row r="14770">
      <c r="S14770" s="73"/>
      <c r="T14770" s="73"/>
      <c r="U14770" s="74"/>
      <c r="V14770" s="74"/>
      <c r="W14770" s="74"/>
      <c r="X14770" s="74"/>
    </row>
    <row r="14771">
      <c r="S14771" s="73"/>
      <c r="T14771" s="73"/>
      <c r="U14771" s="74"/>
      <c r="V14771" s="74"/>
      <c r="W14771" s="74"/>
      <c r="X14771" s="74"/>
    </row>
    <row r="14772">
      <c r="S14772" s="73"/>
      <c r="T14772" s="73"/>
      <c r="U14772" s="74"/>
      <c r="V14772" s="74"/>
      <c r="W14772" s="74"/>
      <c r="X14772" s="74"/>
    </row>
    <row r="14773">
      <c r="S14773" s="73"/>
      <c r="T14773" s="73"/>
      <c r="U14773" s="74"/>
      <c r="V14773" s="74"/>
      <c r="W14773" s="74"/>
      <c r="X14773" s="74"/>
    </row>
    <row r="14774">
      <c r="S14774" s="73"/>
      <c r="T14774" s="73"/>
      <c r="U14774" s="74"/>
      <c r="V14774" s="74"/>
      <c r="W14774" s="74"/>
      <c r="X14774" s="74"/>
    </row>
    <row r="14775">
      <c r="S14775" s="73"/>
      <c r="T14775" s="73"/>
      <c r="U14775" s="74"/>
      <c r="V14775" s="74"/>
      <c r="W14775" s="74"/>
      <c r="X14775" s="74"/>
    </row>
    <row r="14776">
      <c r="S14776" s="73"/>
      <c r="T14776" s="73"/>
      <c r="U14776" s="74"/>
      <c r="V14776" s="74"/>
      <c r="W14776" s="74"/>
      <c r="X14776" s="74"/>
    </row>
    <row r="14777">
      <c r="S14777" s="73"/>
      <c r="T14777" s="73"/>
      <c r="U14777" s="74"/>
      <c r="V14777" s="74"/>
      <c r="W14777" s="74"/>
      <c r="X14777" s="74"/>
    </row>
    <row r="14778">
      <c r="S14778" s="73"/>
      <c r="T14778" s="73"/>
      <c r="U14778" s="74"/>
      <c r="V14778" s="74"/>
      <c r="W14778" s="74"/>
      <c r="X14778" s="74"/>
    </row>
    <row r="14779">
      <c r="S14779" s="73"/>
      <c r="T14779" s="73"/>
      <c r="U14779" s="74"/>
      <c r="V14779" s="74"/>
      <c r="W14779" s="74"/>
      <c r="X14779" s="74"/>
    </row>
    <row r="14780">
      <c r="S14780" s="73"/>
      <c r="T14780" s="73"/>
      <c r="U14780" s="74"/>
      <c r="V14780" s="74"/>
      <c r="W14780" s="74"/>
      <c r="X14780" s="74"/>
    </row>
    <row r="14781">
      <c r="S14781" s="73"/>
      <c r="T14781" s="73"/>
      <c r="U14781" s="74"/>
      <c r="V14781" s="74"/>
      <c r="W14781" s="74"/>
      <c r="X14781" s="74"/>
    </row>
    <row r="14782">
      <c r="S14782" s="73"/>
      <c r="T14782" s="73"/>
      <c r="U14782" s="74"/>
      <c r="V14782" s="74"/>
      <c r="W14782" s="74"/>
      <c r="X14782" s="74"/>
    </row>
    <row r="14783">
      <c r="S14783" s="73"/>
      <c r="T14783" s="73"/>
      <c r="U14783" s="74"/>
      <c r="V14783" s="74"/>
      <c r="W14783" s="74"/>
      <c r="X14783" s="74"/>
    </row>
    <row r="14784">
      <c r="S14784" s="73"/>
      <c r="T14784" s="73"/>
      <c r="U14784" s="74"/>
      <c r="V14784" s="74"/>
      <c r="W14784" s="74"/>
      <c r="X14784" s="74"/>
    </row>
    <row r="14785">
      <c r="S14785" s="73"/>
      <c r="T14785" s="73"/>
      <c r="U14785" s="74"/>
      <c r="V14785" s="74"/>
      <c r="W14785" s="74"/>
      <c r="X14785" s="74"/>
    </row>
    <row r="14786">
      <c r="S14786" s="73"/>
      <c r="T14786" s="73"/>
      <c r="U14786" s="74"/>
      <c r="V14786" s="74"/>
      <c r="W14786" s="74"/>
      <c r="X14786" s="74"/>
    </row>
    <row r="14787">
      <c r="S14787" s="73"/>
      <c r="T14787" s="73"/>
      <c r="U14787" s="74"/>
      <c r="V14787" s="74"/>
      <c r="W14787" s="74"/>
      <c r="X14787" s="74"/>
    </row>
    <row r="14788">
      <c r="S14788" s="73"/>
      <c r="T14788" s="73"/>
      <c r="U14788" s="74"/>
      <c r="V14788" s="74"/>
      <c r="W14788" s="74"/>
      <c r="X14788" s="74"/>
    </row>
    <row r="14789">
      <c r="S14789" s="73"/>
      <c r="T14789" s="73"/>
      <c r="U14789" s="74"/>
      <c r="V14789" s="74"/>
      <c r="W14789" s="74"/>
      <c r="X14789" s="74"/>
    </row>
    <row r="14790">
      <c r="S14790" s="73"/>
      <c r="T14790" s="73"/>
      <c r="U14790" s="74"/>
      <c r="V14790" s="74"/>
      <c r="W14790" s="74"/>
      <c r="X14790" s="74"/>
    </row>
    <row r="14791">
      <c r="S14791" s="73"/>
      <c r="T14791" s="73"/>
      <c r="U14791" s="74"/>
      <c r="V14791" s="74"/>
      <c r="W14791" s="74"/>
      <c r="X14791" s="74"/>
    </row>
    <row r="14792">
      <c r="S14792" s="73"/>
      <c r="T14792" s="73"/>
      <c r="U14792" s="74"/>
      <c r="V14792" s="74"/>
      <c r="W14792" s="74"/>
      <c r="X14792" s="74"/>
    </row>
    <row r="14793">
      <c r="S14793" s="73"/>
      <c r="T14793" s="73"/>
      <c r="U14793" s="74"/>
      <c r="V14793" s="74"/>
      <c r="W14793" s="74"/>
      <c r="X14793" s="74"/>
    </row>
    <row r="14794">
      <c r="S14794" s="73"/>
      <c r="T14794" s="73"/>
      <c r="U14794" s="74"/>
      <c r="V14794" s="74"/>
      <c r="W14794" s="74"/>
      <c r="X14794" s="74"/>
    </row>
    <row r="14795">
      <c r="S14795" s="73"/>
      <c r="T14795" s="73"/>
      <c r="U14795" s="74"/>
      <c r="V14795" s="74"/>
      <c r="W14795" s="74"/>
      <c r="X14795" s="74"/>
    </row>
    <row r="14796">
      <c r="S14796" s="73"/>
      <c r="T14796" s="73"/>
      <c r="U14796" s="74"/>
      <c r="V14796" s="74"/>
      <c r="W14796" s="74"/>
      <c r="X14796" s="74"/>
    </row>
    <row r="14797">
      <c r="S14797" s="73"/>
      <c r="T14797" s="73"/>
      <c r="U14797" s="74"/>
      <c r="V14797" s="74"/>
      <c r="W14797" s="74"/>
      <c r="X14797" s="74"/>
    </row>
    <row r="14798">
      <c r="S14798" s="73"/>
      <c r="T14798" s="73"/>
      <c r="U14798" s="74"/>
      <c r="V14798" s="74"/>
      <c r="W14798" s="74"/>
      <c r="X14798" s="74"/>
    </row>
    <row r="14799">
      <c r="S14799" s="73"/>
      <c r="T14799" s="73"/>
      <c r="U14799" s="74"/>
      <c r="V14799" s="74"/>
      <c r="W14799" s="74"/>
      <c r="X14799" s="74"/>
    </row>
    <row r="14800">
      <c r="S14800" s="73"/>
      <c r="T14800" s="73"/>
      <c r="U14800" s="74"/>
      <c r="V14800" s="74"/>
      <c r="W14800" s="74"/>
      <c r="X14800" s="74"/>
    </row>
    <row r="14801">
      <c r="S14801" s="73"/>
      <c r="T14801" s="73"/>
      <c r="U14801" s="74"/>
      <c r="V14801" s="74"/>
      <c r="W14801" s="74"/>
      <c r="X14801" s="74"/>
    </row>
    <row r="14802">
      <c r="S14802" s="73"/>
      <c r="T14802" s="73"/>
      <c r="U14802" s="74"/>
      <c r="V14802" s="74"/>
      <c r="W14802" s="74"/>
      <c r="X14802" s="74"/>
    </row>
    <row r="14803">
      <c r="S14803" s="73"/>
      <c r="T14803" s="73"/>
      <c r="U14803" s="74"/>
      <c r="V14803" s="74"/>
      <c r="W14803" s="74"/>
      <c r="X14803" s="74"/>
    </row>
    <row r="14804">
      <c r="S14804" s="73"/>
      <c r="T14804" s="73"/>
      <c r="U14804" s="74"/>
      <c r="V14804" s="74"/>
      <c r="W14804" s="74"/>
      <c r="X14804" s="74"/>
    </row>
    <row r="14805">
      <c r="S14805" s="73"/>
      <c r="T14805" s="73"/>
      <c r="U14805" s="74"/>
      <c r="V14805" s="74"/>
      <c r="W14805" s="74"/>
      <c r="X14805" s="74"/>
    </row>
    <row r="14806">
      <c r="S14806" s="73"/>
      <c r="T14806" s="73"/>
      <c r="U14806" s="74"/>
      <c r="V14806" s="74"/>
      <c r="W14806" s="74"/>
      <c r="X14806" s="74"/>
    </row>
    <row r="14807">
      <c r="S14807" s="73"/>
      <c r="T14807" s="73"/>
      <c r="U14807" s="74"/>
      <c r="V14807" s="74"/>
      <c r="W14807" s="74"/>
      <c r="X14807" s="74"/>
    </row>
    <row r="14808">
      <c r="S14808" s="73"/>
      <c r="T14808" s="73"/>
      <c r="U14808" s="74"/>
      <c r="V14808" s="74"/>
      <c r="W14808" s="74"/>
      <c r="X14808" s="74"/>
    </row>
    <row r="14809">
      <c r="S14809" s="73"/>
      <c r="T14809" s="73"/>
      <c r="U14809" s="74"/>
      <c r="V14809" s="74"/>
      <c r="W14809" s="74"/>
      <c r="X14809" s="74"/>
    </row>
    <row r="14810">
      <c r="S14810" s="73"/>
      <c r="T14810" s="73"/>
      <c r="U14810" s="74"/>
      <c r="V14810" s="74"/>
      <c r="W14810" s="74"/>
      <c r="X14810" s="74"/>
    </row>
    <row r="14811">
      <c r="S14811" s="73"/>
      <c r="T14811" s="73"/>
      <c r="U14811" s="74"/>
      <c r="V14811" s="74"/>
      <c r="W14811" s="74"/>
      <c r="X14811" s="74"/>
    </row>
    <row r="14812">
      <c r="S14812" s="73"/>
      <c r="T14812" s="73"/>
      <c r="U14812" s="74"/>
      <c r="V14812" s="74"/>
      <c r="W14812" s="74"/>
      <c r="X14812" s="74"/>
    </row>
    <row r="14813">
      <c r="S14813" s="73"/>
      <c r="T14813" s="73"/>
      <c r="U14813" s="74"/>
      <c r="V14813" s="74"/>
      <c r="W14813" s="74"/>
      <c r="X14813" s="74"/>
    </row>
    <row r="14814">
      <c r="S14814" s="73"/>
      <c r="T14814" s="73"/>
      <c r="U14814" s="74"/>
      <c r="V14814" s="74"/>
      <c r="W14814" s="74"/>
      <c r="X14814" s="74"/>
    </row>
    <row r="14815">
      <c r="S14815" s="73"/>
      <c r="T14815" s="73"/>
      <c r="U14815" s="74"/>
      <c r="V14815" s="74"/>
      <c r="W14815" s="74"/>
      <c r="X14815" s="74"/>
    </row>
    <row r="14816">
      <c r="S14816" s="73"/>
      <c r="T14816" s="73"/>
      <c r="U14816" s="74"/>
      <c r="V14816" s="74"/>
      <c r="W14816" s="74"/>
      <c r="X14816" s="74"/>
    </row>
    <row r="14817">
      <c r="S14817" s="73"/>
      <c r="T14817" s="73"/>
      <c r="U14817" s="74"/>
      <c r="V14817" s="74"/>
      <c r="W14817" s="74"/>
      <c r="X14817" s="74"/>
    </row>
    <row r="14818">
      <c r="S14818" s="73"/>
      <c r="T14818" s="73"/>
      <c r="U14818" s="74"/>
      <c r="V14818" s="74"/>
      <c r="W14818" s="74"/>
      <c r="X14818" s="74"/>
    </row>
    <row r="14819">
      <c r="S14819" s="73"/>
      <c r="T14819" s="73"/>
      <c r="U14819" s="74"/>
      <c r="V14819" s="74"/>
      <c r="W14819" s="74"/>
      <c r="X14819" s="74"/>
    </row>
    <row r="14820">
      <c r="S14820" s="73"/>
      <c r="T14820" s="73"/>
      <c r="U14820" s="74"/>
      <c r="V14820" s="74"/>
      <c r="W14820" s="74"/>
      <c r="X14820" s="74"/>
    </row>
    <row r="14821">
      <c r="S14821" s="73"/>
      <c r="T14821" s="73"/>
      <c r="U14821" s="74"/>
      <c r="V14821" s="74"/>
      <c r="W14821" s="74"/>
      <c r="X14821" s="74"/>
    </row>
    <row r="14822">
      <c r="S14822" s="73"/>
      <c r="T14822" s="73"/>
      <c r="U14822" s="74"/>
      <c r="V14822" s="74"/>
      <c r="W14822" s="74"/>
      <c r="X14822" s="74"/>
    </row>
    <row r="14823">
      <c r="S14823" s="73"/>
      <c r="T14823" s="73"/>
      <c r="U14823" s="74"/>
      <c r="V14823" s="74"/>
      <c r="W14823" s="74"/>
      <c r="X14823" s="74"/>
    </row>
    <row r="14824">
      <c r="S14824" s="73"/>
      <c r="T14824" s="73"/>
      <c r="U14824" s="74"/>
      <c r="V14824" s="74"/>
      <c r="W14824" s="74"/>
      <c r="X14824" s="74"/>
    </row>
    <row r="14825">
      <c r="S14825" s="73"/>
      <c r="T14825" s="73"/>
      <c r="U14825" s="74"/>
      <c r="V14825" s="74"/>
      <c r="W14825" s="74"/>
      <c r="X14825" s="74"/>
    </row>
    <row r="14826">
      <c r="S14826" s="73"/>
      <c r="T14826" s="73"/>
      <c r="U14826" s="74"/>
      <c r="V14826" s="74"/>
      <c r="W14826" s="74"/>
      <c r="X14826" s="74"/>
    </row>
    <row r="14827">
      <c r="S14827" s="73"/>
      <c r="T14827" s="73"/>
      <c r="U14827" s="74"/>
      <c r="V14827" s="74"/>
      <c r="W14827" s="74"/>
      <c r="X14827" s="74"/>
    </row>
    <row r="14828">
      <c r="S14828" s="73"/>
      <c r="T14828" s="73"/>
      <c r="U14828" s="74"/>
      <c r="V14828" s="74"/>
      <c r="W14828" s="74"/>
      <c r="X14828" s="74"/>
    </row>
    <row r="14829">
      <c r="S14829" s="73"/>
      <c r="T14829" s="73"/>
      <c r="U14829" s="74"/>
      <c r="V14829" s="74"/>
      <c r="W14829" s="74"/>
      <c r="X14829" s="74"/>
    </row>
    <row r="14830">
      <c r="S14830" s="73"/>
      <c r="T14830" s="73"/>
      <c r="U14830" s="74"/>
      <c r="V14830" s="74"/>
      <c r="W14830" s="74"/>
      <c r="X14830" s="74"/>
    </row>
    <row r="14831">
      <c r="S14831" s="73"/>
      <c r="T14831" s="73"/>
      <c r="U14831" s="74"/>
      <c r="V14831" s="74"/>
      <c r="W14831" s="74"/>
      <c r="X14831" s="74"/>
    </row>
    <row r="14832">
      <c r="S14832" s="73"/>
      <c r="T14832" s="73"/>
      <c r="U14832" s="74"/>
      <c r="V14832" s="74"/>
      <c r="W14832" s="74"/>
      <c r="X14832" s="74"/>
    </row>
    <row r="14833">
      <c r="S14833" s="73"/>
      <c r="T14833" s="73"/>
      <c r="U14833" s="74"/>
      <c r="V14833" s="74"/>
      <c r="W14833" s="74"/>
      <c r="X14833" s="74"/>
    </row>
    <row r="14834">
      <c r="S14834" s="73"/>
      <c r="T14834" s="73"/>
      <c r="U14834" s="74"/>
      <c r="V14834" s="74"/>
      <c r="W14834" s="74"/>
      <c r="X14834" s="74"/>
    </row>
    <row r="14835">
      <c r="S14835" s="73"/>
      <c r="T14835" s="73"/>
      <c r="U14835" s="74"/>
      <c r="V14835" s="74"/>
      <c r="W14835" s="74"/>
      <c r="X14835" s="74"/>
    </row>
    <row r="14836">
      <c r="S14836" s="73"/>
      <c r="T14836" s="73"/>
      <c r="U14836" s="74"/>
      <c r="V14836" s="74"/>
      <c r="W14836" s="74"/>
      <c r="X14836" s="74"/>
    </row>
    <row r="14837">
      <c r="S14837" s="73"/>
      <c r="T14837" s="73"/>
      <c r="U14837" s="74"/>
      <c r="V14837" s="74"/>
      <c r="W14837" s="74"/>
      <c r="X14837" s="74"/>
    </row>
    <row r="14838">
      <c r="S14838" s="73"/>
      <c r="T14838" s="73"/>
      <c r="U14838" s="74"/>
      <c r="V14838" s="74"/>
      <c r="W14838" s="74"/>
      <c r="X14838" s="74"/>
    </row>
    <row r="14839">
      <c r="S14839" s="73"/>
      <c r="T14839" s="73"/>
      <c r="U14839" s="74"/>
      <c r="V14839" s="74"/>
      <c r="W14839" s="74"/>
      <c r="X14839" s="74"/>
    </row>
    <row r="14840">
      <c r="S14840" s="73"/>
      <c r="T14840" s="73"/>
      <c r="U14840" s="74"/>
      <c r="V14840" s="74"/>
      <c r="W14840" s="74"/>
      <c r="X14840" s="74"/>
    </row>
    <row r="14841">
      <c r="S14841" s="73"/>
      <c r="T14841" s="73"/>
      <c r="U14841" s="74"/>
      <c r="V14841" s="74"/>
      <c r="W14841" s="74"/>
      <c r="X14841" s="74"/>
    </row>
    <row r="14842">
      <c r="S14842" s="73"/>
      <c r="T14842" s="73"/>
      <c r="U14842" s="74"/>
      <c r="V14842" s="74"/>
      <c r="W14842" s="74"/>
      <c r="X14842" s="74"/>
    </row>
    <row r="14843">
      <c r="S14843" s="73"/>
      <c r="T14843" s="73"/>
      <c r="U14843" s="74"/>
      <c r="V14843" s="74"/>
      <c r="W14843" s="74"/>
      <c r="X14843" s="74"/>
    </row>
    <row r="14844">
      <c r="S14844" s="73"/>
      <c r="T14844" s="73"/>
      <c r="U14844" s="74"/>
      <c r="V14844" s="74"/>
      <c r="W14844" s="74"/>
      <c r="X14844" s="74"/>
    </row>
    <row r="14845">
      <c r="S14845" s="73"/>
      <c r="T14845" s="73"/>
      <c r="U14845" s="74"/>
      <c r="V14845" s="74"/>
      <c r="W14845" s="74"/>
      <c r="X14845" s="74"/>
    </row>
    <row r="14846">
      <c r="S14846" s="73"/>
      <c r="T14846" s="73"/>
      <c r="U14846" s="74"/>
      <c r="V14846" s="74"/>
      <c r="W14846" s="74"/>
      <c r="X14846" s="74"/>
    </row>
    <row r="14847">
      <c r="S14847" s="73"/>
      <c r="T14847" s="73"/>
      <c r="U14847" s="74"/>
      <c r="V14847" s="74"/>
      <c r="W14847" s="74"/>
      <c r="X14847" s="74"/>
    </row>
    <row r="14848">
      <c r="S14848" s="73"/>
      <c r="T14848" s="73"/>
      <c r="U14848" s="74"/>
      <c r="V14848" s="74"/>
      <c r="W14848" s="74"/>
      <c r="X14848" s="74"/>
    </row>
    <row r="14849">
      <c r="S14849" s="73"/>
      <c r="T14849" s="73"/>
      <c r="U14849" s="74"/>
      <c r="V14849" s="74"/>
      <c r="W14849" s="74"/>
      <c r="X14849" s="74"/>
    </row>
    <row r="14850">
      <c r="S14850" s="73"/>
      <c r="T14850" s="73"/>
      <c r="U14850" s="74"/>
      <c r="V14850" s="74"/>
      <c r="W14850" s="74"/>
      <c r="X14850" s="74"/>
    </row>
    <row r="14851">
      <c r="S14851" s="73"/>
      <c r="T14851" s="73"/>
      <c r="U14851" s="74"/>
      <c r="V14851" s="74"/>
      <c r="W14851" s="74"/>
      <c r="X14851" s="74"/>
    </row>
    <row r="14852">
      <c r="S14852" s="73"/>
      <c r="T14852" s="73"/>
      <c r="U14852" s="74"/>
      <c r="V14852" s="74"/>
      <c r="W14852" s="74"/>
      <c r="X14852" s="74"/>
    </row>
    <row r="14853">
      <c r="S14853" s="73"/>
      <c r="T14853" s="73"/>
      <c r="U14853" s="74"/>
      <c r="V14853" s="74"/>
      <c r="W14853" s="74"/>
      <c r="X14853" s="74"/>
    </row>
    <row r="14854">
      <c r="S14854" s="73"/>
      <c r="T14854" s="73"/>
      <c r="U14854" s="74"/>
      <c r="V14854" s="74"/>
      <c r="W14854" s="74"/>
      <c r="X14854" s="74"/>
    </row>
    <row r="14855">
      <c r="S14855" s="73"/>
      <c r="T14855" s="73"/>
      <c r="U14855" s="74"/>
      <c r="V14855" s="74"/>
      <c r="W14855" s="74"/>
      <c r="X14855" s="74"/>
    </row>
    <row r="14856">
      <c r="S14856" s="73"/>
      <c r="T14856" s="73"/>
      <c r="U14856" s="74"/>
      <c r="V14856" s="74"/>
      <c r="W14856" s="74"/>
      <c r="X14856" s="74"/>
    </row>
    <row r="14857">
      <c r="S14857" s="73"/>
      <c r="T14857" s="73"/>
      <c r="U14857" s="74"/>
      <c r="V14857" s="74"/>
      <c r="W14857" s="74"/>
      <c r="X14857" s="74"/>
    </row>
    <row r="14858">
      <c r="S14858" s="73"/>
      <c r="T14858" s="73"/>
      <c r="U14858" s="74"/>
      <c r="V14858" s="74"/>
      <c r="W14858" s="74"/>
      <c r="X14858" s="74"/>
    </row>
    <row r="14859">
      <c r="S14859" s="73"/>
      <c r="T14859" s="73"/>
      <c r="U14859" s="74"/>
      <c r="V14859" s="74"/>
      <c r="W14859" s="74"/>
      <c r="X14859" s="74"/>
    </row>
    <row r="14860">
      <c r="S14860" s="73"/>
      <c r="T14860" s="73"/>
      <c r="U14860" s="74"/>
      <c r="V14860" s="74"/>
      <c r="W14860" s="74"/>
      <c r="X14860" s="74"/>
    </row>
    <row r="14861">
      <c r="S14861" s="73"/>
      <c r="T14861" s="73"/>
      <c r="U14861" s="74"/>
      <c r="V14861" s="74"/>
      <c r="W14861" s="74"/>
      <c r="X14861" s="74"/>
    </row>
    <row r="14862">
      <c r="S14862" s="73"/>
      <c r="T14862" s="73"/>
      <c r="U14862" s="74"/>
      <c r="V14862" s="74"/>
      <c r="W14862" s="74"/>
      <c r="X14862" s="74"/>
    </row>
    <row r="14863">
      <c r="S14863" s="73"/>
      <c r="T14863" s="73"/>
      <c r="U14863" s="74"/>
      <c r="V14863" s="74"/>
      <c r="W14863" s="74"/>
      <c r="X14863" s="74"/>
    </row>
    <row r="14864">
      <c r="S14864" s="73"/>
      <c r="T14864" s="73"/>
      <c r="U14864" s="74"/>
      <c r="V14864" s="74"/>
      <c r="W14864" s="74"/>
      <c r="X14864" s="74"/>
    </row>
    <row r="14865">
      <c r="S14865" s="73"/>
      <c r="T14865" s="73"/>
      <c r="U14865" s="74"/>
      <c r="V14865" s="74"/>
      <c r="W14865" s="74"/>
      <c r="X14865" s="74"/>
    </row>
    <row r="14866">
      <c r="S14866" s="76"/>
      <c r="T14866" s="73"/>
      <c r="U14866" s="74"/>
      <c r="V14866" s="74"/>
      <c r="W14866" s="74"/>
      <c r="X14866" s="74"/>
    </row>
    <row r="14867">
      <c r="S14867" s="73"/>
      <c r="T14867" s="73"/>
      <c r="U14867" s="74"/>
      <c r="V14867" s="74"/>
      <c r="W14867" s="74"/>
      <c r="X14867" s="74"/>
    </row>
    <row r="14868">
      <c r="S14868" s="73"/>
      <c r="T14868" s="73"/>
      <c r="U14868" s="74"/>
      <c r="V14868" s="74"/>
      <c r="W14868" s="74"/>
      <c r="X14868" s="74"/>
    </row>
    <row r="14869">
      <c r="S14869" s="73"/>
      <c r="T14869" s="73"/>
      <c r="U14869" s="74"/>
      <c r="V14869" s="74"/>
      <c r="W14869" s="74"/>
      <c r="X14869" s="74"/>
    </row>
    <row r="14870">
      <c r="S14870" s="73"/>
      <c r="T14870" s="73"/>
      <c r="U14870" s="74"/>
      <c r="V14870" s="74"/>
      <c r="W14870" s="74"/>
      <c r="X14870" s="74"/>
    </row>
    <row r="14871">
      <c r="S14871" s="73"/>
      <c r="T14871" s="73"/>
      <c r="U14871" s="74"/>
      <c r="V14871" s="74"/>
      <c r="W14871" s="74"/>
      <c r="X14871" s="74"/>
    </row>
    <row r="14872">
      <c r="S14872" s="73"/>
      <c r="T14872" s="73"/>
      <c r="U14872" s="74"/>
      <c r="V14872" s="74"/>
      <c r="W14872" s="74"/>
      <c r="X14872" s="74"/>
    </row>
    <row r="14873">
      <c r="S14873" s="73"/>
      <c r="T14873" s="73"/>
      <c r="U14873" s="74"/>
      <c r="V14873" s="74"/>
      <c r="W14873" s="74"/>
      <c r="X14873" s="74"/>
    </row>
    <row r="14874">
      <c r="S14874" s="73"/>
      <c r="T14874" s="73"/>
      <c r="U14874" s="74"/>
      <c r="V14874" s="74"/>
      <c r="W14874" s="74"/>
      <c r="X14874" s="74"/>
    </row>
    <row r="14875">
      <c r="S14875" s="73"/>
      <c r="T14875" s="73"/>
      <c r="U14875" s="74"/>
      <c r="V14875" s="74"/>
      <c r="W14875" s="74"/>
      <c r="X14875" s="74"/>
    </row>
    <row r="14876">
      <c r="S14876" s="73"/>
      <c r="T14876" s="73"/>
      <c r="U14876" s="74"/>
      <c r="V14876" s="74"/>
      <c r="W14876" s="74"/>
      <c r="X14876" s="74"/>
    </row>
    <row r="14877">
      <c r="S14877" s="73"/>
      <c r="T14877" s="73"/>
      <c r="U14877" s="74"/>
      <c r="V14877" s="74"/>
      <c r="W14877" s="74"/>
      <c r="X14877" s="74"/>
    </row>
    <row r="14878">
      <c r="S14878" s="73"/>
      <c r="T14878" s="73"/>
      <c r="U14878" s="74"/>
      <c r="V14878" s="74"/>
      <c r="W14878" s="74"/>
      <c r="X14878" s="74"/>
    </row>
    <row r="14879">
      <c r="S14879" s="73"/>
      <c r="T14879" s="73"/>
      <c r="U14879" s="74"/>
      <c r="V14879" s="74"/>
      <c r="W14879" s="74"/>
      <c r="X14879" s="74"/>
    </row>
    <row r="14880">
      <c r="S14880" s="73"/>
      <c r="T14880" s="73"/>
      <c r="U14880" s="74"/>
      <c r="V14880" s="74"/>
      <c r="W14880" s="74"/>
      <c r="X14880" s="74"/>
    </row>
    <row r="14881">
      <c r="S14881" s="73"/>
      <c r="T14881" s="73"/>
      <c r="U14881" s="74"/>
      <c r="V14881" s="74"/>
      <c r="W14881" s="74"/>
      <c r="X14881" s="74"/>
    </row>
    <row r="14882">
      <c r="S14882" s="73"/>
      <c r="T14882" s="73"/>
      <c r="U14882" s="74"/>
      <c r="V14882" s="74"/>
      <c r="W14882" s="74"/>
      <c r="X14882" s="74"/>
    </row>
    <row r="14883">
      <c r="S14883" s="73"/>
      <c r="T14883" s="73"/>
      <c r="U14883" s="74"/>
      <c r="V14883" s="74"/>
      <c r="W14883" s="74"/>
      <c r="X14883" s="74"/>
    </row>
    <row r="14884">
      <c r="S14884" s="73"/>
      <c r="T14884" s="73"/>
      <c r="U14884" s="74"/>
      <c r="V14884" s="74"/>
      <c r="W14884" s="74"/>
      <c r="X14884" s="74"/>
    </row>
    <row r="14885">
      <c r="S14885" s="73"/>
      <c r="T14885" s="73"/>
      <c r="U14885" s="74"/>
      <c r="V14885" s="74"/>
      <c r="W14885" s="74"/>
      <c r="X14885" s="74"/>
    </row>
    <row r="14886">
      <c r="S14886" s="73"/>
      <c r="T14886" s="73"/>
      <c r="U14886" s="74"/>
      <c r="V14886" s="74"/>
      <c r="W14886" s="74"/>
      <c r="X14886" s="74"/>
    </row>
    <row r="14887">
      <c r="S14887" s="73"/>
      <c r="T14887" s="73"/>
      <c r="U14887" s="74"/>
      <c r="V14887" s="74"/>
      <c r="W14887" s="74"/>
      <c r="X14887" s="74"/>
    </row>
    <row r="14888">
      <c r="S14888" s="73"/>
      <c r="T14888" s="73"/>
      <c r="U14888" s="74"/>
      <c r="V14888" s="74"/>
      <c r="W14888" s="74"/>
      <c r="X14888" s="74"/>
    </row>
    <row r="14889">
      <c r="S14889" s="73"/>
      <c r="T14889" s="73"/>
      <c r="U14889" s="74"/>
      <c r="V14889" s="74"/>
      <c r="W14889" s="74"/>
      <c r="X14889" s="74"/>
    </row>
    <row r="14890">
      <c r="S14890" s="73"/>
      <c r="T14890" s="73"/>
      <c r="U14890" s="74"/>
      <c r="V14890" s="74"/>
      <c r="W14890" s="74"/>
      <c r="X14890" s="74"/>
    </row>
    <row r="14891">
      <c r="S14891" s="73"/>
      <c r="T14891" s="73"/>
      <c r="U14891" s="74"/>
      <c r="V14891" s="74"/>
      <c r="W14891" s="74"/>
      <c r="X14891" s="74"/>
    </row>
    <row r="14892">
      <c r="S14892" s="73"/>
      <c r="T14892" s="73"/>
      <c r="U14892" s="74"/>
      <c r="V14892" s="74"/>
      <c r="W14892" s="74"/>
      <c r="X14892" s="74"/>
    </row>
    <row r="14893">
      <c r="S14893" s="73"/>
      <c r="T14893" s="73"/>
      <c r="U14893" s="74"/>
      <c r="V14893" s="74"/>
      <c r="W14893" s="74"/>
      <c r="X14893" s="74"/>
    </row>
    <row r="14894">
      <c r="S14894" s="73"/>
      <c r="T14894" s="73"/>
      <c r="U14894" s="74"/>
      <c r="V14894" s="74"/>
      <c r="W14894" s="74"/>
      <c r="X14894" s="74"/>
    </row>
    <row r="14895">
      <c r="S14895" s="73"/>
      <c r="T14895" s="73"/>
      <c r="U14895" s="74"/>
      <c r="V14895" s="74"/>
      <c r="W14895" s="74"/>
      <c r="X14895" s="74"/>
    </row>
    <row r="14896">
      <c r="S14896" s="73"/>
      <c r="T14896" s="73"/>
      <c r="U14896" s="74"/>
      <c r="V14896" s="74"/>
      <c r="W14896" s="74"/>
      <c r="X14896" s="74"/>
    </row>
    <row r="14897">
      <c r="S14897" s="73"/>
      <c r="T14897" s="73"/>
      <c r="U14897" s="74"/>
      <c r="V14897" s="74"/>
      <c r="W14897" s="74"/>
      <c r="X14897" s="74"/>
    </row>
    <row r="14898">
      <c r="S14898" s="73"/>
      <c r="T14898" s="73"/>
      <c r="U14898" s="74"/>
      <c r="V14898" s="74"/>
      <c r="W14898" s="74"/>
      <c r="X14898" s="74"/>
    </row>
    <row r="14899">
      <c r="S14899" s="73"/>
      <c r="T14899" s="73"/>
      <c r="U14899" s="74"/>
      <c r="V14899" s="74"/>
      <c r="W14899" s="74"/>
      <c r="X14899" s="74"/>
    </row>
    <row r="14900">
      <c r="S14900" s="73"/>
      <c r="T14900" s="73"/>
      <c r="U14900" s="74"/>
      <c r="V14900" s="74"/>
      <c r="W14900" s="74"/>
      <c r="X14900" s="74"/>
    </row>
    <row r="14901">
      <c r="S14901" s="73"/>
      <c r="T14901" s="73"/>
      <c r="U14901" s="74"/>
      <c r="V14901" s="74"/>
      <c r="W14901" s="74"/>
      <c r="X14901" s="74"/>
    </row>
    <row r="14902">
      <c r="S14902" s="73"/>
      <c r="T14902" s="73"/>
      <c r="U14902" s="74"/>
      <c r="V14902" s="74"/>
      <c r="W14902" s="74"/>
      <c r="X14902" s="74"/>
    </row>
    <row r="14903">
      <c r="S14903" s="73"/>
      <c r="T14903" s="73"/>
      <c r="U14903" s="74"/>
      <c r="V14903" s="74"/>
      <c r="W14903" s="74"/>
      <c r="X14903" s="74"/>
    </row>
    <row r="14904">
      <c r="S14904" s="73"/>
      <c r="T14904" s="73"/>
      <c r="U14904" s="74"/>
      <c r="V14904" s="74"/>
      <c r="W14904" s="74"/>
      <c r="X14904" s="74"/>
    </row>
    <row r="14905">
      <c r="S14905" s="73"/>
      <c r="T14905" s="73"/>
      <c r="U14905" s="74"/>
      <c r="V14905" s="74"/>
      <c r="W14905" s="74"/>
      <c r="X14905" s="74"/>
    </row>
    <row r="14906">
      <c r="S14906" s="73"/>
      <c r="T14906" s="73"/>
      <c r="U14906" s="74"/>
      <c r="V14906" s="74"/>
      <c r="W14906" s="74"/>
      <c r="X14906" s="74"/>
    </row>
    <row r="14907">
      <c r="S14907" s="73"/>
      <c r="T14907" s="73"/>
      <c r="U14907" s="74"/>
      <c r="V14907" s="74"/>
      <c r="W14907" s="74"/>
      <c r="X14907" s="74"/>
    </row>
    <row r="14908">
      <c r="S14908" s="73"/>
      <c r="T14908" s="73"/>
      <c r="U14908" s="74"/>
      <c r="V14908" s="74"/>
      <c r="W14908" s="74"/>
      <c r="X14908" s="74"/>
    </row>
    <row r="14909">
      <c r="S14909" s="73"/>
      <c r="T14909" s="73"/>
      <c r="U14909" s="74"/>
      <c r="V14909" s="74"/>
      <c r="W14909" s="74"/>
      <c r="X14909" s="74"/>
    </row>
    <row r="14910">
      <c r="S14910" s="73"/>
      <c r="T14910" s="73"/>
      <c r="U14910" s="74"/>
      <c r="V14910" s="74"/>
      <c r="W14910" s="74"/>
      <c r="X14910" s="74"/>
    </row>
    <row r="14911">
      <c r="S14911" s="73"/>
      <c r="T14911" s="73"/>
      <c r="U14911" s="74"/>
      <c r="V14911" s="74"/>
      <c r="W14911" s="74"/>
      <c r="X14911" s="74"/>
    </row>
    <row r="14912">
      <c r="S14912" s="73"/>
      <c r="T14912" s="73"/>
      <c r="U14912" s="74"/>
      <c r="V14912" s="74"/>
      <c r="W14912" s="74"/>
      <c r="X14912" s="74"/>
    </row>
    <row r="14913">
      <c r="S14913" s="73"/>
      <c r="T14913" s="73"/>
      <c r="U14913" s="74"/>
      <c r="V14913" s="74"/>
      <c r="W14913" s="74"/>
      <c r="X14913" s="74"/>
    </row>
    <row r="14914">
      <c r="S14914" s="73"/>
      <c r="T14914" s="73"/>
      <c r="U14914" s="74"/>
      <c r="V14914" s="74"/>
      <c r="W14914" s="74"/>
      <c r="X14914" s="74"/>
    </row>
    <row r="14915">
      <c r="S14915" s="73"/>
      <c r="T14915" s="73"/>
      <c r="U14915" s="74"/>
      <c r="V14915" s="74"/>
      <c r="W14915" s="74"/>
      <c r="X14915" s="74"/>
    </row>
    <row r="14916">
      <c r="S14916" s="73"/>
      <c r="T14916" s="73"/>
      <c r="U14916" s="74"/>
      <c r="V14916" s="74"/>
      <c r="W14916" s="74"/>
      <c r="X14916" s="74"/>
    </row>
    <row r="14917">
      <c r="S14917" s="73"/>
      <c r="T14917" s="73"/>
      <c r="U14917" s="74"/>
      <c r="V14917" s="74"/>
      <c r="W14917" s="74"/>
      <c r="X14917" s="74"/>
    </row>
    <row r="14918">
      <c r="S14918" s="73"/>
      <c r="T14918" s="73"/>
      <c r="U14918" s="74"/>
      <c r="V14918" s="74"/>
      <c r="W14918" s="74"/>
      <c r="X14918" s="74"/>
    </row>
    <row r="14919">
      <c r="S14919" s="73"/>
      <c r="T14919" s="73"/>
      <c r="U14919" s="74"/>
      <c r="V14919" s="74"/>
      <c r="W14919" s="74"/>
      <c r="X14919" s="74"/>
    </row>
    <row r="14920">
      <c r="S14920" s="73"/>
      <c r="T14920" s="73"/>
      <c r="U14920" s="74"/>
      <c r="V14920" s="74"/>
      <c r="W14920" s="74"/>
      <c r="X14920" s="74"/>
    </row>
    <row r="14921">
      <c r="S14921" s="73"/>
      <c r="T14921" s="73"/>
      <c r="U14921" s="74"/>
      <c r="V14921" s="74"/>
      <c r="W14921" s="74"/>
      <c r="X14921" s="74"/>
    </row>
    <row r="14922">
      <c r="S14922" s="73"/>
      <c r="T14922" s="73"/>
      <c r="U14922" s="74"/>
      <c r="V14922" s="74"/>
      <c r="W14922" s="74"/>
      <c r="X14922" s="74"/>
    </row>
    <row r="14923">
      <c r="S14923" s="73"/>
      <c r="T14923" s="73"/>
      <c r="U14923" s="74"/>
      <c r="V14923" s="74"/>
      <c r="W14923" s="74"/>
      <c r="X14923" s="74"/>
    </row>
    <row r="14924">
      <c r="S14924" s="73"/>
      <c r="T14924" s="73"/>
      <c r="U14924" s="74"/>
      <c r="V14924" s="74"/>
      <c r="W14924" s="74"/>
      <c r="X14924" s="74"/>
    </row>
    <row r="14925">
      <c r="S14925" s="73"/>
      <c r="T14925" s="73"/>
      <c r="U14925" s="74"/>
      <c r="V14925" s="74"/>
      <c r="W14925" s="74"/>
      <c r="X14925" s="74"/>
    </row>
    <row r="14926">
      <c r="S14926" s="73"/>
      <c r="T14926" s="73"/>
      <c r="U14926" s="74"/>
      <c r="V14926" s="74"/>
      <c r="W14926" s="74"/>
      <c r="X14926" s="74"/>
    </row>
    <row r="14927">
      <c r="S14927" s="73"/>
      <c r="T14927" s="73"/>
      <c r="U14927" s="74"/>
      <c r="V14927" s="74"/>
      <c r="W14927" s="74"/>
      <c r="X14927" s="74"/>
    </row>
    <row r="14928">
      <c r="S14928" s="73"/>
      <c r="T14928" s="73"/>
      <c r="U14928" s="74"/>
      <c r="V14928" s="74"/>
      <c r="W14928" s="74"/>
      <c r="X14928" s="74"/>
    </row>
    <row r="14929">
      <c r="S14929" s="73"/>
      <c r="T14929" s="73"/>
      <c r="U14929" s="74"/>
      <c r="V14929" s="74"/>
      <c r="W14929" s="74"/>
      <c r="X14929" s="74"/>
    </row>
    <row r="14930">
      <c r="S14930" s="73"/>
      <c r="T14930" s="73"/>
      <c r="U14930" s="74"/>
      <c r="V14930" s="74"/>
      <c r="W14930" s="74"/>
      <c r="X14930" s="74"/>
    </row>
    <row r="14931">
      <c r="S14931" s="73"/>
      <c r="T14931" s="73"/>
      <c r="U14931" s="74"/>
      <c r="V14931" s="74"/>
      <c r="W14931" s="74"/>
      <c r="X14931" s="74"/>
    </row>
    <row r="14932">
      <c r="S14932" s="73"/>
      <c r="T14932" s="73"/>
      <c r="U14932" s="74"/>
      <c r="V14932" s="74"/>
      <c r="W14932" s="74"/>
      <c r="X14932" s="74"/>
    </row>
    <row r="14933">
      <c r="S14933" s="73"/>
      <c r="T14933" s="73"/>
      <c r="U14933" s="74"/>
      <c r="V14933" s="74"/>
      <c r="W14933" s="74"/>
      <c r="X14933" s="74"/>
    </row>
    <row r="14934">
      <c r="S14934" s="73"/>
      <c r="T14934" s="73"/>
      <c r="U14934" s="74"/>
      <c r="V14934" s="74"/>
      <c r="W14934" s="74"/>
      <c r="X14934" s="74"/>
    </row>
    <row r="14935">
      <c r="S14935" s="73"/>
      <c r="T14935" s="73"/>
      <c r="U14935" s="74"/>
      <c r="V14935" s="74"/>
      <c r="W14935" s="74"/>
      <c r="X14935" s="74"/>
    </row>
    <row r="14936">
      <c r="S14936" s="73"/>
      <c r="T14936" s="73"/>
      <c r="U14936" s="74"/>
      <c r="V14936" s="74"/>
      <c r="W14936" s="74"/>
      <c r="X14936" s="74"/>
    </row>
    <row r="14937">
      <c r="S14937" s="73"/>
      <c r="T14937" s="73"/>
      <c r="U14937" s="74"/>
      <c r="V14937" s="74"/>
      <c r="W14937" s="74"/>
      <c r="X14937" s="74"/>
    </row>
    <row r="14938">
      <c r="S14938" s="73"/>
      <c r="T14938" s="73"/>
      <c r="U14938" s="74"/>
      <c r="V14938" s="74"/>
      <c r="W14938" s="74"/>
      <c r="X14938" s="74"/>
    </row>
    <row r="14939">
      <c r="S14939" s="73"/>
      <c r="T14939" s="73"/>
      <c r="U14939" s="74"/>
      <c r="V14939" s="74"/>
      <c r="W14939" s="74"/>
      <c r="X14939" s="74"/>
    </row>
    <row r="14940">
      <c r="S14940" s="73"/>
      <c r="T14940" s="73"/>
      <c r="U14940" s="74"/>
      <c r="V14940" s="74"/>
      <c r="W14940" s="74"/>
      <c r="X14940" s="74"/>
    </row>
    <row r="14941">
      <c r="S14941" s="73"/>
      <c r="T14941" s="73"/>
      <c r="U14941" s="74"/>
      <c r="V14941" s="74"/>
      <c r="W14941" s="74"/>
      <c r="X14941" s="74"/>
    </row>
    <row r="14942">
      <c r="S14942" s="73"/>
      <c r="T14942" s="73"/>
      <c r="U14942" s="74"/>
      <c r="V14942" s="74"/>
      <c r="W14942" s="74"/>
      <c r="X14942" s="74"/>
    </row>
    <row r="14943">
      <c r="S14943" s="73"/>
      <c r="T14943" s="73"/>
      <c r="U14943" s="74"/>
      <c r="V14943" s="74"/>
      <c r="W14943" s="74"/>
      <c r="X14943" s="74"/>
    </row>
    <row r="14944">
      <c r="S14944" s="73"/>
      <c r="T14944" s="73"/>
      <c r="U14944" s="74"/>
      <c r="V14944" s="74"/>
      <c r="W14944" s="74"/>
      <c r="X14944" s="74"/>
    </row>
    <row r="14945">
      <c r="S14945" s="73"/>
      <c r="T14945" s="73"/>
      <c r="U14945" s="74"/>
      <c r="V14945" s="74"/>
      <c r="W14945" s="74"/>
      <c r="X14945" s="74"/>
    </row>
    <row r="14946">
      <c r="S14946" s="73"/>
      <c r="T14946" s="73"/>
      <c r="U14946" s="74"/>
      <c r="V14946" s="74"/>
      <c r="W14946" s="74"/>
      <c r="X14946" s="74"/>
    </row>
    <row r="14947">
      <c r="S14947" s="73"/>
      <c r="T14947" s="73"/>
      <c r="U14947" s="74"/>
      <c r="V14947" s="74"/>
      <c r="W14947" s="74"/>
      <c r="X14947" s="74"/>
    </row>
    <row r="14948">
      <c r="S14948" s="73"/>
      <c r="T14948" s="73"/>
      <c r="U14948" s="74"/>
      <c r="V14948" s="74"/>
      <c r="W14948" s="74"/>
      <c r="X14948" s="74"/>
    </row>
    <row r="14949">
      <c r="S14949" s="73"/>
      <c r="T14949" s="73"/>
      <c r="U14949" s="74"/>
      <c r="V14949" s="74"/>
      <c r="W14949" s="74"/>
      <c r="X14949" s="74"/>
    </row>
    <row r="14950">
      <c r="S14950" s="73"/>
      <c r="T14950" s="73"/>
      <c r="U14950" s="74"/>
      <c r="V14950" s="74"/>
      <c r="W14950" s="74"/>
      <c r="X14950" s="74"/>
    </row>
    <row r="14951">
      <c r="S14951" s="73"/>
      <c r="T14951" s="73"/>
      <c r="U14951" s="74"/>
      <c r="V14951" s="74"/>
      <c r="W14951" s="74"/>
      <c r="X14951" s="74"/>
    </row>
    <row r="14952">
      <c r="S14952" s="73"/>
      <c r="T14952" s="73"/>
      <c r="U14952" s="74"/>
      <c r="V14952" s="74"/>
      <c r="W14952" s="74"/>
      <c r="X14952" s="74"/>
    </row>
    <row r="14953">
      <c r="S14953" s="73"/>
      <c r="T14953" s="73"/>
      <c r="U14953" s="74"/>
      <c r="V14953" s="74"/>
      <c r="W14953" s="74"/>
      <c r="X14953" s="74"/>
    </row>
    <row r="14954">
      <c r="S14954" s="73"/>
      <c r="T14954" s="73"/>
      <c r="U14954" s="74"/>
      <c r="V14954" s="74"/>
      <c r="W14954" s="74"/>
      <c r="X14954" s="74"/>
    </row>
    <row r="14955">
      <c r="S14955" s="73"/>
      <c r="T14955" s="73"/>
      <c r="U14955" s="74"/>
      <c r="V14955" s="74"/>
      <c r="W14955" s="74"/>
      <c r="X14955" s="74"/>
    </row>
    <row r="14956">
      <c r="S14956" s="73"/>
      <c r="T14956" s="73"/>
      <c r="U14956" s="74"/>
      <c r="V14956" s="74"/>
      <c r="W14956" s="74"/>
      <c r="X14956" s="74"/>
    </row>
    <row r="14957">
      <c r="S14957" s="73"/>
      <c r="T14957" s="73"/>
      <c r="U14957" s="74"/>
      <c r="V14957" s="74"/>
      <c r="W14957" s="74"/>
      <c r="X14957" s="74"/>
    </row>
    <row r="14958">
      <c r="S14958" s="73"/>
      <c r="T14958" s="73"/>
      <c r="U14958" s="74"/>
      <c r="V14958" s="74"/>
      <c r="W14958" s="74"/>
      <c r="X14958" s="74"/>
    </row>
    <row r="14959">
      <c r="S14959" s="73"/>
      <c r="T14959" s="73"/>
      <c r="U14959" s="74"/>
      <c r="V14959" s="74"/>
      <c r="W14959" s="74"/>
      <c r="X14959" s="74"/>
    </row>
    <row r="14960">
      <c r="S14960" s="73"/>
      <c r="T14960" s="73"/>
      <c r="U14960" s="74"/>
      <c r="V14960" s="74"/>
      <c r="W14960" s="74"/>
      <c r="X14960" s="74"/>
    </row>
    <row r="14961">
      <c r="S14961" s="73"/>
      <c r="T14961" s="73"/>
      <c r="U14961" s="74"/>
      <c r="V14961" s="74"/>
      <c r="W14961" s="74"/>
      <c r="X14961" s="74"/>
    </row>
    <row r="14962">
      <c r="S14962" s="73"/>
      <c r="T14962" s="73"/>
      <c r="U14962" s="74"/>
      <c r="V14962" s="74"/>
      <c r="W14962" s="74"/>
      <c r="X14962" s="74"/>
    </row>
    <row r="14963">
      <c r="S14963" s="73"/>
      <c r="T14963" s="73"/>
      <c r="U14963" s="74"/>
      <c r="V14963" s="74"/>
      <c r="W14963" s="74"/>
      <c r="X14963" s="74"/>
    </row>
    <row r="14964">
      <c r="S14964" s="73"/>
      <c r="T14964" s="73"/>
      <c r="U14964" s="74"/>
      <c r="V14964" s="74"/>
      <c r="W14964" s="74"/>
      <c r="X14964" s="74"/>
    </row>
    <row r="14965">
      <c r="S14965" s="73"/>
      <c r="T14965" s="73"/>
      <c r="U14965" s="74"/>
      <c r="V14965" s="74"/>
      <c r="W14965" s="74"/>
      <c r="X14965" s="74"/>
    </row>
    <row r="14966">
      <c r="S14966" s="73"/>
      <c r="T14966" s="73"/>
      <c r="U14966" s="74"/>
      <c r="V14966" s="74"/>
      <c r="W14966" s="74"/>
      <c r="X14966" s="74"/>
    </row>
    <row r="14967">
      <c r="S14967" s="73"/>
      <c r="T14967" s="73"/>
      <c r="U14967" s="74"/>
      <c r="V14967" s="74"/>
      <c r="W14967" s="74"/>
      <c r="X14967" s="74"/>
    </row>
    <row r="14968">
      <c r="S14968" s="73"/>
      <c r="T14968" s="73"/>
      <c r="U14968" s="74"/>
      <c r="V14968" s="74"/>
      <c r="W14968" s="74"/>
      <c r="X14968" s="74"/>
    </row>
    <row r="14969">
      <c r="S14969" s="73"/>
      <c r="T14969" s="73"/>
      <c r="U14969" s="74"/>
      <c r="V14969" s="74"/>
      <c r="W14969" s="74"/>
      <c r="X14969" s="74"/>
    </row>
    <row r="14970">
      <c r="S14970" s="73"/>
      <c r="T14970" s="73"/>
      <c r="U14970" s="74"/>
      <c r="V14970" s="74"/>
      <c r="W14970" s="74"/>
      <c r="X14970" s="74"/>
    </row>
    <row r="14971">
      <c r="S14971" s="73"/>
      <c r="T14971" s="73"/>
      <c r="U14971" s="74"/>
      <c r="V14971" s="74"/>
      <c r="W14971" s="74"/>
      <c r="X14971" s="74"/>
    </row>
    <row r="14972">
      <c r="S14972" s="73"/>
      <c r="T14972" s="73"/>
      <c r="U14972" s="74"/>
      <c r="V14972" s="74"/>
      <c r="W14972" s="74"/>
      <c r="X14972" s="74"/>
    </row>
    <row r="14973">
      <c r="S14973" s="73"/>
      <c r="T14973" s="73"/>
      <c r="U14973" s="74"/>
      <c r="V14973" s="74"/>
      <c r="W14973" s="74"/>
      <c r="X14973" s="74"/>
    </row>
    <row r="14974">
      <c r="S14974" s="73"/>
      <c r="T14974" s="73"/>
      <c r="U14974" s="74"/>
      <c r="V14974" s="74"/>
      <c r="W14974" s="74"/>
      <c r="X14974" s="74"/>
    </row>
    <row r="14975">
      <c r="S14975" s="73"/>
      <c r="T14975" s="73"/>
      <c r="U14975" s="74"/>
      <c r="V14975" s="74"/>
      <c r="W14975" s="74"/>
      <c r="X14975" s="74"/>
    </row>
    <row r="14976">
      <c r="S14976" s="73"/>
      <c r="T14976" s="73"/>
      <c r="U14976" s="74"/>
      <c r="V14976" s="74"/>
      <c r="W14976" s="74"/>
      <c r="X14976" s="74"/>
    </row>
    <row r="14977">
      <c r="S14977" s="73"/>
      <c r="T14977" s="73"/>
      <c r="U14977" s="74"/>
      <c r="V14977" s="74"/>
      <c r="W14977" s="74"/>
      <c r="X14977" s="74"/>
    </row>
    <row r="14978">
      <c r="S14978" s="73"/>
      <c r="T14978" s="73"/>
      <c r="U14978" s="74"/>
      <c r="V14978" s="74"/>
      <c r="W14978" s="74"/>
      <c r="X14978" s="74"/>
    </row>
    <row r="14979">
      <c r="S14979" s="73"/>
      <c r="T14979" s="73"/>
      <c r="U14979" s="74"/>
      <c r="V14979" s="74"/>
      <c r="W14979" s="74"/>
      <c r="X14979" s="74"/>
    </row>
    <row r="14980">
      <c r="S14980" s="73"/>
      <c r="T14980" s="73"/>
      <c r="U14980" s="74"/>
      <c r="V14980" s="74"/>
      <c r="W14980" s="74"/>
      <c r="X14980" s="74"/>
    </row>
    <row r="14981">
      <c r="S14981" s="73"/>
      <c r="T14981" s="73"/>
      <c r="U14981" s="74"/>
      <c r="V14981" s="74"/>
      <c r="W14981" s="74"/>
      <c r="X14981" s="74"/>
    </row>
    <row r="14982">
      <c r="S14982" s="73"/>
      <c r="T14982" s="73"/>
      <c r="U14982" s="74"/>
      <c r="V14982" s="74"/>
      <c r="W14982" s="74"/>
      <c r="X14982" s="74"/>
    </row>
    <row r="14983">
      <c r="S14983" s="73"/>
      <c r="T14983" s="73"/>
      <c r="U14983" s="74"/>
      <c r="V14983" s="74"/>
      <c r="W14983" s="74"/>
      <c r="X14983" s="74"/>
    </row>
    <row r="14984">
      <c r="S14984" s="73"/>
      <c r="T14984" s="73"/>
      <c r="U14984" s="74"/>
      <c r="V14984" s="74"/>
      <c r="W14984" s="74"/>
      <c r="X14984" s="74"/>
    </row>
    <row r="14985">
      <c r="S14985" s="73"/>
      <c r="T14985" s="73"/>
      <c r="U14985" s="74"/>
      <c r="V14985" s="74"/>
      <c r="W14985" s="74"/>
      <c r="X14985" s="74"/>
    </row>
    <row r="14986">
      <c r="S14986" s="73"/>
      <c r="T14986" s="73"/>
      <c r="U14986" s="74"/>
      <c r="V14986" s="74"/>
      <c r="W14986" s="74"/>
      <c r="X14986" s="74"/>
    </row>
    <row r="14987">
      <c r="S14987" s="73"/>
      <c r="T14987" s="73"/>
      <c r="U14987" s="74"/>
      <c r="V14987" s="74"/>
      <c r="W14987" s="74"/>
      <c r="X14987" s="74"/>
    </row>
    <row r="14988">
      <c r="S14988" s="73"/>
      <c r="T14988" s="73"/>
      <c r="U14988" s="74"/>
      <c r="V14988" s="74"/>
      <c r="W14988" s="74"/>
      <c r="X14988" s="74"/>
    </row>
    <row r="14989">
      <c r="S14989" s="73"/>
      <c r="T14989" s="73"/>
      <c r="U14989" s="74"/>
      <c r="V14989" s="74"/>
      <c r="W14989" s="74"/>
      <c r="X14989" s="74"/>
    </row>
    <row r="14990">
      <c r="S14990" s="73"/>
      <c r="T14990" s="73"/>
      <c r="U14990" s="74"/>
      <c r="V14990" s="74"/>
      <c r="W14990" s="74"/>
      <c r="X14990" s="74"/>
    </row>
    <row r="14991">
      <c r="S14991" s="73"/>
      <c r="T14991" s="73"/>
      <c r="U14991" s="74"/>
      <c r="V14991" s="74"/>
      <c r="W14991" s="74"/>
      <c r="X14991" s="74"/>
    </row>
    <row r="14992">
      <c r="S14992" s="73"/>
      <c r="T14992" s="73"/>
      <c r="U14992" s="74"/>
      <c r="V14992" s="74"/>
      <c r="W14992" s="74"/>
      <c r="X14992" s="74"/>
    </row>
    <row r="14993">
      <c r="S14993" s="73"/>
      <c r="T14993" s="73"/>
      <c r="U14993" s="74"/>
      <c r="V14993" s="74"/>
      <c r="W14993" s="74"/>
      <c r="X14993" s="74"/>
    </row>
    <row r="14994">
      <c r="S14994" s="73"/>
      <c r="T14994" s="73"/>
      <c r="U14994" s="74"/>
      <c r="V14994" s="74"/>
      <c r="W14994" s="74"/>
      <c r="X14994" s="74"/>
    </row>
    <row r="14995">
      <c r="S14995" s="73"/>
      <c r="T14995" s="73"/>
      <c r="U14995" s="74"/>
      <c r="V14995" s="74"/>
      <c r="W14995" s="74"/>
      <c r="X14995" s="74"/>
    </row>
    <row r="14996">
      <c r="S14996" s="73"/>
      <c r="T14996" s="73"/>
      <c r="U14996" s="74"/>
      <c r="V14996" s="74"/>
      <c r="W14996" s="74"/>
      <c r="X14996" s="74"/>
    </row>
    <row r="14997">
      <c r="S14997" s="73"/>
      <c r="T14997" s="73"/>
      <c r="U14997" s="74"/>
      <c r="V14997" s="74"/>
      <c r="W14997" s="74"/>
      <c r="X14997" s="74"/>
    </row>
    <row r="14998">
      <c r="S14998" s="73"/>
      <c r="T14998" s="73"/>
      <c r="U14998" s="74"/>
      <c r="V14998" s="74"/>
      <c r="W14998" s="74"/>
      <c r="X14998" s="74"/>
    </row>
    <row r="14999">
      <c r="S14999" s="73"/>
      <c r="T14999" s="73"/>
      <c r="U14999" s="74"/>
      <c r="V14999" s="74"/>
      <c r="W14999" s="74"/>
      <c r="X14999" s="74"/>
    </row>
    <row r="15000">
      <c r="S15000" s="73"/>
      <c r="T15000" s="73"/>
      <c r="U15000" s="74"/>
      <c r="V15000" s="74"/>
      <c r="W15000" s="74"/>
      <c r="X15000" s="74"/>
    </row>
    <row r="15001">
      <c r="S15001" s="73"/>
      <c r="T15001" s="73"/>
      <c r="U15001" s="74"/>
      <c r="V15001" s="74"/>
      <c r="W15001" s="74"/>
      <c r="X15001" s="74"/>
    </row>
    <row r="15002">
      <c r="S15002" s="73"/>
      <c r="T15002" s="73"/>
      <c r="U15002" s="74"/>
      <c r="V15002" s="74"/>
      <c r="W15002" s="74"/>
      <c r="X15002" s="74"/>
    </row>
    <row r="15003">
      <c r="S15003" s="73"/>
      <c r="T15003" s="73"/>
      <c r="U15003" s="74"/>
      <c r="V15003" s="74"/>
      <c r="W15003" s="74"/>
      <c r="X15003" s="74"/>
    </row>
    <row r="15004">
      <c r="S15004" s="73"/>
      <c r="T15004" s="73"/>
      <c r="U15004" s="74"/>
      <c r="V15004" s="74"/>
      <c r="W15004" s="74"/>
      <c r="X15004" s="74"/>
    </row>
    <row r="15005">
      <c r="S15005" s="73"/>
      <c r="T15005" s="73"/>
      <c r="U15005" s="74"/>
      <c r="V15005" s="74"/>
      <c r="W15005" s="74"/>
      <c r="X15005" s="74"/>
    </row>
    <row r="15006">
      <c r="S15006" s="73"/>
      <c r="T15006" s="73"/>
      <c r="U15006" s="74"/>
      <c r="V15006" s="74"/>
      <c r="W15006" s="74"/>
      <c r="X15006" s="74"/>
    </row>
    <row r="15007">
      <c r="S15007" s="73"/>
      <c r="T15007" s="73"/>
      <c r="U15007" s="74"/>
      <c r="V15007" s="74"/>
      <c r="W15007" s="74"/>
      <c r="X15007" s="74"/>
    </row>
    <row r="15008">
      <c r="S15008" s="73"/>
      <c r="T15008" s="73"/>
      <c r="U15008" s="74"/>
      <c r="V15008" s="74"/>
      <c r="W15008" s="74"/>
      <c r="X15008" s="74"/>
    </row>
    <row r="15009">
      <c r="S15009" s="73"/>
      <c r="T15009" s="73"/>
      <c r="U15009" s="74"/>
      <c r="V15009" s="74"/>
      <c r="W15009" s="74"/>
      <c r="X15009" s="74"/>
    </row>
    <row r="15010">
      <c r="S15010" s="73"/>
      <c r="T15010" s="73"/>
      <c r="U15010" s="74"/>
      <c r="V15010" s="74"/>
      <c r="W15010" s="74"/>
      <c r="X15010" s="74"/>
    </row>
    <row r="15011">
      <c r="S15011" s="73"/>
      <c r="T15011" s="73"/>
      <c r="U15011" s="74"/>
      <c r="V15011" s="74"/>
      <c r="W15011" s="74"/>
      <c r="X15011" s="74"/>
    </row>
    <row r="15012">
      <c r="S15012" s="73"/>
      <c r="T15012" s="73"/>
      <c r="U15012" s="74"/>
      <c r="V15012" s="74"/>
      <c r="W15012" s="74"/>
      <c r="X15012" s="74"/>
    </row>
    <row r="15013">
      <c r="S15013" s="73"/>
      <c r="T15013" s="73"/>
      <c r="U15013" s="74"/>
      <c r="V15013" s="74"/>
      <c r="W15013" s="74"/>
      <c r="X15013" s="74"/>
    </row>
    <row r="15014">
      <c r="S15014" s="73"/>
      <c r="T15014" s="73"/>
      <c r="U15014" s="74"/>
      <c r="V15014" s="74"/>
      <c r="W15014" s="74"/>
      <c r="X15014" s="74"/>
    </row>
    <row r="15015">
      <c r="S15015" s="73"/>
      <c r="T15015" s="73"/>
      <c r="U15015" s="74"/>
      <c r="V15015" s="74"/>
      <c r="W15015" s="74"/>
      <c r="X15015" s="74"/>
    </row>
    <row r="15016">
      <c r="S15016" s="73"/>
      <c r="T15016" s="73"/>
      <c r="U15016" s="74"/>
      <c r="V15016" s="74"/>
      <c r="W15016" s="74"/>
      <c r="X15016" s="74"/>
    </row>
    <row r="15017">
      <c r="S15017" s="73"/>
      <c r="T15017" s="73"/>
      <c r="U15017" s="74"/>
      <c r="V15017" s="74"/>
      <c r="W15017" s="74"/>
      <c r="X15017" s="74"/>
    </row>
    <row r="15018">
      <c r="S15018" s="73"/>
      <c r="T15018" s="73"/>
      <c r="U15018" s="74"/>
      <c r="V15018" s="74"/>
      <c r="W15018" s="74"/>
      <c r="X15018" s="74"/>
    </row>
    <row r="15019">
      <c r="S15019" s="73"/>
      <c r="T15019" s="73"/>
      <c r="U15019" s="74"/>
      <c r="V15019" s="74"/>
      <c r="W15019" s="74"/>
      <c r="X15019" s="74"/>
    </row>
    <row r="15020">
      <c r="S15020" s="73"/>
      <c r="T15020" s="73"/>
      <c r="U15020" s="74"/>
      <c r="V15020" s="74"/>
      <c r="W15020" s="74"/>
      <c r="X15020" s="74"/>
    </row>
    <row r="15021">
      <c r="S15021" s="73"/>
      <c r="T15021" s="73"/>
      <c r="U15021" s="74"/>
      <c r="V15021" s="74"/>
      <c r="W15021" s="74"/>
      <c r="X15021" s="74"/>
    </row>
    <row r="15022">
      <c r="S15022" s="73"/>
      <c r="T15022" s="73"/>
      <c r="U15022" s="74"/>
      <c r="V15022" s="74"/>
      <c r="W15022" s="74"/>
      <c r="X15022" s="74"/>
    </row>
    <row r="15023">
      <c r="S15023" s="73"/>
      <c r="T15023" s="73"/>
      <c r="U15023" s="74"/>
      <c r="V15023" s="74"/>
      <c r="W15023" s="74"/>
      <c r="X15023" s="74"/>
    </row>
    <row r="15024">
      <c r="S15024" s="73"/>
      <c r="T15024" s="73"/>
      <c r="U15024" s="74"/>
      <c r="V15024" s="74"/>
      <c r="W15024" s="74"/>
      <c r="X15024" s="74"/>
    </row>
    <row r="15025">
      <c r="S15025" s="73"/>
      <c r="T15025" s="73"/>
      <c r="U15025" s="74"/>
      <c r="V15025" s="74"/>
      <c r="W15025" s="74"/>
      <c r="X15025" s="74"/>
    </row>
    <row r="15026">
      <c r="S15026" s="73"/>
      <c r="T15026" s="73"/>
      <c r="U15026" s="74"/>
      <c r="V15026" s="74"/>
      <c r="W15026" s="74"/>
      <c r="X15026" s="74"/>
    </row>
    <row r="15027">
      <c r="S15027" s="73"/>
      <c r="T15027" s="73"/>
      <c r="U15027" s="74"/>
      <c r="V15027" s="74"/>
      <c r="W15027" s="74"/>
      <c r="X15027" s="74"/>
    </row>
    <row r="15028">
      <c r="S15028" s="73"/>
      <c r="T15028" s="73"/>
      <c r="U15028" s="74"/>
      <c r="V15028" s="74"/>
      <c r="W15028" s="74"/>
      <c r="X15028" s="74"/>
    </row>
    <row r="15029">
      <c r="S15029" s="73"/>
      <c r="T15029" s="73"/>
      <c r="U15029" s="74"/>
      <c r="V15029" s="74"/>
      <c r="W15029" s="74"/>
      <c r="X15029" s="74"/>
    </row>
    <row r="15030">
      <c r="S15030" s="73"/>
      <c r="T15030" s="73"/>
      <c r="U15030" s="74"/>
      <c r="V15030" s="74"/>
      <c r="W15030" s="74"/>
      <c r="X15030" s="74"/>
    </row>
    <row r="15031">
      <c r="S15031" s="73"/>
      <c r="T15031" s="73"/>
      <c r="U15031" s="74"/>
      <c r="V15031" s="74"/>
      <c r="W15031" s="74"/>
      <c r="X15031" s="74"/>
    </row>
    <row r="15032">
      <c r="S15032" s="73"/>
      <c r="T15032" s="73"/>
      <c r="U15032" s="74"/>
      <c r="V15032" s="74"/>
      <c r="W15032" s="74"/>
      <c r="X15032" s="74"/>
    </row>
    <row r="15033">
      <c r="S15033" s="73"/>
      <c r="T15033" s="73"/>
      <c r="U15033" s="74"/>
      <c r="V15033" s="74"/>
      <c r="W15033" s="74"/>
      <c r="X15033" s="74"/>
    </row>
    <row r="15034">
      <c r="S15034" s="73"/>
      <c r="T15034" s="73"/>
      <c r="U15034" s="74"/>
      <c r="V15034" s="74"/>
      <c r="W15034" s="74"/>
      <c r="X15034" s="74"/>
    </row>
    <row r="15035">
      <c r="S15035" s="73"/>
      <c r="T15035" s="73"/>
      <c r="U15035" s="74"/>
      <c r="V15035" s="74"/>
      <c r="W15035" s="74"/>
      <c r="X15035" s="74"/>
    </row>
    <row r="15036">
      <c r="S15036" s="73"/>
      <c r="T15036" s="73"/>
      <c r="U15036" s="74"/>
      <c r="V15036" s="74"/>
      <c r="W15036" s="74"/>
      <c r="X15036" s="74"/>
    </row>
    <row r="15037">
      <c r="S15037" s="73"/>
      <c r="T15037" s="73"/>
      <c r="U15037" s="74"/>
      <c r="V15037" s="74"/>
      <c r="W15037" s="74"/>
      <c r="X15037" s="74"/>
    </row>
    <row r="15038">
      <c r="S15038" s="73"/>
      <c r="T15038" s="73"/>
      <c r="U15038" s="74"/>
      <c r="V15038" s="74"/>
      <c r="W15038" s="74"/>
      <c r="X15038" s="74"/>
    </row>
    <row r="15039">
      <c r="S15039" s="73"/>
      <c r="T15039" s="73"/>
      <c r="U15039" s="74"/>
      <c r="V15039" s="74"/>
      <c r="W15039" s="74"/>
      <c r="X15039" s="74"/>
    </row>
    <row r="15040">
      <c r="S15040" s="73"/>
      <c r="T15040" s="73"/>
      <c r="U15040" s="74"/>
      <c r="V15040" s="74"/>
      <c r="W15040" s="74"/>
      <c r="X15040" s="74"/>
    </row>
    <row r="15041">
      <c r="S15041" s="73"/>
      <c r="T15041" s="73"/>
      <c r="U15041" s="74"/>
      <c r="V15041" s="74"/>
      <c r="W15041" s="74"/>
      <c r="X15041" s="74"/>
    </row>
    <row r="15042">
      <c r="S15042" s="73"/>
      <c r="T15042" s="73"/>
      <c r="U15042" s="74"/>
      <c r="V15042" s="74"/>
      <c r="W15042" s="74"/>
      <c r="X15042" s="74"/>
    </row>
    <row r="15043">
      <c r="S15043" s="73"/>
      <c r="T15043" s="73"/>
      <c r="U15043" s="74"/>
      <c r="V15043" s="74"/>
      <c r="W15043" s="74"/>
      <c r="X15043" s="74"/>
    </row>
    <row r="15044">
      <c r="S15044" s="73"/>
      <c r="T15044" s="73"/>
      <c r="U15044" s="74"/>
      <c r="V15044" s="74"/>
      <c r="W15044" s="74"/>
      <c r="X15044" s="74"/>
    </row>
    <row r="15045">
      <c r="S15045" s="73"/>
      <c r="T15045" s="73"/>
      <c r="U15045" s="74"/>
      <c r="V15045" s="74"/>
      <c r="W15045" s="74"/>
      <c r="X15045" s="74"/>
    </row>
    <row r="15046">
      <c r="S15046" s="73"/>
      <c r="T15046" s="73"/>
      <c r="U15046" s="74"/>
      <c r="V15046" s="74"/>
      <c r="W15046" s="74"/>
      <c r="X15046" s="74"/>
    </row>
    <row r="15047">
      <c r="S15047" s="73"/>
      <c r="T15047" s="73"/>
      <c r="U15047" s="74"/>
      <c r="V15047" s="74"/>
      <c r="W15047" s="74"/>
      <c r="X15047" s="74"/>
    </row>
    <row r="15048">
      <c r="S15048" s="73"/>
      <c r="T15048" s="73"/>
      <c r="U15048" s="74"/>
      <c r="V15048" s="74"/>
      <c r="W15048" s="74"/>
      <c r="X15048" s="74"/>
    </row>
    <row r="15049">
      <c r="S15049" s="73"/>
      <c r="T15049" s="73"/>
      <c r="U15049" s="74"/>
      <c r="V15049" s="74"/>
      <c r="W15049" s="74"/>
      <c r="X15049" s="74"/>
    </row>
    <row r="15050">
      <c r="S15050" s="73"/>
      <c r="T15050" s="73"/>
      <c r="U15050" s="74"/>
      <c r="V15050" s="74"/>
      <c r="W15050" s="74"/>
      <c r="X15050" s="74"/>
    </row>
    <row r="15051">
      <c r="S15051" s="73"/>
      <c r="T15051" s="73"/>
      <c r="U15051" s="74"/>
      <c r="V15051" s="74"/>
      <c r="W15051" s="74"/>
      <c r="X15051" s="74"/>
    </row>
    <row r="15052">
      <c r="S15052" s="73"/>
      <c r="T15052" s="73"/>
      <c r="U15052" s="74"/>
      <c r="V15052" s="74"/>
      <c r="W15052" s="74"/>
      <c r="X15052" s="74"/>
    </row>
    <row r="15053">
      <c r="S15053" s="73"/>
      <c r="T15053" s="73"/>
      <c r="U15053" s="74"/>
      <c r="V15053" s="74"/>
      <c r="W15053" s="74"/>
      <c r="X15053" s="74"/>
    </row>
    <row r="15054">
      <c r="S15054" s="73"/>
      <c r="T15054" s="73"/>
      <c r="U15054" s="74"/>
      <c r="V15054" s="74"/>
      <c r="W15054" s="74"/>
      <c r="X15054" s="74"/>
    </row>
    <row r="15055">
      <c r="S15055" s="73"/>
      <c r="T15055" s="73"/>
      <c r="U15055" s="74"/>
      <c r="V15055" s="74"/>
      <c r="W15055" s="74"/>
      <c r="X15055" s="74"/>
    </row>
    <row r="15056">
      <c r="S15056" s="73"/>
      <c r="T15056" s="73"/>
      <c r="U15056" s="74"/>
      <c r="V15056" s="74"/>
      <c r="W15056" s="74"/>
      <c r="X15056" s="74"/>
    </row>
    <row r="15057">
      <c r="S15057" s="73"/>
      <c r="T15057" s="73"/>
      <c r="U15057" s="74"/>
      <c r="V15057" s="74"/>
      <c r="W15057" s="74"/>
      <c r="X15057" s="74"/>
    </row>
    <row r="15058">
      <c r="S15058" s="73"/>
      <c r="T15058" s="73"/>
      <c r="U15058" s="74"/>
      <c r="V15058" s="74"/>
      <c r="W15058" s="74"/>
      <c r="X15058" s="74"/>
    </row>
    <row r="15059">
      <c r="S15059" s="73"/>
      <c r="T15059" s="73"/>
      <c r="U15059" s="74"/>
      <c r="V15059" s="74"/>
      <c r="W15059" s="74"/>
      <c r="X15059" s="74"/>
    </row>
    <row r="15060">
      <c r="S15060" s="73"/>
      <c r="T15060" s="73"/>
      <c r="U15060" s="74"/>
      <c r="V15060" s="74"/>
      <c r="W15060" s="74"/>
      <c r="X15060" s="74"/>
    </row>
    <row r="15061">
      <c r="S15061" s="73"/>
      <c r="T15061" s="73"/>
      <c r="U15061" s="74"/>
      <c r="V15061" s="74"/>
      <c r="W15061" s="74"/>
      <c r="X15061" s="74"/>
    </row>
    <row r="15062">
      <c r="S15062" s="73"/>
      <c r="T15062" s="73"/>
      <c r="U15062" s="74"/>
      <c r="V15062" s="74"/>
      <c r="W15062" s="74"/>
      <c r="X15062" s="74"/>
    </row>
    <row r="15063">
      <c r="S15063" s="73"/>
      <c r="T15063" s="73"/>
      <c r="U15063" s="74"/>
      <c r="V15063" s="74"/>
      <c r="W15063" s="74"/>
      <c r="X15063" s="74"/>
    </row>
    <row r="15064">
      <c r="S15064" s="73"/>
      <c r="T15064" s="73"/>
      <c r="U15064" s="74"/>
      <c r="V15064" s="74"/>
      <c r="W15064" s="74"/>
      <c r="X15064" s="74"/>
    </row>
    <row r="15065">
      <c r="S15065" s="73"/>
      <c r="T15065" s="73"/>
      <c r="U15065" s="74"/>
      <c r="V15065" s="74"/>
      <c r="W15065" s="74"/>
      <c r="X15065" s="74"/>
    </row>
    <row r="15066">
      <c r="S15066" s="73"/>
      <c r="T15066" s="73"/>
      <c r="U15066" s="74"/>
      <c r="V15066" s="74"/>
      <c r="W15066" s="74"/>
      <c r="X15066" s="74"/>
    </row>
    <row r="15067">
      <c r="S15067" s="73"/>
      <c r="T15067" s="73"/>
      <c r="U15067" s="74"/>
      <c r="V15067" s="74"/>
      <c r="W15067" s="74"/>
      <c r="X15067" s="74"/>
    </row>
    <row r="15068">
      <c r="S15068" s="73"/>
      <c r="T15068" s="73"/>
      <c r="U15068" s="74"/>
      <c r="V15068" s="74"/>
      <c r="W15068" s="74"/>
      <c r="X15068" s="74"/>
    </row>
    <row r="15069">
      <c r="S15069" s="73"/>
      <c r="T15069" s="73"/>
      <c r="U15069" s="74"/>
      <c r="V15069" s="74"/>
      <c r="W15069" s="74"/>
      <c r="X15069" s="74"/>
    </row>
    <row r="15070">
      <c r="S15070" s="73"/>
      <c r="T15070" s="73"/>
      <c r="U15070" s="74"/>
      <c r="V15070" s="74"/>
      <c r="W15070" s="74"/>
      <c r="X15070" s="74"/>
    </row>
    <row r="15071">
      <c r="S15071" s="73"/>
      <c r="T15071" s="73"/>
      <c r="U15071" s="74"/>
      <c r="V15071" s="74"/>
      <c r="W15071" s="74"/>
      <c r="X15071" s="74"/>
    </row>
    <row r="15072">
      <c r="S15072" s="73"/>
      <c r="T15072" s="73"/>
      <c r="U15072" s="74"/>
      <c r="V15072" s="74"/>
      <c r="W15072" s="74"/>
      <c r="X15072" s="74"/>
    </row>
    <row r="15073">
      <c r="S15073" s="73"/>
      <c r="T15073" s="73"/>
      <c r="U15073" s="74"/>
      <c r="V15073" s="74"/>
      <c r="W15073" s="74"/>
      <c r="X15073" s="74"/>
    </row>
    <row r="15074">
      <c r="S15074" s="73"/>
      <c r="T15074" s="73"/>
      <c r="U15074" s="74"/>
      <c r="V15074" s="74"/>
      <c r="W15074" s="74"/>
      <c r="X15074" s="74"/>
    </row>
    <row r="15075">
      <c r="S15075" s="73"/>
      <c r="T15075" s="73"/>
      <c r="U15075" s="74"/>
      <c r="V15075" s="74"/>
      <c r="W15075" s="74"/>
      <c r="X15075" s="74"/>
    </row>
    <row r="15076">
      <c r="S15076" s="73"/>
      <c r="T15076" s="73"/>
      <c r="U15076" s="74"/>
      <c r="V15076" s="74"/>
      <c r="W15076" s="74"/>
      <c r="X15076" s="74"/>
    </row>
    <row r="15077">
      <c r="S15077" s="73"/>
      <c r="T15077" s="73"/>
      <c r="U15077" s="74"/>
      <c r="V15077" s="74"/>
      <c r="W15077" s="74"/>
      <c r="X15077" s="74"/>
    </row>
    <row r="15078">
      <c r="S15078" s="73"/>
      <c r="T15078" s="73"/>
      <c r="U15078" s="74"/>
      <c r="V15078" s="74"/>
      <c r="W15078" s="74"/>
      <c r="X15078" s="74"/>
    </row>
    <row r="15079">
      <c r="S15079" s="73"/>
      <c r="T15079" s="73"/>
      <c r="U15079" s="74"/>
      <c r="V15079" s="74"/>
      <c r="W15079" s="74"/>
      <c r="X15079" s="74"/>
    </row>
    <row r="15080">
      <c r="S15080" s="73"/>
      <c r="T15080" s="73"/>
      <c r="U15080" s="74"/>
      <c r="V15080" s="74"/>
      <c r="W15080" s="74"/>
      <c r="X15080" s="74"/>
    </row>
    <row r="15081">
      <c r="S15081" s="73"/>
      <c r="T15081" s="73"/>
      <c r="U15081" s="74"/>
      <c r="V15081" s="74"/>
      <c r="W15081" s="74"/>
      <c r="X15081" s="74"/>
    </row>
    <row r="15082">
      <c r="S15082" s="73"/>
      <c r="T15082" s="73"/>
      <c r="U15082" s="74"/>
      <c r="V15082" s="74"/>
      <c r="W15082" s="74"/>
      <c r="X15082" s="74"/>
    </row>
    <row r="15083">
      <c r="S15083" s="73"/>
      <c r="T15083" s="73"/>
      <c r="U15083" s="74"/>
      <c r="V15083" s="74"/>
      <c r="W15083" s="74"/>
      <c r="X15083" s="74"/>
    </row>
    <row r="15084">
      <c r="S15084" s="73"/>
      <c r="T15084" s="73"/>
      <c r="U15084" s="74"/>
      <c r="V15084" s="74"/>
      <c r="W15084" s="74"/>
      <c r="X15084" s="74"/>
    </row>
    <row r="15085">
      <c r="S15085" s="73"/>
      <c r="T15085" s="73"/>
      <c r="U15085" s="74"/>
      <c r="V15085" s="74"/>
      <c r="W15085" s="74"/>
      <c r="X15085" s="74"/>
    </row>
    <row r="15086">
      <c r="S15086" s="73"/>
      <c r="T15086" s="73"/>
      <c r="U15086" s="74"/>
      <c r="V15086" s="74"/>
      <c r="W15086" s="74"/>
      <c r="X15086" s="74"/>
    </row>
    <row r="15087">
      <c r="S15087" s="73"/>
      <c r="T15087" s="73"/>
      <c r="U15087" s="74"/>
      <c r="V15087" s="74"/>
      <c r="W15087" s="74"/>
      <c r="X15087" s="74"/>
    </row>
    <row r="15088">
      <c r="S15088" s="73"/>
      <c r="T15088" s="73"/>
      <c r="U15088" s="74"/>
      <c r="V15088" s="74"/>
      <c r="W15088" s="74"/>
      <c r="X15088" s="74"/>
    </row>
    <row r="15089">
      <c r="S15089" s="73"/>
      <c r="T15089" s="73"/>
      <c r="U15089" s="74"/>
      <c r="V15089" s="74"/>
      <c r="W15089" s="74"/>
      <c r="X15089" s="74"/>
    </row>
    <row r="15090">
      <c r="S15090" s="73"/>
      <c r="T15090" s="73"/>
      <c r="U15090" s="74"/>
      <c r="V15090" s="74"/>
      <c r="W15090" s="74"/>
      <c r="X15090" s="74"/>
    </row>
    <row r="15091">
      <c r="S15091" s="73"/>
      <c r="T15091" s="73"/>
      <c r="U15091" s="74"/>
      <c r="V15091" s="74"/>
      <c r="W15091" s="74"/>
      <c r="X15091" s="74"/>
    </row>
    <row r="15092">
      <c r="S15092" s="73"/>
      <c r="T15092" s="73"/>
      <c r="U15092" s="74"/>
      <c r="V15092" s="74"/>
      <c r="W15092" s="74"/>
      <c r="X15092" s="74"/>
    </row>
    <row r="15093">
      <c r="S15093" s="73"/>
      <c r="T15093" s="73"/>
      <c r="U15093" s="74"/>
      <c r="V15093" s="74"/>
      <c r="W15093" s="74"/>
      <c r="X15093" s="74"/>
    </row>
    <row r="15094">
      <c r="S15094" s="73"/>
      <c r="T15094" s="73"/>
      <c r="U15094" s="74"/>
      <c r="V15094" s="74"/>
      <c r="W15094" s="74"/>
      <c r="X15094" s="74"/>
    </row>
    <row r="15095">
      <c r="S15095" s="73"/>
      <c r="T15095" s="73"/>
      <c r="U15095" s="74"/>
      <c r="V15095" s="74"/>
      <c r="W15095" s="74"/>
      <c r="X15095" s="74"/>
    </row>
    <row r="15096">
      <c r="S15096" s="73"/>
      <c r="T15096" s="73"/>
      <c r="U15096" s="74"/>
      <c r="V15096" s="74"/>
      <c r="W15096" s="74"/>
      <c r="X15096" s="74"/>
    </row>
    <row r="15097">
      <c r="S15097" s="73"/>
      <c r="T15097" s="73"/>
      <c r="U15097" s="74"/>
      <c r="V15097" s="74"/>
      <c r="W15097" s="74"/>
      <c r="X15097" s="74"/>
    </row>
    <row r="15098">
      <c r="S15098" s="73"/>
      <c r="T15098" s="73"/>
      <c r="U15098" s="74"/>
      <c r="V15098" s="74"/>
      <c r="W15098" s="74"/>
      <c r="X15098" s="74"/>
    </row>
    <row r="15099">
      <c r="S15099" s="73"/>
      <c r="T15099" s="73"/>
      <c r="U15099" s="74"/>
      <c r="V15099" s="74"/>
      <c r="W15099" s="74"/>
      <c r="X15099" s="74"/>
    </row>
    <row r="15100">
      <c r="S15100" s="73"/>
      <c r="T15100" s="73"/>
      <c r="U15100" s="74"/>
      <c r="V15100" s="74"/>
      <c r="W15100" s="74"/>
      <c r="X15100" s="74"/>
    </row>
    <row r="15101">
      <c r="S15101" s="73"/>
      <c r="T15101" s="73"/>
      <c r="U15101" s="74"/>
      <c r="V15101" s="74"/>
      <c r="W15101" s="74"/>
      <c r="X15101" s="74"/>
    </row>
    <row r="15102">
      <c r="S15102" s="73"/>
      <c r="T15102" s="73"/>
      <c r="U15102" s="74"/>
      <c r="V15102" s="74"/>
      <c r="W15102" s="74"/>
      <c r="X15102" s="74"/>
    </row>
    <row r="15103">
      <c r="S15103" s="73"/>
      <c r="T15103" s="73"/>
      <c r="U15103" s="74"/>
      <c r="V15103" s="74"/>
      <c r="W15103" s="74"/>
      <c r="X15103" s="74"/>
    </row>
    <row r="15104">
      <c r="S15104" s="73"/>
      <c r="T15104" s="73"/>
      <c r="U15104" s="74"/>
      <c r="V15104" s="74"/>
      <c r="W15104" s="74"/>
      <c r="X15104" s="74"/>
    </row>
    <row r="15105">
      <c r="S15105" s="73"/>
      <c r="T15105" s="73"/>
      <c r="U15105" s="74"/>
      <c r="V15105" s="74"/>
      <c r="W15105" s="74"/>
      <c r="X15105" s="74"/>
    </row>
    <row r="15106">
      <c r="S15106" s="73"/>
      <c r="T15106" s="73"/>
      <c r="U15106" s="74"/>
      <c r="V15106" s="74"/>
      <c r="W15106" s="74"/>
      <c r="X15106" s="74"/>
    </row>
    <row r="15107">
      <c r="S15107" s="73"/>
      <c r="T15107" s="73"/>
      <c r="U15107" s="74"/>
      <c r="V15107" s="74"/>
      <c r="W15107" s="74"/>
      <c r="X15107" s="74"/>
    </row>
    <row r="15108">
      <c r="S15108" s="73"/>
      <c r="T15108" s="73"/>
      <c r="U15108" s="74"/>
      <c r="V15108" s="74"/>
      <c r="W15108" s="74"/>
      <c r="X15108" s="74"/>
    </row>
    <row r="15109">
      <c r="S15109" s="73"/>
      <c r="T15109" s="73"/>
      <c r="U15109" s="74"/>
      <c r="V15109" s="74"/>
      <c r="W15109" s="74"/>
      <c r="X15109" s="74"/>
    </row>
    <row r="15110">
      <c r="S15110" s="73"/>
      <c r="T15110" s="73"/>
      <c r="U15110" s="74"/>
      <c r="V15110" s="74"/>
      <c r="W15110" s="74"/>
      <c r="X15110" s="74"/>
    </row>
    <row r="15111">
      <c r="S15111" s="73"/>
      <c r="T15111" s="73"/>
      <c r="U15111" s="74"/>
      <c r="V15111" s="74"/>
      <c r="W15111" s="74"/>
      <c r="X15111" s="74"/>
    </row>
    <row r="15112">
      <c r="S15112" s="73"/>
      <c r="T15112" s="73"/>
      <c r="U15112" s="74"/>
      <c r="V15112" s="74"/>
      <c r="W15112" s="74"/>
      <c r="X15112" s="74"/>
    </row>
    <row r="15113">
      <c r="S15113" s="73"/>
      <c r="T15113" s="73"/>
      <c r="U15113" s="74"/>
      <c r="V15113" s="74"/>
      <c r="W15113" s="74"/>
      <c r="X15113" s="74"/>
    </row>
    <row r="15114">
      <c r="S15114" s="73"/>
      <c r="T15114" s="73"/>
      <c r="U15114" s="74"/>
      <c r="V15114" s="74"/>
      <c r="W15114" s="74"/>
      <c r="X15114" s="74"/>
    </row>
    <row r="15115">
      <c r="S15115" s="73"/>
      <c r="T15115" s="73"/>
      <c r="U15115" s="74"/>
      <c r="V15115" s="74"/>
      <c r="W15115" s="74"/>
      <c r="X15115" s="74"/>
    </row>
    <row r="15116">
      <c r="S15116" s="73"/>
      <c r="T15116" s="73"/>
      <c r="U15116" s="74"/>
      <c r="V15116" s="74"/>
      <c r="W15116" s="74"/>
      <c r="X15116" s="74"/>
    </row>
    <row r="15117">
      <c r="S15117" s="73"/>
      <c r="T15117" s="73"/>
      <c r="U15117" s="74"/>
      <c r="V15117" s="74"/>
      <c r="W15117" s="74"/>
      <c r="X15117" s="74"/>
    </row>
    <row r="15118">
      <c r="S15118" s="73"/>
      <c r="T15118" s="73"/>
      <c r="U15118" s="74"/>
      <c r="V15118" s="74"/>
      <c r="W15118" s="74"/>
      <c r="X15118" s="74"/>
    </row>
    <row r="15119">
      <c r="S15119" s="73"/>
      <c r="T15119" s="73"/>
      <c r="U15119" s="74"/>
      <c r="V15119" s="74"/>
      <c r="W15119" s="74"/>
      <c r="X15119" s="74"/>
    </row>
    <row r="15120">
      <c r="S15120" s="73"/>
      <c r="T15120" s="73"/>
      <c r="U15120" s="74"/>
      <c r="V15120" s="74"/>
      <c r="W15120" s="74"/>
      <c r="X15120" s="74"/>
    </row>
    <row r="15121">
      <c r="S15121" s="73"/>
      <c r="T15121" s="73"/>
      <c r="U15121" s="74"/>
      <c r="V15121" s="74"/>
      <c r="W15121" s="74"/>
      <c r="X15121" s="74"/>
    </row>
    <row r="15122">
      <c r="S15122" s="73"/>
      <c r="T15122" s="73"/>
      <c r="U15122" s="74"/>
      <c r="V15122" s="74"/>
      <c r="W15122" s="74"/>
      <c r="X15122" s="74"/>
    </row>
    <row r="15123">
      <c r="S15123" s="73"/>
      <c r="T15123" s="73"/>
      <c r="U15123" s="74"/>
      <c r="V15123" s="74"/>
      <c r="W15123" s="74"/>
      <c r="X15123" s="74"/>
    </row>
    <row r="15124">
      <c r="S15124" s="73"/>
      <c r="T15124" s="73"/>
      <c r="U15124" s="74"/>
      <c r="V15124" s="74"/>
      <c r="W15124" s="74"/>
      <c r="X15124" s="74"/>
    </row>
    <row r="15125">
      <c r="S15125" s="73"/>
      <c r="T15125" s="73"/>
      <c r="U15125" s="74"/>
      <c r="V15125" s="74"/>
      <c r="W15125" s="74"/>
      <c r="X15125" s="74"/>
    </row>
    <row r="15126">
      <c r="S15126" s="73"/>
      <c r="T15126" s="73"/>
      <c r="U15126" s="74"/>
      <c r="V15126" s="74"/>
      <c r="W15126" s="74"/>
      <c r="X15126" s="74"/>
    </row>
    <row r="15127">
      <c r="S15127" s="73"/>
      <c r="T15127" s="73"/>
      <c r="U15127" s="74"/>
      <c r="V15127" s="74"/>
      <c r="W15127" s="74"/>
      <c r="X15127" s="74"/>
    </row>
    <row r="15128">
      <c r="S15128" s="73"/>
      <c r="T15128" s="73"/>
      <c r="U15128" s="74"/>
      <c r="V15128" s="74"/>
      <c r="W15128" s="74"/>
      <c r="X15128" s="74"/>
    </row>
    <row r="15129">
      <c r="S15129" s="73"/>
      <c r="T15129" s="73"/>
      <c r="U15129" s="74"/>
      <c r="V15129" s="74"/>
      <c r="W15129" s="74"/>
      <c r="X15129" s="74"/>
    </row>
    <row r="15130">
      <c r="S15130" s="73"/>
      <c r="T15130" s="73"/>
      <c r="U15130" s="74"/>
      <c r="V15130" s="74"/>
      <c r="W15130" s="74"/>
      <c r="X15130" s="74"/>
    </row>
    <row r="15131">
      <c r="S15131" s="73"/>
      <c r="T15131" s="73"/>
      <c r="U15131" s="74"/>
      <c r="V15131" s="74"/>
      <c r="W15131" s="74"/>
      <c r="X15131" s="74"/>
    </row>
    <row r="15132">
      <c r="S15132" s="73"/>
      <c r="T15132" s="73"/>
      <c r="U15132" s="74"/>
      <c r="V15132" s="74"/>
      <c r="W15132" s="74"/>
      <c r="X15132" s="74"/>
    </row>
    <row r="15133">
      <c r="S15133" s="73"/>
      <c r="T15133" s="73"/>
      <c r="U15133" s="74"/>
      <c r="V15133" s="74"/>
      <c r="W15133" s="74"/>
      <c r="X15133" s="74"/>
    </row>
    <row r="15134">
      <c r="S15134" s="73"/>
      <c r="T15134" s="73"/>
      <c r="U15134" s="74"/>
      <c r="V15134" s="74"/>
      <c r="W15134" s="74"/>
      <c r="X15134" s="74"/>
    </row>
    <row r="15135">
      <c r="S15135" s="73"/>
      <c r="T15135" s="73"/>
      <c r="U15135" s="74"/>
      <c r="V15135" s="74"/>
      <c r="W15135" s="74"/>
      <c r="X15135" s="74"/>
    </row>
    <row r="15136">
      <c r="S15136" s="73"/>
      <c r="T15136" s="73"/>
      <c r="U15136" s="74"/>
      <c r="V15136" s="74"/>
      <c r="W15136" s="74"/>
      <c r="X15136" s="74"/>
    </row>
    <row r="15137">
      <c r="S15137" s="73"/>
      <c r="T15137" s="73"/>
      <c r="U15137" s="74"/>
      <c r="V15137" s="74"/>
      <c r="W15137" s="74"/>
      <c r="X15137" s="74"/>
    </row>
    <row r="15138">
      <c r="S15138" s="73"/>
      <c r="T15138" s="73"/>
      <c r="U15138" s="74"/>
      <c r="V15138" s="74"/>
      <c r="W15138" s="74"/>
      <c r="X15138" s="74"/>
    </row>
    <row r="15139">
      <c r="S15139" s="73"/>
      <c r="T15139" s="73"/>
      <c r="U15139" s="74"/>
      <c r="V15139" s="74"/>
      <c r="W15139" s="74"/>
      <c r="X15139" s="74"/>
    </row>
    <row r="15140">
      <c r="S15140" s="73"/>
      <c r="T15140" s="73"/>
      <c r="U15140" s="74"/>
      <c r="V15140" s="74"/>
      <c r="W15140" s="74"/>
      <c r="X15140" s="74"/>
    </row>
    <row r="15141">
      <c r="S15141" s="73"/>
      <c r="T15141" s="73"/>
      <c r="U15141" s="74"/>
      <c r="V15141" s="74"/>
      <c r="W15141" s="74"/>
      <c r="X15141" s="74"/>
    </row>
    <row r="15142">
      <c r="S15142" s="73"/>
      <c r="T15142" s="73"/>
      <c r="U15142" s="74"/>
      <c r="V15142" s="74"/>
      <c r="W15142" s="74"/>
      <c r="X15142" s="74"/>
    </row>
    <row r="15143">
      <c r="S15143" s="73"/>
      <c r="T15143" s="73"/>
      <c r="U15143" s="74"/>
      <c r="V15143" s="74"/>
      <c r="W15143" s="74"/>
      <c r="X15143" s="74"/>
    </row>
    <row r="15144">
      <c r="S15144" s="73"/>
      <c r="T15144" s="73"/>
      <c r="U15144" s="74"/>
      <c r="V15144" s="74"/>
      <c r="W15144" s="74"/>
      <c r="X15144" s="74"/>
    </row>
    <row r="15145">
      <c r="S15145" s="73"/>
      <c r="T15145" s="73"/>
      <c r="U15145" s="74"/>
      <c r="V15145" s="74"/>
      <c r="W15145" s="74"/>
      <c r="X15145" s="74"/>
    </row>
    <row r="15146">
      <c r="S15146" s="73"/>
      <c r="T15146" s="73"/>
      <c r="U15146" s="74"/>
      <c r="V15146" s="74"/>
      <c r="W15146" s="74"/>
      <c r="X15146" s="74"/>
    </row>
    <row r="15147">
      <c r="S15147" s="73"/>
      <c r="T15147" s="73"/>
      <c r="U15147" s="74"/>
      <c r="V15147" s="74"/>
      <c r="W15147" s="74"/>
      <c r="X15147" s="74"/>
    </row>
    <row r="15148">
      <c r="S15148" s="73"/>
      <c r="T15148" s="73"/>
      <c r="U15148" s="74"/>
      <c r="V15148" s="74"/>
      <c r="W15148" s="74"/>
      <c r="X15148" s="74"/>
    </row>
    <row r="15149">
      <c r="S15149" s="73"/>
      <c r="T15149" s="73"/>
      <c r="U15149" s="74"/>
      <c r="V15149" s="74"/>
      <c r="W15149" s="74"/>
      <c r="X15149" s="74"/>
    </row>
    <row r="15150">
      <c r="S15150" s="73"/>
      <c r="T15150" s="73"/>
      <c r="U15150" s="74"/>
      <c r="V15150" s="74"/>
      <c r="W15150" s="74"/>
      <c r="X15150" s="74"/>
    </row>
    <row r="15151">
      <c r="S15151" s="73"/>
      <c r="T15151" s="73"/>
      <c r="U15151" s="74"/>
      <c r="V15151" s="74"/>
      <c r="W15151" s="74"/>
      <c r="X15151" s="74"/>
    </row>
    <row r="15152">
      <c r="S15152" s="73"/>
      <c r="T15152" s="73"/>
      <c r="U15152" s="74"/>
      <c r="V15152" s="74"/>
      <c r="W15152" s="74"/>
      <c r="X15152" s="74"/>
    </row>
    <row r="15153">
      <c r="S15153" s="73"/>
      <c r="T15153" s="73"/>
      <c r="U15153" s="74"/>
      <c r="V15153" s="74"/>
      <c r="W15153" s="74"/>
      <c r="X15153" s="74"/>
    </row>
    <row r="15154">
      <c r="S15154" s="73"/>
      <c r="T15154" s="73"/>
      <c r="U15154" s="74"/>
      <c r="V15154" s="74"/>
      <c r="W15154" s="74"/>
      <c r="X15154" s="74"/>
    </row>
    <row r="15155">
      <c r="S15155" s="73"/>
      <c r="T15155" s="73"/>
      <c r="U15155" s="74"/>
      <c r="V15155" s="74"/>
      <c r="W15155" s="74"/>
      <c r="X15155" s="74"/>
    </row>
    <row r="15156">
      <c r="S15156" s="73"/>
      <c r="T15156" s="73"/>
      <c r="U15156" s="74"/>
      <c r="V15156" s="74"/>
      <c r="W15156" s="74"/>
      <c r="X15156" s="74"/>
    </row>
    <row r="15157">
      <c r="S15157" s="73"/>
      <c r="T15157" s="73"/>
      <c r="U15157" s="74"/>
      <c r="V15157" s="74"/>
      <c r="W15157" s="74"/>
      <c r="X15157" s="74"/>
    </row>
    <row r="15158">
      <c r="S15158" s="73"/>
      <c r="T15158" s="73"/>
      <c r="U15158" s="74"/>
      <c r="V15158" s="74"/>
      <c r="W15158" s="74"/>
      <c r="X15158" s="74"/>
    </row>
    <row r="15159">
      <c r="S15159" s="73"/>
      <c r="T15159" s="73"/>
      <c r="U15159" s="74"/>
      <c r="V15159" s="74"/>
      <c r="W15159" s="74"/>
      <c r="X15159" s="74"/>
    </row>
    <row r="15160">
      <c r="S15160" s="73"/>
      <c r="T15160" s="73"/>
      <c r="U15160" s="74"/>
      <c r="V15160" s="74"/>
      <c r="W15160" s="74"/>
      <c r="X15160" s="74"/>
    </row>
    <row r="15161">
      <c r="S15161" s="73"/>
      <c r="T15161" s="73"/>
      <c r="U15161" s="74"/>
      <c r="V15161" s="74"/>
      <c r="W15161" s="74"/>
      <c r="X15161" s="74"/>
    </row>
    <row r="15162">
      <c r="S15162" s="73"/>
      <c r="T15162" s="73"/>
      <c r="U15162" s="74"/>
      <c r="V15162" s="74"/>
      <c r="W15162" s="74"/>
      <c r="X15162" s="74"/>
    </row>
    <row r="15163">
      <c r="S15163" s="73"/>
      <c r="T15163" s="73"/>
      <c r="U15163" s="74"/>
      <c r="V15163" s="74"/>
      <c r="W15163" s="74"/>
      <c r="X15163" s="74"/>
    </row>
    <row r="15164">
      <c r="S15164" s="73"/>
      <c r="T15164" s="73"/>
      <c r="U15164" s="74"/>
      <c r="V15164" s="74"/>
      <c r="W15164" s="74"/>
      <c r="X15164" s="74"/>
    </row>
    <row r="15165">
      <c r="S15165" s="73"/>
      <c r="T15165" s="73"/>
      <c r="U15165" s="74"/>
      <c r="V15165" s="74"/>
      <c r="W15165" s="74"/>
      <c r="X15165" s="74"/>
    </row>
    <row r="15166">
      <c r="S15166" s="73"/>
      <c r="T15166" s="73"/>
      <c r="U15166" s="74"/>
      <c r="V15166" s="74"/>
      <c r="W15166" s="74"/>
      <c r="X15166" s="74"/>
    </row>
    <row r="15167">
      <c r="S15167" s="73"/>
      <c r="T15167" s="73"/>
      <c r="U15167" s="74"/>
      <c r="V15167" s="74"/>
      <c r="W15167" s="74"/>
      <c r="X15167" s="74"/>
    </row>
    <row r="15168">
      <c r="S15168" s="73"/>
      <c r="T15168" s="73"/>
      <c r="U15168" s="74"/>
      <c r="V15168" s="74"/>
      <c r="W15168" s="74"/>
      <c r="X15168" s="74"/>
    </row>
    <row r="15169">
      <c r="S15169" s="73"/>
      <c r="T15169" s="73"/>
      <c r="U15169" s="74"/>
      <c r="V15169" s="74"/>
      <c r="W15169" s="74"/>
      <c r="X15169" s="74"/>
    </row>
    <row r="15170">
      <c r="S15170" s="73"/>
      <c r="T15170" s="73"/>
      <c r="U15170" s="74"/>
      <c r="V15170" s="74"/>
      <c r="W15170" s="74"/>
      <c r="X15170" s="74"/>
    </row>
    <row r="15171">
      <c r="S15171" s="73"/>
      <c r="T15171" s="73"/>
      <c r="U15171" s="74"/>
      <c r="V15171" s="74"/>
      <c r="W15171" s="74"/>
      <c r="X15171" s="74"/>
    </row>
    <row r="15172">
      <c r="S15172" s="73"/>
      <c r="T15172" s="73"/>
      <c r="U15172" s="74"/>
      <c r="V15172" s="74"/>
      <c r="W15172" s="74"/>
      <c r="X15172" s="74"/>
    </row>
    <row r="15173">
      <c r="S15173" s="73"/>
      <c r="T15173" s="73"/>
      <c r="U15173" s="74"/>
      <c r="V15173" s="74"/>
      <c r="W15173" s="74"/>
      <c r="X15173" s="74"/>
    </row>
    <row r="15174">
      <c r="S15174" s="73"/>
      <c r="T15174" s="73"/>
      <c r="U15174" s="74"/>
      <c r="V15174" s="74"/>
      <c r="W15174" s="74"/>
      <c r="X15174" s="74"/>
    </row>
    <row r="15175">
      <c r="S15175" s="73"/>
      <c r="T15175" s="73"/>
      <c r="U15175" s="74"/>
      <c r="V15175" s="74"/>
      <c r="W15175" s="74"/>
      <c r="X15175" s="74"/>
    </row>
    <row r="15176">
      <c r="S15176" s="73"/>
      <c r="T15176" s="73"/>
      <c r="U15176" s="74"/>
      <c r="V15176" s="74"/>
      <c r="W15176" s="74"/>
      <c r="X15176" s="74"/>
    </row>
    <row r="15177">
      <c r="S15177" s="73"/>
      <c r="T15177" s="73"/>
      <c r="U15177" s="74"/>
      <c r="V15177" s="74"/>
      <c r="W15177" s="74"/>
      <c r="X15177" s="74"/>
    </row>
    <row r="15178">
      <c r="S15178" s="73"/>
      <c r="T15178" s="73"/>
      <c r="U15178" s="74"/>
      <c r="V15178" s="74"/>
      <c r="W15178" s="74"/>
      <c r="X15178" s="74"/>
    </row>
    <row r="15179">
      <c r="S15179" s="73"/>
      <c r="T15179" s="73"/>
      <c r="U15179" s="74"/>
      <c r="V15179" s="74"/>
      <c r="W15179" s="74"/>
      <c r="X15179" s="74"/>
    </row>
    <row r="15180">
      <c r="S15180" s="73"/>
      <c r="T15180" s="73"/>
      <c r="U15180" s="74"/>
      <c r="V15180" s="74"/>
      <c r="W15180" s="74"/>
      <c r="X15180" s="74"/>
    </row>
    <row r="15181">
      <c r="S15181" s="73"/>
      <c r="T15181" s="73"/>
      <c r="U15181" s="74"/>
      <c r="V15181" s="74"/>
      <c r="W15181" s="74"/>
      <c r="X15181" s="74"/>
    </row>
    <row r="15182">
      <c r="S15182" s="73"/>
      <c r="T15182" s="73"/>
      <c r="U15182" s="74"/>
      <c r="V15182" s="74"/>
      <c r="W15182" s="74"/>
      <c r="X15182" s="74"/>
    </row>
    <row r="15183">
      <c r="S15183" s="73"/>
      <c r="T15183" s="73"/>
      <c r="U15183" s="74"/>
      <c r="V15183" s="74"/>
      <c r="W15183" s="74"/>
      <c r="X15183" s="74"/>
    </row>
    <row r="15184">
      <c r="S15184" s="73"/>
      <c r="T15184" s="73"/>
      <c r="U15184" s="74"/>
      <c r="V15184" s="74"/>
      <c r="W15184" s="74"/>
      <c r="X15184" s="74"/>
    </row>
    <row r="15185">
      <c r="S15185" s="73"/>
      <c r="T15185" s="73"/>
      <c r="U15185" s="74"/>
      <c r="V15185" s="74"/>
      <c r="W15185" s="74"/>
      <c r="X15185" s="74"/>
    </row>
    <row r="15186">
      <c r="S15186" s="73"/>
      <c r="T15186" s="73"/>
      <c r="U15186" s="74"/>
      <c r="V15186" s="74"/>
      <c r="W15186" s="74"/>
      <c r="X15186" s="74"/>
    </row>
    <row r="15187">
      <c r="S15187" s="73"/>
      <c r="T15187" s="73"/>
      <c r="U15187" s="74"/>
      <c r="V15187" s="74"/>
      <c r="W15187" s="74"/>
      <c r="X15187" s="74"/>
    </row>
    <row r="15188">
      <c r="S15188" s="73"/>
      <c r="T15188" s="73"/>
      <c r="U15188" s="74"/>
      <c r="V15188" s="74"/>
      <c r="W15188" s="74"/>
      <c r="X15188" s="74"/>
    </row>
    <row r="15189">
      <c r="S15189" s="73"/>
      <c r="T15189" s="73"/>
      <c r="U15189" s="74"/>
      <c r="V15189" s="74"/>
      <c r="W15189" s="74"/>
      <c r="X15189" s="74"/>
    </row>
    <row r="15190">
      <c r="S15190" s="73"/>
      <c r="T15190" s="73"/>
      <c r="U15190" s="74"/>
      <c r="V15190" s="74"/>
      <c r="W15190" s="74"/>
      <c r="X15190" s="74"/>
    </row>
    <row r="15191">
      <c r="S15191" s="73"/>
      <c r="T15191" s="73"/>
      <c r="U15191" s="74"/>
      <c r="V15191" s="74"/>
      <c r="W15191" s="74"/>
      <c r="X15191" s="74"/>
    </row>
    <row r="15192">
      <c r="S15192" s="73"/>
      <c r="T15192" s="73"/>
      <c r="U15192" s="74"/>
      <c r="V15192" s="74"/>
      <c r="W15192" s="74"/>
      <c r="X15192" s="74"/>
    </row>
    <row r="15193">
      <c r="S15193" s="73"/>
      <c r="T15193" s="73"/>
      <c r="U15193" s="74"/>
      <c r="V15193" s="74"/>
      <c r="W15193" s="74"/>
      <c r="X15193" s="74"/>
    </row>
    <row r="15194">
      <c r="S15194" s="73"/>
      <c r="T15194" s="73"/>
      <c r="U15194" s="74"/>
      <c r="V15194" s="74"/>
      <c r="W15194" s="74"/>
      <c r="X15194" s="74"/>
    </row>
    <row r="15195">
      <c r="S15195" s="73"/>
      <c r="T15195" s="73"/>
      <c r="U15195" s="74"/>
      <c r="V15195" s="74"/>
      <c r="W15195" s="74"/>
      <c r="X15195" s="74"/>
    </row>
    <row r="15196">
      <c r="S15196" s="73"/>
      <c r="T15196" s="73"/>
      <c r="U15196" s="74"/>
      <c r="V15196" s="74"/>
      <c r="W15196" s="74"/>
      <c r="X15196" s="74"/>
    </row>
    <row r="15197">
      <c r="S15197" s="73"/>
      <c r="T15197" s="73"/>
      <c r="U15197" s="74"/>
      <c r="V15197" s="74"/>
      <c r="W15197" s="74"/>
      <c r="X15197" s="74"/>
    </row>
    <row r="15198">
      <c r="S15198" s="73"/>
      <c r="T15198" s="73"/>
      <c r="U15198" s="74"/>
      <c r="V15198" s="74"/>
      <c r="W15198" s="74"/>
      <c r="X15198" s="74"/>
    </row>
    <row r="15199">
      <c r="S15199" s="73"/>
      <c r="T15199" s="73"/>
      <c r="U15199" s="74"/>
      <c r="V15199" s="74"/>
      <c r="W15199" s="74"/>
      <c r="X15199" s="74"/>
    </row>
    <row r="15200">
      <c r="S15200" s="73"/>
      <c r="T15200" s="73"/>
      <c r="U15200" s="74"/>
      <c r="V15200" s="74"/>
      <c r="W15200" s="74"/>
      <c r="X15200" s="74"/>
    </row>
    <row r="15201">
      <c r="S15201" s="73"/>
      <c r="T15201" s="73"/>
      <c r="U15201" s="74"/>
      <c r="V15201" s="74"/>
      <c r="W15201" s="74"/>
      <c r="X15201" s="74"/>
    </row>
    <row r="15202">
      <c r="S15202" s="73"/>
      <c r="T15202" s="73"/>
      <c r="U15202" s="74"/>
      <c r="V15202" s="74"/>
      <c r="W15202" s="74"/>
      <c r="X15202" s="74"/>
    </row>
    <row r="15203">
      <c r="S15203" s="73"/>
      <c r="T15203" s="73"/>
      <c r="U15203" s="74"/>
      <c r="V15203" s="74"/>
      <c r="W15203" s="74"/>
      <c r="X15203" s="74"/>
    </row>
    <row r="15204">
      <c r="S15204" s="73"/>
      <c r="T15204" s="73"/>
      <c r="U15204" s="74"/>
      <c r="V15204" s="74"/>
      <c r="W15204" s="74"/>
      <c r="X15204" s="74"/>
    </row>
    <row r="15205">
      <c r="S15205" s="73"/>
      <c r="T15205" s="73"/>
      <c r="U15205" s="74"/>
      <c r="V15205" s="74"/>
      <c r="W15205" s="74"/>
      <c r="X15205" s="74"/>
    </row>
    <row r="15206">
      <c r="S15206" s="73"/>
      <c r="T15206" s="73"/>
      <c r="U15206" s="74"/>
      <c r="V15206" s="74"/>
      <c r="W15206" s="74"/>
      <c r="X15206" s="74"/>
    </row>
    <row r="15207">
      <c r="S15207" s="73"/>
      <c r="T15207" s="73"/>
      <c r="U15207" s="74"/>
      <c r="V15207" s="74"/>
      <c r="W15207" s="74"/>
      <c r="X15207" s="74"/>
    </row>
    <row r="15208">
      <c r="S15208" s="73"/>
      <c r="T15208" s="73"/>
      <c r="U15208" s="74"/>
      <c r="V15208" s="74"/>
      <c r="W15208" s="74"/>
      <c r="X15208" s="74"/>
    </row>
    <row r="15209">
      <c r="S15209" s="73"/>
      <c r="T15209" s="73"/>
      <c r="U15209" s="74"/>
      <c r="V15209" s="74"/>
      <c r="W15209" s="74"/>
      <c r="X15209" s="74"/>
    </row>
    <row r="15210">
      <c r="S15210" s="73"/>
      <c r="T15210" s="73"/>
      <c r="U15210" s="74"/>
      <c r="V15210" s="74"/>
      <c r="W15210" s="74"/>
      <c r="X15210" s="74"/>
    </row>
    <row r="15211">
      <c r="S15211" s="73"/>
      <c r="T15211" s="73"/>
      <c r="U15211" s="74"/>
      <c r="V15211" s="74"/>
      <c r="W15211" s="74"/>
      <c r="X15211" s="74"/>
    </row>
    <row r="15212">
      <c r="S15212" s="73"/>
      <c r="T15212" s="73"/>
      <c r="U15212" s="74"/>
      <c r="V15212" s="74"/>
      <c r="W15212" s="74"/>
      <c r="X15212" s="74"/>
    </row>
    <row r="15213">
      <c r="S15213" s="73"/>
      <c r="T15213" s="73"/>
      <c r="U15213" s="74"/>
      <c r="V15213" s="74"/>
      <c r="W15213" s="74"/>
      <c r="X15213" s="74"/>
    </row>
    <row r="15214">
      <c r="S15214" s="73"/>
      <c r="T15214" s="73"/>
      <c r="U15214" s="74"/>
      <c r="V15214" s="74"/>
      <c r="W15214" s="74"/>
      <c r="X15214" s="74"/>
    </row>
    <row r="15215">
      <c r="S15215" s="73"/>
      <c r="T15215" s="73"/>
      <c r="U15215" s="74"/>
      <c r="V15215" s="74"/>
      <c r="W15215" s="74"/>
      <c r="X15215" s="74"/>
    </row>
    <row r="15216">
      <c r="S15216" s="73"/>
      <c r="T15216" s="73"/>
      <c r="U15216" s="74"/>
      <c r="V15216" s="74"/>
      <c r="W15216" s="74"/>
      <c r="X15216" s="74"/>
    </row>
    <row r="15217">
      <c r="S15217" s="73"/>
      <c r="T15217" s="73"/>
      <c r="U15217" s="74"/>
      <c r="V15217" s="74"/>
      <c r="W15217" s="74"/>
      <c r="X15217" s="74"/>
    </row>
    <row r="15218">
      <c r="S15218" s="73"/>
      <c r="T15218" s="73"/>
      <c r="U15218" s="74"/>
      <c r="V15218" s="74"/>
      <c r="W15218" s="74"/>
      <c r="X15218" s="74"/>
    </row>
    <row r="15219">
      <c r="S15219" s="73"/>
      <c r="T15219" s="73"/>
      <c r="U15219" s="74"/>
      <c r="V15219" s="74"/>
      <c r="W15219" s="74"/>
      <c r="X15219" s="74"/>
    </row>
    <row r="15220">
      <c r="S15220" s="73"/>
      <c r="T15220" s="73"/>
      <c r="U15220" s="74"/>
      <c r="V15220" s="74"/>
      <c r="W15220" s="74"/>
      <c r="X15220" s="74"/>
    </row>
    <row r="15221">
      <c r="S15221" s="73"/>
      <c r="T15221" s="73"/>
      <c r="U15221" s="74"/>
      <c r="V15221" s="74"/>
      <c r="W15221" s="74"/>
      <c r="X15221" s="74"/>
    </row>
    <row r="15222">
      <c r="S15222" s="73"/>
      <c r="T15222" s="73"/>
      <c r="U15222" s="74"/>
      <c r="V15222" s="74"/>
      <c r="W15222" s="74"/>
      <c r="X15222" s="74"/>
    </row>
    <row r="15223">
      <c r="S15223" s="73"/>
      <c r="T15223" s="73"/>
      <c r="U15223" s="74"/>
      <c r="V15223" s="74"/>
      <c r="W15223" s="74"/>
      <c r="X15223" s="74"/>
    </row>
    <row r="15224">
      <c r="S15224" s="73"/>
      <c r="T15224" s="73"/>
      <c r="U15224" s="74"/>
      <c r="V15224" s="74"/>
      <c r="W15224" s="74"/>
      <c r="X15224" s="74"/>
    </row>
    <row r="15225">
      <c r="S15225" s="73"/>
      <c r="T15225" s="73"/>
      <c r="U15225" s="74"/>
      <c r="V15225" s="74"/>
      <c r="W15225" s="74"/>
      <c r="X15225" s="74"/>
    </row>
    <row r="15226">
      <c r="S15226" s="73"/>
      <c r="T15226" s="73"/>
      <c r="U15226" s="74"/>
      <c r="V15226" s="74"/>
      <c r="W15226" s="74"/>
      <c r="X15226" s="74"/>
    </row>
    <row r="15227">
      <c r="S15227" s="76"/>
      <c r="T15227" s="73"/>
      <c r="U15227" s="74"/>
      <c r="V15227" s="74"/>
      <c r="W15227" s="74"/>
      <c r="X15227" s="74"/>
    </row>
    <row r="15228">
      <c r="S15228" s="73"/>
      <c r="T15228" s="73"/>
      <c r="U15228" s="74"/>
      <c r="V15228" s="74"/>
      <c r="W15228" s="74"/>
      <c r="X15228" s="74"/>
    </row>
    <row r="15229">
      <c r="S15229" s="73"/>
      <c r="T15229" s="73"/>
      <c r="U15229" s="74"/>
      <c r="V15229" s="74"/>
      <c r="W15229" s="74"/>
      <c r="X15229" s="74"/>
    </row>
    <row r="15230">
      <c r="S15230" s="73"/>
      <c r="T15230" s="73"/>
      <c r="U15230" s="74"/>
      <c r="V15230" s="74"/>
      <c r="W15230" s="74"/>
      <c r="X15230" s="74"/>
    </row>
    <row r="15231">
      <c r="S15231" s="73"/>
      <c r="T15231" s="73"/>
      <c r="U15231" s="74"/>
      <c r="V15231" s="74"/>
      <c r="W15231" s="74"/>
      <c r="X15231" s="74"/>
    </row>
    <row r="15232">
      <c r="S15232" s="73"/>
      <c r="T15232" s="73"/>
      <c r="U15232" s="74"/>
      <c r="V15232" s="74"/>
      <c r="W15232" s="74"/>
      <c r="X15232" s="74"/>
    </row>
    <row r="15233">
      <c r="S15233" s="73"/>
      <c r="T15233" s="73"/>
      <c r="U15233" s="74"/>
      <c r="V15233" s="74"/>
      <c r="W15233" s="74"/>
      <c r="X15233" s="74"/>
    </row>
    <row r="15234">
      <c r="S15234" s="73"/>
      <c r="T15234" s="73"/>
      <c r="U15234" s="74"/>
      <c r="V15234" s="74"/>
      <c r="W15234" s="74"/>
      <c r="X15234" s="74"/>
    </row>
    <row r="15235">
      <c r="S15235" s="73"/>
      <c r="T15235" s="73"/>
      <c r="U15235" s="74"/>
      <c r="V15235" s="74"/>
      <c r="W15235" s="74"/>
      <c r="X15235" s="74"/>
    </row>
    <row r="15236">
      <c r="S15236" s="73"/>
      <c r="T15236" s="73"/>
      <c r="U15236" s="74"/>
      <c r="V15236" s="74"/>
      <c r="W15236" s="74"/>
      <c r="X15236" s="74"/>
    </row>
    <row r="15237">
      <c r="S15237" s="73"/>
      <c r="T15237" s="73"/>
      <c r="U15237" s="74"/>
      <c r="V15237" s="74"/>
      <c r="W15237" s="74"/>
      <c r="X15237" s="74"/>
    </row>
    <row r="15238">
      <c r="S15238" s="73"/>
      <c r="T15238" s="73"/>
      <c r="U15238" s="74"/>
      <c r="V15238" s="74"/>
      <c r="W15238" s="74"/>
      <c r="X15238" s="74"/>
    </row>
    <row r="15239">
      <c r="S15239" s="73"/>
      <c r="T15239" s="73"/>
      <c r="U15239" s="74"/>
      <c r="V15239" s="74"/>
      <c r="W15239" s="74"/>
      <c r="X15239" s="74"/>
    </row>
    <row r="15240">
      <c r="S15240" s="73"/>
      <c r="T15240" s="73"/>
      <c r="U15240" s="74"/>
      <c r="V15240" s="74"/>
      <c r="W15240" s="74"/>
      <c r="X15240" s="74"/>
    </row>
    <row r="15241">
      <c r="S15241" s="73"/>
      <c r="T15241" s="73"/>
      <c r="U15241" s="74"/>
      <c r="V15241" s="74"/>
      <c r="W15241" s="74"/>
      <c r="X15241" s="74"/>
    </row>
    <row r="15242">
      <c r="S15242" s="73"/>
      <c r="T15242" s="73"/>
      <c r="U15242" s="74"/>
      <c r="V15242" s="74"/>
      <c r="W15242" s="74"/>
      <c r="X15242" s="74"/>
    </row>
    <row r="15243">
      <c r="S15243" s="73"/>
      <c r="T15243" s="73"/>
      <c r="U15243" s="74"/>
      <c r="V15243" s="74"/>
      <c r="W15243" s="74"/>
      <c r="X15243" s="74"/>
    </row>
    <row r="15244">
      <c r="S15244" s="73"/>
      <c r="T15244" s="73"/>
      <c r="U15244" s="74"/>
      <c r="V15244" s="74"/>
      <c r="W15244" s="74"/>
      <c r="X15244" s="74"/>
    </row>
    <row r="15245">
      <c r="S15245" s="73"/>
      <c r="T15245" s="73"/>
      <c r="U15245" s="74"/>
      <c r="V15245" s="74"/>
      <c r="W15245" s="74"/>
      <c r="X15245" s="74"/>
    </row>
    <row r="15246">
      <c r="S15246" s="73"/>
      <c r="T15246" s="73"/>
      <c r="U15246" s="74"/>
      <c r="V15246" s="74"/>
      <c r="W15246" s="74"/>
      <c r="X15246" s="74"/>
    </row>
    <row r="15247">
      <c r="S15247" s="73"/>
      <c r="T15247" s="73"/>
      <c r="U15247" s="74"/>
      <c r="V15247" s="74"/>
      <c r="W15247" s="74"/>
      <c r="X15247" s="74"/>
    </row>
    <row r="15248">
      <c r="S15248" s="73"/>
      <c r="T15248" s="73"/>
      <c r="U15248" s="74"/>
      <c r="V15248" s="74"/>
      <c r="W15248" s="74"/>
      <c r="X15248" s="74"/>
    </row>
    <row r="15249">
      <c r="S15249" s="73"/>
      <c r="T15249" s="73"/>
      <c r="U15249" s="74"/>
      <c r="V15249" s="74"/>
      <c r="W15249" s="74"/>
      <c r="X15249" s="74"/>
    </row>
    <row r="15250">
      <c r="S15250" s="73"/>
      <c r="T15250" s="73"/>
      <c r="U15250" s="74"/>
      <c r="V15250" s="74"/>
      <c r="W15250" s="74"/>
      <c r="X15250" s="74"/>
    </row>
    <row r="15251">
      <c r="S15251" s="73"/>
      <c r="T15251" s="73"/>
      <c r="U15251" s="74"/>
      <c r="V15251" s="74"/>
      <c r="W15251" s="74"/>
      <c r="X15251" s="74"/>
    </row>
    <row r="15252">
      <c r="S15252" s="73"/>
      <c r="T15252" s="73"/>
      <c r="U15252" s="74"/>
      <c r="V15252" s="74"/>
      <c r="W15252" s="74"/>
      <c r="X15252" s="74"/>
    </row>
    <row r="15253">
      <c r="S15253" s="73"/>
      <c r="T15253" s="73"/>
      <c r="U15253" s="74"/>
      <c r="V15253" s="74"/>
      <c r="W15253" s="74"/>
      <c r="X15253" s="74"/>
    </row>
    <row r="15254">
      <c r="S15254" s="73"/>
      <c r="T15254" s="73"/>
      <c r="U15254" s="74"/>
      <c r="V15254" s="74"/>
      <c r="W15254" s="74"/>
      <c r="X15254" s="74"/>
    </row>
    <row r="15255">
      <c r="S15255" s="73"/>
      <c r="T15255" s="73"/>
      <c r="U15255" s="74"/>
      <c r="V15255" s="74"/>
      <c r="W15255" s="74"/>
      <c r="X15255" s="74"/>
    </row>
    <row r="15256">
      <c r="S15256" s="73"/>
      <c r="T15256" s="73"/>
      <c r="U15256" s="74"/>
      <c r="V15256" s="74"/>
      <c r="W15256" s="74"/>
      <c r="X15256" s="74"/>
    </row>
    <row r="15257">
      <c r="S15257" s="73"/>
      <c r="T15257" s="73"/>
      <c r="U15257" s="74"/>
      <c r="V15257" s="74"/>
      <c r="W15257" s="74"/>
      <c r="X15257" s="74"/>
    </row>
    <row r="15258">
      <c r="S15258" s="73"/>
      <c r="T15258" s="73"/>
      <c r="U15258" s="74"/>
      <c r="V15258" s="74"/>
      <c r="W15258" s="74"/>
      <c r="X15258" s="74"/>
    </row>
    <row r="15259">
      <c r="S15259" s="73"/>
      <c r="T15259" s="73"/>
      <c r="U15259" s="74"/>
      <c r="V15259" s="74"/>
      <c r="W15259" s="74"/>
      <c r="X15259" s="74"/>
    </row>
    <row r="15260">
      <c r="S15260" s="73"/>
      <c r="T15260" s="73"/>
      <c r="U15260" s="74"/>
      <c r="V15260" s="74"/>
      <c r="W15260" s="74"/>
      <c r="X15260" s="74"/>
    </row>
    <row r="15261">
      <c r="S15261" s="73"/>
      <c r="T15261" s="73"/>
      <c r="U15261" s="74"/>
      <c r="V15261" s="74"/>
      <c r="W15261" s="74"/>
      <c r="X15261" s="74"/>
    </row>
    <row r="15262">
      <c r="S15262" s="73"/>
      <c r="T15262" s="73"/>
      <c r="U15262" s="74"/>
      <c r="V15262" s="74"/>
      <c r="W15262" s="74"/>
      <c r="X15262" s="74"/>
    </row>
    <row r="15263">
      <c r="S15263" s="73"/>
      <c r="T15263" s="73"/>
      <c r="U15263" s="74"/>
      <c r="V15263" s="74"/>
      <c r="W15263" s="74"/>
      <c r="X15263" s="74"/>
    </row>
    <row r="15264">
      <c r="S15264" s="73"/>
      <c r="T15264" s="73"/>
      <c r="U15264" s="74"/>
      <c r="V15264" s="74"/>
      <c r="W15264" s="74"/>
      <c r="X15264" s="74"/>
    </row>
    <row r="15265">
      <c r="S15265" s="73"/>
      <c r="T15265" s="73"/>
      <c r="U15265" s="74"/>
      <c r="V15265" s="74"/>
      <c r="W15265" s="74"/>
      <c r="X15265" s="74"/>
    </row>
    <row r="15266">
      <c r="S15266" s="73"/>
      <c r="T15266" s="73"/>
      <c r="U15266" s="74"/>
      <c r="V15266" s="74"/>
      <c r="W15266" s="74"/>
      <c r="X15266" s="74"/>
    </row>
    <row r="15267">
      <c r="S15267" s="73"/>
      <c r="T15267" s="73"/>
      <c r="U15267" s="74"/>
      <c r="V15267" s="74"/>
      <c r="W15267" s="74"/>
      <c r="X15267" s="74"/>
    </row>
    <row r="15268">
      <c r="S15268" s="73"/>
      <c r="T15268" s="73"/>
      <c r="U15268" s="74"/>
      <c r="V15268" s="74"/>
      <c r="W15268" s="74"/>
      <c r="X15268" s="74"/>
    </row>
    <row r="15269">
      <c r="S15269" s="73"/>
      <c r="T15269" s="73"/>
      <c r="U15269" s="74"/>
      <c r="V15269" s="74"/>
      <c r="W15269" s="74"/>
      <c r="X15269" s="74"/>
    </row>
    <row r="15270">
      <c r="S15270" s="73"/>
      <c r="T15270" s="73"/>
      <c r="U15270" s="74"/>
      <c r="V15270" s="74"/>
      <c r="W15270" s="74"/>
      <c r="X15270" s="74"/>
    </row>
    <row r="15271">
      <c r="S15271" s="73"/>
      <c r="T15271" s="73"/>
      <c r="U15271" s="74"/>
      <c r="V15271" s="74"/>
      <c r="W15271" s="74"/>
      <c r="X15271" s="74"/>
    </row>
    <row r="15272">
      <c r="S15272" s="73"/>
      <c r="T15272" s="73"/>
      <c r="U15272" s="74"/>
      <c r="V15272" s="74"/>
      <c r="W15272" s="74"/>
      <c r="X15272" s="74"/>
    </row>
    <row r="15273">
      <c r="S15273" s="73"/>
      <c r="T15273" s="73"/>
      <c r="U15273" s="74"/>
      <c r="V15273" s="74"/>
      <c r="W15273" s="74"/>
      <c r="X15273" s="74"/>
    </row>
    <row r="15274">
      <c r="S15274" s="73"/>
      <c r="T15274" s="73"/>
      <c r="U15274" s="74"/>
      <c r="V15274" s="74"/>
      <c r="W15274" s="74"/>
      <c r="X15274" s="74"/>
    </row>
    <row r="15275">
      <c r="S15275" s="73"/>
      <c r="T15275" s="73"/>
      <c r="U15275" s="74"/>
      <c r="V15275" s="74"/>
      <c r="W15275" s="74"/>
      <c r="X15275" s="74"/>
    </row>
    <row r="15276">
      <c r="S15276" s="73"/>
      <c r="T15276" s="73"/>
      <c r="U15276" s="74"/>
      <c r="V15276" s="74"/>
      <c r="W15276" s="74"/>
      <c r="X15276" s="74"/>
    </row>
    <row r="15277">
      <c r="S15277" s="73"/>
      <c r="T15277" s="73"/>
      <c r="U15277" s="74"/>
      <c r="V15277" s="74"/>
      <c r="W15277" s="74"/>
      <c r="X15277" s="74"/>
    </row>
    <row r="15278">
      <c r="S15278" s="73"/>
      <c r="T15278" s="73"/>
      <c r="U15278" s="74"/>
      <c r="V15278" s="74"/>
      <c r="W15278" s="74"/>
      <c r="X15278" s="74"/>
    </row>
    <row r="15279">
      <c r="S15279" s="73"/>
      <c r="T15279" s="73"/>
      <c r="U15279" s="74"/>
      <c r="V15279" s="74"/>
      <c r="W15279" s="74"/>
      <c r="X15279" s="74"/>
    </row>
    <row r="15280">
      <c r="S15280" s="73"/>
      <c r="T15280" s="73"/>
      <c r="U15280" s="74"/>
      <c r="V15280" s="74"/>
      <c r="W15280" s="74"/>
      <c r="X15280" s="74"/>
    </row>
    <row r="15281">
      <c r="S15281" s="73"/>
      <c r="T15281" s="73"/>
      <c r="U15281" s="74"/>
      <c r="V15281" s="74"/>
      <c r="W15281" s="74"/>
      <c r="X15281" s="74"/>
    </row>
    <row r="15282">
      <c r="S15282" s="73"/>
      <c r="T15282" s="73"/>
      <c r="U15282" s="74"/>
      <c r="V15282" s="74"/>
      <c r="W15282" s="74"/>
      <c r="X15282" s="74"/>
    </row>
    <row r="15283">
      <c r="S15283" s="73"/>
      <c r="T15283" s="73"/>
      <c r="U15283" s="74"/>
      <c r="V15283" s="74"/>
      <c r="W15283" s="74"/>
      <c r="X15283" s="74"/>
    </row>
    <row r="15284">
      <c r="S15284" s="73"/>
      <c r="T15284" s="73"/>
      <c r="U15284" s="74"/>
      <c r="V15284" s="74"/>
      <c r="W15284" s="74"/>
      <c r="X15284" s="74"/>
    </row>
    <row r="15285">
      <c r="S15285" s="73"/>
      <c r="T15285" s="73"/>
      <c r="U15285" s="74"/>
      <c r="V15285" s="74"/>
      <c r="W15285" s="74"/>
      <c r="X15285" s="74"/>
    </row>
    <row r="15286">
      <c r="S15286" s="73"/>
      <c r="T15286" s="73"/>
      <c r="U15286" s="74"/>
      <c r="V15286" s="74"/>
      <c r="W15286" s="74"/>
      <c r="X15286" s="74"/>
    </row>
    <row r="15287">
      <c r="S15287" s="73"/>
      <c r="T15287" s="73"/>
      <c r="U15287" s="74"/>
      <c r="V15287" s="74"/>
      <c r="W15287" s="74"/>
      <c r="X15287" s="74"/>
    </row>
    <row r="15288">
      <c r="S15288" s="73"/>
      <c r="T15288" s="73"/>
      <c r="U15288" s="74"/>
      <c r="V15288" s="74"/>
      <c r="W15288" s="74"/>
      <c r="X15288" s="74"/>
    </row>
    <row r="15289">
      <c r="S15289" s="73"/>
      <c r="T15289" s="73"/>
      <c r="U15289" s="74"/>
      <c r="V15289" s="74"/>
      <c r="W15289" s="74"/>
      <c r="X15289" s="74"/>
    </row>
    <row r="15290">
      <c r="S15290" s="73"/>
      <c r="T15290" s="73"/>
      <c r="U15290" s="74"/>
      <c r="V15290" s="74"/>
      <c r="W15290" s="74"/>
      <c r="X15290" s="74"/>
    </row>
    <row r="15291">
      <c r="S15291" s="73"/>
      <c r="T15291" s="73"/>
      <c r="U15291" s="74"/>
      <c r="V15291" s="74"/>
      <c r="W15291" s="74"/>
      <c r="X15291" s="74"/>
    </row>
    <row r="15292">
      <c r="S15292" s="73"/>
      <c r="T15292" s="73"/>
      <c r="U15292" s="74"/>
      <c r="V15292" s="74"/>
      <c r="W15292" s="74"/>
      <c r="X15292" s="74"/>
    </row>
    <row r="15293">
      <c r="S15293" s="73"/>
      <c r="T15293" s="73"/>
      <c r="U15293" s="74"/>
      <c r="V15293" s="74"/>
      <c r="W15293" s="74"/>
      <c r="X15293" s="74"/>
    </row>
    <row r="15294">
      <c r="S15294" s="73"/>
      <c r="T15294" s="73"/>
      <c r="U15294" s="74"/>
      <c r="V15294" s="74"/>
      <c r="W15294" s="74"/>
      <c r="X15294" s="74"/>
    </row>
    <row r="15295">
      <c r="S15295" s="73"/>
      <c r="T15295" s="73"/>
      <c r="U15295" s="74"/>
      <c r="V15295" s="74"/>
      <c r="W15295" s="74"/>
      <c r="X15295" s="74"/>
    </row>
    <row r="15296">
      <c r="S15296" s="73"/>
      <c r="T15296" s="73"/>
      <c r="U15296" s="74"/>
      <c r="V15296" s="74"/>
      <c r="W15296" s="74"/>
      <c r="X15296" s="74"/>
    </row>
    <row r="15297">
      <c r="S15297" s="73"/>
      <c r="T15297" s="73"/>
      <c r="U15297" s="74"/>
      <c r="V15297" s="74"/>
      <c r="W15297" s="74"/>
      <c r="X15297" s="74"/>
    </row>
    <row r="15298">
      <c r="S15298" s="73"/>
      <c r="T15298" s="73"/>
      <c r="U15298" s="74"/>
      <c r="V15298" s="74"/>
      <c r="W15298" s="74"/>
      <c r="X15298" s="74"/>
    </row>
    <row r="15299">
      <c r="S15299" s="73"/>
      <c r="T15299" s="73"/>
      <c r="U15299" s="74"/>
      <c r="V15299" s="74"/>
      <c r="W15299" s="74"/>
      <c r="X15299" s="74"/>
    </row>
    <row r="15300">
      <c r="S15300" s="73"/>
      <c r="T15300" s="73"/>
      <c r="U15300" s="74"/>
      <c r="V15300" s="74"/>
      <c r="W15300" s="74"/>
      <c r="X15300" s="74"/>
    </row>
    <row r="15301">
      <c r="S15301" s="73"/>
      <c r="T15301" s="73"/>
      <c r="U15301" s="74"/>
      <c r="V15301" s="74"/>
      <c r="W15301" s="74"/>
      <c r="X15301" s="74"/>
    </row>
    <row r="15302">
      <c r="S15302" s="73"/>
      <c r="T15302" s="73"/>
      <c r="U15302" s="74"/>
      <c r="V15302" s="74"/>
      <c r="W15302" s="74"/>
      <c r="X15302" s="74"/>
    </row>
    <row r="15303">
      <c r="S15303" s="73"/>
      <c r="T15303" s="73"/>
      <c r="U15303" s="74"/>
      <c r="V15303" s="74"/>
      <c r="W15303" s="74"/>
      <c r="X15303" s="74"/>
    </row>
    <row r="15304">
      <c r="S15304" s="73"/>
      <c r="T15304" s="73"/>
      <c r="U15304" s="74"/>
      <c r="V15304" s="74"/>
      <c r="W15304" s="74"/>
      <c r="X15304" s="74"/>
    </row>
    <row r="15305">
      <c r="S15305" s="73"/>
      <c r="T15305" s="73"/>
      <c r="U15305" s="74"/>
      <c r="V15305" s="74"/>
      <c r="W15305" s="74"/>
      <c r="X15305" s="74"/>
    </row>
    <row r="15306">
      <c r="S15306" s="73"/>
      <c r="T15306" s="73"/>
      <c r="U15306" s="74"/>
      <c r="V15306" s="74"/>
      <c r="W15306" s="74"/>
      <c r="X15306" s="74"/>
    </row>
    <row r="15307">
      <c r="S15307" s="73"/>
      <c r="T15307" s="73"/>
      <c r="U15307" s="74"/>
      <c r="V15307" s="74"/>
      <c r="W15307" s="74"/>
      <c r="X15307" s="74"/>
    </row>
    <row r="15308">
      <c r="S15308" s="73"/>
      <c r="T15308" s="73"/>
      <c r="U15308" s="74"/>
      <c r="V15308" s="74"/>
      <c r="W15308" s="74"/>
      <c r="X15308" s="74"/>
    </row>
    <row r="15309">
      <c r="S15309" s="73"/>
      <c r="T15309" s="73"/>
      <c r="U15309" s="74"/>
      <c r="V15309" s="74"/>
      <c r="W15309" s="74"/>
      <c r="X15309" s="74"/>
    </row>
    <row r="15310">
      <c r="S15310" s="73"/>
      <c r="T15310" s="73"/>
      <c r="U15310" s="74"/>
      <c r="V15310" s="74"/>
      <c r="W15310" s="74"/>
      <c r="X15310" s="74"/>
    </row>
    <row r="15311">
      <c r="S15311" s="73"/>
      <c r="T15311" s="73"/>
      <c r="U15311" s="74"/>
      <c r="V15311" s="74"/>
      <c r="W15311" s="74"/>
      <c r="X15311" s="74"/>
    </row>
    <row r="15312">
      <c r="S15312" s="73"/>
      <c r="T15312" s="73"/>
      <c r="U15312" s="74"/>
      <c r="V15312" s="74"/>
      <c r="W15312" s="74"/>
      <c r="X15312" s="74"/>
    </row>
    <row r="15313">
      <c r="S15313" s="73"/>
      <c r="T15313" s="73"/>
      <c r="U15313" s="74"/>
      <c r="V15313" s="74"/>
      <c r="W15313" s="74"/>
      <c r="X15313" s="74"/>
    </row>
    <row r="15314">
      <c r="S15314" s="73"/>
      <c r="T15314" s="73"/>
      <c r="U15314" s="74"/>
      <c r="V15314" s="74"/>
      <c r="W15314" s="74"/>
      <c r="X15314" s="74"/>
    </row>
    <row r="15315">
      <c r="S15315" s="73"/>
      <c r="T15315" s="73"/>
      <c r="U15315" s="74"/>
      <c r="V15315" s="74"/>
      <c r="W15315" s="74"/>
      <c r="X15315" s="74"/>
    </row>
    <row r="15316">
      <c r="S15316" s="73"/>
      <c r="T15316" s="73"/>
      <c r="U15316" s="74"/>
      <c r="V15316" s="74"/>
      <c r="W15316" s="74"/>
      <c r="X15316" s="74"/>
    </row>
    <row r="15317">
      <c r="S15317" s="73"/>
      <c r="T15317" s="73"/>
      <c r="U15317" s="74"/>
      <c r="V15317" s="74"/>
      <c r="W15317" s="74"/>
      <c r="X15317" s="74"/>
    </row>
    <row r="15318">
      <c r="S15318" s="73"/>
      <c r="T15318" s="73"/>
      <c r="U15318" s="74"/>
      <c r="V15318" s="74"/>
      <c r="W15318" s="74"/>
      <c r="X15318" s="74"/>
    </row>
    <row r="15319">
      <c r="S15319" s="73"/>
      <c r="T15319" s="73"/>
      <c r="U15319" s="74"/>
      <c r="V15319" s="74"/>
      <c r="W15319" s="74"/>
      <c r="X15319" s="74"/>
    </row>
    <row r="15320">
      <c r="S15320" s="73"/>
      <c r="T15320" s="73"/>
      <c r="U15320" s="74"/>
      <c r="V15320" s="74"/>
      <c r="W15320" s="74"/>
      <c r="X15320" s="74"/>
    </row>
    <row r="15321">
      <c r="S15321" s="73"/>
      <c r="T15321" s="73"/>
      <c r="U15321" s="74"/>
      <c r="V15321" s="74"/>
      <c r="W15321" s="74"/>
      <c r="X15321" s="74"/>
    </row>
    <row r="15322">
      <c r="S15322" s="73"/>
      <c r="T15322" s="73"/>
      <c r="U15322" s="74"/>
      <c r="V15322" s="74"/>
      <c r="W15322" s="74"/>
      <c r="X15322" s="74"/>
    </row>
    <row r="15323">
      <c r="S15323" s="73"/>
      <c r="T15323" s="73"/>
      <c r="U15323" s="74"/>
      <c r="V15323" s="74"/>
      <c r="W15323" s="74"/>
      <c r="X15323" s="74"/>
    </row>
    <row r="15324">
      <c r="S15324" s="73"/>
      <c r="T15324" s="73"/>
      <c r="U15324" s="74"/>
      <c r="V15324" s="74"/>
      <c r="W15324" s="74"/>
      <c r="X15324" s="74"/>
    </row>
    <row r="15325">
      <c r="S15325" s="73"/>
      <c r="T15325" s="73"/>
      <c r="U15325" s="74"/>
      <c r="V15325" s="74"/>
      <c r="W15325" s="74"/>
      <c r="X15325" s="74"/>
    </row>
    <row r="15326">
      <c r="S15326" s="73"/>
      <c r="T15326" s="73"/>
      <c r="U15326" s="74"/>
      <c r="V15326" s="74"/>
      <c r="W15326" s="74"/>
      <c r="X15326" s="74"/>
    </row>
    <row r="15327">
      <c r="S15327" s="73"/>
      <c r="T15327" s="73"/>
      <c r="U15327" s="74"/>
      <c r="V15327" s="74"/>
      <c r="W15327" s="74"/>
      <c r="X15327" s="74"/>
    </row>
    <row r="15328">
      <c r="S15328" s="73"/>
      <c r="T15328" s="73"/>
      <c r="U15328" s="74"/>
      <c r="V15328" s="74"/>
      <c r="W15328" s="74"/>
      <c r="X15328" s="74"/>
    </row>
    <row r="15329">
      <c r="S15329" s="73"/>
      <c r="T15329" s="73"/>
      <c r="U15329" s="74"/>
      <c r="V15329" s="74"/>
      <c r="W15329" s="74"/>
      <c r="X15329" s="74"/>
    </row>
    <row r="15330">
      <c r="S15330" s="73"/>
      <c r="T15330" s="73"/>
      <c r="U15330" s="74"/>
      <c r="V15330" s="74"/>
      <c r="W15330" s="74"/>
      <c r="X15330" s="74"/>
    </row>
    <row r="15331">
      <c r="S15331" s="73"/>
      <c r="T15331" s="73"/>
      <c r="U15331" s="74"/>
      <c r="V15331" s="74"/>
      <c r="W15331" s="74"/>
      <c r="X15331" s="74"/>
    </row>
    <row r="15332">
      <c r="S15332" s="73"/>
      <c r="T15332" s="73"/>
      <c r="U15332" s="74"/>
      <c r="V15332" s="74"/>
      <c r="W15332" s="74"/>
      <c r="X15332" s="74"/>
    </row>
    <row r="15333">
      <c r="S15333" s="73"/>
      <c r="T15333" s="73"/>
      <c r="U15333" s="74"/>
      <c r="V15333" s="74"/>
      <c r="W15333" s="74"/>
      <c r="X15333" s="74"/>
    </row>
    <row r="15334">
      <c r="S15334" s="73"/>
      <c r="T15334" s="73"/>
      <c r="U15334" s="74"/>
      <c r="V15334" s="74"/>
      <c r="W15334" s="74"/>
      <c r="X15334" s="74"/>
    </row>
    <row r="15335">
      <c r="S15335" s="73"/>
      <c r="T15335" s="73"/>
      <c r="U15335" s="74"/>
      <c r="V15335" s="74"/>
      <c r="W15335" s="74"/>
      <c r="X15335" s="74"/>
    </row>
    <row r="15336">
      <c r="S15336" s="73"/>
      <c r="T15336" s="73"/>
      <c r="U15336" s="74"/>
      <c r="V15336" s="74"/>
      <c r="W15336" s="74"/>
      <c r="X15336" s="74"/>
    </row>
    <row r="15337">
      <c r="S15337" s="73"/>
      <c r="T15337" s="73"/>
      <c r="U15337" s="74"/>
      <c r="V15337" s="74"/>
      <c r="W15337" s="74"/>
      <c r="X15337" s="74"/>
    </row>
    <row r="15338">
      <c r="S15338" s="73"/>
      <c r="T15338" s="73"/>
      <c r="U15338" s="74"/>
      <c r="V15338" s="74"/>
      <c r="W15338" s="74"/>
      <c r="X15338" s="74"/>
    </row>
    <row r="15339">
      <c r="S15339" s="73"/>
      <c r="T15339" s="73"/>
      <c r="U15339" s="74"/>
      <c r="V15339" s="74"/>
      <c r="W15339" s="74"/>
      <c r="X15339" s="74"/>
    </row>
    <row r="15340">
      <c r="S15340" s="73"/>
      <c r="T15340" s="73"/>
      <c r="U15340" s="74"/>
      <c r="V15340" s="74"/>
      <c r="W15340" s="74"/>
      <c r="X15340" s="74"/>
    </row>
    <row r="15341">
      <c r="S15341" s="73"/>
      <c r="T15341" s="73"/>
      <c r="U15341" s="74"/>
      <c r="V15341" s="74"/>
      <c r="W15341" s="74"/>
      <c r="X15341" s="74"/>
    </row>
    <row r="15342">
      <c r="S15342" s="73"/>
      <c r="T15342" s="73"/>
      <c r="U15342" s="74"/>
      <c r="V15342" s="74"/>
      <c r="W15342" s="74"/>
      <c r="X15342" s="74"/>
    </row>
    <row r="15343">
      <c r="S15343" s="73"/>
      <c r="T15343" s="73"/>
      <c r="U15343" s="74"/>
      <c r="V15343" s="74"/>
      <c r="W15343" s="74"/>
      <c r="X15343" s="74"/>
    </row>
    <row r="15344">
      <c r="S15344" s="73"/>
      <c r="T15344" s="73"/>
      <c r="U15344" s="74"/>
      <c r="V15344" s="74"/>
      <c r="W15344" s="74"/>
      <c r="X15344" s="74"/>
    </row>
    <row r="15345">
      <c r="S15345" s="73"/>
      <c r="T15345" s="73"/>
      <c r="U15345" s="74"/>
      <c r="V15345" s="74"/>
      <c r="W15345" s="74"/>
      <c r="X15345" s="74"/>
    </row>
    <row r="15346">
      <c r="S15346" s="73"/>
      <c r="T15346" s="73"/>
      <c r="U15346" s="74"/>
      <c r="V15346" s="74"/>
      <c r="W15346" s="74"/>
      <c r="X15346" s="74"/>
    </row>
    <row r="15347">
      <c r="S15347" s="73"/>
      <c r="T15347" s="73"/>
      <c r="U15347" s="74"/>
      <c r="V15347" s="74"/>
      <c r="W15347" s="74"/>
      <c r="X15347" s="74"/>
    </row>
    <row r="15348">
      <c r="S15348" s="73"/>
      <c r="T15348" s="73"/>
      <c r="U15348" s="74"/>
      <c r="V15348" s="74"/>
      <c r="W15348" s="74"/>
      <c r="X15348" s="74"/>
    </row>
    <row r="15349">
      <c r="S15349" s="73"/>
      <c r="T15349" s="73"/>
      <c r="U15349" s="74"/>
      <c r="V15349" s="74"/>
      <c r="W15349" s="74"/>
      <c r="X15349" s="74"/>
    </row>
    <row r="15350">
      <c r="S15350" s="73"/>
      <c r="T15350" s="73"/>
      <c r="U15350" s="74"/>
      <c r="V15350" s="74"/>
      <c r="W15350" s="74"/>
      <c r="X15350" s="74"/>
    </row>
    <row r="15351">
      <c r="S15351" s="73"/>
      <c r="T15351" s="73"/>
      <c r="U15351" s="74"/>
      <c r="V15351" s="74"/>
      <c r="W15351" s="74"/>
      <c r="X15351" s="74"/>
    </row>
    <row r="15352">
      <c r="S15352" s="73"/>
      <c r="T15352" s="73"/>
      <c r="U15352" s="74"/>
      <c r="V15352" s="74"/>
      <c r="W15352" s="74"/>
      <c r="X15352" s="74"/>
    </row>
    <row r="15353">
      <c r="S15353" s="73"/>
      <c r="T15353" s="73"/>
      <c r="U15353" s="74"/>
      <c r="V15353" s="74"/>
      <c r="W15353" s="74"/>
      <c r="X15353" s="74"/>
    </row>
    <row r="15354">
      <c r="S15354" s="73"/>
      <c r="T15354" s="73"/>
      <c r="U15354" s="74"/>
      <c r="V15354" s="74"/>
      <c r="W15354" s="74"/>
      <c r="X15354" s="74"/>
    </row>
    <row r="15355">
      <c r="S15355" s="73"/>
      <c r="T15355" s="73"/>
      <c r="U15355" s="74"/>
      <c r="V15355" s="74"/>
      <c r="W15355" s="74"/>
      <c r="X15355" s="74"/>
    </row>
    <row r="15356">
      <c r="S15356" s="73"/>
      <c r="T15356" s="73"/>
      <c r="U15356" s="74"/>
      <c r="V15356" s="74"/>
      <c r="W15356" s="74"/>
      <c r="X15356" s="74"/>
    </row>
    <row r="15357">
      <c r="S15357" s="73"/>
      <c r="T15357" s="73"/>
      <c r="U15357" s="74"/>
      <c r="V15357" s="74"/>
      <c r="W15357" s="74"/>
      <c r="X15357" s="74"/>
    </row>
    <row r="15358">
      <c r="S15358" s="73"/>
      <c r="T15358" s="73"/>
      <c r="U15358" s="74"/>
      <c r="V15358" s="74"/>
      <c r="W15358" s="74"/>
      <c r="X15358" s="74"/>
    </row>
    <row r="15359">
      <c r="S15359" s="73"/>
      <c r="T15359" s="73"/>
      <c r="U15359" s="74"/>
      <c r="V15359" s="74"/>
      <c r="W15359" s="74"/>
      <c r="X15359" s="74"/>
    </row>
    <row r="15360">
      <c r="S15360" s="73"/>
      <c r="T15360" s="73"/>
      <c r="U15360" s="74"/>
      <c r="V15360" s="74"/>
      <c r="W15360" s="74"/>
      <c r="X15360" s="74"/>
    </row>
    <row r="15361">
      <c r="S15361" s="73"/>
      <c r="T15361" s="73"/>
      <c r="U15361" s="74"/>
      <c r="V15361" s="74"/>
      <c r="W15361" s="74"/>
      <c r="X15361" s="74"/>
    </row>
    <row r="15362">
      <c r="S15362" s="73"/>
      <c r="T15362" s="73"/>
      <c r="U15362" s="74"/>
      <c r="V15362" s="74"/>
      <c r="W15362" s="74"/>
      <c r="X15362" s="74"/>
    </row>
    <row r="15363">
      <c r="S15363" s="73"/>
      <c r="T15363" s="73"/>
      <c r="U15363" s="74"/>
      <c r="V15363" s="74"/>
      <c r="W15363" s="74"/>
      <c r="X15363" s="74"/>
    </row>
    <row r="15364">
      <c r="S15364" s="73"/>
      <c r="T15364" s="73"/>
      <c r="U15364" s="74"/>
      <c r="V15364" s="74"/>
      <c r="W15364" s="74"/>
      <c r="X15364" s="74"/>
    </row>
    <row r="15365">
      <c r="S15365" s="73"/>
      <c r="T15365" s="73"/>
      <c r="U15365" s="74"/>
      <c r="V15365" s="74"/>
      <c r="W15365" s="74"/>
      <c r="X15365" s="74"/>
    </row>
    <row r="15366">
      <c r="S15366" s="73"/>
      <c r="T15366" s="73"/>
      <c r="U15366" s="74"/>
      <c r="V15366" s="74"/>
      <c r="W15366" s="74"/>
      <c r="X15366" s="74"/>
    </row>
    <row r="15367">
      <c r="S15367" s="73"/>
      <c r="T15367" s="73"/>
      <c r="U15367" s="74"/>
      <c r="V15367" s="74"/>
      <c r="W15367" s="74"/>
      <c r="X15367" s="74"/>
    </row>
    <row r="15368">
      <c r="S15368" s="73"/>
      <c r="T15368" s="73"/>
      <c r="U15368" s="74"/>
      <c r="V15368" s="74"/>
      <c r="W15368" s="74"/>
      <c r="X15368" s="74"/>
    </row>
    <row r="15369">
      <c r="S15369" s="73"/>
      <c r="T15369" s="73"/>
      <c r="U15369" s="74"/>
      <c r="V15369" s="74"/>
      <c r="W15369" s="74"/>
      <c r="X15369" s="74"/>
    </row>
    <row r="15370">
      <c r="S15370" s="73"/>
      <c r="T15370" s="73"/>
      <c r="U15370" s="74"/>
      <c r="V15370" s="74"/>
      <c r="W15370" s="74"/>
      <c r="X15370" s="74"/>
    </row>
    <row r="15371">
      <c r="S15371" s="73"/>
      <c r="T15371" s="73"/>
      <c r="U15371" s="74"/>
      <c r="V15371" s="74"/>
      <c r="W15371" s="74"/>
      <c r="X15371" s="74"/>
    </row>
    <row r="15372">
      <c r="S15372" s="73"/>
      <c r="T15372" s="73"/>
      <c r="U15372" s="74"/>
      <c r="V15372" s="74"/>
      <c r="W15372" s="74"/>
      <c r="X15372" s="74"/>
    </row>
    <row r="15373">
      <c r="S15373" s="73"/>
      <c r="T15373" s="73"/>
      <c r="U15373" s="74"/>
      <c r="V15373" s="74"/>
      <c r="W15373" s="74"/>
      <c r="X15373" s="74"/>
    </row>
    <row r="15374">
      <c r="S15374" s="73"/>
      <c r="T15374" s="73"/>
      <c r="U15374" s="74"/>
      <c r="V15374" s="74"/>
      <c r="W15374" s="74"/>
      <c r="X15374" s="74"/>
    </row>
    <row r="15375">
      <c r="S15375" s="73"/>
      <c r="T15375" s="73"/>
      <c r="U15375" s="74"/>
      <c r="V15375" s="74"/>
      <c r="W15375" s="74"/>
      <c r="X15375" s="74"/>
    </row>
    <row r="15376">
      <c r="S15376" s="73"/>
      <c r="T15376" s="73"/>
      <c r="U15376" s="74"/>
      <c r="V15376" s="74"/>
      <c r="W15376" s="74"/>
      <c r="X15376" s="74"/>
    </row>
    <row r="15377">
      <c r="S15377" s="73"/>
      <c r="T15377" s="73"/>
      <c r="U15377" s="74"/>
      <c r="V15377" s="74"/>
      <c r="W15377" s="74"/>
      <c r="X15377" s="74"/>
    </row>
    <row r="15378">
      <c r="S15378" s="73"/>
      <c r="T15378" s="73"/>
      <c r="U15378" s="74"/>
      <c r="V15378" s="74"/>
      <c r="W15378" s="74"/>
      <c r="X15378" s="74"/>
    </row>
    <row r="15379">
      <c r="S15379" s="73"/>
      <c r="T15379" s="73"/>
      <c r="U15379" s="74"/>
      <c r="V15379" s="74"/>
      <c r="W15379" s="74"/>
      <c r="X15379" s="74"/>
    </row>
    <row r="15380">
      <c r="S15380" s="73"/>
      <c r="T15380" s="73"/>
      <c r="U15380" s="74"/>
      <c r="V15380" s="74"/>
      <c r="W15380" s="74"/>
      <c r="X15380" s="74"/>
    </row>
    <row r="15381">
      <c r="S15381" s="73"/>
      <c r="T15381" s="73"/>
      <c r="U15381" s="74"/>
      <c r="V15381" s="74"/>
      <c r="W15381" s="74"/>
      <c r="X15381" s="74"/>
    </row>
    <row r="15382">
      <c r="S15382" s="73"/>
      <c r="T15382" s="73"/>
      <c r="U15382" s="74"/>
      <c r="V15382" s="74"/>
      <c r="W15382" s="74"/>
      <c r="X15382" s="74"/>
    </row>
    <row r="15383">
      <c r="S15383" s="73"/>
      <c r="T15383" s="73"/>
      <c r="U15383" s="74"/>
      <c r="V15383" s="74"/>
      <c r="W15383" s="74"/>
      <c r="X15383" s="74"/>
    </row>
    <row r="15384">
      <c r="S15384" s="73"/>
      <c r="T15384" s="73"/>
      <c r="U15384" s="74"/>
      <c r="V15384" s="74"/>
      <c r="W15384" s="74"/>
      <c r="X15384" s="74"/>
    </row>
    <row r="15385">
      <c r="S15385" s="73"/>
      <c r="T15385" s="73"/>
      <c r="U15385" s="74"/>
      <c r="V15385" s="74"/>
      <c r="W15385" s="74"/>
      <c r="X15385" s="74"/>
    </row>
    <row r="15386">
      <c r="S15386" s="73"/>
      <c r="T15386" s="73"/>
      <c r="U15386" s="74"/>
      <c r="V15386" s="74"/>
      <c r="W15386" s="74"/>
      <c r="X15386" s="74"/>
    </row>
    <row r="15387">
      <c r="S15387" s="73"/>
      <c r="T15387" s="73"/>
      <c r="U15387" s="74"/>
      <c r="V15387" s="74"/>
      <c r="W15387" s="74"/>
      <c r="X15387" s="74"/>
    </row>
    <row r="15388">
      <c r="S15388" s="73"/>
      <c r="T15388" s="73"/>
      <c r="U15388" s="74"/>
      <c r="V15388" s="74"/>
      <c r="W15388" s="74"/>
      <c r="X15388" s="74"/>
    </row>
    <row r="15389">
      <c r="S15389" s="73"/>
      <c r="T15389" s="73"/>
      <c r="U15389" s="74"/>
      <c r="V15389" s="74"/>
      <c r="W15389" s="74"/>
      <c r="X15389" s="74"/>
    </row>
    <row r="15390">
      <c r="S15390" s="73"/>
      <c r="T15390" s="73"/>
      <c r="U15390" s="74"/>
      <c r="V15390" s="74"/>
      <c r="W15390" s="74"/>
      <c r="X15390" s="74"/>
    </row>
    <row r="15391">
      <c r="S15391" s="73"/>
      <c r="T15391" s="73"/>
      <c r="U15391" s="74"/>
      <c r="V15391" s="74"/>
      <c r="W15391" s="74"/>
      <c r="X15391" s="74"/>
    </row>
    <row r="15392">
      <c r="S15392" s="73"/>
      <c r="T15392" s="73"/>
      <c r="U15392" s="74"/>
      <c r="V15392" s="74"/>
      <c r="W15392" s="74"/>
      <c r="X15392" s="74"/>
    </row>
    <row r="15393">
      <c r="S15393" s="73"/>
      <c r="T15393" s="73"/>
      <c r="U15393" s="74"/>
      <c r="V15393" s="74"/>
      <c r="W15393" s="74"/>
      <c r="X15393" s="74"/>
    </row>
    <row r="15394">
      <c r="S15394" s="73"/>
      <c r="T15394" s="73"/>
      <c r="U15394" s="74"/>
      <c r="V15394" s="74"/>
      <c r="W15394" s="74"/>
      <c r="X15394" s="74"/>
    </row>
    <row r="15395">
      <c r="S15395" s="73"/>
      <c r="T15395" s="73"/>
      <c r="U15395" s="74"/>
      <c r="V15395" s="74"/>
      <c r="W15395" s="74"/>
      <c r="X15395" s="74"/>
    </row>
    <row r="15396">
      <c r="S15396" s="73"/>
      <c r="T15396" s="73"/>
      <c r="U15396" s="74"/>
      <c r="V15396" s="74"/>
      <c r="W15396" s="74"/>
      <c r="X15396" s="74"/>
    </row>
    <row r="15397">
      <c r="S15397" s="73"/>
      <c r="T15397" s="73"/>
      <c r="U15397" s="74"/>
      <c r="V15397" s="74"/>
      <c r="W15397" s="74"/>
      <c r="X15397" s="74"/>
    </row>
    <row r="15398">
      <c r="S15398" s="73"/>
      <c r="T15398" s="73"/>
      <c r="U15398" s="74"/>
      <c r="V15398" s="74"/>
      <c r="W15398" s="74"/>
      <c r="X15398" s="74"/>
    </row>
    <row r="15399">
      <c r="S15399" s="73"/>
      <c r="T15399" s="73"/>
      <c r="U15399" s="74"/>
      <c r="V15399" s="74"/>
      <c r="W15399" s="74"/>
      <c r="X15399" s="74"/>
    </row>
    <row r="15400">
      <c r="S15400" s="73"/>
      <c r="T15400" s="73"/>
      <c r="U15400" s="74"/>
      <c r="V15400" s="74"/>
      <c r="W15400" s="74"/>
      <c r="X15400" s="74"/>
    </row>
    <row r="15401">
      <c r="S15401" s="73"/>
      <c r="T15401" s="73"/>
      <c r="U15401" s="74"/>
      <c r="V15401" s="74"/>
      <c r="W15401" s="74"/>
      <c r="X15401" s="74"/>
    </row>
    <row r="15402">
      <c r="S15402" s="73"/>
      <c r="T15402" s="73"/>
      <c r="U15402" s="74"/>
      <c r="V15402" s="74"/>
      <c r="W15402" s="74"/>
      <c r="X15402" s="74"/>
    </row>
    <row r="15403">
      <c r="S15403" s="73"/>
      <c r="T15403" s="73"/>
      <c r="U15403" s="74"/>
      <c r="V15403" s="74"/>
      <c r="W15403" s="74"/>
      <c r="X15403" s="74"/>
    </row>
    <row r="15404">
      <c r="S15404" s="73"/>
      <c r="T15404" s="73"/>
      <c r="U15404" s="74"/>
      <c r="V15404" s="74"/>
      <c r="W15404" s="74"/>
      <c r="X15404" s="74"/>
    </row>
    <row r="15405">
      <c r="S15405" s="73"/>
      <c r="T15405" s="73"/>
      <c r="U15405" s="74"/>
      <c r="V15405" s="74"/>
      <c r="W15405" s="74"/>
      <c r="X15405" s="74"/>
    </row>
    <row r="15406">
      <c r="S15406" s="73"/>
      <c r="T15406" s="73"/>
      <c r="U15406" s="74"/>
      <c r="V15406" s="74"/>
      <c r="W15406" s="74"/>
      <c r="X15406" s="74"/>
    </row>
    <row r="15407">
      <c r="S15407" s="73"/>
      <c r="T15407" s="73"/>
      <c r="U15407" s="74"/>
      <c r="V15407" s="74"/>
      <c r="W15407" s="74"/>
      <c r="X15407" s="74"/>
    </row>
    <row r="15408">
      <c r="S15408" s="73"/>
      <c r="T15408" s="73"/>
      <c r="U15408" s="74"/>
      <c r="V15408" s="74"/>
      <c r="W15408" s="74"/>
      <c r="X15408" s="74"/>
    </row>
    <row r="15409">
      <c r="S15409" s="73"/>
      <c r="T15409" s="73"/>
      <c r="U15409" s="74"/>
      <c r="V15409" s="74"/>
      <c r="W15409" s="74"/>
      <c r="X15409" s="74"/>
    </row>
    <row r="15410">
      <c r="S15410" s="73"/>
      <c r="T15410" s="73"/>
      <c r="U15410" s="74"/>
      <c r="V15410" s="74"/>
      <c r="W15410" s="74"/>
      <c r="X15410" s="74"/>
    </row>
    <row r="15411">
      <c r="S15411" s="73"/>
      <c r="T15411" s="73"/>
      <c r="U15411" s="74"/>
      <c r="V15411" s="74"/>
      <c r="W15411" s="74"/>
      <c r="X15411" s="74"/>
    </row>
    <row r="15412">
      <c r="S15412" s="73"/>
      <c r="T15412" s="73"/>
      <c r="U15412" s="74"/>
      <c r="V15412" s="74"/>
      <c r="W15412" s="74"/>
      <c r="X15412" s="74"/>
    </row>
    <row r="15413">
      <c r="S15413" s="73"/>
      <c r="T15413" s="73"/>
      <c r="U15413" s="74"/>
      <c r="V15413" s="74"/>
      <c r="W15413" s="74"/>
      <c r="X15413" s="74"/>
    </row>
    <row r="15414">
      <c r="S15414" s="73"/>
      <c r="T15414" s="73"/>
      <c r="U15414" s="74"/>
      <c r="V15414" s="74"/>
      <c r="W15414" s="74"/>
      <c r="X15414" s="74"/>
    </row>
    <row r="15415">
      <c r="S15415" s="73"/>
      <c r="T15415" s="73"/>
      <c r="U15415" s="74"/>
      <c r="V15415" s="74"/>
      <c r="W15415" s="74"/>
      <c r="X15415" s="74"/>
    </row>
    <row r="15416">
      <c r="S15416" s="73"/>
      <c r="T15416" s="73"/>
      <c r="U15416" s="74"/>
      <c r="V15416" s="74"/>
      <c r="W15416" s="74"/>
      <c r="X15416" s="74"/>
    </row>
    <row r="15417">
      <c r="S15417" s="73"/>
      <c r="T15417" s="73"/>
      <c r="U15417" s="74"/>
      <c r="V15417" s="74"/>
      <c r="W15417" s="74"/>
      <c r="X15417" s="74"/>
    </row>
    <row r="15418">
      <c r="S15418" s="73"/>
      <c r="T15418" s="73"/>
      <c r="U15418" s="74"/>
      <c r="V15418" s="74"/>
      <c r="W15418" s="74"/>
      <c r="X15418" s="74"/>
    </row>
    <row r="15419">
      <c r="S15419" s="73"/>
      <c r="T15419" s="73"/>
      <c r="U15419" s="74"/>
      <c r="V15419" s="74"/>
      <c r="W15419" s="74"/>
      <c r="X15419" s="74"/>
    </row>
    <row r="15420">
      <c r="S15420" s="73"/>
      <c r="T15420" s="73"/>
      <c r="U15420" s="74"/>
      <c r="V15420" s="74"/>
      <c r="W15420" s="74"/>
      <c r="X15420" s="74"/>
    </row>
    <row r="15421">
      <c r="S15421" s="73"/>
      <c r="T15421" s="73"/>
      <c r="U15421" s="74"/>
      <c r="V15421" s="74"/>
      <c r="W15421" s="74"/>
      <c r="X15421" s="74"/>
    </row>
    <row r="15422">
      <c r="S15422" s="73"/>
      <c r="T15422" s="73"/>
      <c r="U15422" s="74"/>
      <c r="V15422" s="74"/>
      <c r="W15422" s="74"/>
      <c r="X15422" s="74"/>
    </row>
    <row r="15423">
      <c r="S15423" s="73"/>
      <c r="T15423" s="73"/>
      <c r="U15423" s="74"/>
      <c r="V15423" s="74"/>
      <c r="W15423" s="74"/>
      <c r="X15423" s="74"/>
    </row>
    <row r="15424">
      <c r="S15424" s="73"/>
      <c r="T15424" s="73"/>
      <c r="U15424" s="74"/>
      <c r="V15424" s="74"/>
      <c r="W15424" s="74"/>
      <c r="X15424" s="74"/>
    </row>
    <row r="15425">
      <c r="S15425" s="73"/>
      <c r="T15425" s="73"/>
      <c r="U15425" s="74"/>
      <c r="V15425" s="74"/>
      <c r="W15425" s="74"/>
      <c r="X15425" s="74"/>
    </row>
    <row r="15426">
      <c r="S15426" s="73"/>
      <c r="T15426" s="73"/>
      <c r="U15426" s="74"/>
      <c r="V15426" s="74"/>
      <c r="W15426" s="74"/>
      <c r="X15426" s="74"/>
    </row>
    <row r="15427">
      <c r="S15427" s="73"/>
      <c r="T15427" s="73"/>
      <c r="U15427" s="74"/>
      <c r="V15427" s="74"/>
      <c r="W15427" s="74"/>
      <c r="X15427" s="74"/>
    </row>
    <row r="15428">
      <c r="S15428" s="73"/>
      <c r="T15428" s="73"/>
      <c r="U15428" s="74"/>
      <c r="V15428" s="74"/>
      <c r="W15428" s="74"/>
      <c r="X15428" s="74"/>
    </row>
    <row r="15429">
      <c r="S15429" s="73"/>
      <c r="T15429" s="73"/>
      <c r="U15429" s="74"/>
      <c r="V15429" s="74"/>
      <c r="W15429" s="74"/>
      <c r="X15429" s="74"/>
    </row>
    <row r="15430">
      <c r="S15430" s="73"/>
      <c r="T15430" s="73"/>
      <c r="U15430" s="74"/>
      <c r="V15430" s="74"/>
      <c r="W15430" s="74"/>
      <c r="X15430" s="74"/>
    </row>
    <row r="15431">
      <c r="S15431" s="73"/>
      <c r="T15431" s="73"/>
      <c r="U15431" s="74"/>
      <c r="V15431" s="74"/>
      <c r="W15431" s="74"/>
      <c r="X15431" s="74"/>
    </row>
    <row r="15432">
      <c r="S15432" s="73"/>
      <c r="T15432" s="73"/>
      <c r="U15432" s="74"/>
      <c r="V15432" s="74"/>
      <c r="W15432" s="74"/>
      <c r="X15432" s="74"/>
    </row>
    <row r="15433">
      <c r="S15433" s="73"/>
      <c r="T15433" s="73"/>
      <c r="U15433" s="74"/>
      <c r="V15433" s="74"/>
      <c r="W15433" s="74"/>
      <c r="X15433" s="74"/>
    </row>
    <row r="15434">
      <c r="S15434" s="73"/>
      <c r="T15434" s="73"/>
      <c r="U15434" s="74"/>
      <c r="V15434" s="74"/>
      <c r="W15434" s="74"/>
      <c r="X15434" s="74"/>
    </row>
    <row r="15435">
      <c r="S15435" s="73"/>
      <c r="T15435" s="73"/>
      <c r="U15435" s="74"/>
      <c r="V15435" s="74"/>
      <c r="W15435" s="74"/>
      <c r="X15435" s="74"/>
    </row>
    <row r="15436">
      <c r="S15436" s="73"/>
      <c r="T15436" s="73"/>
      <c r="U15436" s="74"/>
      <c r="V15436" s="74"/>
      <c r="W15436" s="74"/>
      <c r="X15436" s="74"/>
    </row>
    <row r="15437">
      <c r="S15437" s="73"/>
      <c r="T15437" s="73"/>
      <c r="U15437" s="74"/>
      <c r="V15437" s="74"/>
      <c r="W15437" s="74"/>
      <c r="X15437" s="74"/>
    </row>
    <row r="15438">
      <c r="S15438" s="73"/>
      <c r="T15438" s="73"/>
      <c r="U15438" s="74"/>
      <c r="V15438" s="74"/>
      <c r="W15438" s="74"/>
      <c r="X15438" s="74"/>
    </row>
    <row r="15439">
      <c r="S15439" s="73"/>
      <c r="T15439" s="73"/>
      <c r="U15439" s="74"/>
      <c r="V15439" s="74"/>
      <c r="W15439" s="74"/>
      <c r="X15439" s="74"/>
    </row>
    <row r="15440">
      <c r="S15440" s="73"/>
      <c r="T15440" s="73"/>
      <c r="U15440" s="74"/>
      <c r="V15440" s="74"/>
      <c r="W15440" s="74"/>
      <c r="X15440" s="74"/>
    </row>
    <row r="15441">
      <c r="S15441" s="73"/>
      <c r="T15441" s="73"/>
      <c r="U15441" s="74"/>
      <c r="V15441" s="74"/>
      <c r="W15441" s="74"/>
      <c r="X15441" s="74"/>
    </row>
    <row r="15442">
      <c r="S15442" s="73"/>
      <c r="T15442" s="73"/>
      <c r="U15442" s="74"/>
      <c r="V15442" s="74"/>
      <c r="W15442" s="74"/>
      <c r="X15442" s="74"/>
    </row>
    <row r="15443">
      <c r="S15443" s="73"/>
      <c r="T15443" s="73"/>
      <c r="U15443" s="74"/>
      <c r="V15443" s="74"/>
      <c r="W15443" s="74"/>
      <c r="X15443" s="74"/>
    </row>
    <row r="15444">
      <c r="S15444" s="73"/>
      <c r="T15444" s="73"/>
      <c r="U15444" s="74"/>
      <c r="V15444" s="74"/>
      <c r="W15444" s="74"/>
      <c r="X15444" s="74"/>
    </row>
    <row r="15445">
      <c r="S15445" s="73"/>
      <c r="T15445" s="73"/>
      <c r="U15445" s="74"/>
      <c r="V15445" s="74"/>
      <c r="W15445" s="74"/>
      <c r="X15445" s="74"/>
    </row>
    <row r="15446">
      <c r="S15446" s="73"/>
      <c r="T15446" s="73"/>
      <c r="U15446" s="74"/>
      <c r="V15446" s="74"/>
      <c r="W15446" s="74"/>
      <c r="X15446" s="74"/>
    </row>
    <row r="15447">
      <c r="S15447" s="73"/>
      <c r="T15447" s="73"/>
      <c r="U15447" s="74"/>
      <c r="V15447" s="74"/>
      <c r="W15447" s="74"/>
      <c r="X15447" s="74"/>
    </row>
    <row r="15448">
      <c r="S15448" s="73"/>
      <c r="T15448" s="73"/>
      <c r="U15448" s="74"/>
      <c r="V15448" s="74"/>
      <c r="W15448" s="74"/>
      <c r="X15448" s="74"/>
    </row>
    <row r="15449">
      <c r="S15449" s="73"/>
      <c r="T15449" s="73"/>
      <c r="U15449" s="74"/>
      <c r="V15449" s="74"/>
      <c r="W15449" s="74"/>
      <c r="X15449" s="74"/>
    </row>
    <row r="15450">
      <c r="S15450" s="73"/>
      <c r="T15450" s="73"/>
      <c r="U15450" s="74"/>
      <c r="V15450" s="74"/>
      <c r="W15450" s="74"/>
      <c r="X15450" s="74"/>
    </row>
    <row r="15451">
      <c r="S15451" s="73"/>
      <c r="T15451" s="73"/>
      <c r="U15451" s="74"/>
      <c r="V15451" s="74"/>
      <c r="W15451" s="74"/>
      <c r="X15451" s="74"/>
    </row>
    <row r="15452">
      <c r="S15452" s="73"/>
      <c r="T15452" s="73"/>
      <c r="U15452" s="74"/>
      <c r="V15452" s="74"/>
      <c r="W15452" s="74"/>
      <c r="X15452" s="74"/>
    </row>
    <row r="15453">
      <c r="S15453" s="73"/>
      <c r="T15453" s="73"/>
      <c r="U15453" s="74"/>
      <c r="V15453" s="74"/>
      <c r="W15453" s="74"/>
      <c r="X15453" s="74"/>
    </row>
    <row r="15454">
      <c r="S15454" s="73"/>
      <c r="T15454" s="73"/>
      <c r="U15454" s="74"/>
      <c r="V15454" s="74"/>
      <c r="W15454" s="74"/>
      <c r="X15454" s="74"/>
    </row>
    <row r="15455">
      <c r="S15455" s="73"/>
      <c r="T15455" s="73"/>
      <c r="U15455" s="74"/>
      <c r="V15455" s="74"/>
      <c r="W15455" s="74"/>
      <c r="X15455" s="74"/>
    </row>
    <row r="15456">
      <c r="S15456" s="73"/>
      <c r="T15456" s="73"/>
      <c r="U15456" s="74"/>
      <c r="V15456" s="74"/>
      <c r="W15456" s="74"/>
      <c r="X15456" s="74"/>
    </row>
    <row r="15457">
      <c r="S15457" s="73"/>
      <c r="T15457" s="73"/>
      <c r="U15457" s="74"/>
      <c r="V15457" s="74"/>
      <c r="W15457" s="74"/>
      <c r="X15457" s="74"/>
    </row>
    <row r="15458">
      <c r="S15458" s="73"/>
      <c r="T15458" s="73"/>
      <c r="U15458" s="74"/>
      <c r="V15458" s="74"/>
      <c r="W15458" s="74"/>
      <c r="X15458" s="74"/>
    </row>
    <row r="15459">
      <c r="S15459" s="73"/>
      <c r="T15459" s="73"/>
      <c r="U15459" s="74"/>
      <c r="V15459" s="74"/>
      <c r="W15459" s="74"/>
      <c r="X15459" s="74"/>
    </row>
    <row r="15460">
      <c r="S15460" s="73"/>
      <c r="T15460" s="73"/>
      <c r="U15460" s="74"/>
      <c r="V15460" s="74"/>
      <c r="W15460" s="74"/>
      <c r="X15460" s="74"/>
    </row>
    <row r="15461">
      <c r="S15461" s="73"/>
      <c r="T15461" s="73"/>
      <c r="U15461" s="74"/>
      <c r="V15461" s="74"/>
      <c r="W15461" s="74"/>
      <c r="X15461" s="74"/>
    </row>
    <row r="15462">
      <c r="S15462" s="73"/>
      <c r="T15462" s="73"/>
      <c r="U15462" s="74"/>
      <c r="V15462" s="74"/>
      <c r="W15462" s="74"/>
      <c r="X15462" s="74"/>
    </row>
    <row r="15463">
      <c r="S15463" s="73"/>
      <c r="T15463" s="73"/>
      <c r="U15463" s="74"/>
      <c r="V15463" s="74"/>
      <c r="W15463" s="74"/>
      <c r="X15463" s="74"/>
    </row>
    <row r="15464">
      <c r="S15464" s="73"/>
      <c r="T15464" s="73"/>
      <c r="U15464" s="74"/>
      <c r="V15464" s="74"/>
      <c r="W15464" s="74"/>
      <c r="X15464" s="74"/>
    </row>
    <row r="15465">
      <c r="S15465" s="73"/>
      <c r="T15465" s="73"/>
      <c r="U15465" s="74"/>
      <c r="V15465" s="74"/>
      <c r="W15465" s="74"/>
      <c r="X15465" s="74"/>
    </row>
    <row r="15466">
      <c r="S15466" s="73"/>
      <c r="T15466" s="73"/>
      <c r="U15466" s="74"/>
      <c r="V15466" s="74"/>
      <c r="W15466" s="74"/>
      <c r="X15466" s="74"/>
    </row>
    <row r="15467">
      <c r="S15467" s="73"/>
      <c r="T15467" s="73"/>
      <c r="U15467" s="74"/>
      <c r="V15467" s="74"/>
      <c r="W15467" s="74"/>
      <c r="X15467" s="74"/>
    </row>
    <row r="15468">
      <c r="S15468" s="73"/>
      <c r="T15468" s="73"/>
      <c r="U15468" s="74"/>
      <c r="V15468" s="74"/>
      <c r="W15468" s="74"/>
      <c r="X15468" s="74"/>
    </row>
    <row r="15469">
      <c r="S15469" s="73"/>
      <c r="T15469" s="73"/>
      <c r="U15469" s="74"/>
      <c r="V15469" s="74"/>
      <c r="W15469" s="74"/>
      <c r="X15469" s="74"/>
    </row>
    <row r="15470">
      <c r="S15470" s="73"/>
      <c r="T15470" s="73"/>
      <c r="U15470" s="74"/>
      <c r="V15470" s="74"/>
      <c r="W15470" s="74"/>
      <c r="X15470" s="74"/>
    </row>
    <row r="15471">
      <c r="S15471" s="73"/>
      <c r="T15471" s="73"/>
      <c r="U15471" s="74"/>
      <c r="V15471" s="74"/>
      <c r="W15471" s="74"/>
      <c r="X15471" s="74"/>
    </row>
    <row r="15472">
      <c r="S15472" s="73"/>
      <c r="T15472" s="73"/>
      <c r="U15472" s="74"/>
      <c r="V15472" s="74"/>
      <c r="W15472" s="74"/>
      <c r="X15472" s="74"/>
    </row>
    <row r="15473">
      <c r="S15473" s="73"/>
      <c r="T15473" s="73"/>
      <c r="U15473" s="74"/>
      <c r="V15473" s="74"/>
      <c r="W15473" s="74"/>
      <c r="X15473" s="74"/>
    </row>
    <row r="15474">
      <c r="S15474" s="73"/>
      <c r="T15474" s="73"/>
      <c r="U15474" s="74"/>
      <c r="V15474" s="74"/>
      <c r="W15474" s="74"/>
      <c r="X15474" s="74"/>
    </row>
    <row r="15475">
      <c r="S15475" s="73"/>
      <c r="T15475" s="73"/>
      <c r="U15475" s="74"/>
      <c r="V15475" s="74"/>
      <c r="W15475" s="74"/>
      <c r="X15475" s="74"/>
    </row>
    <row r="15476">
      <c r="S15476" s="73"/>
      <c r="T15476" s="73"/>
      <c r="U15476" s="74"/>
      <c r="V15476" s="74"/>
      <c r="W15476" s="74"/>
      <c r="X15476" s="74"/>
    </row>
    <row r="15477">
      <c r="S15477" s="73"/>
      <c r="T15477" s="73"/>
      <c r="U15477" s="74"/>
      <c r="V15477" s="74"/>
      <c r="W15477" s="74"/>
      <c r="X15477" s="74"/>
    </row>
    <row r="15478">
      <c r="S15478" s="73"/>
      <c r="T15478" s="73"/>
      <c r="U15478" s="74"/>
      <c r="V15478" s="74"/>
      <c r="W15478" s="74"/>
      <c r="X15478" s="74"/>
    </row>
    <row r="15479">
      <c r="S15479" s="73"/>
      <c r="T15479" s="73"/>
      <c r="U15479" s="74"/>
      <c r="V15479" s="74"/>
      <c r="W15479" s="74"/>
      <c r="X15479" s="74"/>
    </row>
    <row r="15480">
      <c r="S15480" s="73"/>
      <c r="T15480" s="73"/>
      <c r="U15480" s="74"/>
      <c r="V15480" s="74"/>
      <c r="W15480" s="74"/>
      <c r="X15480" s="74"/>
    </row>
    <row r="15481">
      <c r="S15481" s="73"/>
      <c r="T15481" s="73"/>
      <c r="U15481" s="74"/>
      <c r="V15481" s="74"/>
      <c r="W15481" s="74"/>
      <c r="X15481" s="74"/>
    </row>
    <row r="15482">
      <c r="S15482" s="73"/>
      <c r="T15482" s="73"/>
      <c r="U15482" s="74"/>
      <c r="V15482" s="74"/>
      <c r="W15482" s="74"/>
      <c r="X15482" s="74"/>
    </row>
    <row r="15483">
      <c r="S15483" s="73"/>
      <c r="T15483" s="73"/>
      <c r="U15483" s="74"/>
      <c r="V15483" s="74"/>
      <c r="W15483" s="74"/>
      <c r="X15483" s="74"/>
    </row>
    <row r="15484">
      <c r="S15484" s="73"/>
      <c r="T15484" s="73"/>
      <c r="U15484" s="74"/>
      <c r="V15484" s="74"/>
      <c r="W15484" s="74"/>
      <c r="X15484" s="74"/>
    </row>
    <row r="15485">
      <c r="S15485" s="73"/>
      <c r="T15485" s="73"/>
      <c r="U15485" s="74"/>
      <c r="V15485" s="74"/>
      <c r="W15485" s="74"/>
      <c r="X15485" s="74"/>
    </row>
    <row r="15486">
      <c r="S15486" s="73"/>
      <c r="T15486" s="73"/>
      <c r="U15486" s="74"/>
      <c r="V15486" s="74"/>
      <c r="W15486" s="74"/>
      <c r="X15486" s="74"/>
    </row>
    <row r="15487">
      <c r="S15487" s="73"/>
      <c r="T15487" s="73"/>
      <c r="U15487" s="74"/>
      <c r="V15487" s="74"/>
      <c r="W15487" s="74"/>
      <c r="X15487" s="74"/>
    </row>
    <row r="15488">
      <c r="S15488" s="73"/>
      <c r="T15488" s="73"/>
      <c r="U15488" s="74"/>
      <c r="V15488" s="74"/>
      <c r="W15488" s="74"/>
      <c r="X15488" s="74"/>
    </row>
    <row r="15489">
      <c r="S15489" s="73"/>
      <c r="T15489" s="73"/>
      <c r="U15489" s="74"/>
      <c r="V15489" s="74"/>
      <c r="W15489" s="74"/>
      <c r="X15489" s="74"/>
    </row>
    <row r="15490">
      <c r="S15490" s="73"/>
      <c r="T15490" s="73"/>
      <c r="U15490" s="74"/>
      <c r="V15490" s="74"/>
      <c r="W15490" s="74"/>
      <c r="X15490" s="74"/>
    </row>
    <row r="15491">
      <c r="S15491" s="73"/>
      <c r="T15491" s="73"/>
      <c r="U15491" s="74"/>
      <c r="V15491" s="74"/>
      <c r="W15491" s="74"/>
      <c r="X15491" s="74"/>
    </row>
    <row r="15492">
      <c r="S15492" s="73"/>
      <c r="T15492" s="73"/>
      <c r="U15492" s="74"/>
      <c r="V15492" s="74"/>
      <c r="W15492" s="74"/>
      <c r="X15492" s="74"/>
    </row>
    <row r="15493">
      <c r="S15493" s="73"/>
      <c r="T15493" s="73"/>
      <c r="U15493" s="74"/>
      <c r="V15493" s="74"/>
      <c r="W15493" s="74"/>
      <c r="X15493" s="74"/>
    </row>
    <row r="15494">
      <c r="S15494" s="73"/>
      <c r="T15494" s="73"/>
      <c r="U15494" s="74"/>
      <c r="V15494" s="74"/>
      <c r="W15494" s="74"/>
      <c r="X15494" s="74"/>
    </row>
    <row r="15495">
      <c r="S15495" s="73"/>
      <c r="T15495" s="73"/>
      <c r="U15495" s="74"/>
      <c r="V15495" s="74"/>
      <c r="W15495" s="74"/>
      <c r="X15495" s="74"/>
    </row>
    <row r="15496">
      <c r="S15496" s="73"/>
      <c r="T15496" s="73"/>
      <c r="U15496" s="74"/>
      <c r="V15496" s="74"/>
      <c r="W15496" s="74"/>
      <c r="X15496" s="74"/>
    </row>
    <row r="15497">
      <c r="S15497" s="73"/>
      <c r="T15497" s="73"/>
      <c r="U15497" s="74"/>
      <c r="V15497" s="74"/>
      <c r="W15497" s="74"/>
      <c r="X15497" s="74"/>
    </row>
    <row r="15498">
      <c r="S15498" s="73"/>
      <c r="T15498" s="73"/>
      <c r="U15498" s="74"/>
      <c r="V15498" s="74"/>
      <c r="W15498" s="74"/>
      <c r="X15498" s="74"/>
    </row>
    <row r="15499">
      <c r="S15499" s="73"/>
      <c r="T15499" s="73"/>
      <c r="U15499" s="74"/>
      <c r="V15499" s="74"/>
      <c r="W15499" s="74"/>
      <c r="X15499" s="74"/>
    </row>
    <row r="15500">
      <c r="S15500" s="73"/>
      <c r="T15500" s="73"/>
      <c r="U15500" s="74"/>
      <c r="V15500" s="74"/>
      <c r="W15500" s="74"/>
      <c r="X15500" s="74"/>
    </row>
    <row r="15501">
      <c r="S15501" s="73"/>
      <c r="T15501" s="73"/>
      <c r="U15501" s="74"/>
      <c r="V15501" s="74"/>
      <c r="W15501" s="74"/>
      <c r="X15501" s="74"/>
    </row>
    <row r="15502">
      <c r="S15502" s="73"/>
      <c r="T15502" s="73"/>
      <c r="U15502" s="74"/>
      <c r="V15502" s="74"/>
      <c r="W15502" s="74"/>
      <c r="X15502" s="74"/>
    </row>
    <row r="15503">
      <c r="S15503" s="73"/>
      <c r="T15503" s="73"/>
      <c r="U15503" s="74"/>
      <c r="V15503" s="74"/>
      <c r="W15503" s="74"/>
      <c r="X15503" s="74"/>
    </row>
    <row r="15504">
      <c r="S15504" s="73"/>
      <c r="T15504" s="73"/>
      <c r="U15504" s="74"/>
      <c r="V15504" s="74"/>
      <c r="W15504" s="74"/>
      <c r="X15504" s="74"/>
    </row>
    <row r="15505">
      <c r="S15505" s="73"/>
      <c r="T15505" s="73"/>
      <c r="U15505" s="74"/>
      <c r="V15505" s="74"/>
      <c r="W15505" s="74"/>
      <c r="X15505" s="74"/>
    </row>
    <row r="15506">
      <c r="S15506" s="73"/>
      <c r="T15506" s="73"/>
      <c r="U15506" s="74"/>
      <c r="V15506" s="74"/>
      <c r="W15506" s="74"/>
      <c r="X15506" s="74"/>
    </row>
    <row r="15507">
      <c r="S15507" s="73"/>
      <c r="T15507" s="73"/>
      <c r="U15507" s="74"/>
      <c r="V15507" s="74"/>
      <c r="W15507" s="74"/>
      <c r="X15507" s="74"/>
    </row>
    <row r="15508">
      <c r="S15508" s="73"/>
      <c r="T15508" s="73"/>
      <c r="U15508" s="74"/>
      <c r="V15508" s="74"/>
      <c r="W15508" s="74"/>
      <c r="X15508" s="74"/>
    </row>
    <row r="15509">
      <c r="S15509" s="73"/>
      <c r="T15509" s="73"/>
      <c r="U15509" s="74"/>
      <c r="V15509" s="74"/>
      <c r="W15509" s="74"/>
      <c r="X15509" s="74"/>
    </row>
    <row r="15510">
      <c r="S15510" s="73"/>
      <c r="T15510" s="73"/>
      <c r="U15510" s="74"/>
      <c r="V15510" s="74"/>
      <c r="W15510" s="74"/>
      <c r="X15510" s="74"/>
    </row>
    <row r="15511">
      <c r="S15511" s="73"/>
      <c r="T15511" s="73"/>
      <c r="U15511" s="74"/>
      <c r="V15511" s="74"/>
      <c r="W15511" s="74"/>
      <c r="X15511" s="74"/>
    </row>
    <row r="15512">
      <c r="S15512" s="73"/>
      <c r="T15512" s="73"/>
      <c r="U15512" s="74"/>
      <c r="V15512" s="74"/>
      <c r="W15512" s="74"/>
      <c r="X15512" s="74"/>
    </row>
    <row r="15513">
      <c r="S15513" s="73"/>
      <c r="T15513" s="73"/>
      <c r="U15513" s="74"/>
      <c r="V15513" s="74"/>
      <c r="W15513" s="74"/>
      <c r="X15513" s="74"/>
    </row>
    <row r="15514">
      <c r="S15514" s="73"/>
      <c r="T15514" s="73"/>
      <c r="U15514" s="74"/>
      <c r="V15514" s="74"/>
      <c r="W15514" s="74"/>
      <c r="X15514" s="74"/>
    </row>
    <row r="15515">
      <c r="S15515" s="73"/>
      <c r="T15515" s="73"/>
      <c r="U15515" s="74"/>
      <c r="V15515" s="74"/>
      <c r="W15515" s="74"/>
      <c r="X15515" s="74"/>
    </row>
    <row r="15516">
      <c r="S15516" s="73"/>
      <c r="T15516" s="73"/>
      <c r="U15516" s="74"/>
      <c r="V15516" s="74"/>
      <c r="W15516" s="74"/>
      <c r="X15516" s="74"/>
    </row>
    <row r="15517">
      <c r="S15517" s="73"/>
      <c r="T15517" s="73"/>
      <c r="U15517" s="74"/>
      <c r="V15517" s="74"/>
      <c r="W15517" s="74"/>
      <c r="X15517" s="74"/>
    </row>
    <row r="15518">
      <c r="S15518" s="73"/>
      <c r="T15518" s="73"/>
      <c r="U15518" s="74"/>
      <c r="V15518" s="74"/>
      <c r="W15518" s="74"/>
      <c r="X15518" s="74"/>
    </row>
    <row r="15519">
      <c r="S15519" s="73"/>
      <c r="T15519" s="73"/>
      <c r="U15519" s="74"/>
      <c r="V15519" s="74"/>
      <c r="W15519" s="74"/>
      <c r="X15519" s="74"/>
    </row>
    <row r="15520">
      <c r="S15520" s="73"/>
      <c r="T15520" s="73"/>
      <c r="U15520" s="74"/>
      <c r="V15520" s="74"/>
      <c r="W15520" s="74"/>
      <c r="X15520" s="74"/>
    </row>
    <row r="15521">
      <c r="S15521" s="73"/>
      <c r="T15521" s="73"/>
      <c r="U15521" s="74"/>
      <c r="V15521" s="74"/>
      <c r="W15521" s="74"/>
      <c r="X15521" s="74"/>
    </row>
    <row r="15522">
      <c r="S15522" s="73"/>
      <c r="T15522" s="73"/>
      <c r="U15522" s="74"/>
      <c r="V15522" s="74"/>
      <c r="W15522" s="74"/>
      <c r="X15522" s="74"/>
    </row>
    <row r="15523">
      <c r="S15523" s="73"/>
      <c r="T15523" s="73"/>
      <c r="U15523" s="74"/>
      <c r="V15523" s="74"/>
      <c r="W15523" s="74"/>
      <c r="X15523" s="74"/>
    </row>
    <row r="15524">
      <c r="S15524" s="73"/>
      <c r="T15524" s="73"/>
      <c r="U15524" s="74"/>
      <c r="V15524" s="74"/>
      <c r="W15524" s="74"/>
      <c r="X15524" s="74"/>
    </row>
    <row r="15525">
      <c r="S15525" s="73"/>
      <c r="T15525" s="73"/>
      <c r="U15525" s="74"/>
      <c r="V15525" s="74"/>
      <c r="W15525" s="74"/>
      <c r="X15525" s="74"/>
    </row>
    <row r="15526">
      <c r="S15526" s="73"/>
      <c r="T15526" s="73"/>
      <c r="U15526" s="74"/>
      <c r="V15526" s="74"/>
      <c r="W15526" s="74"/>
      <c r="X15526" s="74"/>
    </row>
    <row r="15527">
      <c r="S15527" s="73"/>
      <c r="T15527" s="73"/>
      <c r="U15527" s="74"/>
      <c r="V15527" s="74"/>
      <c r="W15527" s="74"/>
      <c r="X15527" s="74"/>
    </row>
    <row r="15528">
      <c r="S15528" s="73"/>
      <c r="T15528" s="73"/>
      <c r="U15528" s="74"/>
      <c r="V15528" s="74"/>
      <c r="W15528" s="74"/>
      <c r="X15528" s="74"/>
    </row>
    <row r="15529">
      <c r="S15529" s="73"/>
      <c r="T15529" s="73"/>
      <c r="U15529" s="74"/>
      <c r="V15529" s="74"/>
      <c r="W15529" s="74"/>
      <c r="X15529" s="74"/>
    </row>
    <row r="15530">
      <c r="S15530" s="73"/>
      <c r="T15530" s="73"/>
      <c r="U15530" s="74"/>
      <c r="V15530" s="74"/>
      <c r="W15530" s="74"/>
      <c r="X15530" s="74"/>
    </row>
    <row r="15531">
      <c r="S15531" s="73"/>
      <c r="T15531" s="73"/>
      <c r="U15531" s="74"/>
      <c r="V15531" s="74"/>
      <c r="W15531" s="74"/>
      <c r="X15531" s="74"/>
    </row>
    <row r="15532">
      <c r="S15532" s="73"/>
      <c r="T15532" s="73"/>
      <c r="U15532" s="74"/>
      <c r="V15532" s="74"/>
      <c r="W15532" s="74"/>
      <c r="X15532" s="74"/>
    </row>
    <row r="15533">
      <c r="S15533" s="73"/>
      <c r="T15533" s="73"/>
      <c r="U15533" s="74"/>
      <c r="V15533" s="74"/>
      <c r="W15533" s="74"/>
      <c r="X15533" s="74"/>
    </row>
    <row r="15534">
      <c r="S15534" s="73"/>
      <c r="T15534" s="73"/>
      <c r="U15534" s="74"/>
      <c r="V15534" s="74"/>
      <c r="W15534" s="74"/>
      <c r="X15534" s="74"/>
    </row>
    <row r="15535">
      <c r="S15535" s="73"/>
      <c r="T15535" s="73"/>
      <c r="U15535" s="74"/>
      <c r="V15535" s="74"/>
      <c r="W15535" s="74"/>
      <c r="X15535" s="74"/>
    </row>
    <row r="15536">
      <c r="S15536" s="73"/>
      <c r="T15536" s="73"/>
      <c r="U15536" s="74"/>
      <c r="V15536" s="74"/>
      <c r="W15536" s="74"/>
      <c r="X15536" s="74"/>
    </row>
    <row r="15537">
      <c r="S15537" s="73"/>
      <c r="T15537" s="73"/>
      <c r="U15537" s="74"/>
      <c r="V15537" s="74"/>
      <c r="W15537" s="74"/>
      <c r="X15537" s="74"/>
    </row>
    <row r="15538">
      <c r="S15538" s="73"/>
      <c r="T15538" s="73"/>
      <c r="U15538" s="74"/>
      <c r="V15538" s="74"/>
      <c r="W15538" s="74"/>
      <c r="X15538" s="74"/>
    </row>
    <row r="15539">
      <c r="S15539" s="73"/>
      <c r="T15539" s="73"/>
      <c r="U15539" s="74"/>
      <c r="V15539" s="74"/>
      <c r="W15539" s="74"/>
      <c r="X15539" s="74"/>
    </row>
    <row r="15540">
      <c r="S15540" s="73"/>
      <c r="T15540" s="73"/>
      <c r="U15540" s="74"/>
      <c r="V15540" s="74"/>
      <c r="W15540" s="74"/>
      <c r="X15540" s="74"/>
    </row>
    <row r="15541">
      <c r="S15541" s="73"/>
      <c r="T15541" s="73"/>
      <c r="U15541" s="74"/>
      <c r="V15541" s="74"/>
      <c r="W15541" s="74"/>
      <c r="X15541" s="74"/>
    </row>
    <row r="15542">
      <c r="S15542" s="73"/>
      <c r="T15542" s="73"/>
      <c r="U15542" s="74"/>
      <c r="V15542" s="74"/>
      <c r="W15542" s="74"/>
      <c r="X15542" s="74"/>
    </row>
    <row r="15543">
      <c r="S15543" s="73"/>
      <c r="T15543" s="73"/>
      <c r="U15543" s="74"/>
      <c r="V15543" s="74"/>
      <c r="W15543" s="74"/>
      <c r="X15543" s="74"/>
    </row>
    <row r="15544">
      <c r="S15544" s="73"/>
      <c r="T15544" s="73"/>
      <c r="U15544" s="74"/>
      <c r="V15544" s="74"/>
      <c r="W15544" s="74"/>
      <c r="X15544" s="74"/>
    </row>
    <row r="15545">
      <c r="S15545" s="73"/>
      <c r="T15545" s="73"/>
      <c r="U15545" s="74"/>
      <c r="V15545" s="74"/>
      <c r="W15545" s="74"/>
      <c r="X15545" s="74"/>
    </row>
    <row r="15546">
      <c r="S15546" s="73"/>
      <c r="T15546" s="73"/>
      <c r="U15546" s="74"/>
      <c r="V15546" s="74"/>
      <c r="W15546" s="74"/>
      <c r="X15546" s="74"/>
    </row>
    <row r="15547">
      <c r="S15547" s="73"/>
      <c r="T15547" s="73"/>
      <c r="U15547" s="74"/>
      <c r="V15547" s="74"/>
      <c r="W15547" s="74"/>
      <c r="X15547" s="74"/>
    </row>
    <row r="15548">
      <c r="S15548" s="73"/>
      <c r="T15548" s="73"/>
      <c r="U15548" s="74"/>
      <c r="V15548" s="74"/>
      <c r="W15548" s="74"/>
      <c r="X15548" s="74"/>
    </row>
    <row r="15549">
      <c r="S15549" s="73"/>
      <c r="T15549" s="73"/>
      <c r="U15549" s="74"/>
      <c r="V15549" s="74"/>
      <c r="W15549" s="74"/>
      <c r="X15549" s="74"/>
    </row>
    <row r="15550">
      <c r="S15550" s="73"/>
      <c r="T15550" s="73"/>
      <c r="U15550" s="74"/>
      <c r="V15550" s="74"/>
      <c r="W15550" s="74"/>
      <c r="X15550" s="74"/>
    </row>
    <row r="15551">
      <c r="S15551" s="73"/>
      <c r="T15551" s="73"/>
      <c r="U15551" s="74"/>
      <c r="V15551" s="74"/>
      <c r="W15551" s="74"/>
      <c r="X15551" s="74"/>
    </row>
    <row r="15552">
      <c r="S15552" s="73"/>
      <c r="T15552" s="73"/>
      <c r="U15552" s="74"/>
      <c r="V15552" s="74"/>
      <c r="W15552" s="74"/>
      <c r="X15552" s="74"/>
    </row>
    <row r="15553">
      <c r="S15553" s="73"/>
      <c r="T15553" s="73"/>
      <c r="U15553" s="74"/>
      <c r="V15553" s="74"/>
      <c r="W15553" s="74"/>
      <c r="X15553" s="74"/>
    </row>
    <row r="15554">
      <c r="S15554" s="73"/>
      <c r="T15554" s="73"/>
      <c r="U15554" s="74"/>
      <c r="V15554" s="74"/>
      <c r="W15554" s="74"/>
      <c r="X15554" s="74"/>
    </row>
    <row r="15555">
      <c r="S15555" s="73"/>
      <c r="T15555" s="73"/>
      <c r="U15555" s="74"/>
      <c r="V15555" s="74"/>
      <c r="W15555" s="74"/>
      <c r="X15555" s="74"/>
    </row>
    <row r="15556">
      <c r="S15556" s="73"/>
      <c r="T15556" s="73"/>
      <c r="U15556" s="74"/>
      <c r="V15556" s="74"/>
      <c r="W15556" s="74"/>
      <c r="X15556" s="74"/>
    </row>
    <row r="15557">
      <c r="S15557" s="73"/>
      <c r="T15557" s="73"/>
      <c r="U15557" s="74"/>
      <c r="V15557" s="74"/>
      <c r="W15557" s="74"/>
      <c r="X15557" s="74"/>
    </row>
    <row r="15558">
      <c r="S15558" s="73"/>
      <c r="T15558" s="73"/>
      <c r="U15558" s="74"/>
      <c r="V15558" s="74"/>
      <c r="W15558" s="74"/>
      <c r="X15558" s="74"/>
    </row>
    <row r="15559">
      <c r="S15559" s="73"/>
      <c r="T15559" s="73"/>
      <c r="U15559" s="74"/>
      <c r="V15559" s="74"/>
      <c r="W15559" s="74"/>
      <c r="X15559" s="74"/>
    </row>
    <row r="15560">
      <c r="S15560" s="73"/>
      <c r="T15560" s="73"/>
      <c r="U15560" s="74"/>
      <c r="V15560" s="74"/>
      <c r="W15560" s="74"/>
      <c r="X15560" s="74"/>
    </row>
    <row r="15561">
      <c r="S15561" s="73"/>
      <c r="T15561" s="73"/>
      <c r="U15561" s="74"/>
      <c r="V15561" s="74"/>
      <c r="W15561" s="74"/>
      <c r="X15561" s="74"/>
    </row>
    <row r="15562">
      <c r="S15562" s="73"/>
      <c r="T15562" s="73"/>
      <c r="U15562" s="74"/>
      <c r="V15562" s="74"/>
      <c r="W15562" s="74"/>
      <c r="X15562" s="74"/>
    </row>
    <row r="15563">
      <c r="S15563" s="73"/>
      <c r="T15563" s="73"/>
      <c r="U15563" s="74"/>
      <c r="V15563" s="74"/>
      <c r="W15563" s="74"/>
      <c r="X15563" s="74"/>
    </row>
    <row r="15564">
      <c r="S15564" s="73"/>
      <c r="T15564" s="73"/>
      <c r="U15564" s="74"/>
      <c r="V15564" s="74"/>
      <c r="W15564" s="74"/>
      <c r="X15564" s="74"/>
    </row>
    <row r="15565">
      <c r="S15565" s="73"/>
      <c r="T15565" s="73"/>
      <c r="U15565" s="74"/>
      <c r="V15565" s="74"/>
      <c r="W15565" s="74"/>
      <c r="X15565" s="74"/>
    </row>
    <row r="15566">
      <c r="S15566" s="73"/>
      <c r="T15566" s="73"/>
      <c r="U15566" s="74"/>
      <c r="V15566" s="74"/>
      <c r="W15566" s="74"/>
      <c r="X15566" s="74"/>
    </row>
    <row r="15567">
      <c r="S15567" s="73"/>
      <c r="T15567" s="73"/>
      <c r="U15567" s="74"/>
      <c r="V15567" s="74"/>
      <c r="W15567" s="74"/>
      <c r="X15567" s="74"/>
    </row>
    <row r="15568">
      <c r="S15568" s="73"/>
      <c r="T15568" s="73"/>
      <c r="U15568" s="74"/>
      <c r="V15568" s="74"/>
      <c r="W15568" s="74"/>
      <c r="X15568" s="74"/>
    </row>
    <row r="15569">
      <c r="S15569" s="73"/>
      <c r="T15569" s="73"/>
      <c r="U15569" s="74"/>
      <c r="V15569" s="74"/>
      <c r="W15569" s="74"/>
      <c r="X15569" s="74"/>
    </row>
    <row r="15570">
      <c r="S15570" s="73"/>
      <c r="T15570" s="73"/>
      <c r="U15570" s="74"/>
      <c r="V15570" s="74"/>
      <c r="W15570" s="74"/>
      <c r="X15570" s="74"/>
    </row>
    <row r="15571">
      <c r="S15571" s="73"/>
      <c r="T15571" s="73"/>
      <c r="U15571" s="74"/>
      <c r="V15571" s="74"/>
      <c r="W15571" s="74"/>
      <c r="X15571" s="74"/>
    </row>
    <row r="15572">
      <c r="S15572" s="73"/>
      <c r="T15572" s="73"/>
      <c r="U15572" s="74"/>
      <c r="V15572" s="74"/>
      <c r="W15572" s="74"/>
      <c r="X15572" s="74"/>
    </row>
    <row r="15573">
      <c r="S15573" s="73"/>
      <c r="T15573" s="73"/>
      <c r="U15573" s="74"/>
      <c r="V15573" s="74"/>
      <c r="W15573" s="74"/>
      <c r="X15573" s="74"/>
    </row>
    <row r="15574">
      <c r="S15574" s="73"/>
      <c r="T15574" s="73"/>
      <c r="U15574" s="74"/>
      <c r="V15574" s="74"/>
      <c r="W15574" s="74"/>
      <c r="X15574" s="74"/>
    </row>
    <row r="15575">
      <c r="S15575" s="73"/>
      <c r="T15575" s="73"/>
      <c r="U15575" s="74"/>
      <c r="V15575" s="74"/>
      <c r="W15575" s="74"/>
      <c r="X15575" s="74"/>
    </row>
    <row r="15576">
      <c r="S15576" s="73"/>
      <c r="T15576" s="73"/>
      <c r="U15576" s="74"/>
      <c r="V15576" s="74"/>
      <c r="W15576" s="74"/>
      <c r="X15576" s="74"/>
    </row>
    <row r="15577">
      <c r="S15577" s="73"/>
      <c r="T15577" s="73"/>
      <c r="U15577" s="74"/>
      <c r="V15577" s="74"/>
      <c r="W15577" s="74"/>
      <c r="X15577" s="74"/>
    </row>
    <row r="15578">
      <c r="S15578" s="73"/>
      <c r="T15578" s="73"/>
      <c r="U15578" s="74"/>
      <c r="V15578" s="74"/>
      <c r="W15578" s="74"/>
      <c r="X15578" s="74"/>
    </row>
    <row r="15579">
      <c r="S15579" s="73"/>
      <c r="T15579" s="73"/>
      <c r="U15579" s="74"/>
      <c r="V15579" s="74"/>
      <c r="W15579" s="74"/>
      <c r="X15579" s="74"/>
    </row>
    <row r="15580">
      <c r="S15580" s="73"/>
      <c r="T15580" s="73"/>
      <c r="U15580" s="74"/>
      <c r="V15580" s="74"/>
      <c r="W15580" s="74"/>
      <c r="X15580" s="74"/>
    </row>
    <row r="15581">
      <c r="S15581" s="73"/>
      <c r="T15581" s="73"/>
      <c r="U15581" s="74"/>
      <c r="V15581" s="74"/>
      <c r="W15581" s="74"/>
      <c r="X15581" s="74"/>
    </row>
    <row r="15582">
      <c r="S15582" s="73"/>
      <c r="T15582" s="73"/>
      <c r="U15582" s="74"/>
      <c r="V15582" s="74"/>
      <c r="W15582" s="74"/>
      <c r="X15582" s="74"/>
    </row>
    <row r="15583">
      <c r="S15583" s="73"/>
      <c r="T15583" s="73"/>
      <c r="U15583" s="74"/>
      <c r="V15583" s="74"/>
      <c r="W15583" s="74"/>
      <c r="X15583" s="74"/>
    </row>
    <row r="15584">
      <c r="S15584" s="73"/>
      <c r="T15584" s="73"/>
      <c r="U15584" s="74"/>
      <c r="V15584" s="74"/>
      <c r="W15584" s="74"/>
      <c r="X15584" s="74"/>
    </row>
    <row r="15585">
      <c r="S15585" s="73"/>
      <c r="T15585" s="73"/>
      <c r="U15585" s="74"/>
      <c r="V15585" s="74"/>
      <c r="W15585" s="74"/>
      <c r="X15585" s="74"/>
    </row>
    <row r="15586">
      <c r="S15586" s="73"/>
      <c r="T15586" s="73"/>
      <c r="U15586" s="74"/>
      <c r="V15586" s="74"/>
      <c r="W15586" s="74"/>
      <c r="X15586" s="74"/>
    </row>
    <row r="15587">
      <c r="S15587" s="73"/>
      <c r="T15587" s="73"/>
      <c r="U15587" s="74"/>
      <c r="V15587" s="74"/>
      <c r="W15587" s="74"/>
      <c r="X15587" s="74"/>
    </row>
    <row r="15588">
      <c r="S15588" s="73"/>
      <c r="T15588" s="73"/>
      <c r="U15588" s="74"/>
      <c r="V15588" s="74"/>
      <c r="W15588" s="74"/>
      <c r="X15588" s="74"/>
    </row>
    <row r="15589">
      <c r="S15589" s="73"/>
      <c r="T15589" s="73"/>
      <c r="U15589" s="74"/>
      <c r="V15589" s="74"/>
      <c r="W15589" s="74"/>
      <c r="X15589" s="74"/>
    </row>
    <row r="15590">
      <c r="S15590" s="73"/>
      <c r="T15590" s="73"/>
      <c r="U15590" s="74"/>
      <c r="V15590" s="74"/>
      <c r="W15590" s="74"/>
      <c r="X15590" s="74"/>
    </row>
    <row r="15591">
      <c r="S15591" s="73"/>
      <c r="T15591" s="73"/>
      <c r="U15591" s="74"/>
      <c r="V15591" s="74"/>
      <c r="W15591" s="74"/>
      <c r="X15591" s="74"/>
    </row>
    <row r="15592">
      <c r="S15592" s="73"/>
      <c r="T15592" s="73"/>
      <c r="U15592" s="74"/>
      <c r="V15592" s="74"/>
      <c r="W15592" s="74"/>
      <c r="X15592" s="74"/>
    </row>
    <row r="15593">
      <c r="S15593" s="73"/>
      <c r="T15593" s="73"/>
      <c r="U15593" s="74"/>
      <c r="V15593" s="74"/>
      <c r="W15593" s="74"/>
      <c r="X15593" s="74"/>
    </row>
    <row r="15594">
      <c r="S15594" s="73"/>
      <c r="T15594" s="73"/>
      <c r="U15594" s="74"/>
      <c r="V15594" s="74"/>
      <c r="W15594" s="74"/>
      <c r="X15594" s="74"/>
    </row>
    <row r="15595">
      <c r="S15595" s="73"/>
      <c r="T15595" s="73"/>
      <c r="U15595" s="74"/>
      <c r="V15595" s="74"/>
      <c r="W15595" s="74"/>
      <c r="X15595" s="74"/>
    </row>
    <row r="15596">
      <c r="S15596" s="73"/>
      <c r="T15596" s="73"/>
      <c r="U15596" s="74"/>
      <c r="V15596" s="74"/>
      <c r="W15596" s="74"/>
      <c r="X15596" s="74"/>
    </row>
    <row r="15597">
      <c r="S15597" s="73"/>
      <c r="T15597" s="73"/>
      <c r="U15597" s="74"/>
      <c r="V15597" s="74"/>
      <c r="W15597" s="74"/>
      <c r="X15597" s="74"/>
    </row>
    <row r="15598">
      <c r="S15598" s="73"/>
      <c r="T15598" s="73"/>
      <c r="U15598" s="74"/>
      <c r="V15598" s="74"/>
      <c r="W15598" s="74"/>
      <c r="X15598" s="74"/>
    </row>
    <row r="15599">
      <c r="S15599" s="73"/>
      <c r="T15599" s="73"/>
      <c r="U15599" s="74"/>
      <c r="V15599" s="74"/>
      <c r="W15599" s="74"/>
      <c r="X15599" s="74"/>
    </row>
    <row r="15600">
      <c r="S15600" s="73"/>
      <c r="T15600" s="73"/>
      <c r="U15600" s="74"/>
      <c r="V15600" s="74"/>
      <c r="W15600" s="74"/>
      <c r="X15600" s="74"/>
    </row>
    <row r="15601">
      <c r="S15601" s="73"/>
      <c r="T15601" s="73"/>
      <c r="U15601" s="74"/>
      <c r="V15601" s="74"/>
      <c r="W15601" s="74"/>
      <c r="X15601" s="74"/>
    </row>
    <row r="15602">
      <c r="S15602" s="73"/>
      <c r="T15602" s="73"/>
      <c r="U15602" s="74"/>
      <c r="V15602" s="74"/>
      <c r="W15602" s="74"/>
      <c r="X15602" s="74"/>
    </row>
    <row r="15603">
      <c r="S15603" s="73"/>
      <c r="T15603" s="73"/>
      <c r="U15603" s="74"/>
      <c r="V15603" s="74"/>
      <c r="W15603" s="74"/>
      <c r="X15603" s="74"/>
    </row>
    <row r="15604">
      <c r="S15604" s="76"/>
      <c r="T15604" s="73"/>
      <c r="U15604" s="74"/>
      <c r="V15604" s="74"/>
      <c r="W15604" s="74"/>
      <c r="X15604" s="74"/>
    </row>
    <row r="15605">
      <c r="S15605" s="73"/>
      <c r="T15605" s="73"/>
      <c r="U15605" s="74"/>
      <c r="V15605" s="74"/>
      <c r="W15605" s="74"/>
      <c r="X15605" s="74"/>
    </row>
    <row r="15606">
      <c r="S15606" s="73"/>
      <c r="T15606" s="73"/>
      <c r="U15606" s="74"/>
      <c r="V15606" s="74"/>
      <c r="W15606" s="74"/>
      <c r="X15606" s="74"/>
    </row>
    <row r="15607">
      <c r="S15607" s="73"/>
      <c r="T15607" s="73"/>
      <c r="U15607" s="74"/>
      <c r="V15607" s="74"/>
      <c r="W15607" s="74"/>
      <c r="X15607" s="74"/>
    </row>
    <row r="15608">
      <c r="S15608" s="73"/>
      <c r="T15608" s="73"/>
      <c r="U15608" s="74"/>
      <c r="V15608" s="74"/>
      <c r="W15608" s="74"/>
      <c r="X15608" s="74"/>
    </row>
    <row r="15609">
      <c r="S15609" s="73"/>
      <c r="T15609" s="73"/>
      <c r="U15609" s="74"/>
      <c r="V15609" s="74"/>
      <c r="W15609" s="74"/>
      <c r="X15609" s="74"/>
    </row>
    <row r="15610">
      <c r="S15610" s="73"/>
      <c r="T15610" s="73"/>
      <c r="U15610" s="74"/>
      <c r="V15610" s="74"/>
      <c r="W15610" s="74"/>
      <c r="X15610" s="74"/>
    </row>
    <row r="15611">
      <c r="S15611" s="73"/>
      <c r="T15611" s="73"/>
      <c r="U15611" s="74"/>
      <c r="V15611" s="74"/>
      <c r="W15611" s="74"/>
      <c r="X15611" s="74"/>
    </row>
    <row r="15612">
      <c r="S15612" s="73"/>
      <c r="T15612" s="73"/>
      <c r="U15612" s="74"/>
      <c r="V15612" s="74"/>
      <c r="W15612" s="74"/>
      <c r="X15612" s="74"/>
    </row>
    <row r="15613">
      <c r="S15613" s="73"/>
      <c r="T15613" s="73"/>
      <c r="U15613" s="74"/>
      <c r="V15613" s="74"/>
      <c r="W15613" s="74"/>
      <c r="X15613" s="74"/>
    </row>
    <row r="15614">
      <c r="S15614" s="73"/>
      <c r="T15614" s="73"/>
      <c r="U15614" s="74"/>
      <c r="V15614" s="74"/>
      <c r="W15614" s="74"/>
      <c r="X15614" s="74"/>
    </row>
    <row r="15615">
      <c r="S15615" s="73"/>
      <c r="T15615" s="73"/>
      <c r="U15615" s="74"/>
      <c r="V15615" s="74"/>
      <c r="W15615" s="74"/>
      <c r="X15615" s="74"/>
    </row>
    <row r="15616">
      <c r="S15616" s="73"/>
      <c r="T15616" s="73"/>
      <c r="U15616" s="74"/>
      <c r="V15616" s="74"/>
      <c r="W15616" s="74"/>
      <c r="X15616" s="74"/>
    </row>
    <row r="15617">
      <c r="S15617" s="73"/>
      <c r="T15617" s="73"/>
      <c r="U15617" s="74"/>
      <c r="V15617" s="74"/>
      <c r="W15617" s="74"/>
      <c r="X15617" s="74"/>
    </row>
    <row r="15618">
      <c r="S15618" s="73"/>
      <c r="T15618" s="73"/>
      <c r="U15618" s="74"/>
      <c r="V15618" s="74"/>
      <c r="W15618" s="74"/>
      <c r="X15618" s="74"/>
    </row>
    <row r="15619">
      <c r="S15619" s="73"/>
      <c r="T15619" s="73"/>
      <c r="U15619" s="74"/>
      <c r="V15619" s="74"/>
      <c r="W15619" s="74"/>
      <c r="X15619" s="74"/>
    </row>
    <row r="15620">
      <c r="S15620" s="73"/>
      <c r="T15620" s="73"/>
      <c r="U15620" s="74"/>
      <c r="V15620" s="74"/>
      <c r="W15620" s="74"/>
      <c r="X15620" s="74"/>
    </row>
    <row r="15621">
      <c r="S15621" s="73"/>
      <c r="T15621" s="73"/>
      <c r="U15621" s="74"/>
      <c r="V15621" s="74"/>
      <c r="W15621" s="74"/>
      <c r="X15621" s="74"/>
    </row>
    <row r="15622">
      <c r="S15622" s="73"/>
      <c r="T15622" s="73"/>
      <c r="U15622" s="74"/>
      <c r="V15622" s="74"/>
      <c r="W15622" s="74"/>
      <c r="X15622" s="74"/>
    </row>
    <row r="15623">
      <c r="S15623" s="73"/>
      <c r="T15623" s="73"/>
      <c r="U15623" s="74"/>
      <c r="V15623" s="74"/>
      <c r="W15623" s="74"/>
      <c r="X15623" s="74"/>
    </row>
    <row r="15624">
      <c r="S15624" s="73"/>
      <c r="T15624" s="73"/>
      <c r="U15624" s="74"/>
      <c r="V15624" s="74"/>
      <c r="W15624" s="74"/>
      <c r="X15624" s="74"/>
    </row>
    <row r="15625">
      <c r="S15625" s="73"/>
      <c r="T15625" s="73"/>
      <c r="U15625" s="74"/>
      <c r="V15625" s="74"/>
      <c r="W15625" s="74"/>
      <c r="X15625" s="74"/>
    </row>
    <row r="15626">
      <c r="S15626" s="73"/>
      <c r="T15626" s="73"/>
      <c r="U15626" s="74"/>
      <c r="V15626" s="74"/>
      <c r="W15626" s="74"/>
      <c r="X15626" s="74"/>
    </row>
    <row r="15627">
      <c r="S15627" s="73"/>
      <c r="T15627" s="73"/>
      <c r="U15627" s="74"/>
      <c r="V15627" s="74"/>
      <c r="W15627" s="74"/>
      <c r="X15627" s="74"/>
    </row>
    <row r="15628">
      <c r="S15628" s="73"/>
      <c r="T15628" s="73"/>
      <c r="U15628" s="74"/>
      <c r="V15628" s="74"/>
      <c r="W15628" s="74"/>
      <c r="X15628" s="74"/>
    </row>
    <row r="15629">
      <c r="S15629" s="73"/>
      <c r="T15629" s="73"/>
      <c r="U15629" s="74"/>
      <c r="V15629" s="74"/>
      <c r="W15629" s="74"/>
      <c r="X15629" s="74"/>
    </row>
    <row r="15630">
      <c r="S15630" s="73"/>
      <c r="T15630" s="73"/>
      <c r="U15630" s="74"/>
      <c r="V15630" s="74"/>
      <c r="W15630" s="74"/>
      <c r="X15630" s="74"/>
    </row>
    <row r="15631">
      <c r="S15631" s="73"/>
      <c r="T15631" s="73"/>
      <c r="U15631" s="74"/>
      <c r="V15631" s="74"/>
      <c r="W15631" s="74"/>
      <c r="X15631" s="74"/>
    </row>
    <row r="15632">
      <c r="S15632" s="73"/>
      <c r="T15632" s="73"/>
      <c r="U15632" s="74"/>
      <c r="V15632" s="74"/>
      <c r="W15632" s="74"/>
      <c r="X15632" s="74"/>
    </row>
    <row r="15633">
      <c r="S15633" s="73"/>
      <c r="T15633" s="73"/>
      <c r="U15633" s="74"/>
      <c r="V15633" s="74"/>
      <c r="W15633" s="74"/>
      <c r="X15633" s="74"/>
    </row>
    <row r="15634">
      <c r="S15634" s="73"/>
      <c r="T15634" s="73"/>
      <c r="U15634" s="74"/>
      <c r="V15634" s="74"/>
      <c r="W15634" s="74"/>
      <c r="X15634" s="74"/>
    </row>
    <row r="15635">
      <c r="S15635" s="73"/>
      <c r="T15635" s="73"/>
      <c r="U15635" s="74"/>
      <c r="V15635" s="74"/>
      <c r="W15635" s="74"/>
      <c r="X15635" s="74"/>
    </row>
    <row r="15636">
      <c r="S15636" s="73"/>
      <c r="T15636" s="73"/>
      <c r="U15636" s="74"/>
      <c r="V15636" s="74"/>
      <c r="W15636" s="74"/>
      <c r="X15636" s="74"/>
    </row>
    <row r="15637">
      <c r="S15637" s="73"/>
      <c r="T15637" s="73"/>
      <c r="U15637" s="74"/>
      <c r="V15637" s="74"/>
      <c r="W15637" s="74"/>
      <c r="X15637" s="74"/>
    </row>
    <row r="15638">
      <c r="S15638" s="73"/>
      <c r="T15638" s="73"/>
      <c r="U15638" s="74"/>
      <c r="V15638" s="74"/>
      <c r="W15638" s="74"/>
      <c r="X15638" s="74"/>
    </row>
    <row r="15639">
      <c r="S15639" s="73"/>
      <c r="T15639" s="73"/>
      <c r="U15639" s="74"/>
      <c r="V15639" s="74"/>
      <c r="W15639" s="74"/>
      <c r="X15639" s="74"/>
    </row>
    <row r="15640">
      <c r="S15640" s="73"/>
      <c r="T15640" s="73"/>
      <c r="U15640" s="74"/>
      <c r="V15640" s="74"/>
      <c r="W15640" s="74"/>
      <c r="X15640" s="74"/>
    </row>
    <row r="15641">
      <c r="S15641" s="73"/>
      <c r="T15641" s="73"/>
      <c r="U15641" s="74"/>
      <c r="V15641" s="74"/>
      <c r="W15641" s="74"/>
      <c r="X15641" s="74"/>
    </row>
    <row r="15642">
      <c r="S15642" s="73"/>
      <c r="T15642" s="73"/>
      <c r="U15642" s="74"/>
      <c r="V15642" s="74"/>
      <c r="W15642" s="74"/>
      <c r="X15642" s="74"/>
    </row>
    <row r="15643">
      <c r="S15643" s="73"/>
      <c r="T15643" s="73"/>
      <c r="U15643" s="74"/>
      <c r="V15643" s="74"/>
      <c r="W15643" s="74"/>
      <c r="X15643" s="74"/>
    </row>
    <row r="15644">
      <c r="S15644" s="73"/>
      <c r="T15644" s="73"/>
      <c r="U15644" s="74"/>
      <c r="V15644" s="74"/>
      <c r="W15644" s="74"/>
      <c r="X15644" s="74"/>
    </row>
    <row r="15645">
      <c r="S15645" s="73"/>
      <c r="T15645" s="73"/>
      <c r="U15645" s="74"/>
      <c r="V15645" s="74"/>
      <c r="W15645" s="74"/>
      <c r="X15645" s="74"/>
    </row>
    <row r="15646">
      <c r="S15646" s="73"/>
      <c r="T15646" s="73"/>
      <c r="U15646" s="74"/>
      <c r="V15646" s="74"/>
      <c r="W15646" s="74"/>
      <c r="X15646" s="74"/>
    </row>
    <row r="15647">
      <c r="S15647" s="73"/>
      <c r="T15647" s="73"/>
      <c r="U15647" s="74"/>
      <c r="V15647" s="74"/>
      <c r="W15647" s="74"/>
      <c r="X15647" s="74"/>
    </row>
    <row r="15648">
      <c r="S15648" s="73"/>
      <c r="T15648" s="73"/>
      <c r="U15648" s="74"/>
      <c r="V15648" s="74"/>
      <c r="W15648" s="74"/>
      <c r="X15648" s="74"/>
    </row>
    <row r="15649">
      <c r="S15649" s="73"/>
      <c r="T15649" s="73"/>
      <c r="U15649" s="74"/>
      <c r="V15649" s="74"/>
      <c r="W15649" s="74"/>
      <c r="X15649" s="74"/>
    </row>
    <row r="15650">
      <c r="S15650" s="73"/>
      <c r="T15650" s="73"/>
      <c r="U15650" s="74"/>
      <c r="V15650" s="74"/>
      <c r="W15650" s="74"/>
      <c r="X15650" s="74"/>
    </row>
    <row r="15651">
      <c r="S15651" s="73"/>
      <c r="T15651" s="73"/>
      <c r="U15651" s="74"/>
      <c r="V15651" s="74"/>
      <c r="W15651" s="74"/>
      <c r="X15651" s="74"/>
    </row>
    <row r="15652">
      <c r="S15652" s="73"/>
      <c r="T15652" s="73"/>
      <c r="U15652" s="74"/>
      <c r="V15652" s="74"/>
      <c r="W15652" s="74"/>
      <c r="X15652" s="74"/>
    </row>
    <row r="15653">
      <c r="S15653" s="73"/>
      <c r="T15653" s="73"/>
      <c r="U15653" s="74"/>
      <c r="V15653" s="74"/>
      <c r="W15653" s="74"/>
      <c r="X15653" s="74"/>
    </row>
    <row r="15654">
      <c r="S15654" s="73"/>
      <c r="T15654" s="73"/>
      <c r="U15654" s="74"/>
      <c r="V15654" s="74"/>
      <c r="W15654" s="74"/>
      <c r="X15654" s="74"/>
    </row>
    <row r="15655">
      <c r="S15655" s="73"/>
      <c r="T15655" s="73"/>
      <c r="U15655" s="74"/>
      <c r="V15655" s="74"/>
      <c r="W15655" s="74"/>
      <c r="X15655" s="74"/>
    </row>
    <row r="15656">
      <c r="S15656" s="73"/>
      <c r="T15656" s="73"/>
      <c r="U15656" s="74"/>
      <c r="V15656" s="74"/>
      <c r="W15656" s="74"/>
      <c r="X15656" s="74"/>
    </row>
    <row r="15657">
      <c r="S15657" s="73"/>
      <c r="T15657" s="73"/>
      <c r="U15657" s="74"/>
      <c r="V15657" s="74"/>
      <c r="W15657" s="74"/>
      <c r="X15657" s="74"/>
    </row>
    <row r="15658">
      <c r="S15658" s="73"/>
      <c r="T15658" s="73"/>
      <c r="U15658" s="74"/>
      <c r="V15658" s="74"/>
      <c r="W15658" s="74"/>
      <c r="X15658" s="74"/>
    </row>
    <row r="15659">
      <c r="S15659" s="73"/>
      <c r="T15659" s="73"/>
      <c r="U15659" s="74"/>
      <c r="V15659" s="74"/>
      <c r="W15659" s="74"/>
      <c r="X15659" s="74"/>
    </row>
    <row r="15660">
      <c r="S15660" s="73"/>
      <c r="T15660" s="73"/>
      <c r="U15660" s="74"/>
      <c r="V15660" s="74"/>
      <c r="W15660" s="74"/>
      <c r="X15660" s="74"/>
    </row>
    <row r="15661">
      <c r="S15661" s="73"/>
      <c r="T15661" s="73"/>
      <c r="U15661" s="74"/>
      <c r="V15661" s="74"/>
      <c r="W15661" s="74"/>
      <c r="X15661" s="74"/>
    </row>
    <row r="15662">
      <c r="S15662" s="73"/>
      <c r="T15662" s="73"/>
      <c r="U15662" s="74"/>
      <c r="V15662" s="74"/>
      <c r="W15662" s="74"/>
      <c r="X15662" s="74"/>
    </row>
    <row r="15663">
      <c r="S15663" s="73"/>
      <c r="T15663" s="73"/>
      <c r="U15663" s="74"/>
      <c r="V15663" s="74"/>
      <c r="W15663" s="74"/>
      <c r="X15663" s="74"/>
    </row>
    <row r="15664">
      <c r="S15664" s="73"/>
      <c r="T15664" s="73"/>
      <c r="U15664" s="74"/>
      <c r="V15664" s="74"/>
      <c r="W15664" s="74"/>
      <c r="X15664" s="74"/>
    </row>
    <row r="15665">
      <c r="S15665" s="73"/>
      <c r="T15665" s="73"/>
      <c r="U15665" s="74"/>
      <c r="V15665" s="74"/>
      <c r="W15665" s="74"/>
      <c r="X15665" s="74"/>
    </row>
    <row r="15666">
      <c r="S15666" s="73"/>
      <c r="T15666" s="73"/>
      <c r="U15666" s="74"/>
      <c r="V15666" s="74"/>
      <c r="W15666" s="74"/>
      <c r="X15666" s="74"/>
    </row>
    <row r="15667">
      <c r="S15667" s="73"/>
      <c r="T15667" s="73"/>
      <c r="U15667" s="74"/>
      <c r="V15667" s="74"/>
      <c r="W15667" s="74"/>
      <c r="X15667" s="74"/>
    </row>
    <row r="15668">
      <c r="S15668" s="73"/>
      <c r="T15668" s="73"/>
      <c r="U15668" s="74"/>
      <c r="V15668" s="74"/>
      <c r="W15668" s="74"/>
      <c r="X15668" s="74"/>
    </row>
    <row r="15669">
      <c r="S15669" s="73"/>
      <c r="T15669" s="73"/>
      <c r="U15669" s="74"/>
      <c r="V15669" s="74"/>
      <c r="W15669" s="74"/>
      <c r="X15669" s="74"/>
    </row>
    <row r="15670">
      <c r="S15670" s="73"/>
      <c r="T15670" s="73"/>
      <c r="U15670" s="74"/>
      <c r="V15670" s="74"/>
      <c r="W15670" s="74"/>
      <c r="X15670" s="74"/>
    </row>
    <row r="15671">
      <c r="S15671" s="73"/>
      <c r="T15671" s="73"/>
      <c r="U15671" s="74"/>
      <c r="V15671" s="74"/>
      <c r="W15671" s="74"/>
      <c r="X15671" s="74"/>
    </row>
    <row r="15672">
      <c r="S15672" s="73"/>
      <c r="T15672" s="73"/>
      <c r="U15672" s="74"/>
      <c r="V15672" s="74"/>
      <c r="W15672" s="74"/>
      <c r="X15672" s="74"/>
    </row>
    <row r="15673">
      <c r="S15673" s="73"/>
      <c r="T15673" s="73"/>
      <c r="U15673" s="74"/>
      <c r="V15673" s="74"/>
      <c r="W15673" s="74"/>
      <c r="X15673" s="74"/>
    </row>
    <row r="15674">
      <c r="S15674" s="73"/>
      <c r="T15674" s="73"/>
      <c r="U15674" s="74"/>
      <c r="V15674" s="74"/>
      <c r="W15674" s="74"/>
      <c r="X15674" s="74"/>
    </row>
    <row r="15675">
      <c r="S15675" s="73"/>
      <c r="T15675" s="73"/>
      <c r="U15675" s="74"/>
      <c r="V15675" s="74"/>
      <c r="W15675" s="74"/>
      <c r="X15675" s="74"/>
    </row>
    <row r="15676">
      <c r="S15676" s="73"/>
      <c r="T15676" s="73"/>
      <c r="U15676" s="74"/>
      <c r="V15676" s="74"/>
      <c r="W15676" s="74"/>
      <c r="X15676" s="74"/>
    </row>
    <row r="15677">
      <c r="S15677" s="73"/>
      <c r="T15677" s="73"/>
      <c r="U15677" s="74"/>
      <c r="V15677" s="74"/>
      <c r="W15677" s="74"/>
      <c r="X15677" s="74"/>
    </row>
    <row r="15678">
      <c r="S15678" s="73"/>
      <c r="T15678" s="73"/>
      <c r="U15678" s="74"/>
      <c r="V15678" s="74"/>
      <c r="W15678" s="74"/>
      <c r="X15678" s="74"/>
    </row>
    <row r="15679">
      <c r="S15679" s="73"/>
      <c r="T15679" s="73"/>
      <c r="U15679" s="74"/>
      <c r="V15679" s="74"/>
      <c r="W15679" s="74"/>
      <c r="X15679" s="74"/>
    </row>
    <row r="15680">
      <c r="S15680" s="73"/>
      <c r="T15680" s="73"/>
      <c r="U15680" s="74"/>
      <c r="V15680" s="74"/>
      <c r="W15680" s="74"/>
      <c r="X15680" s="74"/>
    </row>
    <row r="15681">
      <c r="S15681" s="73"/>
      <c r="T15681" s="73"/>
      <c r="U15681" s="74"/>
      <c r="V15681" s="74"/>
      <c r="W15681" s="74"/>
      <c r="X15681" s="74"/>
    </row>
    <row r="15682">
      <c r="S15682" s="73"/>
      <c r="T15682" s="73"/>
      <c r="U15682" s="74"/>
      <c r="V15682" s="74"/>
      <c r="W15682" s="74"/>
      <c r="X15682" s="74"/>
    </row>
    <row r="15683">
      <c r="S15683" s="73"/>
      <c r="T15683" s="73"/>
      <c r="U15683" s="74"/>
      <c r="V15683" s="74"/>
      <c r="W15683" s="74"/>
      <c r="X15683" s="74"/>
    </row>
    <row r="15684">
      <c r="S15684" s="73"/>
      <c r="T15684" s="73"/>
      <c r="U15684" s="74"/>
      <c r="V15684" s="74"/>
      <c r="W15684" s="74"/>
      <c r="X15684" s="74"/>
    </row>
    <row r="15685">
      <c r="S15685" s="73"/>
      <c r="T15685" s="73"/>
      <c r="U15685" s="74"/>
      <c r="V15685" s="74"/>
      <c r="W15685" s="74"/>
      <c r="X15685" s="74"/>
    </row>
    <row r="15686">
      <c r="S15686" s="73"/>
      <c r="T15686" s="73"/>
      <c r="U15686" s="74"/>
      <c r="V15686" s="74"/>
      <c r="W15686" s="74"/>
      <c r="X15686" s="74"/>
    </row>
    <row r="15687">
      <c r="S15687" s="73"/>
      <c r="T15687" s="73"/>
      <c r="U15687" s="74"/>
      <c r="V15687" s="74"/>
      <c r="W15687" s="74"/>
      <c r="X15687" s="74"/>
    </row>
    <row r="15688">
      <c r="S15688" s="73"/>
      <c r="T15688" s="73"/>
      <c r="U15688" s="74"/>
      <c r="V15688" s="74"/>
      <c r="W15688" s="74"/>
      <c r="X15688" s="74"/>
    </row>
    <row r="15689">
      <c r="S15689" s="73"/>
      <c r="T15689" s="73"/>
      <c r="U15689" s="74"/>
      <c r="V15689" s="74"/>
      <c r="W15689" s="74"/>
      <c r="X15689" s="74"/>
    </row>
    <row r="15690">
      <c r="S15690" s="73"/>
      <c r="T15690" s="73"/>
      <c r="U15690" s="74"/>
      <c r="V15690" s="74"/>
      <c r="W15690" s="74"/>
      <c r="X15690" s="74"/>
    </row>
    <row r="15691">
      <c r="S15691" s="73"/>
      <c r="T15691" s="73"/>
      <c r="U15691" s="74"/>
      <c r="V15691" s="74"/>
      <c r="W15691" s="74"/>
      <c r="X15691" s="74"/>
    </row>
    <row r="15692">
      <c r="S15692" s="73"/>
      <c r="T15692" s="73"/>
      <c r="U15692" s="74"/>
      <c r="V15692" s="74"/>
      <c r="W15692" s="74"/>
      <c r="X15692" s="74"/>
    </row>
    <row r="15693">
      <c r="S15693" s="73"/>
      <c r="T15693" s="73"/>
      <c r="U15693" s="74"/>
      <c r="V15693" s="74"/>
      <c r="W15693" s="74"/>
      <c r="X15693" s="74"/>
    </row>
    <row r="15694">
      <c r="S15694" s="73"/>
      <c r="T15694" s="73"/>
      <c r="U15694" s="74"/>
      <c r="V15694" s="74"/>
      <c r="W15694" s="74"/>
      <c r="X15694" s="74"/>
    </row>
    <row r="15695">
      <c r="S15695" s="73"/>
      <c r="T15695" s="73"/>
      <c r="U15695" s="74"/>
      <c r="V15695" s="74"/>
      <c r="W15695" s="74"/>
      <c r="X15695" s="74"/>
    </row>
    <row r="15696">
      <c r="S15696" s="73"/>
      <c r="T15696" s="73"/>
      <c r="U15696" s="74"/>
      <c r="V15696" s="74"/>
      <c r="W15696" s="74"/>
      <c r="X15696" s="74"/>
    </row>
    <row r="15697">
      <c r="S15697" s="73"/>
      <c r="T15697" s="73"/>
      <c r="U15697" s="74"/>
      <c r="V15697" s="74"/>
      <c r="W15697" s="74"/>
      <c r="X15697" s="74"/>
    </row>
    <row r="15698">
      <c r="S15698" s="73"/>
      <c r="T15698" s="73"/>
      <c r="U15698" s="74"/>
      <c r="V15698" s="74"/>
      <c r="W15698" s="74"/>
      <c r="X15698" s="74"/>
    </row>
    <row r="15699">
      <c r="S15699" s="73"/>
      <c r="T15699" s="73"/>
      <c r="U15699" s="74"/>
      <c r="V15699" s="74"/>
      <c r="W15699" s="74"/>
      <c r="X15699" s="74"/>
    </row>
    <row r="15700">
      <c r="S15700" s="73"/>
      <c r="T15700" s="73"/>
      <c r="U15700" s="74"/>
      <c r="V15700" s="74"/>
      <c r="W15700" s="74"/>
      <c r="X15700" s="74"/>
    </row>
    <row r="15701">
      <c r="S15701" s="73"/>
      <c r="T15701" s="73"/>
      <c r="U15701" s="74"/>
      <c r="V15701" s="74"/>
      <c r="W15701" s="74"/>
      <c r="X15701" s="74"/>
    </row>
    <row r="15702">
      <c r="S15702" s="73"/>
      <c r="T15702" s="73"/>
      <c r="U15702" s="74"/>
      <c r="V15702" s="74"/>
      <c r="W15702" s="74"/>
      <c r="X15702" s="74"/>
    </row>
    <row r="15703">
      <c r="S15703" s="73"/>
      <c r="T15703" s="73"/>
      <c r="U15703" s="74"/>
      <c r="V15703" s="74"/>
      <c r="W15703" s="74"/>
      <c r="X15703" s="74"/>
    </row>
    <row r="15704">
      <c r="S15704" s="73"/>
      <c r="T15704" s="73"/>
      <c r="U15704" s="74"/>
      <c r="V15704" s="74"/>
      <c r="W15704" s="74"/>
      <c r="X15704" s="74"/>
    </row>
    <row r="15705">
      <c r="S15705" s="73"/>
      <c r="T15705" s="73"/>
      <c r="U15705" s="74"/>
      <c r="V15705" s="74"/>
      <c r="W15705" s="74"/>
      <c r="X15705" s="74"/>
    </row>
    <row r="15706">
      <c r="S15706" s="73"/>
      <c r="T15706" s="73"/>
      <c r="U15706" s="74"/>
      <c r="V15706" s="74"/>
      <c r="W15706" s="74"/>
      <c r="X15706" s="74"/>
    </row>
    <row r="15707">
      <c r="S15707" s="73"/>
      <c r="T15707" s="73"/>
      <c r="U15707" s="74"/>
      <c r="V15707" s="74"/>
      <c r="W15707" s="74"/>
      <c r="X15707" s="74"/>
    </row>
    <row r="15708">
      <c r="S15708" s="73"/>
      <c r="T15708" s="73"/>
      <c r="U15708" s="74"/>
      <c r="V15708" s="74"/>
      <c r="W15708" s="74"/>
      <c r="X15708" s="74"/>
    </row>
    <row r="15709">
      <c r="S15709" s="73"/>
      <c r="T15709" s="73"/>
      <c r="U15709" s="74"/>
      <c r="V15709" s="74"/>
      <c r="W15709" s="74"/>
      <c r="X15709" s="74"/>
    </row>
    <row r="15710">
      <c r="S15710" s="73"/>
      <c r="T15710" s="73"/>
      <c r="U15710" s="74"/>
      <c r="V15710" s="74"/>
      <c r="W15710" s="74"/>
      <c r="X15710" s="74"/>
    </row>
    <row r="15711">
      <c r="S15711" s="73"/>
      <c r="T15711" s="73"/>
      <c r="U15711" s="74"/>
      <c r="V15711" s="74"/>
      <c r="W15711" s="74"/>
      <c r="X15711" s="74"/>
    </row>
    <row r="15712">
      <c r="S15712" s="73"/>
      <c r="T15712" s="73"/>
      <c r="U15712" s="74"/>
      <c r="V15712" s="74"/>
      <c r="W15712" s="74"/>
      <c r="X15712" s="74"/>
    </row>
    <row r="15713">
      <c r="S15713" s="73"/>
      <c r="T15713" s="73"/>
      <c r="U15713" s="74"/>
      <c r="V15713" s="74"/>
      <c r="W15713" s="74"/>
      <c r="X15713" s="74"/>
    </row>
    <row r="15714">
      <c r="S15714" s="73"/>
      <c r="T15714" s="73"/>
      <c r="U15714" s="74"/>
      <c r="V15714" s="74"/>
      <c r="W15714" s="74"/>
      <c r="X15714" s="74"/>
    </row>
    <row r="15715">
      <c r="S15715" s="73"/>
      <c r="T15715" s="73"/>
      <c r="U15715" s="74"/>
      <c r="V15715" s="74"/>
      <c r="W15715" s="74"/>
      <c r="X15715" s="74"/>
    </row>
    <row r="15716">
      <c r="S15716" s="73"/>
      <c r="T15716" s="73"/>
      <c r="U15716" s="74"/>
      <c r="V15716" s="74"/>
      <c r="W15716" s="74"/>
      <c r="X15716" s="74"/>
    </row>
    <row r="15717">
      <c r="S15717" s="73"/>
      <c r="T15717" s="73"/>
      <c r="U15717" s="74"/>
      <c r="V15717" s="74"/>
      <c r="W15717" s="74"/>
      <c r="X15717" s="74"/>
    </row>
    <row r="15718">
      <c r="S15718" s="73"/>
      <c r="T15718" s="73"/>
      <c r="U15718" s="74"/>
      <c r="V15718" s="74"/>
      <c r="W15718" s="74"/>
      <c r="X15718" s="74"/>
    </row>
    <row r="15719">
      <c r="S15719" s="73"/>
      <c r="T15719" s="73"/>
      <c r="U15719" s="74"/>
      <c r="V15719" s="74"/>
      <c r="W15719" s="74"/>
      <c r="X15719" s="74"/>
    </row>
    <row r="15720">
      <c r="S15720" s="73"/>
      <c r="T15720" s="73"/>
      <c r="U15720" s="74"/>
      <c r="V15720" s="74"/>
      <c r="W15720" s="74"/>
      <c r="X15720" s="74"/>
    </row>
    <row r="15721">
      <c r="S15721" s="73"/>
      <c r="T15721" s="73"/>
      <c r="U15721" s="74"/>
      <c r="V15721" s="74"/>
      <c r="W15721" s="74"/>
      <c r="X15721" s="74"/>
    </row>
    <row r="15722">
      <c r="S15722" s="73"/>
      <c r="T15722" s="73"/>
      <c r="U15722" s="74"/>
      <c r="V15722" s="74"/>
      <c r="W15722" s="74"/>
      <c r="X15722" s="74"/>
    </row>
    <row r="15723">
      <c r="S15723" s="73"/>
      <c r="T15723" s="73"/>
      <c r="U15723" s="74"/>
      <c r="V15723" s="74"/>
      <c r="W15723" s="74"/>
      <c r="X15723" s="74"/>
    </row>
    <row r="15724">
      <c r="S15724" s="73"/>
      <c r="T15724" s="73"/>
      <c r="U15724" s="74"/>
      <c r="V15724" s="74"/>
      <c r="W15724" s="74"/>
      <c r="X15724" s="74"/>
    </row>
    <row r="15725">
      <c r="S15725" s="73"/>
      <c r="T15725" s="73"/>
      <c r="U15725" s="74"/>
      <c r="V15725" s="74"/>
      <c r="W15725" s="74"/>
      <c r="X15725" s="74"/>
    </row>
    <row r="15726">
      <c r="S15726" s="73"/>
      <c r="T15726" s="73"/>
      <c r="U15726" s="74"/>
      <c r="V15726" s="74"/>
      <c r="W15726" s="74"/>
      <c r="X15726" s="74"/>
    </row>
    <row r="15727">
      <c r="S15727" s="73"/>
      <c r="T15727" s="73"/>
      <c r="U15727" s="74"/>
      <c r="V15727" s="74"/>
      <c r="W15727" s="74"/>
      <c r="X15727" s="74"/>
    </row>
    <row r="15728">
      <c r="S15728" s="73"/>
      <c r="T15728" s="73"/>
      <c r="U15728" s="74"/>
      <c r="V15728" s="74"/>
      <c r="W15728" s="74"/>
      <c r="X15728" s="74"/>
    </row>
    <row r="15729">
      <c r="S15729" s="73"/>
      <c r="T15729" s="73"/>
      <c r="U15729" s="74"/>
      <c r="V15729" s="74"/>
      <c r="W15729" s="74"/>
      <c r="X15729" s="74"/>
    </row>
    <row r="15730">
      <c r="S15730" s="73"/>
      <c r="T15730" s="73"/>
      <c r="U15730" s="74"/>
      <c r="V15730" s="74"/>
      <c r="W15730" s="74"/>
      <c r="X15730" s="74"/>
    </row>
    <row r="15731">
      <c r="S15731" s="73"/>
      <c r="T15731" s="73"/>
      <c r="U15731" s="74"/>
      <c r="V15731" s="74"/>
      <c r="W15731" s="74"/>
      <c r="X15731" s="74"/>
    </row>
    <row r="15732">
      <c r="S15732" s="73"/>
      <c r="T15732" s="73"/>
      <c r="U15732" s="74"/>
      <c r="V15732" s="74"/>
      <c r="W15732" s="74"/>
      <c r="X15732" s="74"/>
    </row>
    <row r="15733">
      <c r="S15733" s="73"/>
      <c r="T15733" s="73"/>
      <c r="U15733" s="74"/>
      <c r="V15733" s="74"/>
      <c r="W15733" s="74"/>
      <c r="X15733" s="74"/>
    </row>
    <row r="15734">
      <c r="S15734" s="73"/>
      <c r="T15734" s="73"/>
      <c r="U15734" s="74"/>
      <c r="V15734" s="74"/>
      <c r="W15734" s="74"/>
      <c r="X15734" s="74"/>
    </row>
    <row r="15735">
      <c r="S15735" s="73"/>
      <c r="T15735" s="73"/>
      <c r="U15735" s="74"/>
      <c r="V15735" s="74"/>
      <c r="W15735" s="74"/>
      <c r="X15735" s="74"/>
    </row>
    <row r="15736">
      <c r="S15736" s="73"/>
      <c r="T15736" s="73"/>
      <c r="U15736" s="74"/>
      <c r="V15736" s="74"/>
      <c r="W15736" s="74"/>
      <c r="X15736" s="74"/>
    </row>
    <row r="15737">
      <c r="S15737" s="73"/>
      <c r="T15737" s="73"/>
      <c r="U15737" s="74"/>
      <c r="V15737" s="74"/>
      <c r="W15737" s="74"/>
      <c r="X15737" s="74"/>
    </row>
    <row r="15738">
      <c r="S15738" s="73"/>
      <c r="T15738" s="73"/>
      <c r="U15738" s="74"/>
      <c r="V15738" s="74"/>
      <c r="W15738" s="74"/>
      <c r="X15738" s="74"/>
    </row>
    <row r="15739">
      <c r="S15739" s="73"/>
      <c r="T15739" s="73"/>
      <c r="U15739" s="74"/>
      <c r="V15739" s="74"/>
      <c r="W15739" s="74"/>
      <c r="X15739" s="74"/>
    </row>
    <row r="15740">
      <c r="S15740" s="73"/>
      <c r="T15740" s="73"/>
      <c r="U15740" s="74"/>
      <c r="V15740" s="74"/>
      <c r="W15740" s="74"/>
      <c r="X15740" s="74"/>
    </row>
    <row r="15741">
      <c r="S15741" s="73"/>
      <c r="T15741" s="73"/>
      <c r="U15741" s="74"/>
      <c r="V15741" s="74"/>
      <c r="W15741" s="74"/>
      <c r="X15741" s="74"/>
    </row>
    <row r="15742">
      <c r="S15742" s="73"/>
      <c r="T15742" s="73"/>
      <c r="U15742" s="74"/>
      <c r="V15742" s="74"/>
      <c r="W15742" s="74"/>
      <c r="X15742" s="74"/>
    </row>
    <row r="15743">
      <c r="S15743" s="73"/>
      <c r="T15743" s="73"/>
      <c r="U15743" s="74"/>
      <c r="V15743" s="74"/>
      <c r="W15743" s="74"/>
      <c r="X15743" s="74"/>
    </row>
    <row r="15744">
      <c r="S15744" s="73"/>
      <c r="T15744" s="73"/>
      <c r="U15744" s="74"/>
      <c r="V15744" s="74"/>
      <c r="W15744" s="74"/>
      <c r="X15744" s="74"/>
    </row>
    <row r="15745">
      <c r="S15745" s="73"/>
      <c r="T15745" s="73"/>
      <c r="U15745" s="74"/>
      <c r="V15745" s="74"/>
      <c r="W15745" s="74"/>
      <c r="X15745" s="74"/>
    </row>
    <row r="15746">
      <c r="S15746" s="73"/>
      <c r="T15746" s="73"/>
      <c r="U15746" s="74"/>
      <c r="V15746" s="74"/>
      <c r="W15746" s="74"/>
      <c r="X15746" s="74"/>
    </row>
    <row r="15747">
      <c r="S15747" s="73"/>
      <c r="T15747" s="73"/>
      <c r="U15747" s="74"/>
      <c r="V15747" s="74"/>
      <c r="W15747" s="74"/>
      <c r="X15747" s="74"/>
    </row>
    <row r="15748">
      <c r="S15748" s="73"/>
      <c r="T15748" s="73"/>
      <c r="U15748" s="74"/>
      <c r="V15748" s="74"/>
      <c r="W15748" s="74"/>
      <c r="X15748" s="74"/>
    </row>
    <row r="15749">
      <c r="S15749" s="73"/>
      <c r="T15749" s="73"/>
      <c r="U15749" s="74"/>
      <c r="V15749" s="74"/>
      <c r="W15749" s="74"/>
      <c r="X15749" s="74"/>
    </row>
    <row r="15750">
      <c r="S15750" s="73"/>
      <c r="T15750" s="73"/>
      <c r="U15750" s="74"/>
      <c r="V15750" s="74"/>
      <c r="W15750" s="74"/>
      <c r="X15750" s="74"/>
    </row>
    <row r="15751">
      <c r="S15751" s="73"/>
      <c r="T15751" s="73"/>
      <c r="U15751" s="74"/>
      <c r="V15751" s="74"/>
      <c r="W15751" s="74"/>
      <c r="X15751" s="74"/>
    </row>
    <row r="15752">
      <c r="S15752" s="73"/>
      <c r="T15752" s="73"/>
      <c r="U15752" s="74"/>
      <c r="V15752" s="74"/>
      <c r="W15752" s="74"/>
      <c r="X15752" s="74"/>
    </row>
    <row r="15753">
      <c r="S15753" s="73"/>
      <c r="T15753" s="73"/>
      <c r="U15753" s="74"/>
      <c r="V15753" s="74"/>
      <c r="W15753" s="74"/>
      <c r="X15753" s="74"/>
    </row>
    <row r="15754">
      <c r="S15754" s="73"/>
      <c r="T15754" s="73"/>
      <c r="U15754" s="74"/>
      <c r="V15754" s="74"/>
      <c r="W15754" s="74"/>
      <c r="X15754" s="74"/>
    </row>
    <row r="15755">
      <c r="S15755" s="73"/>
      <c r="T15755" s="73"/>
      <c r="U15755" s="74"/>
      <c r="V15755" s="74"/>
      <c r="W15755" s="74"/>
      <c r="X15755" s="74"/>
    </row>
    <row r="15756">
      <c r="S15756" s="73"/>
      <c r="T15756" s="73"/>
      <c r="U15756" s="74"/>
      <c r="V15756" s="74"/>
      <c r="W15756" s="74"/>
      <c r="X15756" s="74"/>
    </row>
    <row r="15757">
      <c r="S15757" s="73"/>
      <c r="T15757" s="73"/>
      <c r="U15757" s="74"/>
      <c r="V15757" s="74"/>
      <c r="W15757" s="74"/>
      <c r="X15757" s="74"/>
    </row>
    <row r="15758">
      <c r="S15758" s="73"/>
      <c r="T15758" s="73"/>
      <c r="U15758" s="74"/>
      <c r="V15758" s="74"/>
      <c r="W15758" s="74"/>
      <c r="X15758" s="74"/>
    </row>
    <row r="15759">
      <c r="S15759" s="73"/>
      <c r="T15759" s="73"/>
      <c r="U15759" s="74"/>
      <c r="V15759" s="74"/>
      <c r="W15759" s="74"/>
      <c r="X15759" s="74"/>
    </row>
    <row r="15760">
      <c r="S15760" s="73"/>
      <c r="T15760" s="73"/>
      <c r="U15760" s="74"/>
      <c r="V15760" s="74"/>
      <c r="W15760" s="74"/>
      <c r="X15760" s="74"/>
    </row>
    <row r="15761">
      <c r="S15761" s="73"/>
      <c r="T15761" s="73"/>
      <c r="U15761" s="74"/>
      <c r="V15761" s="74"/>
      <c r="W15761" s="74"/>
      <c r="X15761" s="74"/>
    </row>
    <row r="15762">
      <c r="S15762" s="73"/>
      <c r="T15762" s="73"/>
      <c r="U15762" s="74"/>
      <c r="V15762" s="74"/>
      <c r="W15762" s="74"/>
      <c r="X15762" s="74"/>
    </row>
    <row r="15763">
      <c r="S15763" s="73"/>
      <c r="T15763" s="73"/>
      <c r="U15763" s="74"/>
      <c r="V15763" s="74"/>
      <c r="W15763" s="74"/>
      <c r="X15763" s="74"/>
    </row>
    <row r="15764">
      <c r="S15764" s="73"/>
      <c r="T15764" s="73"/>
      <c r="U15764" s="74"/>
      <c r="V15764" s="74"/>
      <c r="W15764" s="74"/>
      <c r="X15764" s="74"/>
    </row>
    <row r="15765">
      <c r="S15765" s="73"/>
      <c r="T15765" s="73"/>
      <c r="U15765" s="74"/>
      <c r="V15765" s="74"/>
      <c r="W15765" s="74"/>
      <c r="X15765" s="74"/>
    </row>
    <row r="15766">
      <c r="S15766" s="73"/>
      <c r="T15766" s="73"/>
      <c r="U15766" s="74"/>
      <c r="V15766" s="74"/>
      <c r="W15766" s="74"/>
      <c r="X15766" s="74"/>
    </row>
    <row r="15767">
      <c r="S15767" s="73"/>
      <c r="T15767" s="73"/>
      <c r="U15767" s="74"/>
      <c r="V15767" s="74"/>
      <c r="W15767" s="74"/>
      <c r="X15767" s="74"/>
    </row>
    <row r="15768">
      <c r="S15768" s="73"/>
      <c r="T15768" s="73"/>
      <c r="U15768" s="74"/>
      <c r="V15768" s="74"/>
      <c r="W15768" s="74"/>
      <c r="X15768" s="74"/>
    </row>
    <row r="15769">
      <c r="S15769" s="73"/>
      <c r="T15769" s="73"/>
      <c r="U15769" s="74"/>
      <c r="V15769" s="74"/>
      <c r="W15769" s="74"/>
      <c r="X15769" s="74"/>
    </row>
    <row r="15770">
      <c r="S15770" s="73"/>
      <c r="T15770" s="73"/>
      <c r="U15770" s="74"/>
      <c r="V15770" s="74"/>
      <c r="W15770" s="74"/>
      <c r="X15770" s="74"/>
    </row>
    <row r="15771">
      <c r="S15771" s="73"/>
      <c r="T15771" s="73"/>
      <c r="U15771" s="74"/>
      <c r="V15771" s="74"/>
      <c r="W15771" s="74"/>
      <c r="X15771" s="74"/>
    </row>
    <row r="15772">
      <c r="S15772" s="73"/>
      <c r="T15772" s="73"/>
      <c r="U15772" s="74"/>
      <c r="V15772" s="74"/>
      <c r="W15772" s="74"/>
      <c r="X15772" s="74"/>
    </row>
    <row r="15773">
      <c r="S15773" s="73"/>
      <c r="T15773" s="73"/>
      <c r="U15773" s="74"/>
      <c r="V15773" s="74"/>
      <c r="W15773" s="74"/>
      <c r="X15773" s="74"/>
    </row>
    <row r="15774">
      <c r="S15774" s="73"/>
      <c r="T15774" s="73"/>
      <c r="U15774" s="74"/>
      <c r="V15774" s="74"/>
      <c r="W15774" s="74"/>
      <c r="X15774" s="74"/>
    </row>
    <row r="15775">
      <c r="S15775" s="73"/>
      <c r="T15775" s="73"/>
      <c r="U15775" s="74"/>
      <c r="V15775" s="74"/>
      <c r="W15775" s="74"/>
      <c r="X15775" s="74"/>
    </row>
    <row r="15776">
      <c r="S15776" s="73"/>
      <c r="T15776" s="73"/>
      <c r="U15776" s="74"/>
      <c r="V15776" s="74"/>
      <c r="W15776" s="74"/>
      <c r="X15776" s="74"/>
    </row>
    <row r="15777">
      <c r="S15777" s="73"/>
      <c r="T15777" s="73"/>
      <c r="U15777" s="74"/>
      <c r="V15777" s="74"/>
      <c r="W15777" s="74"/>
      <c r="X15777" s="74"/>
    </row>
    <row r="15778">
      <c r="S15778" s="73"/>
      <c r="T15778" s="73"/>
      <c r="U15778" s="74"/>
      <c r="V15778" s="74"/>
      <c r="W15778" s="74"/>
      <c r="X15778" s="74"/>
    </row>
    <row r="15779">
      <c r="S15779" s="73"/>
      <c r="T15779" s="73"/>
      <c r="U15779" s="74"/>
      <c r="V15779" s="74"/>
      <c r="W15779" s="74"/>
      <c r="X15779" s="74"/>
    </row>
    <row r="15780">
      <c r="S15780" s="73"/>
      <c r="T15780" s="73"/>
      <c r="U15780" s="74"/>
      <c r="V15780" s="74"/>
      <c r="W15780" s="74"/>
      <c r="X15780" s="74"/>
    </row>
    <row r="15781">
      <c r="S15781" s="73"/>
      <c r="T15781" s="73"/>
      <c r="U15781" s="74"/>
      <c r="V15781" s="74"/>
      <c r="W15781" s="74"/>
      <c r="X15781" s="74"/>
    </row>
    <row r="15782">
      <c r="S15782" s="73"/>
      <c r="T15782" s="73"/>
      <c r="U15782" s="74"/>
      <c r="V15782" s="74"/>
      <c r="W15782" s="74"/>
      <c r="X15782" s="74"/>
    </row>
    <row r="15783">
      <c r="S15783" s="73"/>
      <c r="T15783" s="73"/>
      <c r="U15783" s="74"/>
      <c r="V15783" s="74"/>
      <c r="W15783" s="74"/>
      <c r="X15783" s="74"/>
    </row>
    <row r="15784">
      <c r="S15784" s="73"/>
      <c r="T15784" s="73"/>
      <c r="U15784" s="74"/>
      <c r="V15784" s="74"/>
      <c r="W15784" s="74"/>
      <c r="X15784" s="74"/>
    </row>
    <row r="15785">
      <c r="S15785" s="73"/>
      <c r="T15785" s="73"/>
      <c r="U15785" s="74"/>
      <c r="V15785" s="74"/>
      <c r="W15785" s="74"/>
      <c r="X15785" s="74"/>
    </row>
    <row r="15786">
      <c r="S15786" s="73"/>
      <c r="T15786" s="73"/>
      <c r="U15786" s="74"/>
      <c r="V15786" s="74"/>
      <c r="W15786" s="74"/>
      <c r="X15786" s="74"/>
    </row>
    <row r="15787">
      <c r="S15787" s="73"/>
      <c r="T15787" s="73"/>
      <c r="U15787" s="74"/>
      <c r="V15787" s="74"/>
      <c r="W15787" s="74"/>
      <c r="X15787" s="74"/>
    </row>
    <row r="15788">
      <c r="S15788" s="73"/>
      <c r="T15788" s="73"/>
      <c r="U15788" s="74"/>
      <c r="V15788" s="74"/>
      <c r="W15788" s="74"/>
      <c r="X15788" s="74"/>
    </row>
    <row r="15789">
      <c r="S15789" s="73"/>
      <c r="T15789" s="73"/>
      <c r="U15789" s="74"/>
      <c r="V15789" s="74"/>
      <c r="W15789" s="74"/>
      <c r="X15789" s="74"/>
    </row>
    <row r="15790">
      <c r="S15790" s="73"/>
      <c r="T15790" s="73"/>
      <c r="U15790" s="74"/>
      <c r="V15790" s="74"/>
      <c r="W15790" s="74"/>
      <c r="X15790" s="74"/>
    </row>
    <row r="15791">
      <c r="S15791" s="73"/>
      <c r="T15791" s="73"/>
      <c r="U15791" s="74"/>
      <c r="V15791" s="74"/>
      <c r="W15791" s="74"/>
      <c r="X15791" s="74"/>
    </row>
    <row r="15792">
      <c r="S15792" s="73"/>
      <c r="T15792" s="73"/>
      <c r="U15792" s="74"/>
      <c r="V15792" s="74"/>
      <c r="W15792" s="74"/>
      <c r="X15792" s="74"/>
    </row>
    <row r="15793">
      <c r="S15793" s="73"/>
      <c r="T15793" s="73"/>
      <c r="U15793" s="74"/>
      <c r="V15793" s="74"/>
      <c r="W15793" s="74"/>
      <c r="X15793" s="74"/>
    </row>
    <row r="15794">
      <c r="S15794" s="73"/>
      <c r="T15794" s="73"/>
      <c r="U15794" s="74"/>
      <c r="V15794" s="74"/>
      <c r="W15794" s="74"/>
      <c r="X15794" s="74"/>
    </row>
    <row r="15795">
      <c r="S15795" s="73"/>
      <c r="T15795" s="73"/>
      <c r="U15795" s="74"/>
      <c r="V15795" s="74"/>
      <c r="W15795" s="74"/>
      <c r="X15795" s="74"/>
    </row>
    <row r="15796">
      <c r="S15796" s="73"/>
      <c r="T15796" s="73"/>
      <c r="U15796" s="74"/>
      <c r="V15796" s="74"/>
      <c r="W15796" s="74"/>
      <c r="X15796" s="74"/>
    </row>
    <row r="15797">
      <c r="S15797" s="73"/>
      <c r="T15797" s="73"/>
      <c r="U15797" s="74"/>
      <c r="V15797" s="74"/>
      <c r="W15797" s="74"/>
      <c r="X15797" s="74"/>
    </row>
    <row r="15798">
      <c r="S15798" s="73"/>
      <c r="T15798" s="73"/>
      <c r="U15798" s="74"/>
      <c r="V15798" s="74"/>
      <c r="W15798" s="74"/>
      <c r="X15798" s="74"/>
    </row>
    <row r="15799">
      <c r="S15799" s="73"/>
      <c r="T15799" s="73"/>
      <c r="U15799" s="74"/>
      <c r="V15799" s="74"/>
      <c r="W15799" s="74"/>
      <c r="X15799" s="74"/>
    </row>
    <row r="15800">
      <c r="S15800" s="73"/>
      <c r="T15800" s="73"/>
      <c r="U15800" s="74"/>
      <c r="V15800" s="74"/>
      <c r="W15800" s="74"/>
      <c r="X15800" s="74"/>
    </row>
    <row r="15801">
      <c r="S15801" s="73"/>
      <c r="T15801" s="73"/>
      <c r="U15801" s="74"/>
      <c r="V15801" s="74"/>
      <c r="W15801" s="74"/>
      <c r="X15801" s="74"/>
    </row>
    <row r="15802">
      <c r="S15802" s="73"/>
      <c r="T15802" s="73"/>
      <c r="U15802" s="74"/>
      <c r="V15802" s="74"/>
      <c r="W15802" s="74"/>
      <c r="X15802" s="74"/>
    </row>
    <row r="15803">
      <c r="S15803" s="73"/>
      <c r="T15803" s="73"/>
      <c r="U15803" s="74"/>
      <c r="V15803" s="74"/>
      <c r="W15803" s="74"/>
      <c r="X15803" s="74"/>
    </row>
    <row r="15804">
      <c r="S15804" s="73"/>
      <c r="T15804" s="73"/>
      <c r="U15804" s="74"/>
      <c r="V15804" s="74"/>
      <c r="W15804" s="74"/>
      <c r="X15804" s="74"/>
    </row>
    <row r="15805">
      <c r="S15805" s="73"/>
      <c r="T15805" s="73"/>
      <c r="U15805" s="74"/>
      <c r="V15805" s="74"/>
      <c r="W15805" s="74"/>
      <c r="X15805" s="74"/>
    </row>
    <row r="15806">
      <c r="S15806" s="73"/>
      <c r="T15806" s="73"/>
      <c r="U15806" s="74"/>
      <c r="V15806" s="74"/>
      <c r="W15806" s="74"/>
      <c r="X15806" s="74"/>
    </row>
    <row r="15807">
      <c r="S15807" s="73"/>
      <c r="T15807" s="73"/>
      <c r="U15807" s="74"/>
      <c r="V15807" s="74"/>
      <c r="W15807" s="74"/>
      <c r="X15807" s="74"/>
    </row>
    <row r="15808">
      <c r="S15808" s="73"/>
      <c r="T15808" s="73"/>
      <c r="U15808" s="74"/>
      <c r="V15808" s="74"/>
      <c r="W15808" s="74"/>
      <c r="X15808" s="74"/>
    </row>
    <row r="15809">
      <c r="S15809" s="73"/>
      <c r="T15809" s="73"/>
      <c r="U15809" s="74"/>
      <c r="V15809" s="74"/>
      <c r="W15809" s="74"/>
      <c r="X15809" s="74"/>
    </row>
    <row r="15810">
      <c r="S15810" s="73"/>
      <c r="T15810" s="73"/>
      <c r="U15810" s="74"/>
      <c r="V15810" s="74"/>
      <c r="W15810" s="74"/>
      <c r="X15810" s="74"/>
    </row>
    <row r="15811">
      <c r="S15811" s="73"/>
      <c r="T15811" s="73"/>
      <c r="U15811" s="74"/>
      <c r="V15811" s="74"/>
      <c r="W15811" s="74"/>
      <c r="X15811" s="74"/>
    </row>
    <row r="15812">
      <c r="S15812" s="73"/>
      <c r="T15812" s="73"/>
      <c r="U15812" s="74"/>
      <c r="V15812" s="74"/>
      <c r="W15812" s="74"/>
      <c r="X15812" s="74"/>
    </row>
    <row r="15813">
      <c r="S15813" s="73"/>
      <c r="T15813" s="73"/>
      <c r="U15813" s="74"/>
      <c r="V15813" s="74"/>
      <c r="W15813" s="74"/>
      <c r="X15813" s="74"/>
    </row>
    <row r="15814">
      <c r="S15814" s="73"/>
      <c r="T15814" s="73"/>
      <c r="U15814" s="74"/>
      <c r="V15814" s="74"/>
      <c r="W15814" s="74"/>
      <c r="X15814" s="74"/>
    </row>
    <row r="15815">
      <c r="S15815" s="73"/>
      <c r="T15815" s="73"/>
      <c r="U15815" s="74"/>
      <c r="V15815" s="74"/>
      <c r="W15815" s="74"/>
      <c r="X15815" s="74"/>
    </row>
    <row r="15816">
      <c r="S15816" s="73"/>
      <c r="T15816" s="73"/>
      <c r="U15816" s="74"/>
      <c r="V15816" s="74"/>
      <c r="W15816" s="74"/>
      <c r="X15816" s="74"/>
    </row>
    <row r="15817">
      <c r="S15817" s="73"/>
      <c r="T15817" s="73"/>
      <c r="U15817" s="74"/>
      <c r="V15817" s="74"/>
      <c r="W15817" s="74"/>
      <c r="X15817" s="74"/>
    </row>
    <row r="15818">
      <c r="S15818" s="73"/>
      <c r="T15818" s="73"/>
      <c r="U15818" s="74"/>
      <c r="V15818" s="74"/>
      <c r="W15818" s="74"/>
      <c r="X15818" s="74"/>
    </row>
    <row r="15819">
      <c r="S15819" s="73"/>
      <c r="T15819" s="73"/>
      <c r="U15819" s="74"/>
      <c r="V15819" s="74"/>
      <c r="W15819" s="74"/>
      <c r="X15819" s="74"/>
    </row>
    <row r="15820">
      <c r="S15820" s="73"/>
      <c r="T15820" s="73"/>
      <c r="U15820" s="74"/>
      <c r="V15820" s="74"/>
      <c r="W15820" s="74"/>
      <c r="X15820" s="74"/>
    </row>
    <row r="15821">
      <c r="S15821" s="73"/>
      <c r="T15821" s="73"/>
      <c r="U15821" s="74"/>
      <c r="V15821" s="74"/>
      <c r="W15821" s="74"/>
      <c r="X15821" s="74"/>
    </row>
    <row r="15822">
      <c r="S15822" s="73"/>
      <c r="T15822" s="73"/>
      <c r="U15822" s="74"/>
      <c r="V15822" s="74"/>
      <c r="W15822" s="74"/>
      <c r="X15822" s="74"/>
    </row>
    <row r="15823">
      <c r="S15823" s="73"/>
      <c r="T15823" s="73"/>
      <c r="U15823" s="74"/>
      <c r="V15823" s="74"/>
      <c r="W15823" s="74"/>
      <c r="X15823" s="74"/>
    </row>
    <row r="15824">
      <c r="S15824" s="73"/>
      <c r="T15824" s="73"/>
      <c r="U15824" s="74"/>
      <c r="V15824" s="74"/>
      <c r="W15824" s="74"/>
      <c r="X15824" s="74"/>
    </row>
    <row r="15825">
      <c r="S15825" s="73"/>
      <c r="T15825" s="73"/>
      <c r="U15825" s="74"/>
      <c r="V15825" s="74"/>
      <c r="W15825" s="74"/>
      <c r="X15825" s="74"/>
    </row>
    <row r="15826">
      <c r="S15826" s="73"/>
      <c r="T15826" s="73"/>
      <c r="U15826" s="74"/>
      <c r="V15826" s="74"/>
      <c r="W15826" s="74"/>
      <c r="X15826" s="74"/>
    </row>
    <row r="15827">
      <c r="S15827" s="73"/>
      <c r="T15827" s="73"/>
      <c r="U15827" s="74"/>
      <c r="V15827" s="74"/>
      <c r="W15827" s="74"/>
      <c r="X15827" s="74"/>
    </row>
    <row r="15828">
      <c r="S15828" s="73"/>
      <c r="T15828" s="73"/>
      <c r="U15828" s="74"/>
      <c r="V15828" s="74"/>
      <c r="W15828" s="74"/>
      <c r="X15828" s="74"/>
    </row>
    <row r="15829">
      <c r="S15829" s="73"/>
      <c r="T15829" s="73"/>
      <c r="U15829" s="74"/>
      <c r="V15829" s="74"/>
      <c r="W15829" s="74"/>
      <c r="X15829" s="74"/>
    </row>
    <row r="15830">
      <c r="S15830" s="73"/>
      <c r="T15830" s="73"/>
      <c r="U15830" s="74"/>
      <c r="V15830" s="74"/>
      <c r="W15830" s="74"/>
      <c r="X15830" s="74"/>
    </row>
    <row r="15831">
      <c r="S15831" s="73"/>
      <c r="T15831" s="73"/>
      <c r="U15831" s="74"/>
      <c r="V15831" s="74"/>
      <c r="W15831" s="74"/>
      <c r="X15831" s="74"/>
    </row>
    <row r="15832">
      <c r="S15832" s="73"/>
      <c r="T15832" s="73"/>
      <c r="U15832" s="74"/>
      <c r="V15832" s="74"/>
      <c r="W15832" s="74"/>
      <c r="X15832" s="74"/>
    </row>
    <row r="15833">
      <c r="S15833" s="73"/>
      <c r="T15833" s="73"/>
      <c r="U15833" s="74"/>
      <c r="V15833" s="74"/>
      <c r="W15833" s="74"/>
      <c r="X15833" s="74"/>
    </row>
    <row r="15834">
      <c r="S15834" s="73"/>
      <c r="T15834" s="73"/>
      <c r="U15834" s="74"/>
      <c r="V15834" s="74"/>
      <c r="W15834" s="74"/>
      <c r="X15834" s="74"/>
    </row>
    <row r="15835">
      <c r="S15835" s="73"/>
      <c r="T15835" s="73"/>
      <c r="U15835" s="74"/>
      <c r="V15835" s="74"/>
      <c r="W15835" s="74"/>
      <c r="X15835" s="74"/>
    </row>
    <row r="15836">
      <c r="S15836" s="73"/>
      <c r="T15836" s="73"/>
      <c r="U15836" s="74"/>
      <c r="V15836" s="74"/>
      <c r="W15836" s="74"/>
      <c r="X15836" s="74"/>
    </row>
    <row r="15837">
      <c r="S15837" s="73"/>
      <c r="T15837" s="73"/>
      <c r="U15837" s="74"/>
      <c r="V15837" s="74"/>
      <c r="W15837" s="74"/>
      <c r="X15837" s="74"/>
    </row>
    <row r="15838">
      <c r="S15838" s="73"/>
      <c r="T15838" s="73"/>
      <c r="U15838" s="74"/>
      <c r="V15838" s="74"/>
      <c r="W15838" s="74"/>
      <c r="X15838" s="74"/>
    </row>
    <row r="15839">
      <c r="S15839" s="73"/>
      <c r="T15839" s="73"/>
      <c r="U15839" s="74"/>
      <c r="V15839" s="74"/>
      <c r="W15839" s="74"/>
      <c r="X15839" s="74"/>
    </row>
    <row r="15840">
      <c r="S15840" s="73"/>
      <c r="T15840" s="73"/>
      <c r="U15840" s="74"/>
      <c r="V15840" s="74"/>
      <c r="W15840" s="74"/>
      <c r="X15840" s="74"/>
    </row>
    <row r="15841">
      <c r="S15841" s="73"/>
      <c r="T15841" s="73"/>
      <c r="U15841" s="74"/>
      <c r="V15841" s="74"/>
      <c r="W15841" s="74"/>
      <c r="X15841" s="74"/>
    </row>
    <row r="15842">
      <c r="S15842" s="73"/>
      <c r="T15842" s="73"/>
      <c r="U15842" s="74"/>
      <c r="V15842" s="74"/>
      <c r="W15842" s="74"/>
      <c r="X15842" s="74"/>
    </row>
    <row r="15843">
      <c r="S15843" s="73"/>
      <c r="T15843" s="73"/>
      <c r="U15843" s="74"/>
      <c r="V15843" s="74"/>
      <c r="W15843" s="74"/>
      <c r="X15843" s="74"/>
    </row>
    <row r="15844">
      <c r="S15844" s="73"/>
      <c r="T15844" s="73"/>
      <c r="U15844" s="74"/>
      <c r="V15844" s="74"/>
      <c r="W15844" s="74"/>
      <c r="X15844" s="74"/>
    </row>
    <row r="15845">
      <c r="S15845" s="73"/>
      <c r="T15845" s="73"/>
      <c r="U15845" s="74"/>
      <c r="V15845" s="74"/>
      <c r="W15845" s="74"/>
      <c r="X15845" s="74"/>
    </row>
    <row r="15846">
      <c r="S15846" s="73"/>
      <c r="T15846" s="73"/>
      <c r="U15846" s="74"/>
      <c r="V15846" s="74"/>
      <c r="W15846" s="74"/>
      <c r="X15846" s="74"/>
    </row>
    <row r="15847">
      <c r="S15847" s="76"/>
      <c r="T15847" s="73"/>
      <c r="U15847" s="74"/>
      <c r="V15847" s="74"/>
      <c r="W15847" s="74"/>
      <c r="X15847" s="74"/>
    </row>
    <row r="15848">
      <c r="S15848" s="73"/>
      <c r="T15848" s="73"/>
      <c r="U15848" s="74"/>
      <c r="V15848" s="74"/>
      <c r="W15848" s="74"/>
      <c r="X15848" s="74"/>
    </row>
    <row r="15849">
      <c r="S15849" s="73"/>
      <c r="T15849" s="73"/>
      <c r="U15849" s="74"/>
      <c r="V15849" s="74"/>
      <c r="W15849" s="74"/>
      <c r="X15849" s="74"/>
    </row>
    <row r="15850">
      <c r="S15850" s="73"/>
      <c r="T15850" s="73"/>
      <c r="U15850" s="74"/>
      <c r="V15850" s="74"/>
      <c r="W15850" s="74"/>
      <c r="X15850" s="74"/>
    </row>
    <row r="15851">
      <c r="S15851" s="73"/>
      <c r="T15851" s="73"/>
      <c r="U15851" s="74"/>
      <c r="V15851" s="74"/>
      <c r="W15851" s="74"/>
      <c r="X15851" s="74"/>
    </row>
    <row r="15852">
      <c r="S15852" s="73"/>
      <c r="T15852" s="73"/>
      <c r="U15852" s="74"/>
      <c r="V15852" s="74"/>
      <c r="W15852" s="74"/>
      <c r="X15852" s="74"/>
    </row>
    <row r="15853">
      <c r="S15853" s="73"/>
      <c r="T15853" s="73"/>
      <c r="U15853" s="74"/>
      <c r="V15853" s="74"/>
      <c r="W15853" s="74"/>
      <c r="X15853" s="74"/>
    </row>
    <row r="15854">
      <c r="S15854" s="73"/>
      <c r="T15854" s="73"/>
      <c r="U15854" s="74"/>
      <c r="V15854" s="74"/>
      <c r="W15854" s="74"/>
      <c r="X15854" s="74"/>
    </row>
    <row r="15855">
      <c r="S15855" s="73"/>
      <c r="T15855" s="73"/>
      <c r="U15855" s="74"/>
      <c r="V15855" s="74"/>
      <c r="W15855" s="74"/>
      <c r="X15855" s="74"/>
    </row>
    <row r="15856">
      <c r="S15856" s="73"/>
      <c r="T15856" s="73"/>
      <c r="U15856" s="74"/>
      <c r="V15856" s="74"/>
      <c r="W15856" s="74"/>
      <c r="X15856" s="74"/>
    </row>
    <row r="15857">
      <c r="S15857" s="73"/>
      <c r="T15857" s="73"/>
      <c r="U15857" s="74"/>
      <c r="V15857" s="74"/>
      <c r="W15857" s="74"/>
      <c r="X15857" s="74"/>
    </row>
    <row r="15858">
      <c r="S15858" s="73"/>
      <c r="T15858" s="73"/>
      <c r="U15858" s="74"/>
      <c r="V15858" s="74"/>
      <c r="W15858" s="74"/>
      <c r="X15858" s="74"/>
    </row>
    <row r="15859">
      <c r="S15859" s="73"/>
      <c r="T15859" s="73"/>
      <c r="U15859" s="74"/>
      <c r="V15859" s="74"/>
      <c r="W15859" s="74"/>
      <c r="X15859" s="74"/>
    </row>
    <row r="15860">
      <c r="S15860" s="73"/>
      <c r="T15860" s="73"/>
      <c r="U15860" s="74"/>
      <c r="V15860" s="74"/>
      <c r="W15860" s="74"/>
      <c r="X15860" s="74"/>
    </row>
    <row r="15861">
      <c r="S15861" s="73"/>
      <c r="T15861" s="73"/>
      <c r="U15861" s="74"/>
      <c r="V15861" s="74"/>
      <c r="W15861" s="74"/>
      <c r="X15861" s="74"/>
    </row>
    <row r="15862">
      <c r="S15862" s="73"/>
      <c r="T15862" s="73"/>
      <c r="U15862" s="74"/>
      <c r="V15862" s="74"/>
      <c r="W15862" s="74"/>
      <c r="X15862" s="74"/>
    </row>
    <row r="15863">
      <c r="S15863" s="73"/>
      <c r="T15863" s="73"/>
      <c r="U15863" s="74"/>
      <c r="V15863" s="74"/>
      <c r="W15863" s="74"/>
      <c r="X15863" s="74"/>
    </row>
    <row r="15864">
      <c r="S15864" s="73"/>
      <c r="T15864" s="73"/>
      <c r="U15864" s="74"/>
      <c r="V15864" s="74"/>
      <c r="W15864" s="74"/>
      <c r="X15864" s="74"/>
    </row>
    <row r="15865">
      <c r="S15865" s="73"/>
      <c r="T15865" s="73"/>
      <c r="U15865" s="74"/>
      <c r="V15865" s="74"/>
      <c r="W15865" s="74"/>
      <c r="X15865" s="74"/>
    </row>
    <row r="15866">
      <c r="S15866" s="73"/>
      <c r="T15866" s="73"/>
      <c r="U15866" s="74"/>
      <c r="V15866" s="74"/>
      <c r="W15866" s="74"/>
      <c r="X15866" s="74"/>
    </row>
    <row r="15867">
      <c r="S15867" s="73"/>
      <c r="T15867" s="73"/>
      <c r="U15867" s="74"/>
      <c r="V15867" s="74"/>
      <c r="W15867" s="74"/>
      <c r="X15867" s="74"/>
    </row>
    <row r="15868">
      <c r="S15868" s="73"/>
      <c r="T15868" s="73"/>
      <c r="U15868" s="74"/>
      <c r="V15868" s="74"/>
      <c r="W15868" s="74"/>
      <c r="X15868" s="74"/>
    </row>
    <row r="15869">
      <c r="S15869" s="73"/>
      <c r="T15869" s="73"/>
      <c r="U15869" s="74"/>
      <c r="V15869" s="74"/>
      <c r="W15869" s="74"/>
      <c r="X15869" s="74"/>
    </row>
    <row r="15870">
      <c r="S15870" s="73"/>
      <c r="T15870" s="73"/>
      <c r="U15870" s="74"/>
      <c r="V15870" s="74"/>
      <c r="W15870" s="74"/>
      <c r="X15870" s="74"/>
    </row>
    <row r="15871">
      <c r="S15871" s="73"/>
      <c r="T15871" s="73"/>
      <c r="U15871" s="74"/>
      <c r="V15871" s="74"/>
      <c r="W15871" s="74"/>
      <c r="X15871" s="74"/>
    </row>
    <row r="15872">
      <c r="S15872" s="73"/>
      <c r="T15872" s="73"/>
      <c r="U15872" s="74"/>
      <c r="V15872" s="74"/>
      <c r="W15872" s="74"/>
      <c r="X15872" s="74"/>
    </row>
    <row r="15873">
      <c r="S15873" s="73"/>
      <c r="T15873" s="73"/>
      <c r="U15873" s="74"/>
      <c r="V15873" s="74"/>
      <c r="W15873" s="74"/>
      <c r="X15873" s="74"/>
    </row>
    <row r="15874">
      <c r="S15874" s="73"/>
      <c r="T15874" s="73"/>
      <c r="U15874" s="74"/>
      <c r="V15874" s="74"/>
      <c r="W15874" s="74"/>
      <c r="X15874" s="74"/>
    </row>
    <row r="15875">
      <c r="S15875" s="73"/>
      <c r="T15875" s="73"/>
      <c r="U15875" s="74"/>
      <c r="V15875" s="74"/>
      <c r="W15875" s="74"/>
      <c r="X15875" s="74"/>
    </row>
    <row r="15876">
      <c r="S15876" s="73"/>
      <c r="T15876" s="73"/>
      <c r="U15876" s="74"/>
      <c r="V15876" s="74"/>
      <c r="W15876" s="74"/>
      <c r="X15876" s="74"/>
    </row>
    <row r="15877">
      <c r="S15877" s="73"/>
      <c r="T15877" s="73"/>
      <c r="U15877" s="74"/>
      <c r="V15877" s="74"/>
      <c r="W15877" s="74"/>
      <c r="X15877" s="74"/>
    </row>
    <row r="15878">
      <c r="S15878" s="73"/>
      <c r="T15878" s="73"/>
      <c r="U15878" s="74"/>
      <c r="V15878" s="74"/>
      <c r="W15878" s="74"/>
      <c r="X15878" s="74"/>
    </row>
    <row r="15879">
      <c r="S15879" s="73"/>
      <c r="T15879" s="73"/>
      <c r="U15879" s="74"/>
      <c r="V15879" s="74"/>
      <c r="W15879" s="74"/>
      <c r="X15879" s="74"/>
    </row>
    <row r="15880">
      <c r="S15880" s="73"/>
      <c r="T15880" s="73"/>
      <c r="U15880" s="74"/>
      <c r="V15880" s="74"/>
      <c r="W15880" s="74"/>
      <c r="X15880" s="74"/>
    </row>
    <row r="15881">
      <c r="S15881" s="73"/>
      <c r="T15881" s="73"/>
      <c r="U15881" s="74"/>
      <c r="V15881" s="74"/>
      <c r="W15881" s="74"/>
      <c r="X15881" s="74"/>
    </row>
    <row r="15882">
      <c r="S15882" s="73"/>
      <c r="T15882" s="73"/>
      <c r="U15882" s="74"/>
      <c r="V15882" s="74"/>
      <c r="W15882" s="74"/>
      <c r="X15882" s="74"/>
    </row>
    <row r="15883">
      <c r="S15883" s="73"/>
      <c r="T15883" s="73"/>
      <c r="U15883" s="74"/>
      <c r="V15883" s="74"/>
      <c r="W15883" s="74"/>
      <c r="X15883" s="74"/>
    </row>
    <row r="15884">
      <c r="S15884" s="73"/>
      <c r="T15884" s="73"/>
      <c r="U15884" s="74"/>
      <c r="V15884" s="74"/>
      <c r="W15884" s="74"/>
      <c r="X15884" s="74"/>
    </row>
    <row r="15885">
      <c r="S15885" s="73"/>
      <c r="T15885" s="73"/>
      <c r="U15885" s="74"/>
      <c r="V15885" s="74"/>
      <c r="W15885" s="74"/>
      <c r="X15885" s="74"/>
    </row>
    <row r="15886">
      <c r="S15886" s="73"/>
      <c r="T15886" s="73"/>
      <c r="U15886" s="74"/>
      <c r="V15886" s="74"/>
      <c r="W15886" s="74"/>
      <c r="X15886" s="74"/>
    </row>
    <row r="15887">
      <c r="S15887" s="73"/>
      <c r="T15887" s="73"/>
      <c r="U15887" s="74"/>
      <c r="V15887" s="74"/>
      <c r="W15887" s="74"/>
      <c r="X15887" s="74"/>
    </row>
    <row r="15888">
      <c r="S15888" s="73"/>
      <c r="T15888" s="73"/>
      <c r="U15888" s="74"/>
      <c r="V15888" s="74"/>
      <c r="W15888" s="74"/>
      <c r="X15888" s="74"/>
    </row>
    <row r="15889">
      <c r="S15889" s="76"/>
      <c r="T15889" s="73"/>
      <c r="U15889" s="74"/>
      <c r="V15889" s="74"/>
      <c r="W15889" s="74"/>
      <c r="X15889" s="74"/>
    </row>
    <row r="15890">
      <c r="S15890" s="73"/>
      <c r="T15890" s="73"/>
      <c r="U15890" s="74"/>
      <c r="V15890" s="74"/>
      <c r="W15890" s="74"/>
      <c r="X15890" s="74"/>
    </row>
    <row r="15891">
      <c r="S15891" s="73"/>
      <c r="T15891" s="73"/>
      <c r="U15891" s="74"/>
      <c r="V15891" s="74"/>
      <c r="W15891" s="74"/>
      <c r="X15891" s="74"/>
    </row>
    <row r="15892">
      <c r="S15892" s="73"/>
      <c r="T15892" s="73"/>
      <c r="U15892" s="74"/>
      <c r="V15892" s="74"/>
      <c r="W15892" s="74"/>
      <c r="X15892" s="74"/>
    </row>
    <row r="15893">
      <c r="S15893" s="73"/>
      <c r="T15893" s="73"/>
      <c r="U15893" s="74"/>
      <c r="V15893" s="74"/>
      <c r="W15893" s="74"/>
      <c r="X15893" s="74"/>
    </row>
    <row r="15894">
      <c r="S15894" s="73"/>
      <c r="T15894" s="73"/>
      <c r="U15894" s="74"/>
      <c r="V15894" s="74"/>
      <c r="W15894" s="74"/>
      <c r="X15894" s="74"/>
    </row>
    <row r="15895">
      <c r="S15895" s="73"/>
      <c r="T15895" s="73"/>
      <c r="U15895" s="74"/>
      <c r="V15895" s="74"/>
      <c r="W15895" s="74"/>
      <c r="X15895" s="74"/>
    </row>
    <row r="15896">
      <c r="S15896" s="73"/>
      <c r="T15896" s="73"/>
      <c r="U15896" s="74"/>
      <c r="V15896" s="74"/>
      <c r="W15896" s="74"/>
      <c r="X15896" s="74"/>
    </row>
    <row r="15897">
      <c r="S15897" s="73"/>
      <c r="T15897" s="73"/>
      <c r="U15897" s="74"/>
      <c r="V15897" s="74"/>
      <c r="W15897" s="74"/>
      <c r="X15897" s="74"/>
    </row>
    <row r="15898">
      <c r="S15898" s="73"/>
      <c r="T15898" s="73"/>
      <c r="U15898" s="74"/>
      <c r="V15898" s="74"/>
      <c r="W15898" s="74"/>
      <c r="X15898" s="74"/>
    </row>
    <row r="15899">
      <c r="S15899" s="73"/>
      <c r="T15899" s="73"/>
      <c r="U15899" s="74"/>
      <c r="V15899" s="74"/>
      <c r="W15899" s="74"/>
      <c r="X15899" s="74"/>
    </row>
    <row r="15900">
      <c r="S15900" s="73"/>
      <c r="T15900" s="73"/>
      <c r="U15900" s="74"/>
      <c r="V15900" s="74"/>
      <c r="W15900" s="74"/>
      <c r="X15900" s="74"/>
    </row>
    <row r="15901">
      <c r="S15901" s="73"/>
      <c r="T15901" s="73"/>
      <c r="U15901" s="74"/>
      <c r="V15901" s="74"/>
      <c r="W15901" s="74"/>
      <c r="X15901" s="74"/>
    </row>
    <row r="15902">
      <c r="S15902" s="73"/>
      <c r="T15902" s="73"/>
      <c r="U15902" s="74"/>
      <c r="V15902" s="74"/>
      <c r="W15902" s="74"/>
      <c r="X15902" s="74"/>
    </row>
    <row r="15903">
      <c r="S15903" s="73"/>
      <c r="T15903" s="73"/>
      <c r="U15903" s="74"/>
      <c r="V15903" s="74"/>
      <c r="W15903" s="74"/>
      <c r="X15903" s="74"/>
    </row>
    <row r="15904">
      <c r="S15904" s="73"/>
      <c r="T15904" s="73"/>
      <c r="U15904" s="74"/>
      <c r="V15904" s="74"/>
      <c r="W15904" s="74"/>
      <c r="X15904" s="74"/>
    </row>
    <row r="15905">
      <c r="S15905" s="76"/>
      <c r="T15905" s="73"/>
      <c r="U15905" s="74"/>
      <c r="V15905" s="74"/>
      <c r="W15905" s="74"/>
      <c r="X15905" s="74"/>
    </row>
    <row r="15906">
      <c r="S15906" s="73"/>
      <c r="T15906" s="73"/>
      <c r="U15906" s="74"/>
      <c r="V15906" s="74"/>
      <c r="W15906" s="74"/>
      <c r="X15906" s="74"/>
    </row>
    <row r="15907">
      <c r="S15907" s="73"/>
      <c r="T15907" s="73"/>
      <c r="U15907" s="74"/>
      <c r="V15907" s="74"/>
      <c r="W15907" s="74"/>
      <c r="X15907" s="74"/>
    </row>
    <row r="15908">
      <c r="S15908" s="73"/>
      <c r="T15908" s="73"/>
      <c r="U15908" s="74"/>
      <c r="V15908" s="74"/>
      <c r="W15908" s="74"/>
      <c r="X15908" s="74"/>
    </row>
    <row r="15909">
      <c r="S15909" s="73"/>
      <c r="T15909" s="73"/>
      <c r="U15909" s="74"/>
      <c r="V15909" s="74"/>
      <c r="W15909" s="74"/>
      <c r="X15909" s="74"/>
    </row>
    <row r="15910">
      <c r="S15910" s="73"/>
      <c r="T15910" s="73"/>
      <c r="U15910" s="74"/>
      <c r="V15910" s="74"/>
      <c r="W15910" s="74"/>
      <c r="X15910" s="74"/>
    </row>
    <row r="15911">
      <c r="S15911" s="73"/>
      <c r="T15911" s="73"/>
      <c r="U15911" s="74"/>
      <c r="V15911" s="74"/>
      <c r="W15911" s="74"/>
      <c r="X15911" s="74"/>
    </row>
    <row r="15912">
      <c r="S15912" s="73"/>
      <c r="T15912" s="73"/>
      <c r="U15912" s="74"/>
      <c r="V15912" s="74"/>
      <c r="W15912" s="74"/>
      <c r="X15912" s="74"/>
    </row>
    <row r="15913">
      <c r="S15913" s="73"/>
      <c r="T15913" s="73"/>
      <c r="U15913" s="74"/>
      <c r="V15913" s="74"/>
      <c r="W15913" s="74"/>
      <c r="X15913" s="74"/>
    </row>
    <row r="15914">
      <c r="S15914" s="73"/>
      <c r="T15914" s="73"/>
      <c r="U15914" s="74"/>
      <c r="V15914" s="74"/>
      <c r="W15914" s="74"/>
      <c r="X15914" s="74"/>
    </row>
    <row r="15915">
      <c r="S15915" s="73"/>
      <c r="T15915" s="73"/>
      <c r="U15915" s="74"/>
      <c r="V15915" s="74"/>
      <c r="W15915" s="74"/>
      <c r="X15915" s="74"/>
    </row>
    <row r="15916">
      <c r="S15916" s="73"/>
      <c r="T15916" s="73"/>
      <c r="U15916" s="74"/>
      <c r="V15916" s="74"/>
      <c r="W15916" s="74"/>
      <c r="X15916" s="74"/>
    </row>
    <row r="15917">
      <c r="S15917" s="73"/>
      <c r="T15917" s="73"/>
      <c r="U15917" s="74"/>
      <c r="V15917" s="74"/>
      <c r="W15917" s="74"/>
      <c r="X15917" s="74"/>
    </row>
    <row r="15918">
      <c r="S15918" s="73"/>
      <c r="T15918" s="73"/>
      <c r="U15918" s="74"/>
      <c r="V15918" s="74"/>
      <c r="W15918" s="74"/>
      <c r="X15918" s="74"/>
    </row>
    <row r="15919">
      <c r="S15919" s="73"/>
      <c r="T15919" s="73"/>
      <c r="U15919" s="74"/>
      <c r="V15919" s="74"/>
      <c r="W15919" s="74"/>
      <c r="X15919" s="74"/>
    </row>
    <row r="15920">
      <c r="S15920" s="73"/>
      <c r="T15920" s="73"/>
      <c r="U15920" s="74"/>
      <c r="V15920" s="74"/>
      <c r="W15920" s="74"/>
      <c r="X15920" s="74"/>
    </row>
    <row r="15921">
      <c r="S15921" s="73"/>
      <c r="T15921" s="73"/>
      <c r="U15921" s="74"/>
      <c r="V15921" s="74"/>
      <c r="W15921" s="74"/>
      <c r="X15921" s="74"/>
    </row>
    <row r="15922">
      <c r="S15922" s="73"/>
      <c r="T15922" s="73"/>
      <c r="U15922" s="74"/>
      <c r="V15922" s="74"/>
      <c r="W15922" s="74"/>
      <c r="X15922" s="74"/>
    </row>
    <row r="15923">
      <c r="S15923" s="73"/>
      <c r="T15923" s="73"/>
      <c r="U15923" s="74"/>
      <c r="V15923" s="74"/>
      <c r="W15923" s="74"/>
      <c r="X15923" s="74"/>
    </row>
    <row r="15924">
      <c r="S15924" s="73"/>
      <c r="T15924" s="73"/>
      <c r="U15924" s="74"/>
      <c r="V15924" s="74"/>
      <c r="W15924" s="74"/>
      <c r="X15924" s="74"/>
    </row>
    <row r="15925">
      <c r="S15925" s="73"/>
      <c r="T15925" s="73"/>
      <c r="U15925" s="74"/>
      <c r="V15925" s="74"/>
      <c r="W15925" s="74"/>
      <c r="X15925" s="74"/>
    </row>
    <row r="15926">
      <c r="S15926" s="73"/>
      <c r="T15926" s="73"/>
      <c r="U15926" s="74"/>
      <c r="V15926" s="74"/>
      <c r="W15926" s="74"/>
      <c r="X15926" s="74"/>
    </row>
    <row r="15927">
      <c r="S15927" s="73"/>
      <c r="T15927" s="73"/>
      <c r="U15927" s="74"/>
      <c r="V15927" s="74"/>
      <c r="W15927" s="74"/>
      <c r="X15927" s="74"/>
    </row>
    <row r="15928">
      <c r="S15928" s="73"/>
      <c r="T15928" s="73"/>
      <c r="U15928" s="74"/>
      <c r="V15928" s="74"/>
      <c r="W15928" s="74"/>
      <c r="X15928" s="74"/>
    </row>
    <row r="15929">
      <c r="S15929" s="73"/>
      <c r="T15929" s="73"/>
      <c r="U15929" s="74"/>
      <c r="V15929" s="74"/>
      <c r="W15929" s="74"/>
      <c r="X15929" s="74"/>
    </row>
    <row r="15930">
      <c r="S15930" s="73"/>
      <c r="T15930" s="73"/>
      <c r="U15930" s="74"/>
      <c r="V15930" s="74"/>
      <c r="W15930" s="74"/>
      <c r="X15930" s="74"/>
    </row>
    <row r="15931">
      <c r="S15931" s="73"/>
      <c r="T15931" s="73"/>
      <c r="U15931" s="74"/>
      <c r="V15931" s="74"/>
      <c r="W15931" s="74"/>
      <c r="X15931" s="74"/>
    </row>
    <row r="15932">
      <c r="S15932" s="73"/>
      <c r="T15932" s="73"/>
      <c r="U15932" s="74"/>
      <c r="V15932" s="74"/>
      <c r="W15932" s="74"/>
      <c r="X15932" s="74"/>
    </row>
    <row r="15933">
      <c r="S15933" s="73"/>
      <c r="T15933" s="73"/>
      <c r="U15933" s="74"/>
      <c r="V15933" s="74"/>
      <c r="W15933" s="74"/>
      <c r="X15933" s="74"/>
    </row>
    <row r="15934">
      <c r="S15934" s="73"/>
      <c r="T15934" s="73"/>
      <c r="U15934" s="74"/>
      <c r="V15934" s="74"/>
      <c r="W15934" s="74"/>
      <c r="X15934" s="74"/>
    </row>
    <row r="15935">
      <c r="S15935" s="73"/>
      <c r="T15935" s="73"/>
      <c r="U15935" s="74"/>
      <c r="V15935" s="74"/>
      <c r="W15935" s="74"/>
      <c r="X15935" s="74"/>
    </row>
    <row r="15936">
      <c r="S15936" s="73"/>
      <c r="T15936" s="73"/>
      <c r="U15936" s="74"/>
      <c r="V15936" s="74"/>
      <c r="W15936" s="74"/>
      <c r="X15936" s="74"/>
    </row>
    <row r="15937">
      <c r="S15937" s="73"/>
      <c r="T15937" s="73"/>
      <c r="U15937" s="74"/>
      <c r="V15937" s="74"/>
      <c r="W15937" s="74"/>
      <c r="X15937" s="74"/>
    </row>
    <row r="15938">
      <c r="S15938" s="73"/>
      <c r="T15938" s="73"/>
      <c r="U15938" s="74"/>
      <c r="V15938" s="74"/>
      <c r="W15938" s="74"/>
      <c r="X15938" s="74"/>
    </row>
    <row r="15939">
      <c r="S15939" s="73"/>
      <c r="T15939" s="73"/>
      <c r="U15939" s="74"/>
      <c r="V15939" s="74"/>
      <c r="W15939" s="74"/>
      <c r="X15939" s="74"/>
    </row>
    <row r="15940">
      <c r="S15940" s="73"/>
      <c r="T15940" s="73"/>
      <c r="U15940" s="74"/>
      <c r="V15940" s="74"/>
      <c r="W15940" s="74"/>
      <c r="X15940" s="74"/>
    </row>
    <row r="15941">
      <c r="S15941" s="73"/>
      <c r="T15941" s="73"/>
      <c r="U15941" s="74"/>
      <c r="V15941" s="74"/>
      <c r="W15941" s="74"/>
      <c r="X15941" s="74"/>
    </row>
    <row r="15942">
      <c r="S15942" s="73"/>
      <c r="T15942" s="73"/>
      <c r="U15942" s="74"/>
      <c r="V15942" s="74"/>
      <c r="W15942" s="74"/>
      <c r="X15942" s="74"/>
    </row>
    <row r="15943">
      <c r="S15943" s="73"/>
      <c r="T15943" s="73"/>
      <c r="U15943" s="74"/>
      <c r="V15943" s="74"/>
      <c r="W15943" s="74"/>
      <c r="X15943" s="74"/>
    </row>
    <row r="15944">
      <c r="S15944" s="73"/>
      <c r="T15944" s="73"/>
      <c r="U15944" s="74"/>
      <c r="V15944" s="74"/>
      <c r="W15944" s="74"/>
      <c r="X15944" s="74"/>
    </row>
    <row r="15945">
      <c r="S15945" s="73"/>
      <c r="T15945" s="73"/>
      <c r="U15945" s="74"/>
      <c r="V15945" s="74"/>
      <c r="W15945" s="74"/>
      <c r="X15945" s="74"/>
    </row>
    <row r="15946">
      <c r="S15946" s="73"/>
      <c r="T15946" s="73"/>
      <c r="U15946" s="74"/>
      <c r="V15946" s="74"/>
      <c r="W15946" s="74"/>
      <c r="X15946" s="74"/>
    </row>
    <row r="15947">
      <c r="S15947" s="73"/>
      <c r="T15947" s="73"/>
      <c r="U15947" s="74"/>
      <c r="V15947" s="74"/>
      <c r="W15947" s="74"/>
      <c r="X15947" s="74"/>
    </row>
    <row r="15948">
      <c r="S15948" s="73"/>
      <c r="T15948" s="73"/>
      <c r="U15948" s="74"/>
      <c r="V15948" s="74"/>
      <c r="W15948" s="74"/>
      <c r="X15948" s="74"/>
    </row>
    <row r="15949">
      <c r="S15949" s="73"/>
      <c r="T15949" s="73"/>
      <c r="U15949" s="74"/>
      <c r="V15949" s="74"/>
      <c r="W15949" s="74"/>
      <c r="X15949" s="74"/>
    </row>
    <row r="15950">
      <c r="S15950" s="73"/>
      <c r="T15950" s="73"/>
      <c r="U15950" s="74"/>
      <c r="V15950" s="74"/>
      <c r="W15950" s="74"/>
      <c r="X15950" s="74"/>
    </row>
    <row r="15951">
      <c r="S15951" s="73"/>
      <c r="T15951" s="73"/>
      <c r="U15951" s="74"/>
      <c r="V15951" s="74"/>
      <c r="W15951" s="74"/>
      <c r="X15951" s="74"/>
    </row>
    <row r="15952">
      <c r="S15952" s="73"/>
      <c r="T15952" s="73"/>
      <c r="U15952" s="74"/>
      <c r="V15952" s="74"/>
      <c r="W15952" s="74"/>
      <c r="X15952" s="74"/>
    </row>
    <row r="15953">
      <c r="S15953" s="73"/>
      <c r="T15953" s="73"/>
      <c r="U15953" s="74"/>
      <c r="V15953" s="74"/>
      <c r="W15953" s="74"/>
      <c r="X15953" s="74"/>
    </row>
    <row r="15954">
      <c r="S15954" s="73"/>
      <c r="T15954" s="73"/>
      <c r="U15954" s="74"/>
      <c r="V15954" s="74"/>
      <c r="W15954" s="74"/>
      <c r="X15954" s="74"/>
    </row>
    <row r="15955">
      <c r="S15955" s="73"/>
      <c r="T15955" s="73"/>
      <c r="U15955" s="74"/>
      <c r="V15955" s="74"/>
      <c r="W15955" s="74"/>
      <c r="X15955" s="74"/>
    </row>
    <row r="15956">
      <c r="S15956" s="73"/>
      <c r="T15956" s="73"/>
      <c r="U15956" s="74"/>
      <c r="V15956" s="74"/>
      <c r="W15956" s="74"/>
      <c r="X15956" s="74"/>
    </row>
    <row r="15957">
      <c r="S15957" s="73"/>
      <c r="T15957" s="73"/>
      <c r="U15957" s="74"/>
      <c r="V15957" s="74"/>
      <c r="W15957" s="74"/>
      <c r="X15957" s="74"/>
    </row>
    <row r="15958">
      <c r="S15958" s="73"/>
      <c r="T15958" s="73"/>
      <c r="U15958" s="74"/>
      <c r="V15958" s="74"/>
      <c r="W15958" s="74"/>
      <c r="X15958" s="74"/>
    </row>
    <row r="15959">
      <c r="S15959" s="73"/>
      <c r="T15959" s="73"/>
      <c r="U15959" s="74"/>
      <c r="V15959" s="74"/>
      <c r="W15959" s="74"/>
      <c r="X15959" s="74"/>
    </row>
    <row r="15960">
      <c r="S15960" s="73"/>
      <c r="T15960" s="73"/>
      <c r="U15960" s="74"/>
      <c r="V15960" s="74"/>
      <c r="W15960" s="74"/>
      <c r="X15960" s="74"/>
    </row>
    <row r="15961">
      <c r="S15961" s="73"/>
      <c r="T15961" s="73"/>
      <c r="U15961" s="74"/>
      <c r="V15961" s="74"/>
      <c r="W15961" s="74"/>
      <c r="X15961" s="74"/>
    </row>
    <row r="15962">
      <c r="S15962" s="73"/>
      <c r="T15962" s="73"/>
      <c r="U15962" s="74"/>
      <c r="V15962" s="74"/>
      <c r="W15962" s="74"/>
      <c r="X15962" s="74"/>
    </row>
    <row r="15963">
      <c r="S15963" s="73"/>
      <c r="T15963" s="73"/>
      <c r="U15963" s="74"/>
      <c r="V15963" s="74"/>
      <c r="W15963" s="74"/>
      <c r="X15963" s="74"/>
    </row>
    <row r="15964">
      <c r="S15964" s="73"/>
      <c r="T15964" s="73"/>
      <c r="U15964" s="74"/>
      <c r="V15964" s="74"/>
      <c r="W15964" s="74"/>
      <c r="X15964" s="74"/>
    </row>
    <row r="15965">
      <c r="S15965" s="73"/>
      <c r="T15965" s="73"/>
      <c r="U15965" s="74"/>
      <c r="V15965" s="74"/>
      <c r="W15965" s="74"/>
      <c r="X15965" s="74"/>
    </row>
    <row r="15966">
      <c r="S15966" s="73"/>
      <c r="T15966" s="73"/>
      <c r="U15966" s="74"/>
      <c r="V15966" s="74"/>
      <c r="W15966" s="74"/>
      <c r="X15966" s="74"/>
    </row>
    <row r="15967">
      <c r="S15967" s="73"/>
      <c r="T15967" s="73"/>
      <c r="U15967" s="74"/>
      <c r="V15967" s="74"/>
      <c r="W15967" s="74"/>
      <c r="X15967" s="74"/>
    </row>
    <row r="15968">
      <c r="S15968" s="73"/>
      <c r="T15968" s="73"/>
      <c r="U15968" s="74"/>
      <c r="V15968" s="74"/>
      <c r="W15968" s="74"/>
      <c r="X15968" s="74"/>
    </row>
    <row r="15969">
      <c r="S15969" s="73"/>
      <c r="T15969" s="73"/>
      <c r="U15969" s="74"/>
      <c r="V15969" s="74"/>
      <c r="W15969" s="74"/>
      <c r="X15969" s="74"/>
    </row>
    <row r="15970">
      <c r="S15970" s="73"/>
      <c r="T15970" s="73"/>
      <c r="U15970" s="74"/>
      <c r="V15970" s="74"/>
      <c r="W15970" s="74"/>
      <c r="X15970" s="74"/>
    </row>
    <row r="15971">
      <c r="S15971" s="73"/>
      <c r="T15971" s="73"/>
      <c r="U15971" s="74"/>
      <c r="V15971" s="74"/>
      <c r="W15971" s="74"/>
      <c r="X15971" s="74"/>
    </row>
    <row r="15972">
      <c r="S15972" s="73"/>
      <c r="T15972" s="73"/>
      <c r="U15972" s="74"/>
      <c r="V15972" s="74"/>
      <c r="W15972" s="74"/>
      <c r="X15972" s="74"/>
    </row>
    <row r="15973">
      <c r="S15973" s="73"/>
      <c r="T15973" s="73"/>
      <c r="U15973" s="74"/>
      <c r="V15973" s="74"/>
      <c r="W15973" s="74"/>
      <c r="X15973" s="74"/>
    </row>
    <row r="15974">
      <c r="S15974" s="73"/>
      <c r="T15974" s="73"/>
      <c r="U15974" s="74"/>
      <c r="V15974" s="74"/>
      <c r="W15974" s="74"/>
      <c r="X15974" s="74"/>
    </row>
    <row r="15975">
      <c r="S15975" s="73"/>
      <c r="T15975" s="73"/>
      <c r="U15975" s="74"/>
      <c r="V15975" s="74"/>
      <c r="W15975" s="74"/>
      <c r="X15975" s="74"/>
    </row>
    <row r="15976">
      <c r="S15976" s="73"/>
      <c r="T15976" s="73"/>
      <c r="U15976" s="74"/>
      <c r="V15976" s="74"/>
      <c r="W15976" s="74"/>
      <c r="X15976" s="74"/>
    </row>
    <row r="15977">
      <c r="S15977" s="73"/>
      <c r="T15977" s="73"/>
      <c r="U15977" s="74"/>
      <c r="V15977" s="74"/>
      <c r="W15977" s="74"/>
      <c r="X15977" s="74"/>
    </row>
    <row r="15978">
      <c r="S15978" s="73"/>
      <c r="T15978" s="73"/>
      <c r="U15978" s="74"/>
      <c r="V15978" s="74"/>
      <c r="W15978" s="74"/>
      <c r="X15978" s="74"/>
    </row>
    <row r="15979">
      <c r="S15979" s="73"/>
      <c r="T15979" s="73"/>
      <c r="U15979" s="74"/>
      <c r="V15979" s="74"/>
      <c r="W15979" s="74"/>
      <c r="X15979" s="74"/>
    </row>
    <row r="15980">
      <c r="S15980" s="73"/>
      <c r="T15980" s="73"/>
      <c r="U15980" s="74"/>
      <c r="V15980" s="74"/>
      <c r="W15980" s="74"/>
      <c r="X15980" s="74"/>
    </row>
    <row r="15981">
      <c r="S15981" s="73"/>
      <c r="T15981" s="73"/>
      <c r="U15981" s="74"/>
      <c r="V15981" s="74"/>
      <c r="W15981" s="74"/>
      <c r="X15981" s="74"/>
    </row>
    <row r="15982">
      <c r="S15982" s="73"/>
      <c r="T15982" s="73"/>
      <c r="U15982" s="74"/>
      <c r="V15982" s="74"/>
      <c r="W15982" s="74"/>
      <c r="X15982" s="74"/>
    </row>
    <row r="15983">
      <c r="S15983" s="73"/>
      <c r="T15983" s="73"/>
      <c r="U15983" s="74"/>
      <c r="V15983" s="74"/>
      <c r="W15983" s="74"/>
      <c r="X15983" s="74"/>
    </row>
    <row r="15984">
      <c r="S15984" s="73"/>
      <c r="T15984" s="73"/>
      <c r="U15984" s="74"/>
      <c r="V15984" s="74"/>
      <c r="W15984" s="74"/>
      <c r="X15984" s="74"/>
    </row>
    <row r="15985">
      <c r="S15985" s="73"/>
      <c r="T15985" s="73"/>
      <c r="U15985" s="74"/>
      <c r="V15985" s="74"/>
      <c r="W15985" s="74"/>
      <c r="X15985" s="74"/>
    </row>
    <row r="15986">
      <c r="S15986" s="73"/>
      <c r="T15986" s="73"/>
      <c r="U15986" s="74"/>
      <c r="V15986" s="74"/>
      <c r="W15986" s="74"/>
      <c r="X15986" s="74"/>
    </row>
    <row r="15987">
      <c r="S15987" s="73"/>
      <c r="T15987" s="73"/>
      <c r="U15987" s="74"/>
      <c r="V15987" s="74"/>
      <c r="W15987" s="74"/>
      <c r="X15987" s="74"/>
    </row>
    <row r="15988">
      <c r="S15988" s="73"/>
      <c r="T15988" s="73"/>
      <c r="U15988" s="74"/>
      <c r="V15988" s="74"/>
      <c r="W15988" s="74"/>
      <c r="X15988" s="74"/>
    </row>
    <row r="15989">
      <c r="S15989" s="73"/>
      <c r="T15989" s="73"/>
      <c r="U15989" s="74"/>
      <c r="V15989" s="74"/>
      <c r="W15989" s="74"/>
      <c r="X15989" s="74"/>
    </row>
    <row r="15990">
      <c r="S15990" s="73"/>
      <c r="T15990" s="73"/>
      <c r="U15990" s="74"/>
      <c r="V15990" s="74"/>
      <c r="W15990" s="74"/>
      <c r="X15990" s="74"/>
    </row>
    <row r="15991">
      <c r="S15991" s="73"/>
      <c r="T15991" s="73"/>
      <c r="U15991" s="74"/>
      <c r="V15991" s="74"/>
      <c r="W15991" s="74"/>
      <c r="X15991" s="74"/>
    </row>
    <row r="15992">
      <c r="S15992" s="73"/>
      <c r="T15992" s="73"/>
      <c r="U15992" s="74"/>
      <c r="V15992" s="74"/>
      <c r="W15992" s="74"/>
      <c r="X15992" s="74"/>
    </row>
    <row r="15993">
      <c r="S15993" s="73"/>
      <c r="T15993" s="73"/>
      <c r="U15993" s="74"/>
      <c r="V15993" s="74"/>
      <c r="W15993" s="74"/>
      <c r="X15993" s="74"/>
    </row>
    <row r="15994">
      <c r="S15994" s="73"/>
      <c r="T15994" s="73"/>
      <c r="U15994" s="74"/>
      <c r="V15994" s="74"/>
      <c r="W15994" s="74"/>
      <c r="X15994" s="74"/>
    </row>
    <row r="15995">
      <c r="S15995" s="73"/>
      <c r="T15995" s="73"/>
      <c r="U15995" s="74"/>
      <c r="V15995" s="74"/>
      <c r="W15995" s="74"/>
      <c r="X15995" s="74"/>
    </row>
    <row r="15996">
      <c r="S15996" s="73"/>
      <c r="T15996" s="73"/>
      <c r="U15996" s="74"/>
      <c r="V15996" s="74"/>
      <c r="W15996" s="74"/>
      <c r="X15996" s="74"/>
    </row>
    <row r="15997">
      <c r="S15997" s="73"/>
      <c r="T15997" s="73"/>
      <c r="U15997" s="74"/>
      <c r="V15997" s="74"/>
      <c r="W15997" s="74"/>
      <c r="X15997" s="74"/>
    </row>
    <row r="15998">
      <c r="S15998" s="73"/>
      <c r="T15998" s="73"/>
      <c r="U15998" s="74"/>
      <c r="V15998" s="74"/>
      <c r="W15998" s="74"/>
      <c r="X15998" s="74"/>
    </row>
    <row r="15999">
      <c r="S15999" s="73"/>
      <c r="T15999" s="73"/>
      <c r="U15999" s="74"/>
      <c r="V15999" s="74"/>
      <c r="W15999" s="74"/>
      <c r="X15999" s="74"/>
    </row>
    <row r="16000">
      <c r="S16000" s="73"/>
      <c r="T16000" s="73"/>
      <c r="U16000" s="74"/>
      <c r="V16000" s="74"/>
      <c r="W16000" s="74"/>
      <c r="X16000" s="74"/>
    </row>
    <row r="16001">
      <c r="S16001" s="73"/>
      <c r="T16001" s="73"/>
      <c r="U16001" s="74"/>
      <c r="V16001" s="74"/>
      <c r="W16001" s="74"/>
      <c r="X16001" s="74"/>
    </row>
    <row r="16002">
      <c r="S16002" s="73"/>
      <c r="T16002" s="73"/>
      <c r="U16002" s="74"/>
      <c r="V16002" s="74"/>
      <c r="W16002" s="74"/>
      <c r="X16002" s="74"/>
    </row>
    <row r="16003">
      <c r="S16003" s="73"/>
      <c r="T16003" s="73"/>
      <c r="U16003" s="74"/>
      <c r="V16003" s="74"/>
      <c r="W16003" s="74"/>
      <c r="X16003" s="74"/>
    </row>
    <row r="16004">
      <c r="S16004" s="73"/>
      <c r="T16004" s="73"/>
      <c r="U16004" s="74"/>
      <c r="V16004" s="74"/>
      <c r="W16004" s="74"/>
      <c r="X16004" s="74"/>
    </row>
    <row r="16005">
      <c r="S16005" s="73"/>
      <c r="T16005" s="73"/>
      <c r="U16005" s="74"/>
      <c r="V16005" s="74"/>
      <c r="W16005" s="74"/>
      <c r="X16005" s="74"/>
    </row>
    <row r="16006">
      <c r="S16006" s="73"/>
      <c r="T16006" s="73"/>
      <c r="U16006" s="74"/>
      <c r="V16006" s="74"/>
      <c r="W16006" s="74"/>
      <c r="X16006" s="74"/>
    </row>
    <row r="16007">
      <c r="S16007" s="73"/>
      <c r="T16007" s="73"/>
      <c r="U16007" s="74"/>
      <c r="V16007" s="74"/>
      <c r="W16007" s="74"/>
      <c r="X16007" s="74"/>
    </row>
    <row r="16008">
      <c r="S16008" s="73"/>
      <c r="T16008" s="73"/>
      <c r="U16008" s="74"/>
      <c r="V16008" s="74"/>
      <c r="W16008" s="74"/>
      <c r="X16008" s="74"/>
    </row>
    <row r="16009">
      <c r="S16009" s="73"/>
      <c r="T16009" s="73"/>
      <c r="U16009" s="74"/>
      <c r="V16009" s="74"/>
      <c r="W16009" s="74"/>
      <c r="X16009" s="74"/>
    </row>
    <row r="16010">
      <c r="S16010" s="73"/>
      <c r="T16010" s="73"/>
      <c r="U16010" s="74"/>
      <c r="V16010" s="74"/>
      <c r="W16010" s="74"/>
      <c r="X16010" s="74"/>
    </row>
    <row r="16011">
      <c r="S16011" s="73"/>
      <c r="T16011" s="73"/>
      <c r="U16011" s="74"/>
      <c r="V16011" s="74"/>
      <c r="W16011" s="74"/>
      <c r="X16011" s="74"/>
    </row>
    <row r="16012">
      <c r="S16012" s="73"/>
      <c r="T16012" s="73"/>
      <c r="U16012" s="74"/>
      <c r="V16012" s="74"/>
      <c r="W16012" s="74"/>
      <c r="X16012" s="74"/>
    </row>
    <row r="16013">
      <c r="S16013" s="73"/>
      <c r="T16013" s="73"/>
      <c r="U16013" s="74"/>
      <c r="V16013" s="74"/>
      <c r="W16013" s="74"/>
      <c r="X16013" s="74"/>
    </row>
    <row r="16014">
      <c r="S16014" s="73"/>
      <c r="T16014" s="73"/>
      <c r="U16014" s="74"/>
      <c r="V16014" s="74"/>
      <c r="W16014" s="74"/>
      <c r="X16014" s="74"/>
    </row>
    <row r="16015">
      <c r="S16015" s="73"/>
      <c r="T16015" s="73"/>
      <c r="U16015" s="74"/>
      <c r="V16015" s="74"/>
      <c r="W16015" s="74"/>
      <c r="X16015" s="74"/>
    </row>
    <row r="16016">
      <c r="S16016" s="73"/>
      <c r="T16016" s="73"/>
      <c r="U16016" s="74"/>
      <c r="V16016" s="74"/>
      <c r="W16016" s="74"/>
      <c r="X16016" s="74"/>
    </row>
    <row r="16017">
      <c r="S16017" s="73"/>
      <c r="T16017" s="73"/>
      <c r="U16017" s="74"/>
      <c r="V16017" s="74"/>
      <c r="W16017" s="74"/>
      <c r="X16017" s="74"/>
    </row>
    <row r="16018">
      <c r="S16018" s="73"/>
      <c r="T16018" s="73"/>
      <c r="U16018" s="74"/>
      <c r="V16018" s="74"/>
      <c r="W16018" s="74"/>
      <c r="X16018" s="74"/>
    </row>
    <row r="16019">
      <c r="S16019" s="73"/>
      <c r="T16019" s="73"/>
      <c r="U16019" s="74"/>
      <c r="V16019" s="74"/>
      <c r="W16019" s="74"/>
      <c r="X16019" s="74"/>
    </row>
    <row r="16020">
      <c r="S16020" s="73"/>
      <c r="T16020" s="73"/>
      <c r="U16020" s="74"/>
      <c r="V16020" s="74"/>
      <c r="W16020" s="74"/>
      <c r="X16020" s="74"/>
    </row>
    <row r="16021">
      <c r="S16021" s="73"/>
      <c r="T16021" s="73"/>
      <c r="U16021" s="74"/>
      <c r="V16021" s="74"/>
      <c r="W16021" s="74"/>
      <c r="X16021" s="74"/>
    </row>
    <row r="16022">
      <c r="S16022" s="73"/>
      <c r="T16022" s="73"/>
      <c r="U16022" s="74"/>
      <c r="V16022" s="74"/>
      <c r="W16022" s="74"/>
      <c r="X16022" s="74"/>
    </row>
    <row r="16023">
      <c r="S16023" s="73"/>
      <c r="T16023" s="73"/>
      <c r="U16023" s="74"/>
      <c r="V16023" s="74"/>
      <c r="W16023" s="74"/>
      <c r="X16023" s="74"/>
    </row>
    <row r="16024">
      <c r="S16024" s="73"/>
      <c r="T16024" s="73"/>
      <c r="U16024" s="74"/>
      <c r="V16024" s="74"/>
      <c r="W16024" s="74"/>
      <c r="X16024" s="74"/>
    </row>
    <row r="16025">
      <c r="S16025" s="73"/>
      <c r="T16025" s="73"/>
      <c r="U16025" s="74"/>
      <c r="V16025" s="74"/>
      <c r="W16025" s="74"/>
      <c r="X16025" s="74"/>
    </row>
    <row r="16026">
      <c r="S16026" s="73"/>
      <c r="T16026" s="73"/>
      <c r="U16026" s="74"/>
      <c r="V16026" s="74"/>
      <c r="W16026" s="74"/>
      <c r="X16026" s="74"/>
    </row>
    <row r="16027">
      <c r="S16027" s="73"/>
      <c r="T16027" s="73"/>
      <c r="U16027" s="74"/>
      <c r="V16027" s="74"/>
      <c r="W16027" s="74"/>
      <c r="X16027" s="74"/>
    </row>
    <row r="16028">
      <c r="S16028" s="73"/>
      <c r="T16028" s="73"/>
      <c r="U16028" s="74"/>
      <c r="V16028" s="74"/>
      <c r="W16028" s="74"/>
      <c r="X16028" s="74"/>
    </row>
    <row r="16029">
      <c r="S16029" s="73"/>
      <c r="T16029" s="73"/>
      <c r="U16029" s="74"/>
      <c r="V16029" s="74"/>
      <c r="W16029" s="74"/>
      <c r="X16029" s="74"/>
    </row>
    <row r="16030">
      <c r="S16030" s="73"/>
      <c r="T16030" s="73"/>
      <c r="U16030" s="74"/>
      <c r="V16030" s="74"/>
      <c r="W16030" s="74"/>
      <c r="X16030" s="74"/>
    </row>
    <row r="16031">
      <c r="S16031" s="73"/>
      <c r="T16031" s="73"/>
      <c r="U16031" s="74"/>
      <c r="V16031" s="74"/>
      <c r="W16031" s="74"/>
      <c r="X16031" s="74"/>
    </row>
    <row r="16032">
      <c r="S16032" s="73"/>
      <c r="T16032" s="73"/>
      <c r="U16032" s="74"/>
      <c r="V16032" s="74"/>
      <c r="W16032" s="74"/>
      <c r="X16032" s="74"/>
    </row>
    <row r="16033">
      <c r="S16033" s="73"/>
      <c r="T16033" s="73"/>
      <c r="U16033" s="74"/>
      <c r="V16033" s="74"/>
      <c r="W16033" s="74"/>
      <c r="X16033" s="74"/>
    </row>
    <row r="16034">
      <c r="S16034" s="73"/>
      <c r="T16034" s="73"/>
      <c r="U16034" s="74"/>
      <c r="V16034" s="74"/>
      <c r="W16034" s="74"/>
      <c r="X16034" s="74"/>
    </row>
    <row r="16035">
      <c r="S16035" s="73"/>
      <c r="T16035" s="73"/>
      <c r="U16035" s="74"/>
      <c r="V16035" s="74"/>
      <c r="W16035" s="74"/>
      <c r="X16035" s="74"/>
    </row>
    <row r="16036">
      <c r="S16036" s="73"/>
      <c r="T16036" s="73"/>
      <c r="U16036" s="74"/>
      <c r="V16036" s="74"/>
      <c r="W16036" s="74"/>
      <c r="X16036" s="74"/>
    </row>
    <row r="16037">
      <c r="S16037" s="73"/>
      <c r="T16037" s="73"/>
      <c r="U16037" s="74"/>
      <c r="V16037" s="74"/>
      <c r="W16037" s="74"/>
      <c r="X16037" s="74"/>
    </row>
    <row r="16038">
      <c r="S16038" s="73"/>
      <c r="T16038" s="73"/>
      <c r="U16038" s="74"/>
      <c r="V16038" s="74"/>
      <c r="W16038" s="74"/>
      <c r="X16038" s="74"/>
    </row>
    <row r="16039">
      <c r="S16039" s="76"/>
      <c r="T16039" s="73"/>
      <c r="U16039" s="74"/>
      <c r="V16039" s="74"/>
      <c r="W16039" s="74"/>
      <c r="X16039" s="74"/>
    </row>
    <row r="16040">
      <c r="S16040" s="73"/>
      <c r="T16040" s="73"/>
      <c r="U16040" s="74"/>
      <c r="V16040" s="74"/>
      <c r="W16040" s="74"/>
      <c r="X16040" s="74"/>
    </row>
    <row r="16041">
      <c r="S16041" s="73"/>
      <c r="T16041" s="73"/>
      <c r="U16041" s="74"/>
      <c r="V16041" s="74"/>
      <c r="W16041" s="74"/>
      <c r="X16041" s="74"/>
    </row>
    <row r="16042">
      <c r="S16042" s="73"/>
      <c r="T16042" s="73"/>
      <c r="U16042" s="74"/>
      <c r="V16042" s="74"/>
      <c r="W16042" s="74"/>
      <c r="X16042" s="74"/>
    </row>
    <row r="16043">
      <c r="S16043" s="73"/>
      <c r="T16043" s="73"/>
      <c r="U16043" s="74"/>
      <c r="V16043" s="74"/>
      <c r="W16043" s="74"/>
      <c r="X16043" s="74"/>
    </row>
    <row r="16044">
      <c r="S16044" s="73"/>
      <c r="T16044" s="73"/>
      <c r="U16044" s="74"/>
      <c r="V16044" s="74"/>
      <c r="W16044" s="74"/>
      <c r="X16044" s="74"/>
    </row>
    <row r="16045">
      <c r="S16045" s="73"/>
      <c r="T16045" s="73"/>
      <c r="U16045" s="74"/>
      <c r="V16045" s="74"/>
      <c r="W16045" s="74"/>
      <c r="X16045" s="74"/>
    </row>
    <row r="16046">
      <c r="S16046" s="73"/>
      <c r="T16046" s="73"/>
      <c r="U16046" s="74"/>
      <c r="V16046" s="74"/>
      <c r="W16046" s="74"/>
      <c r="X16046" s="74"/>
    </row>
    <row r="16047">
      <c r="S16047" s="73"/>
      <c r="T16047" s="73"/>
      <c r="U16047" s="74"/>
      <c r="V16047" s="74"/>
      <c r="W16047" s="74"/>
      <c r="X16047" s="74"/>
    </row>
    <row r="16048">
      <c r="S16048" s="73"/>
      <c r="T16048" s="73"/>
      <c r="U16048" s="74"/>
      <c r="V16048" s="74"/>
      <c r="W16048" s="74"/>
      <c r="X16048" s="74"/>
    </row>
    <row r="16049">
      <c r="S16049" s="73"/>
      <c r="T16049" s="73"/>
      <c r="U16049" s="74"/>
      <c r="V16049" s="74"/>
      <c r="W16049" s="74"/>
      <c r="X16049" s="74"/>
    </row>
    <row r="16050">
      <c r="S16050" s="73"/>
      <c r="T16050" s="73"/>
      <c r="U16050" s="74"/>
      <c r="V16050" s="74"/>
      <c r="W16050" s="74"/>
      <c r="X16050" s="74"/>
    </row>
    <row r="16051">
      <c r="S16051" s="73"/>
      <c r="T16051" s="73"/>
      <c r="U16051" s="74"/>
      <c r="V16051" s="74"/>
      <c r="W16051" s="74"/>
      <c r="X16051" s="74"/>
    </row>
    <row r="16052">
      <c r="S16052" s="73"/>
      <c r="T16052" s="73"/>
      <c r="U16052" s="74"/>
      <c r="V16052" s="74"/>
      <c r="W16052" s="74"/>
      <c r="X16052" s="74"/>
    </row>
    <row r="16053">
      <c r="S16053" s="73"/>
      <c r="T16053" s="73"/>
      <c r="U16053" s="74"/>
      <c r="V16053" s="74"/>
      <c r="W16053" s="74"/>
      <c r="X16053" s="74"/>
    </row>
    <row r="16054">
      <c r="S16054" s="73"/>
      <c r="T16054" s="73"/>
      <c r="U16054" s="74"/>
      <c r="V16054" s="74"/>
      <c r="W16054" s="74"/>
      <c r="X16054" s="74"/>
    </row>
    <row r="16055">
      <c r="S16055" s="73"/>
      <c r="T16055" s="73"/>
      <c r="U16055" s="74"/>
      <c r="V16055" s="74"/>
      <c r="W16055" s="74"/>
      <c r="X16055" s="74"/>
    </row>
    <row r="16056">
      <c r="S16056" s="73"/>
      <c r="T16056" s="73"/>
      <c r="U16056" s="74"/>
      <c r="V16056" s="74"/>
      <c r="W16056" s="74"/>
      <c r="X16056" s="74"/>
    </row>
    <row r="16057">
      <c r="S16057" s="73"/>
      <c r="T16057" s="73"/>
      <c r="U16057" s="74"/>
      <c r="V16057" s="74"/>
      <c r="W16057" s="74"/>
      <c r="X16057" s="74"/>
    </row>
    <row r="16058">
      <c r="S16058" s="73"/>
      <c r="T16058" s="73"/>
      <c r="U16058" s="74"/>
      <c r="V16058" s="74"/>
      <c r="W16058" s="74"/>
      <c r="X16058" s="74"/>
    </row>
    <row r="16059">
      <c r="S16059" s="73"/>
      <c r="T16059" s="73"/>
      <c r="U16059" s="74"/>
      <c r="V16059" s="74"/>
      <c r="W16059" s="74"/>
      <c r="X16059" s="74"/>
    </row>
    <row r="16060">
      <c r="S16060" s="73"/>
      <c r="T16060" s="73"/>
      <c r="U16060" s="74"/>
      <c r="V16060" s="74"/>
      <c r="W16060" s="74"/>
      <c r="X16060" s="74"/>
    </row>
    <row r="16061">
      <c r="S16061" s="73"/>
      <c r="T16061" s="73"/>
      <c r="U16061" s="74"/>
      <c r="V16061" s="74"/>
      <c r="W16061" s="74"/>
      <c r="X16061" s="74"/>
    </row>
    <row r="16062">
      <c r="S16062" s="73"/>
      <c r="T16062" s="73"/>
      <c r="U16062" s="74"/>
      <c r="V16062" s="74"/>
      <c r="W16062" s="74"/>
      <c r="X16062" s="74"/>
    </row>
    <row r="16063">
      <c r="S16063" s="73"/>
      <c r="T16063" s="73"/>
      <c r="U16063" s="74"/>
      <c r="V16063" s="74"/>
      <c r="W16063" s="74"/>
      <c r="X16063" s="74"/>
    </row>
    <row r="16064">
      <c r="S16064" s="73"/>
      <c r="T16064" s="73"/>
      <c r="U16064" s="74"/>
      <c r="V16064" s="74"/>
      <c r="W16064" s="74"/>
      <c r="X16064" s="74"/>
    </row>
    <row r="16065">
      <c r="S16065" s="73"/>
      <c r="T16065" s="73"/>
      <c r="U16065" s="74"/>
      <c r="V16065" s="74"/>
      <c r="W16065" s="74"/>
      <c r="X16065" s="74"/>
    </row>
    <row r="16066">
      <c r="S16066" s="73"/>
      <c r="T16066" s="73"/>
      <c r="U16066" s="74"/>
      <c r="V16066" s="74"/>
      <c r="W16066" s="74"/>
      <c r="X16066" s="74"/>
    </row>
    <row r="16067">
      <c r="S16067" s="73"/>
      <c r="T16067" s="73"/>
      <c r="U16067" s="74"/>
      <c r="V16067" s="74"/>
      <c r="W16067" s="74"/>
      <c r="X16067" s="74"/>
    </row>
    <row r="16068">
      <c r="S16068" s="73"/>
      <c r="T16068" s="73"/>
      <c r="U16068" s="74"/>
      <c r="V16068" s="74"/>
      <c r="W16068" s="74"/>
      <c r="X16068" s="74"/>
    </row>
    <row r="16069">
      <c r="S16069" s="73"/>
      <c r="T16069" s="73"/>
      <c r="U16069" s="74"/>
      <c r="V16069" s="74"/>
      <c r="W16069" s="74"/>
      <c r="X16069" s="74"/>
    </row>
    <row r="16070">
      <c r="S16070" s="73"/>
      <c r="T16070" s="73"/>
      <c r="U16070" s="74"/>
      <c r="V16070" s="74"/>
      <c r="W16070" s="74"/>
      <c r="X16070" s="74"/>
    </row>
    <row r="16071">
      <c r="S16071" s="73"/>
      <c r="T16071" s="73"/>
      <c r="U16071" s="74"/>
      <c r="V16071" s="74"/>
      <c r="W16071" s="74"/>
      <c r="X16071" s="74"/>
    </row>
    <row r="16072">
      <c r="S16072" s="73"/>
      <c r="T16072" s="73"/>
      <c r="U16072" s="74"/>
      <c r="V16072" s="74"/>
      <c r="W16072" s="74"/>
      <c r="X16072" s="74"/>
    </row>
    <row r="16073">
      <c r="S16073" s="73"/>
      <c r="T16073" s="73"/>
      <c r="U16073" s="74"/>
      <c r="V16073" s="74"/>
      <c r="W16073" s="74"/>
      <c r="X16073" s="74"/>
    </row>
    <row r="16074">
      <c r="S16074" s="73"/>
      <c r="T16074" s="73"/>
      <c r="U16074" s="74"/>
      <c r="V16074" s="74"/>
      <c r="W16074" s="74"/>
      <c r="X16074" s="74"/>
    </row>
    <row r="16075">
      <c r="S16075" s="73"/>
      <c r="T16075" s="73"/>
      <c r="U16075" s="74"/>
      <c r="V16075" s="74"/>
      <c r="W16075" s="74"/>
      <c r="X16075" s="74"/>
    </row>
    <row r="16076">
      <c r="S16076" s="73"/>
      <c r="T16076" s="73"/>
      <c r="U16076" s="74"/>
      <c r="V16076" s="74"/>
      <c r="W16076" s="74"/>
      <c r="X16076" s="74"/>
    </row>
    <row r="16077">
      <c r="S16077" s="73"/>
      <c r="T16077" s="73"/>
      <c r="U16077" s="74"/>
      <c r="V16077" s="74"/>
      <c r="W16077" s="74"/>
      <c r="X16077" s="74"/>
    </row>
    <row r="16078">
      <c r="S16078" s="73"/>
      <c r="T16078" s="73"/>
      <c r="U16078" s="74"/>
      <c r="V16078" s="74"/>
      <c r="W16078" s="74"/>
      <c r="X16078" s="74"/>
    </row>
    <row r="16079">
      <c r="S16079" s="73"/>
      <c r="T16079" s="73"/>
      <c r="U16079" s="74"/>
      <c r="V16079" s="74"/>
      <c r="W16079" s="74"/>
      <c r="X16079" s="74"/>
    </row>
    <row r="16080">
      <c r="S16080" s="73"/>
      <c r="T16080" s="73"/>
      <c r="U16080" s="74"/>
      <c r="V16080" s="74"/>
      <c r="W16080" s="74"/>
      <c r="X16080" s="74"/>
    </row>
    <row r="16081">
      <c r="S16081" s="73"/>
      <c r="T16081" s="73"/>
      <c r="U16081" s="74"/>
      <c r="V16081" s="74"/>
      <c r="W16081" s="74"/>
      <c r="X16081" s="74"/>
    </row>
    <row r="16082">
      <c r="S16082" s="76"/>
      <c r="T16082" s="73"/>
      <c r="U16082" s="74"/>
      <c r="V16082" s="74"/>
      <c r="W16082" s="74"/>
      <c r="X16082" s="74"/>
    </row>
    <row r="16083">
      <c r="S16083" s="73"/>
      <c r="T16083" s="73"/>
      <c r="U16083" s="74"/>
      <c r="V16083" s="74"/>
      <c r="W16083" s="74"/>
      <c r="X16083" s="74"/>
    </row>
    <row r="16084">
      <c r="S16084" s="73"/>
      <c r="T16084" s="73"/>
      <c r="U16084" s="74"/>
      <c r="V16084" s="74"/>
      <c r="W16084" s="74"/>
      <c r="X16084" s="74"/>
    </row>
    <row r="16085">
      <c r="S16085" s="73"/>
      <c r="T16085" s="73"/>
      <c r="U16085" s="74"/>
      <c r="V16085" s="74"/>
      <c r="W16085" s="74"/>
      <c r="X16085" s="74"/>
    </row>
    <row r="16086">
      <c r="S16086" s="73"/>
      <c r="T16086" s="73"/>
      <c r="U16086" s="74"/>
      <c r="V16086" s="74"/>
      <c r="W16086" s="74"/>
      <c r="X16086" s="74"/>
    </row>
    <row r="16087">
      <c r="S16087" s="73"/>
      <c r="T16087" s="73"/>
      <c r="U16087" s="74"/>
      <c r="V16087" s="74"/>
      <c r="W16087" s="74"/>
      <c r="X16087" s="74"/>
    </row>
    <row r="16088">
      <c r="S16088" s="73"/>
      <c r="T16088" s="73"/>
      <c r="U16088" s="74"/>
      <c r="V16088" s="74"/>
      <c r="W16088" s="74"/>
      <c r="X16088" s="74"/>
    </row>
    <row r="16089">
      <c r="S16089" s="73"/>
      <c r="T16089" s="73"/>
      <c r="U16089" s="74"/>
      <c r="V16089" s="74"/>
      <c r="W16089" s="74"/>
      <c r="X16089" s="74"/>
    </row>
    <row r="16090">
      <c r="S16090" s="73"/>
      <c r="T16090" s="73"/>
      <c r="U16090" s="74"/>
      <c r="V16090" s="74"/>
      <c r="W16090" s="74"/>
      <c r="X16090" s="74"/>
    </row>
    <row r="16091">
      <c r="S16091" s="73"/>
      <c r="T16091" s="73"/>
      <c r="U16091" s="74"/>
      <c r="V16091" s="74"/>
      <c r="W16091" s="74"/>
      <c r="X16091" s="74"/>
    </row>
    <row r="16092">
      <c r="S16092" s="73"/>
      <c r="T16092" s="73"/>
      <c r="U16092" s="74"/>
      <c r="V16092" s="74"/>
      <c r="W16092" s="74"/>
      <c r="X16092" s="74"/>
    </row>
    <row r="16093">
      <c r="S16093" s="73"/>
      <c r="T16093" s="73"/>
      <c r="U16093" s="74"/>
      <c r="V16093" s="74"/>
      <c r="W16093" s="74"/>
      <c r="X16093" s="74"/>
    </row>
    <row r="16094">
      <c r="S16094" s="73"/>
      <c r="T16094" s="73"/>
      <c r="U16094" s="74"/>
      <c r="V16094" s="74"/>
      <c r="W16094" s="74"/>
      <c r="X16094" s="74"/>
    </row>
    <row r="16095">
      <c r="S16095" s="73"/>
      <c r="T16095" s="73"/>
      <c r="U16095" s="74"/>
      <c r="V16095" s="74"/>
      <c r="W16095" s="74"/>
      <c r="X16095" s="74"/>
    </row>
    <row r="16096">
      <c r="S16096" s="73"/>
      <c r="T16096" s="73"/>
      <c r="U16096" s="74"/>
      <c r="V16096" s="74"/>
      <c r="W16096" s="74"/>
      <c r="X16096" s="74"/>
    </row>
    <row r="16097">
      <c r="S16097" s="73"/>
      <c r="T16097" s="73"/>
      <c r="U16097" s="74"/>
      <c r="V16097" s="74"/>
      <c r="W16097" s="74"/>
      <c r="X16097" s="74"/>
    </row>
    <row r="16098">
      <c r="S16098" s="73"/>
      <c r="T16098" s="73"/>
      <c r="U16098" s="74"/>
      <c r="V16098" s="74"/>
      <c r="W16098" s="74"/>
      <c r="X16098" s="74"/>
    </row>
    <row r="16099">
      <c r="S16099" s="73"/>
      <c r="T16099" s="73"/>
      <c r="U16099" s="74"/>
      <c r="V16099" s="74"/>
      <c r="W16099" s="74"/>
      <c r="X16099" s="74"/>
    </row>
    <row r="16100">
      <c r="S16100" s="73"/>
      <c r="T16100" s="73"/>
      <c r="U16100" s="74"/>
      <c r="V16100" s="74"/>
      <c r="W16100" s="74"/>
      <c r="X16100" s="74"/>
    </row>
    <row r="16101">
      <c r="S16101" s="73"/>
      <c r="T16101" s="73"/>
      <c r="U16101" s="74"/>
      <c r="V16101" s="74"/>
      <c r="W16101" s="74"/>
      <c r="X16101" s="74"/>
    </row>
    <row r="16102">
      <c r="S16102" s="73"/>
      <c r="T16102" s="73"/>
      <c r="U16102" s="74"/>
      <c r="V16102" s="74"/>
      <c r="W16102" s="74"/>
      <c r="X16102" s="74"/>
    </row>
    <row r="16103">
      <c r="S16103" s="73"/>
      <c r="T16103" s="73"/>
      <c r="U16103" s="74"/>
      <c r="V16103" s="74"/>
      <c r="W16103" s="74"/>
      <c r="X16103" s="74"/>
    </row>
    <row r="16104">
      <c r="S16104" s="73"/>
      <c r="T16104" s="73"/>
      <c r="U16104" s="74"/>
      <c r="V16104" s="74"/>
      <c r="W16104" s="74"/>
      <c r="X16104" s="74"/>
    </row>
    <row r="16105">
      <c r="S16105" s="73"/>
      <c r="T16105" s="73"/>
      <c r="U16105" s="74"/>
      <c r="V16105" s="74"/>
      <c r="W16105" s="74"/>
      <c r="X16105" s="74"/>
    </row>
    <row r="16106">
      <c r="S16106" s="73"/>
      <c r="T16106" s="73"/>
      <c r="U16106" s="74"/>
      <c r="V16106" s="74"/>
      <c r="W16106" s="74"/>
      <c r="X16106" s="74"/>
    </row>
    <row r="16107">
      <c r="S16107" s="73"/>
      <c r="T16107" s="73"/>
      <c r="U16107" s="74"/>
      <c r="V16107" s="74"/>
      <c r="W16107" s="74"/>
      <c r="X16107" s="74"/>
    </row>
    <row r="16108">
      <c r="S16108" s="73"/>
      <c r="T16108" s="73"/>
      <c r="U16108" s="74"/>
      <c r="V16108" s="74"/>
      <c r="W16108" s="74"/>
      <c r="X16108" s="74"/>
    </row>
    <row r="16109">
      <c r="S16109" s="73"/>
      <c r="T16109" s="73"/>
      <c r="U16109" s="74"/>
      <c r="V16109" s="74"/>
      <c r="W16109" s="74"/>
      <c r="X16109" s="74"/>
    </row>
    <row r="16110">
      <c r="S16110" s="73"/>
      <c r="T16110" s="73"/>
      <c r="U16110" s="74"/>
      <c r="V16110" s="74"/>
      <c r="W16110" s="74"/>
      <c r="X16110" s="74"/>
    </row>
    <row r="16111">
      <c r="S16111" s="73"/>
      <c r="T16111" s="73"/>
      <c r="U16111" s="74"/>
      <c r="V16111" s="74"/>
      <c r="W16111" s="74"/>
      <c r="X16111" s="74"/>
    </row>
    <row r="16112">
      <c r="S16112" s="73"/>
      <c r="T16112" s="73"/>
      <c r="U16112" s="74"/>
      <c r="V16112" s="74"/>
      <c r="W16112" s="74"/>
      <c r="X16112" s="74"/>
    </row>
    <row r="16113">
      <c r="S16113" s="73"/>
      <c r="T16113" s="73"/>
      <c r="U16113" s="74"/>
      <c r="V16113" s="74"/>
      <c r="W16113" s="74"/>
      <c r="X16113" s="74"/>
    </row>
    <row r="16114">
      <c r="S16114" s="73"/>
      <c r="T16114" s="73"/>
      <c r="U16114" s="74"/>
      <c r="V16114" s="74"/>
      <c r="W16114" s="74"/>
      <c r="X16114" s="74"/>
    </row>
    <row r="16115">
      <c r="S16115" s="73"/>
      <c r="T16115" s="73"/>
      <c r="U16115" s="74"/>
      <c r="V16115" s="74"/>
      <c r="W16115" s="74"/>
      <c r="X16115" s="74"/>
    </row>
    <row r="16116">
      <c r="S16116" s="73"/>
      <c r="T16116" s="73"/>
      <c r="U16116" s="74"/>
      <c r="V16116" s="74"/>
      <c r="W16116" s="74"/>
      <c r="X16116" s="74"/>
    </row>
    <row r="16117">
      <c r="S16117" s="73"/>
      <c r="T16117" s="73"/>
      <c r="U16117" s="74"/>
      <c r="V16117" s="74"/>
      <c r="W16117" s="74"/>
      <c r="X16117" s="74"/>
    </row>
    <row r="16118">
      <c r="S16118" s="73"/>
      <c r="T16118" s="73"/>
      <c r="U16118" s="74"/>
      <c r="V16118" s="74"/>
      <c r="W16118" s="74"/>
      <c r="X16118" s="74"/>
    </row>
    <row r="16119">
      <c r="S16119" s="73"/>
      <c r="T16119" s="73"/>
      <c r="U16119" s="74"/>
      <c r="V16119" s="74"/>
      <c r="W16119" s="74"/>
      <c r="X16119" s="74"/>
    </row>
    <row r="16120">
      <c r="S16120" s="73"/>
      <c r="T16120" s="73"/>
      <c r="U16120" s="74"/>
      <c r="V16120" s="74"/>
      <c r="W16120" s="74"/>
      <c r="X16120" s="74"/>
    </row>
    <row r="16121">
      <c r="S16121" s="73"/>
      <c r="T16121" s="73"/>
      <c r="U16121" s="74"/>
      <c r="V16121" s="74"/>
      <c r="W16121" s="74"/>
      <c r="X16121" s="74"/>
    </row>
    <row r="16122">
      <c r="S16122" s="76"/>
      <c r="T16122" s="73"/>
      <c r="U16122" s="74"/>
      <c r="V16122" s="74"/>
      <c r="W16122" s="74"/>
      <c r="X16122" s="74"/>
    </row>
    <row r="16123">
      <c r="S16123" s="73"/>
      <c r="T16123" s="73"/>
      <c r="U16123" s="74"/>
      <c r="V16123" s="74"/>
      <c r="W16123" s="74"/>
      <c r="X16123" s="74"/>
    </row>
    <row r="16124">
      <c r="S16124" s="73"/>
      <c r="T16124" s="73"/>
      <c r="U16124" s="74"/>
      <c r="V16124" s="74"/>
      <c r="W16124" s="74"/>
      <c r="X16124" s="74"/>
    </row>
    <row r="16125">
      <c r="S16125" s="73"/>
      <c r="T16125" s="73"/>
      <c r="U16125" s="74"/>
      <c r="V16125" s="74"/>
      <c r="W16125" s="74"/>
      <c r="X16125" s="74"/>
    </row>
    <row r="16126">
      <c r="S16126" s="73"/>
      <c r="T16126" s="73"/>
      <c r="U16126" s="74"/>
      <c r="V16126" s="74"/>
      <c r="W16126" s="74"/>
      <c r="X16126" s="74"/>
    </row>
    <row r="16127">
      <c r="S16127" s="73"/>
      <c r="T16127" s="73"/>
      <c r="U16127" s="74"/>
      <c r="V16127" s="74"/>
      <c r="W16127" s="74"/>
      <c r="X16127" s="74"/>
    </row>
    <row r="16128">
      <c r="S16128" s="73"/>
      <c r="T16128" s="73"/>
      <c r="U16128" s="74"/>
      <c r="V16128" s="74"/>
      <c r="W16128" s="74"/>
      <c r="X16128" s="74"/>
    </row>
    <row r="16129">
      <c r="S16129" s="73"/>
      <c r="T16129" s="73"/>
      <c r="U16129" s="74"/>
      <c r="V16129" s="74"/>
      <c r="W16129" s="74"/>
      <c r="X16129" s="74"/>
    </row>
    <row r="16130">
      <c r="S16130" s="73"/>
      <c r="T16130" s="73"/>
      <c r="U16130" s="74"/>
      <c r="V16130" s="74"/>
      <c r="W16130" s="74"/>
      <c r="X16130" s="74"/>
    </row>
    <row r="16131">
      <c r="S16131" s="73"/>
      <c r="T16131" s="73"/>
      <c r="U16131" s="74"/>
      <c r="V16131" s="74"/>
      <c r="W16131" s="74"/>
      <c r="X16131" s="74"/>
    </row>
    <row r="16132">
      <c r="S16132" s="73"/>
      <c r="T16132" s="73"/>
      <c r="U16132" s="74"/>
      <c r="V16132" s="74"/>
      <c r="W16132" s="74"/>
      <c r="X16132" s="74"/>
    </row>
    <row r="16133">
      <c r="S16133" s="73"/>
      <c r="T16133" s="73"/>
      <c r="U16133" s="74"/>
      <c r="V16133" s="74"/>
      <c r="W16133" s="74"/>
      <c r="X16133" s="74"/>
    </row>
    <row r="16134">
      <c r="S16134" s="73"/>
      <c r="T16134" s="73"/>
      <c r="U16134" s="74"/>
      <c r="V16134" s="74"/>
      <c r="W16134" s="74"/>
      <c r="X16134" s="74"/>
    </row>
    <row r="16135">
      <c r="S16135" s="73"/>
      <c r="T16135" s="73"/>
      <c r="U16135" s="74"/>
      <c r="V16135" s="74"/>
      <c r="W16135" s="74"/>
      <c r="X16135" s="74"/>
    </row>
    <row r="16136">
      <c r="S16136" s="73"/>
      <c r="T16136" s="73"/>
      <c r="U16136" s="74"/>
      <c r="V16136" s="74"/>
      <c r="W16136" s="74"/>
      <c r="X16136" s="74"/>
    </row>
    <row r="16137">
      <c r="S16137" s="73"/>
      <c r="T16137" s="73"/>
      <c r="U16137" s="74"/>
      <c r="V16137" s="74"/>
      <c r="W16137" s="74"/>
      <c r="X16137" s="74"/>
    </row>
    <row r="16138">
      <c r="S16138" s="73"/>
      <c r="T16138" s="73"/>
      <c r="U16138" s="74"/>
      <c r="V16138" s="74"/>
      <c r="W16138" s="74"/>
      <c r="X16138" s="74"/>
    </row>
    <row r="16139">
      <c r="S16139" s="73"/>
      <c r="T16139" s="73"/>
      <c r="U16139" s="74"/>
      <c r="V16139" s="74"/>
      <c r="W16139" s="74"/>
      <c r="X16139" s="74"/>
    </row>
    <row r="16140">
      <c r="S16140" s="73"/>
      <c r="T16140" s="73"/>
      <c r="U16140" s="74"/>
      <c r="V16140" s="74"/>
      <c r="W16140" s="74"/>
      <c r="X16140" s="74"/>
    </row>
    <row r="16141">
      <c r="S16141" s="73"/>
      <c r="T16141" s="73"/>
      <c r="U16141" s="74"/>
      <c r="V16141" s="74"/>
      <c r="W16141" s="74"/>
      <c r="X16141" s="74"/>
    </row>
    <row r="16142">
      <c r="S16142" s="73"/>
      <c r="T16142" s="73"/>
      <c r="U16142" s="74"/>
      <c r="V16142" s="74"/>
      <c r="W16142" s="74"/>
      <c r="X16142" s="74"/>
    </row>
    <row r="16143">
      <c r="S16143" s="73"/>
      <c r="T16143" s="73"/>
      <c r="U16143" s="74"/>
      <c r="V16143" s="74"/>
      <c r="W16143" s="74"/>
      <c r="X16143" s="74"/>
    </row>
    <row r="16144">
      <c r="S16144" s="73"/>
      <c r="T16144" s="73"/>
      <c r="U16144" s="74"/>
      <c r="V16144" s="74"/>
      <c r="W16144" s="74"/>
      <c r="X16144" s="74"/>
    </row>
    <row r="16145">
      <c r="S16145" s="73"/>
      <c r="T16145" s="73"/>
      <c r="U16145" s="74"/>
      <c r="V16145" s="74"/>
      <c r="W16145" s="74"/>
      <c r="X16145" s="74"/>
    </row>
    <row r="16146">
      <c r="S16146" s="73"/>
      <c r="T16146" s="73"/>
      <c r="U16146" s="74"/>
      <c r="V16146" s="74"/>
      <c r="W16146" s="74"/>
      <c r="X16146" s="74"/>
    </row>
    <row r="16147">
      <c r="S16147" s="73"/>
      <c r="T16147" s="73"/>
      <c r="U16147" s="74"/>
      <c r="V16147" s="74"/>
      <c r="W16147" s="74"/>
      <c r="X16147" s="74"/>
    </row>
    <row r="16148">
      <c r="S16148" s="73"/>
      <c r="T16148" s="73"/>
      <c r="U16148" s="74"/>
      <c r="V16148" s="74"/>
      <c r="W16148" s="74"/>
      <c r="X16148" s="74"/>
    </row>
    <row r="16149">
      <c r="S16149" s="73"/>
      <c r="T16149" s="73"/>
      <c r="U16149" s="74"/>
      <c r="V16149" s="74"/>
      <c r="W16149" s="74"/>
      <c r="X16149" s="74"/>
    </row>
    <row r="16150">
      <c r="S16150" s="73"/>
      <c r="T16150" s="73"/>
      <c r="U16150" s="74"/>
      <c r="V16150" s="74"/>
      <c r="W16150" s="74"/>
      <c r="X16150" s="74"/>
    </row>
    <row r="16151">
      <c r="S16151" s="73"/>
      <c r="T16151" s="73"/>
      <c r="U16151" s="74"/>
      <c r="V16151" s="74"/>
      <c r="W16151" s="74"/>
      <c r="X16151" s="74"/>
    </row>
    <row r="16152">
      <c r="S16152" s="73"/>
      <c r="T16152" s="73"/>
      <c r="U16152" s="74"/>
      <c r="V16152" s="74"/>
      <c r="W16152" s="74"/>
      <c r="X16152" s="74"/>
    </row>
    <row r="16153">
      <c r="S16153" s="73"/>
      <c r="T16153" s="73"/>
      <c r="U16153" s="74"/>
      <c r="V16153" s="74"/>
      <c r="W16153" s="74"/>
      <c r="X16153" s="74"/>
    </row>
    <row r="16154">
      <c r="S16154" s="73"/>
      <c r="T16154" s="73"/>
      <c r="U16154" s="74"/>
      <c r="V16154" s="74"/>
      <c r="W16154" s="74"/>
      <c r="X16154" s="74"/>
    </row>
    <row r="16155">
      <c r="S16155" s="73"/>
      <c r="T16155" s="73"/>
      <c r="U16155" s="74"/>
      <c r="V16155" s="74"/>
      <c r="W16155" s="74"/>
      <c r="X16155" s="74"/>
    </row>
    <row r="16156">
      <c r="S16156" s="73"/>
      <c r="T16156" s="73"/>
      <c r="U16156" s="74"/>
      <c r="V16156" s="74"/>
      <c r="W16156" s="74"/>
      <c r="X16156" s="74"/>
    </row>
    <row r="16157">
      <c r="S16157" s="73"/>
      <c r="T16157" s="73"/>
      <c r="U16157" s="74"/>
      <c r="V16157" s="74"/>
      <c r="W16157" s="74"/>
      <c r="X16157" s="74"/>
    </row>
    <row r="16158">
      <c r="S16158" s="73"/>
      <c r="T16158" s="73"/>
      <c r="U16158" s="74"/>
      <c r="V16158" s="74"/>
      <c r="W16158" s="74"/>
      <c r="X16158" s="74"/>
    </row>
    <row r="16159">
      <c r="S16159" s="73"/>
      <c r="T16159" s="73"/>
      <c r="U16159" s="74"/>
      <c r="V16159" s="74"/>
      <c r="W16159" s="74"/>
      <c r="X16159" s="74"/>
    </row>
    <row r="16160">
      <c r="S16160" s="73"/>
      <c r="T16160" s="73"/>
      <c r="U16160" s="74"/>
      <c r="V16160" s="74"/>
      <c r="W16160" s="74"/>
      <c r="X16160" s="74"/>
    </row>
    <row r="16161">
      <c r="S16161" s="73"/>
      <c r="T16161" s="73"/>
      <c r="U16161" s="74"/>
      <c r="V16161" s="74"/>
      <c r="W16161" s="74"/>
      <c r="X16161" s="74"/>
    </row>
    <row r="16162">
      <c r="S16162" s="73"/>
      <c r="T16162" s="73"/>
      <c r="U16162" s="74"/>
      <c r="V16162" s="74"/>
      <c r="W16162" s="74"/>
      <c r="X16162" s="74"/>
    </row>
    <row r="16163">
      <c r="S16163" s="73"/>
      <c r="T16163" s="73"/>
      <c r="U16163" s="74"/>
      <c r="V16163" s="74"/>
      <c r="W16163" s="74"/>
      <c r="X16163" s="74"/>
    </row>
    <row r="16164">
      <c r="S16164" s="73"/>
      <c r="T16164" s="73"/>
      <c r="U16164" s="74"/>
      <c r="V16164" s="74"/>
      <c r="W16164" s="74"/>
      <c r="X16164" s="74"/>
    </row>
    <row r="16165">
      <c r="S16165" s="73"/>
      <c r="T16165" s="73"/>
      <c r="U16165" s="74"/>
      <c r="V16165" s="74"/>
      <c r="W16165" s="74"/>
      <c r="X16165" s="74"/>
    </row>
    <row r="16166">
      <c r="S16166" s="76"/>
      <c r="T16166" s="73"/>
      <c r="U16166" s="74"/>
      <c r="V16166" s="74"/>
      <c r="W16166" s="74"/>
      <c r="X16166" s="74"/>
    </row>
    <row r="16167">
      <c r="S16167" s="73"/>
      <c r="T16167" s="73"/>
      <c r="U16167" s="74"/>
      <c r="V16167" s="74"/>
      <c r="W16167" s="74"/>
      <c r="X16167" s="74"/>
    </row>
    <row r="16168">
      <c r="S16168" s="73"/>
      <c r="T16168" s="73"/>
      <c r="U16168" s="74"/>
      <c r="V16168" s="74"/>
      <c r="W16168" s="74"/>
      <c r="X16168" s="74"/>
    </row>
    <row r="16169">
      <c r="S16169" s="73"/>
      <c r="T16169" s="73"/>
      <c r="U16169" s="74"/>
      <c r="V16169" s="74"/>
      <c r="W16169" s="74"/>
      <c r="X16169" s="74"/>
    </row>
    <row r="16170">
      <c r="S16170" s="73"/>
      <c r="T16170" s="73"/>
      <c r="U16170" s="74"/>
      <c r="V16170" s="74"/>
      <c r="W16170" s="74"/>
      <c r="X16170" s="74"/>
    </row>
    <row r="16171">
      <c r="S16171" s="73"/>
      <c r="T16171" s="73"/>
      <c r="U16171" s="74"/>
      <c r="V16171" s="74"/>
      <c r="W16171" s="74"/>
      <c r="X16171" s="74"/>
    </row>
    <row r="16172">
      <c r="S16172" s="73"/>
      <c r="T16172" s="73"/>
      <c r="U16172" s="74"/>
      <c r="V16172" s="74"/>
      <c r="W16172" s="74"/>
      <c r="X16172" s="74"/>
    </row>
    <row r="16173">
      <c r="S16173" s="73"/>
      <c r="T16173" s="73"/>
      <c r="U16173" s="74"/>
      <c r="V16173" s="74"/>
      <c r="W16173" s="74"/>
      <c r="X16173" s="74"/>
    </row>
    <row r="16174">
      <c r="S16174" s="76"/>
      <c r="T16174" s="73"/>
      <c r="U16174" s="74"/>
      <c r="V16174" s="74"/>
      <c r="W16174" s="74"/>
      <c r="X16174" s="74"/>
    </row>
    <row r="16175">
      <c r="S16175" s="73"/>
      <c r="T16175" s="73"/>
      <c r="U16175" s="74"/>
      <c r="V16175" s="74"/>
      <c r="W16175" s="74"/>
      <c r="X16175" s="74"/>
    </row>
    <row r="16176">
      <c r="S16176" s="73"/>
      <c r="T16176" s="73"/>
      <c r="U16176" s="74"/>
      <c r="V16176" s="74"/>
      <c r="W16176" s="74"/>
      <c r="X16176" s="74"/>
    </row>
    <row r="16177">
      <c r="S16177" s="73"/>
      <c r="T16177" s="73"/>
      <c r="U16177" s="74"/>
      <c r="V16177" s="74"/>
      <c r="W16177" s="74"/>
      <c r="X16177" s="74"/>
    </row>
    <row r="16178">
      <c r="S16178" s="73"/>
      <c r="T16178" s="73"/>
      <c r="U16178" s="74"/>
      <c r="V16178" s="74"/>
      <c r="W16178" s="74"/>
      <c r="X16178" s="74"/>
    </row>
    <row r="16179">
      <c r="S16179" s="73"/>
      <c r="T16179" s="73"/>
      <c r="U16179" s="74"/>
      <c r="V16179" s="74"/>
      <c r="W16179" s="74"/>
      <c r="X16179" s="74"/>
    </row>
    <row r="16180">
      <c r="S16180" s="73"/>
      <c r="T16180" s="73"/>
      <c r="U16180" s="74"/>
      <c r="V16180" s="74"/>
      <c r="W16180" s="74"/>
      <c r="X16180" s="74"/>
    </row>
    <row r="16181">
      <c r="S16181" s="73"/>
      <c r="T16181" s="73"/>
      <c r="U16181" s="74"/>
      <c r="V16181" s="74"/>
      <c r="W16181" s="74"/>
      <c r="X16181" s="74"/>
    </row>
    <row r="16182">
      <c r="S16182" s="73"/>
      <c r="T16182" s="73"/>
      <c r="U16182" s="74"/>
      <c r="V16182" s="74"/>
      <c r="W16182" s="74"/>
      <c r="X16182" s="74"/>
    </row>
    <row r="16183">
      <c r="S16183" s="73"/>
      <c r="T16183" s="73"/>
      <c r="U16183" s="74"/>
      <c r="V16183" s="74"/>
      <c r="W16183" s="74"/>
      <c r="X16183" s="74"/>
    </row>
    <row r="16184">
      <c r="S16184" s="73"/>
      <c r="T16184" s="73"/>
      <c r="U16184" s="74"/>
      <c r="V16184" s="74"/>
      <c r="W16184" s="74"/>
      <c r="X16184" s="74"/>
    </row>
    <row r="16185">
      <c r="S16185" s="73"/>
      <c r="T16185" s="73"/>
      <c r="U16185" s="74"/>
      <c r="V16185" s="74"/>
      <c r="W16185" s="74"/>
      <c r="X16185" s="74"/>
    </row>
    <row r="16186">
      <c r="S16186" s="73"/>
      <c r="T16186" s="73"/>
      <c r="U16186" s="74"/>
      <c r="V16186" s="74"/>
      <c r="W16186" s="74"/>
      <c r="X16186" s="74"/>
    </row>
    <row r="16187">
      <c r="S16187" s="73"/>
      <c r="T16187" s="73"/>
      <c r="U16187" s="74"/>
      <c r="V16187" s="74"/>
      <c r="W16187" s="74"/>
      <c r="X16187" s="74"/>
    </row>
    <row r="16188">
      <c r="S16188" s="73"/>
      <c r="T16188" s="73"/>
      <c r="U16188" s="74"/>
      <c r="V16188" s="74"/>
      <c r="W16188" s="74"/>
      <c r="X16188" s="74"/>
    </row>
    <row r="16189">
      <c r="S16189" s="73"/>
      <c r="T16189" s="73"/>
      <c r="U16189" s="74"/>
      <c r="V16189" s="74"/>
      <c r="W16189" s="74"/>
      <c r="X16189" s="74"/>
    </row>
    <row r="16190">
      <c r="S16190" s="73"/>
      <c r="T16190" s="73"/>
      <c r="U16190" s="74"/>
      <c r="V16190" s="74"/>
      <c r="W16190" s="74"/>
      <c r="X16190" s="74"/>
    </row>
    <row r="16191">
      <c r="S16191" s="73"/>
      <c r="T16191" s="73"/>
      <c r="U16191" s="74"/>
      <c r="V16191" s="74"/>
      <c r="W16191" s="74"/>
      <c r="X16191" s="74"/>
    </row>
    <row r="16192">
      <c r="S16192" s="73"/>
      <c r="T16192" s="73"/>
      <c r="U16192" s="74"/>
      <c r="V16192" s="74"/>
      <c r="W16192" s="74"/>
      <c r="X16192" s="74"/>
    </row>
    <row r="16193">
      <c r="S16193" s="76"/>
      <c r="T16193" s="73"/>
      <c r="U16193" s="74"/>
      <c r="V16193" s="74"/>
      <c r="W16193" s="74"/>
      <c r="X16193" s="74"/>
    </row>
    <row r="16194">
      <c r="S16194" s="73"/>
      <c r="T16194" s="73"/>
      <c r="U16194" s="74"/>
      <c r="V16194" s="74"/>
      <c r="W16194" s="74"/>
      <c r="X16194" s="74"/>
    </row>
    <row r="16195">
      <c r="S16195" s="73"/>
      <c r="T16195" s="73"/>
      <c r="U16195" s="74"/>
      <c r="V16195" s="74"/>
      <c r="W16195" s="74"/>
      <c r="X16195" s="74"/>
    </row>
    <row r="16196">
      <c r="S16196" s="73"/>
      <c r="T16196" s="73"/>
      <c r="U16196" s="74"/>
      <c r="V16196" s="74"/>
      <c r="W16196" s="74"/>
      <c r="X16196" s="74"/>
    </row>
    <row r="16197">
      <c r="S16197" s="73"/>
      <c r="T16197" s="73"/>
      <c r="U16197" s="74"/>
      <c r="V16197" s="74"/>
      <c r="W16197" s="74"/>
      <c r="X16197" s="74"/>
    </row>
    <row r="16198">
      <c r="S16198" s="73"/>
      <c r="T16198" s="73"/>
      <c r="U16198" s="74"/>
      <c r="V16198" s="74"/>
      <c r="W16198" s="74"/>
      <c r="X16198" s="74"/>
    </row>
    <row r="16199">
      <c r="S16199" s="73"/>
      <c r="T16199" s="73"/>
      <c r="U16199" s="74"/>
      <c r="V16199" s="74"/>
      <c r="W16199" s="74"/>
      <c r="X16199" s="74"/>
    </row>
    <row r="16200">
      <c r="S16200" s="73"/>
      <c r="T16200" s="73"/>
      <c r="U16200" s="74"/>
      <c r="V16200" s="74"/>
      <c r="W16200" s="74"/>
      <c r="X16200" s="74"/>
    </row>
    <row r="16201">
      <c r="S16201" s="73"/>
      <c r="T16201" s="73"/>
      <c r="U16201" s="74"/>
      <c r="V16201" s="74"/>
      <c r="W16201" s="74"/>
      <c r="X16201" s="74"/>
    </row>
    <row r="16202">
      <c r="S16202" s="73"/>
      <c r="T16202" s="73"/>
      <c r="U16202" s="74"/>
      <c r="V16202" s="74"/>
      <c r="W16202" s="74"/>
      <c r="X16202" s="74"/>
    </row>
    <row r="16203">
      <c r="S16203" s="73"/>
      <c r="T16203" s="73"/>
      <c r="U16203" s="74"/>
      <c r="V16203" s="74"/>
      <c r="W16203" s="74"/>
      <c r="X16203" s="74"/>
    </row>
    <row r="16204">
      <c r="S16204" s="73"/>
      <c r="T16204" s="73"/>
      <c r="U16204" s="74"/>
      <c r="V16204" s="74"/>
      <c r="W16204" s="74"/>
      <c r="X16204" s="74"/>
    </row>
    <row r="16205">
      <c r="S16205" s="73"/>
      <c r="T16205" s="73"/>
      <c r="U16205" s="74"/>
      <c r="V16205" s="74"/>
      <c r="W16205" s="74"/>
      <c r="X16205" s="74"/>
    </row>
    <row r="16206">
      <c r="S16206" s="73"/>
      <c r="T16206" s="73"/>
      <c r="U16206" s="74"/>
      <c r="V16206" s="74"/>
      <c r="W16206" s="74"/>
      <c r="X16206" s="74"/>
    </row>
    <row r="16207">
      <c r="S16207" s="73"/>
      <c r="T16207" s="73"/>
      <c r="U16207" s="74"/>
      <c r="V16207" s="74"/>
      <c r="W16207" s="74"/>
      <c r="X16207" s="74"/>
    </row>
    <row r="16208">
      <c r="S16208" s="73"/>
      <c r="T16208" s="73"/>
      <c r="U16208" s="74"/>
      <c r="V16208" s="74"/>
      <c r="W16208" s="74"/>
      <c r="X16208" s="74"/>
    </row>
    <row r="16209">
      <c r="S16209" s="73"/>
      <c r="T16209" s="73"/>
      <c r="U16209" s="74"/>
      <c r="V16209" s="74"/>
      <c r="W16209" s="74"/>
      <c r="X16209" s="74"/>
    </row>
    <row r="16210">
      <c r="S16210" s="73"/>
      <c r="T16210" s="73"/>
      <c r="U16210" s="74"/>
      <c r="V16210" s="74"/>
      <c r="W16210" s="74"/>
      <c r="X16210" s="74"/>
    </row>
    <row r="16211">
      <c r="S16211" s="73"/>
      <c r="T16211" s="73"/>
      <c r="U16211" s="74"/>
      <c r="V16211" s="74"/>
      <c r="W16211" s="74"/>
      <c r="X16211" s="74"/>
    </row>
    <row r="16212">
      <c r="S16212" s="73"/>
      <c r="T16212" s="73"/>
      <c r="U16212" s="74"/>
      <c r="V16212" s="74"/>
      <c r="W16212" s="74"/>
      <c r="X16212" s="74"/>
    </row>
    <row r="16213">
      <c r="S16213" s="73"/>
      <c r="T16213" s="73"/>
      <c r="U16213" s="74"/>
      <c r="V16213" s="74"/>
      <c r="W16213" s="74"/>
      <c r="X16213" s="74"/>
    </row>
    <row r="16214">
      <c r="S16214" s="73"/>
      <c r="T16214" s="73"/>
      <c r="U16214" s="74"/>
      <c r="V16214" s="74"/>
      <c r="W16214" s="74"/>
      <c r="X16214" s="74"/>
    </row>
    <row r="16215">
      <c r="S16215" s="73"/>
      <c r="T16215" s="73"/>
      <c r="U16215" s="74"/>
      <c r="V16215" s="74"/>
      <c r="W16215" s="74"/>
      <c r="X16215" s="74"/>
    </row>
    <row r="16216">
      <c r="S16216" s="73"/>
      <c r="T16216" s="73"/>
      <c r="U16216" s="74"/>
      <c r="V16216" s="74"/>
      <c r="W16216" s="74"/>
      <c r="X16216" s="74"/>
    </row>
    <row r="16217">
      <c r="S16217" s="73"/>
      <c r="T16217" s="73"/>
      <c r="U16217" s="74"/>
      <c r="V16217" s="74"/>
      <c r="W16217" s="74"/>
      <c r="X16217" s="74"/>
    </row>
    <row r="16218">
      <c r="S16218" s="73"/>
      <c r="T16218" s="73"/>
      <c r="U16218" s="74"/>
      <c r="V16218" s="74"/>
      <c r="W16218" s="74"/>
      <c r="X16218" s="74"/>
    </row>
    <row r="16219">
      <c r="S16219" s="73"/>
      <c r="T16219" s="73"/>
      <c r="U16219" s="74"/>
      <c r="V16219" s="74"/>
      <c r="W16219" s="74"/>
      <c r="X16219" s="74"/>
    </row>
    <row r="16220">
      <c r="S16220" s="73"/>
      <c r="T16220" s="73"/>
      <c r="U16220" s="74"/>
      <c r="V16220" s="74"/>
      <c r="W16220" s="74"/>
      <c r="X16220" s="74"/>
    </row>
    <row r="16221">
      <c r="S16221" s="73"/>
      <c r="T16221" s="73"/>
      <c r="U16221" s="74"/>
      <c r="V16221" s="74"/>
      <c r="W16221" s="74"/>
      <c r="X16221" s="74"/>
    </row>
    <row r="16222">
      <c r="S16222" s="73"/>
      <c r="T16222" s="73"/>
      <c r="U16222" s="74"/>
      <c r="V16222" s="74"/>
      <c r="W16222" s="74"/>
      <c r="X16222" s="74"/>
    </row>
    <row r="16223">
      <c r="S16223" s="73"/>
      <c r="T16223" s="73"/>
      <c r="U16223" s="74"/>
      <c r="V16223" s="74"/>
      <c r="W16223" s="74"/>
      <c r="X16223" s="74"/>
    </row>
    <row r="16224">
      <c r="S16224" s="73"/>
      <c r="T16224" s="73"/>
      <c r="U16224" s="74"/>
      <c r="V16224" s="74"/>
      <c r="W16224" s="74"/>
      <c r="X16224" s="74"/>
    </row>
    <row r="16225">
      <c r="S16225" s="73"/>
      <c r="T16225" s="73"/>
      <c r="U16225" s="74"/>
      <c r="V16225" s="74"/>
      <c r="W16225" s="74"/>
      <c r="X16225" s="74"/>
    </row>
    <row r="16226">
      <c r="S16226" s="73"/>
      <c r="T16226" s="73"/>
      <c r="U16226" s="74"/>
      <c r="V16226" s="74"/>
      <c r="W16226" s="74"/>
      <c r="X16226" s="74"/>
    </row>
    <row r="16227">
      <c r="S16227" s="73"/>
      <c r="T16227" s="73"/>
      <c r="U16227" s="74"/>
      <c r="V16227" s="74"/>
      <c r="W16227" s="74"/>
      <c r="X16227" s="74"/>
    </row>
    <row r="16228">
      <c r="S16228" s="73"/>
      <c r="T16228" s="73"/>
      <c r="U16228" s="74"/>
      <c r="V16228" s="74"/>
      <c r="W16228" s="74"/>
      <c r="X16228" s="74"/>
    </row>
    <row r="16229">
      <c r="S16229" s="73"/>
      <c r="T16229" s="73"/>
      <c r="U16229" s="74"/>
      <c r="V16229" s="74"/>
      <c r="W16229" s="74"/>
      <c r="X16229" s="74"/>
    </row>
    <row r="16230">
      <c r="S16230" s="73"/>
      <c r="T16230" s="73"/>
      <c r="U16230" s="74"/>
      <c r="V16230" s="74"/>
      <c r="W16230" s="74"/>
      <c r="X16230" s="74"/>
    </row>
    <row r="16231">
      <c r="S16231" s="73"/>
      <c r="T16231" s="73"/>
      <c r="U16231" s="74"/>
      <c r="V16231" s="74"/>
      <c r="W16231" s="74"/>
      <c r="X16231" s="74"/>
    </row>
    <row r="16232">
      <c r="S16232" s="73"/>
      <c r="T16232" s="73"/>
      <c r="U16232" s="74"/>
      <c r="V16232" s="74"/>
      <c r="W16232" s="74"/>
      <c r="X16232" s="74"/>
    </row>
    <row r="16233">
      <c r="S16233" s="73"/>
      <c r="T16233" s="73"/>
      <c r="U16233" s="74"/>
      <c r="V16233" s="74"/>
      <c r="W16233" s="74"/>
      <c r="X16233" s="74"/>
    </row>
    <row r="16234">
      <c r="S16234" s="73"/>
      <c r="T16234" s="73"/>
      <c r="U16234" s="74"/>
      <c r="V16234" s="74"/>
      <c r="W16234" s="74"/>
      <c r="X16234" s="74"/>
    </row>
    <row r="16235">
      <c r="S16235" s="73"/>
      <c r="T16235" s="73"/>
      <c r="U16235" s="74"/>
      <c r="V16235" s="74"/>
      <c r="W16235" s="74"/>
      <c r="X16235" s="74"/>
    </row>
    <row r="16236">
      <c r="S16236" s="73"/>
      <c r="T16236" s="73"/>
      <c r="U16236" s="74"/>
      <c r="V16236" s="74"/>
      <c r="W16236" s="74"/>
      <c r="X16236" s="74"/>
    </row>
    <row r="16237">
      <c r="S16237" s="73"/>
      <c r="T16237" s="73"/>
      <c r="U16237" s="74"/>
      <c r="V16237" s="74"/>
      <c r="W16237" s="74"/>
      <c r="X16237" s="74"/>
    </row>
    <row r="16238">
      <c r="S16238" s="73"/>
      <c r="T16238" s="73"/>
      <c r="U16238" s="74"/>
      <c r="V16238" s="74"/>
      <c r="W16238" s="74"/>
      <c r="X16238" s="74"/>
    </row>
    <row r="16239">
      <c r="S16239" s="73"/>
      <c r="T16239" s="73"/>
      <c r="U16239" s="74"/>
      <c r="V16239" s="74"/>
      <c r="W16239" s="74"/>
      <c r="X16239" s="74"/>
    </row>
    <row r="16240">
      <c r="S16240" s="73"/>
      <c r="T16240" s="73"/>
      <c r="U16240" s="74"/>
      <c r="V16240" s="74"/>
      <c r="W16240" s="74"/>
      <c r="X16240" s="74"/>
    </row>
    <row r="16241">
      <c r="S16241" s="73"/>
      <c r="T16241" s="73"/>
      <c r="U16241" s="74"/>
      <c r="V16241" s="74"/>
      <c r="W16241" s="74"/>
      <c r="X16241" s="74"/>
    </row>
    <row r="16242">
      <c r="S16242" s="73"/>
      <c r="T16242" s="73"/>
      <c r="U16242" s="74"/>
      <c r="V16242" s="74"/>
      <c r="W16242" s="74"/>
      <c r="X16242" s="74"/>
    </row>
    <row r="16243">
      <c r="S16243" s="73"/>
      <c r="T16243" s="73"/>
      <c r="U16243" s="74"/>
      <c r="V16243" s="74"/>
      <c r="W16243" s="74"/>
      <c r="X16243" s="74"/>
    </row>
    <row r="16244">
      <c r="S16244" s="73"/>
      <c r="T16244" s="73"/>
      <c r="U16244" s="74"/>
      <c r="V16244" s="74"/>
      <c r="W16244" s="74"/>
      <c r="X16244" s="74"/>
    </row>
    <row r="16245">
      <c r="S16245" s="73"/>
      <c r="T16245" s="73"/>
      <c r="U16245" s="74"/>
      <c r="V16245" s="74"/>
      <c r="W16245" s="74"/>
      <c r="X16245" s="74"/>
    </row>
    <row r="16246">
      <c r="S16246" s="73"/>
      <c r="T16246" s="73"/>
      <c r="U16246" s="74"/>
      <c r="V16246" s="74"/>
      <c r="W16246" s="74"/>
      <c r="X16246" s="74"/>
    </row>
    <row r="16247">
      <c r="S16247" s="73"/>
      <c r="T16247" s="73"/>
      <c r="U16247" s="74"/>
      <c r="V16247" s="74"/>
      <c r="W16247" s="74"/>
      <c r="X16247" s="74"/>
    </row>
    <row r="16248">
      <c r="S16248" s="73"/>
      <c r="T16248" s="73"/>
      <c r="U16248" s="74"/>
      <c r="V16248" s="74"/>
      <c r="W16248" s="74"/>
      <c r="X16248" s="74"/>
    </row>
    <row r="16249">
      <c r="S16249" s="73"/>
      <c r="T16249" s="73"/>
      <c r="U16249" s="74"/>
      <c r="V16249" s="74"/>
      <c r="W16249" s="74"/>
      <c r="X16249" s="74"/>
    </row>
    <row r="16250">
      <c r="S16250" s="73"/>
      <c r="T16250" s="73"/>
      <c r="U16250" s="74"/>
      <c r="V16250" s="74"/>
      <c r="W16250" s="74"/>
      <c r="X16250" s="74"/>
    </row>
    <row r="16251">
      <c r="S16251" s="73"/>
      <c r="T16251" s="73"/>
      <c r="U16251" s="74"/>
      <c r="V16251" s="74"/>
      <c r="W16251" s="74"/>
      <c r="X16251" s="74"/>
    </row>
    <row r="16252">
      <c r="S16252" s="73"/>
      <c r="T16252" s="73"/>
      <c r="U16252" s="74"/>
      <c r="V16252" s="74"/>
      <c r="W16252" s="74"/>
      <c r="X16252" s="74"/>
    </row>
    <row r="16253">
      <c r="S16253" s="73"/>
      <c r="T16253" s="73"/>
      <c r="U16253" s="74"/>
      <c r="V16253" s="74"/>
      <c r="W16253" s="74"/>
      <c r="X16253" s="74"/>
    </row>
    <row r="16254">
      <c r="S16254" s="73"/>
      <c r="T16254" s="73"/>
      <c r="U16254" s="74"/>
      <c r="V16254" s="74"/>
      <c r="W16254" s="74"/>
      <c r="X16254" s="74"/>
    </row>
    <row r="16255">
      <c r="S16255" s="73"/>
      <c r="T16255" s="73"/>
      <c r="U16255" s="74"/>
      <c r="V16255" s="74"/>
      <c r="W16255" s="74"/>
      <c r="X16255" s="74"/>
    </row>
    <row r="16256">
      <c r="S16256" s="73"/>
      <c r="T16256" s="73"/>
      <c r="U16256" s="74"/>
      <c r="V16256" s="74"/>
      <c r="W16256" s="74"/>
      <c r="X16256" s="74"/>
    </row>
    <row r="16257">
      <c r="S16257" s="73"/>
      <c r="T16257" s="73"/>
      <c r="U16257" s="74"/>
      <c r="V16257" s="74"/>
      <c r="W16257" s="74"/>
      <c r="X16257" s="74"/>
    </row>
    <row r="16258">
      <c r="S16258" s="73"/>
      <c r="T16258" s="73"/>
      <c r="U16258" s="74"/>
      <c r="V16258" s="74"/>
      <c r="W16258" s="74"/>
      <c r="X16258" s="74"/>
    </row>
    <row r="16259">
      <c r="S16259" s="73"/>
      <c r="T16259" s="73"/>
      <c r="U16259" s="74"/>
      <c r="V16259" s="74"/>
      <c r="W16259" s="74"/>
      <c r="X16259" s="74"/>
    </row>
    <row r="16260">
      <c r="S16260" s="73"/>
      <c r="T16260" s="73"/>
      <c r="U16260" s="74"/>
      <c r="V16260" s="74"/>
      <c r="W16260" s="74"/>
      <c r="X16260" s="74"/>
    </row>
    <row r="16261">
      <c r="S16261" s="73"/>
      <c r="T16261" s="73"/>
      <c r="U16261" s="74"/>
      <c r="V16261" s="74"/>
      <c r="W16261" s="74"/>
      <c r="X16261" s="74"/>
    </row>
    <row r="16262">
      <c r="S16262" s="73"/>
      <c r="T16262" s="73"/>
      <c r="U16262" s="74"/>
      <c r="V16262" s="74"/>
      <c r="W16262" s="74"/>
      <c r="X16262" s="74"/>
    </row>
    <row r="16263">
      <c r="S16263" s="73"/>
      <c r="T16263" s="73"/>
      <c r="U16263" s="74"/>
      <c r="V16263" s="74"/>
      <c r="W16263" s="74"/>
      <c r="X16263" s="74"/>
    </row>
    <row r="16264">
      <c r="S16264" s="73"/>
      <c r="T16264" s="73"/>
      <c r="U16264" s="74"/>
      <c r="V16264" s="74"/>
      <c r="W16264" s="74"/>
      <c r="X16264" s="74"/>
    </row>
    <row r="16265">
      <c r="S16265" s="73"/>
      <c r="T16265" s="73"/>
      <c r="U16265" s="74"/>
      <c r="V16265" s="74"/>
      <c r="W16265" s="74"/>
      <c r="X16265" s="74"/>
    </row>
    <row r="16266">
      <c r="S16266" s="73"/>
      <c r="T16266" s="73"/>
      <c r="U16266" s="74"/>
      <c r="V16266" s="74"/>
      <c r="W16266" s="74"/>
      <c r="X16266" s="74"/>
    </row>
    <row r="16267">
      <c r="S16267" s="73"/>
      <c r="T16267" s="73"/>
      <c r="U16267" s="74"/>
      <c r="V16267" s="74"/>
      <c r="W16267" s="74"/>
      <c r="X16267" s="74"/>
    </row>
    <row r="16268">
      <c r="S16268" s="73"/>
      <c r="T16268" s="73"/>
      <c r="U16268" s="74"/>
      <c r="V16268" s="74"/>
      <c r="W16268" s="74"/>
      <c r="X16268" s="74"/>
    </row>
    <row r="16269">
      <c r="S16269" s="73"/>
      <c r="T16269" s="73"/>
      <c r="U16269" s="74"/>
      <c r="V16269" s="74"/>
      <c r="W16269" s="74"/>
      <c r="X16269" s="74"/>
    </row>
    <row r="16270">
      <c r="S16270" s="73"/>
      <c r="T16270" s="73"/>
      <c r="U16270" s="74"/>
      <c r="V16270" s="74"/>
      <c r="W16270" s="74"/>
      <c r="X16270" s="74"/>
    </row>
    <row r="16271">
      <c r="S16271" s="76"/>
      <c r="T16271" s="73"/>
      <c r="U16271" s="74"/>
      <c r="V16271" s="74"/>
      <c r="W16271" s="74"/>
      <c r="X16271" s="74"/>
    </row>
    <row r="16272">
      <c r="S16272" s="73"/>
      <c r="T16272" s="73"/>
      <c r="U16272" s="74"/>
      <c r="V16272" s="74"/>
      <c r="W16272" s="74"/>
      <c r="X16272" s="74"/>
    </row>
    <row r="16273">
      <c r="S16273" s="73"/>
      <c r="T16273" s="73"/>
      <c r="U16273" s="74"/>
      <c r="V16273" s="74"/>
      <c r="W16273" s="74"/>
      <c r="X16273" s="74"/>
    </row>
    <row r="16274">
      <c r="S16274" s="73"/>
      <c r="T16274" s="73"/>
      <c r="U16274" s="74"/>
      <c r="V16274" s="74"/>
      <c r="W16274" s="74"/>
      <c r="X16274" s="74"/>
    </row>
    <row r="16275">
      <c r="S16275" s="73"/>
      <c r="T16275" s="73"/>
      <c r="U16275" s="74"/>
      <c r="V16275" s="74"/>
      <c r="W16275" s="74"/>
      <c r="X16275" s="74"/>
    </row>
    <row r="16276">
      <c r="S16276" s="73"/>
      <c r="T16276" s="73"/>
      <c r="U16276" s="74"/>
      <c r="V16276" s="74"/>
      <c r="W16276" s="74"/>
      <c r="X16276" s="74"/>
    </row>
    <row r="16277">
      <c r="S16277" s="73"/>
      <c r="T16277" s="73"/>
      <c r="U16277" s="74"/>
      <c r="V16277" s="74"/>
      <c r="W16277" s="74"/>
      <c r="X16277" s="74"/>
    </row>
    <row r="16278">
      <c r="S16278" s="73"/>
      <c r="T16278" s="73"/>
      <c r="U16278" s="74"/>
      <c r="V16278" s="74"/>
      <c r="W16278" s="74"/>
      <c r="X16278" s="74"/>
    </row>
    <row r="16279">
      <c r="S16279" s="73"/>
      <c r="T16279" s="73"/>
      <c r="U16279" s="74"/>
      <c r="V16279" s="74"/>
      <c r="W16279" s="74"/>
      <c r="X16279" s="74"/>
    </row>
    <row r="16280">
      <c r="S16280" s="73"/>
      <c r="T16280" s="73"/>
      <c r="U16280" s="74"/>
      <c r="V16280" s="74"/>
      <c r="W16280" s="74"/>
      <c r="X16280" s="74"/>
    </row>
    <row r="16281">
      <c r="S16281" s="73"/>
      <c r="T16281" s="73"/>
      <c r="U16281" s="74"/>
      <c r="V16281" s="74"/>
      <c r="W16281" s="74"/>
      <c r="X16281" s="74"/>
    </row>
    <row r="16282">
      <c r="S16282" s="73"/>
      <c r="T16282" s="73"/>
      <c r="U16282" s="74"/>
      <c r="V16282" s="74"/>
      <c r="W16282" s="74"/>
      <c r="X16282" s="74"/>
    </row>
    <row r="16283">
      <c r="S16283" s="73"/>
      <c r="T16283" s="73"/>
      <c r="U16283" s="74"/>
      <c r="V16283" s="74"/>
      <c r="W16283" s="74"/>
      <c r="X16283" s="74"/>
    </row>
    <row r="16284">
      <c r="S16284" s="73"/>
      <c r="T16284" s="73"/>
      <c r="U16284" s="74"/>
      <c r="V16284" s="74"/>
      <c r="W16284" s="74"/>
      <c r="X16284" s="74"/>
    </row>
    <row r="16285">
      <c r="S16285" s="73"/>
      <c r="T16285" s="73"/>
      <c r="U16285" s="74"/>
      <c r="V16285" s="74"/>
      <c r="W16285" s="74"/>
      <c r="X16285" s="74"/>
    </row>
    <row r="16286">
      <c r="S16286" s="73"/>
      <c r="T16286" s="73"/>
      <c r="U16286" s="74"/>
      <c r="V16286" s="74"/>
      <c r="W16286" s="74"/>
      <c r="X16286" s="74"/>
    </row>
    <row r="16287">
      <c r="S16287" s="73"/>
      <c r="T16287" s="73"/>
      <c r="U16287" s="74"/>
      <c r="V16287" s="74"/>
      <c r="W16287" s="74"/>
      <c r="X16287" s="74"/>
    </row>
    <row r="16288">
      <c r="S16288" s="73"/>
      <c r="T16288" s="73"/>
      <c r="U16288" s="74"/>
      <c r="V16288" s="74"/>
      <c r="W16288" s="74"/>
      <c r="X16288" s="74"/>
    </row>
    <row r="16289">
      <c r="S16289" s="73"/>
      <c r="T16289" s="73"/>
      <c r="U16289" s="74"/>
      <c r="V16289" s="74"/>
      <c r="W16289" s="74"/>
      <c r="X16289" s="74"/>
    </row>
    <row r="16290">
      <c r="S16290" s="73"/>
      <c r="T16290" s="73"/>
      <c r="U16290" s="74"/>
      <c r="V16290" s="74"/>
      <c r="W16290" s="74"/>
      <c r="X16290" s="74"/>
    </row>
    <row r="16291">
      <c r="S16291" s="73"/>
      <c r="T16291" s="73"/>
      <c r="U16291" s="74"/>
      <c r="V16291" s="74"/>
      <c r="W16291" s="74"/>
      <c r="X16291" s="74"/>
    </row>
    <row r="16292">
      <c r="S16292" s="73"/>
      <c r="T16292" s="73"/>
      <c r="U16292" s="74"/>
      <c r="V16292" s="74"/>
      <c r="W16292" s="74"/>
      <c r="X16292" s="74"/>
    </row>
    <row r="16293">
      <c r="S16293" s="73"/>
      <c r="T16293" s="73"/>
      <c r="U16293" s="74"/>
      <c r="V16293" s="74"/>
      <c r="W16293" s="74"/>
      <c r="X16293" s="74"/>
    </row>
    <row r="16294">
      <c r="S16294" s="73"/>
      <c r="T16294" s="73"/>
      <c r="U16294" s="74"/>
      <c r="V16294" s="74"/>
      <c r="W16294" s="74"/>
      <c r="X16294" s="74"/>
    </row>
    <row r="16295">
      <c r="S16295" s="73"/>
      <c r="T16295" s="73"/>
      <c r="U16295" s="74"/>
      <c r="V16295" s="74"/>
      <c r="W16295" s="74"/>
      <c r="X16295" s="74"/>
    </row>
    <row r="16296">
      <c r="S16296" s="73"/>
      <c r="T16296" s="73"/>
      <c r="U16296" s="74"/>
      <c r="V16296" s="74"/>
      <c r="W16296" s="74"/>
      <c r="X16296" s="74"/>
    </row>
    <row r="16297">
      <c r="S16297" s="73"/>
      <c r="T16297" s="73"/>
      <c r="U16297" s="74"/>
      <c r="V16297" s="74"/>
      <c r="W16297" s="74"/>
      <c r="X16297" s="74"/>
    </row>
    <row r="16298">
      <c r="S16298" s="73"/>
      <c r="T16298" s="73"/>
      <c r="U16298" s="74"/>
      <c r="V16298" s="74"/>
      <c r="W16298" s="74"/>
      <c r="X16298" s="74"/>
    </row>
    <row r="16299">
      <c r="S16299" s="73"/>
      <c r="T16299" s="73"/>
      <c r="U16299" s="74"/>
      <c r="V16299" s="74"/>
      <c r="W16299" s="74"/>
      <c r="X16299" s="74"/>
    </row>
    <row r="16300">
      <c r="S16300" s="73"/>
      <c r="T16300" s="73"/>
      <c r="U16300" s="74"/>
      <c r="V16300" s="74"/>
      <c r="W16300" s="74"/>
      <c r="X16300" s="74"/>
    </row>
    <row r="16301">
      <c r="S16301" s="73"/>
      <c r="T16301" s="73"/>
      <c r="U16301" s="74"/>
      <c r="V16301" s="74"/>
      <c r="W16301" s="74"/>
      <c r="X16301" s="74"/>
    </row>
    <row r="16302">
      <c r="S16302" s="73"/>
      <c r="T16302" s="73"/>
      <c r="U16302" s="74"/>
      <c r="V16302" s="74"/>
      <c r="W16302" s="74"/>
      <c r="X16302" s="74"/>
    </row>
    <row r="16303">
      <c r="S16303" s="73"/>
      <c r="T16303" s="73"/>
      <c r="U16303" s="74"/>
      <c r="V16303" s="74"/>
      <c r="W16303" s="74"/>
      <c r="X16303" s="74"/>
    </row>
    <row r="16304">
      <c r="S16304" s="73"/>
      <c r="T16304" s="73"/>
      <c r="U16304" s="74"/>
      <c r="V16304" s="74"/>
      <c r="W16304" s="74"/>
      <c r="X16304" s="74"/>
    </row>
    <row r="16305">
      <c r="S16305" s="73"/>
      <c r="T16305" s="73"/>
      <c r="U16305" s="74"/>
      <c r="V16305" s="74"/>
      <c r="W16305" s="74"/>
      <c r="X16305" s="74"/>
    </row>
    <row r="16306">
      <c r="S16306" s="73"/>
      <c r="T16306" s="73"/>
      <c r="U16306" s="74"/>
      <c r="V16306" s="74"/>
      <c r="W16306" s="74"/>
      <c r="X16306" s="74"/>
    </row>
    <row r="16307">
      <c r="S16307" s="73"/>
      <c r="T16307" s="73"/>
      <c r="U16307" s="74"/>
      <c r="V16307" s="74"/>
      <c r="W16307" s="74"/>
      <c r="X16307" s="74"/>
    </row>
    <row r="16308">
      <c r="S16308" s="73"/>
      <c r="T16308" s="73"/>
      <c r="U16308" s="74"/>
      <c r="V16308" s="74"/>
      <c r="W16308" s="74"/>
      <c r="X16308" s="74"/>
    </row>
    <row r="16309">
      <c r="S16309" s="73"/>
      <c r="T16309" s="73"/>
      <c r="U16309" s="74"/>
      <c r="V16309" s="74"/>
      <c r="W16309" s="74"/>
      <c r="X16309" s="74"/>
    </row>
    <row r="16310">
      <c r="S16310" s="73"/>
      <c r="T16310" s="73"/>
      <c r="U16310" s="74"/>
      <c r="V16310" s="74"/>
      <c r="W16310" s="74"/>
      <c r="X16310" s="74"/>
    </row>
    <row r="16311">
      <c r="S16311" s="73"/>
      <c r="T16311" s="73"/>
      <c r="U16311" s="74"/>
      <c r="V16311" s="74"/>
      <c r="W16311" s="74"/>
      <c r="X16311" s="74"/>
    </row>
    <row r="16312">
      <c r="S16312" s="73"/>
      <c r="T16312" s="73"/>
      <c r="U16312" s="74"/>
      <c r="V16312" s="74"/>
      <c r="W16312" s="74"/>
      <c r="X16312" s="74"/>
    </row>
    <row r="16313">
      <c r="S16313" s="73"/>
      <c r="T16313" s="73"/>
      <c r="U16313" s="74"/>
      <c r="V16313" s="74"/>
      <c r="W16313" s="74"/>
      <c r="X16313" s="74"/>
    </row>
    <row r="16314">
      <c r="S16314" s="73"/>
      <c r="T16314" s="73"/>
      <c r="U16314" s="74"/>
      <c r="V16314" s="74"/>
      <c r="W16314" s="74"/>
      <c r="X16314" s="74"/>
    </row>
    <row r="16315">
      <c r="S16315" s="73"/>
      <c r="T16315" s="73"/>
      <c r="U16315" s="74"/>
      <c r="V16315" s="74"/>
      <c r="W16315" s="74"/>
      <c r="X16315" s="74"/>
    </row>
    <row r="16316">
      <c r="S16316" s="73"/>
      <c r="T16316" s="73"/>
      <c r="U16316" s="74"/>
      <c r="V16316" s="74"/>
      <c r="W16316" s="74"/>
      <c r="X16316" s="74"/>
    </row>
    <row r="16317">
      <c r="S16317" s="73"/>
      <c r="T16317" s="73"/>
      <c r="U16317" s="74"/>
      <c r="V16317" s="74"/>
      <c r="W16317" s="74"/>
      <c r="X16317" s="74"/>
    </row>
    <row r="16318">
      <c r="S16318" s="73"/>
      <c r="T16318" s="73"/>
      <c r="U16318" s="74"/>
      <c r="V16318" s="74"/>
      <c r="W16318" s="74"/>
      <c r="X16318" s="74"/>
    </row>
    <row r="16319">
      <c r="S16319" s="73"/>
      <c r="T16319" s="73"/>
      <c r="U16319" s="74"/>
      <c r="V16319" s="74"/>
      <c r="W16319" s="74"/>
      <c r="X16319" s="74"/>
    </row>
    <row r="16320">
      <c r="S16320" s="73"/>
      <c r="T16320" s="73"/>
      <c r="U16320" s="74"/>
      <c r="V16320" s="74"/>
      <c r="W16320" s="74"/>
      <c r="X16320" s="74"/>
    </row>
    <row r="16321">
      <c r="S16321" s="73"/>
      <c r="T16321" s="73"/>
      <c r="U16321" s="74"/>
      <c r="V16321" s="74"/>
      <c r="W16321" s="74"/>
      <c r="X16321" s="74"/>
    </row>
    <row r="16322">
      <c r="S16322" s="73"/>
      <c r="T16322" s="73"/>
      <c r="U16322" s="74"/>
      <c r="V16322" s="74"/>
      <c r="W16322" s="74"/>
      <c r="X16322" s="74"/>
    </row>
    <row r="16323">
      <c r="S16323" s="73"/>
      <c r="T16323" s="73"/>
      <c r="U16323" s="74"/>
      <c r="V16323" s="74"/>
      <c r="W16323" s="74"/>
      <c r="X16323" s="74"/>
    </row>
    <row r="16324">
      <c r="S16324" s="73"/>
      <c r="T16324" s="73"/>
      <c r="U16324" s="74"/>
      <c r="V16324" s="74"/>
      <c r="W16324" s="74"/>
      <c r="X16324" s="74"/>
    </row>
    <row r="16325">
      <c r="S16325" s="73"/>
      <c r="T16325" s="73"/>
      <c r="U16325" s="74"/>
      <c r="V16325" s="74"/>
      <c r="W16325" s="74"/>
      <c r="X16325" s="74"/>
    </row>
    <row r="16326">
      <c r="S16326" s="73"/>
      <c r="T16326" s="73"/>
      <c r="U16326" s="74"/>
      <c r="V16326" s="74"/>
      <c r="W16326" s="74"/>
      <c r="X16326" s="74"/>
    </row>
    <row r="16327">
      <c r="S16327" s="73"/>
      <c r="T16327" s="73"/>
      <c r="U16327" s="74"/>
      <c r="V16327" s="74"/>
      <c r="W16327" s="74"/>
      <c r="X16327" s="74"/>
    </row>
    <row r="16328">
      <c r="S16328" s="73"/>
      <c r="T16328" s="73"/>
      <c r="U16328" s="74"/>
      <c r="V16328" s="74"/>
      <c r="W16328" s="74"/>
      <c r="X16328" s="74"/>
    </row>
    <row r="16329">
      <c r="S16329" s="73"/>
      <c r="T16329" s="73"/>
      <c r="U16329" s="74"/>
      <c r="V16329" s="74"/>
      <c r="W16329" s="74"/>
      <c r="X16329" s="74"/>
    </row>
    <row r="16330">
      <c r="S16330" s="73"/>
      <c r="T16330" s="73"/>
      <c r="U16330" s="74"/>
      <c r="V16330" s="74"/>
      <c r="W16330" s="74"/>
      <c r="X16330" s="74"/>
    </row>
    <row r="16331">
      <c r="S16331" s="73"/>
      <c r="T16331" s="73"/>
      <c r="U16331" s="74"/>
      <c r="V16331" s="74"/>
      <c r="W16331" s="74"/>
      <c r="X16331" s="74"/>
    </row>
    <row r="16332">
      <c r="S16332" s="73"/>
      <c r="T16332" s="73"/>
      <c r="U16332" s="74"/>
      <c r="V16332" s="74"/>
      <c r="W16332" s="74"/>
      <c r="X16332" s="74"/>
    </row>
    <row r="16333">
      <c r="S16333" s="73"/>
      <c r="T16333" s="73"/>
      <c r="U16333" s="74"/>
      <c r="V16333" s="74"/>
      <c r="W16333" s="74"/>
      <c r="X16333" s="74"/>
    </row>
    <row r="16334">
      <c r="S16334" s="73"/>
      <c r="T16334" s="73"/>
      <c r="U16334" s="74"/>
      <c r="V16334" s="74"/>
      <c r="W16334" s="74"/>
      <c r="X16334" s="74"/>
    </row>
    <row r="16335">
      <c r="S16335" s="73"/>
      <c r="T16335" s="73"/>
      <c r="U16335" s="74"/>
      <c r="V16335" s="74"/>
      <c r="W16335" s="74"/>
      <c r="X16335" s="74"/>
    </row>
    <row r="16336">
      <c r="S16336" s="73"/>
      <c r="T16336" s="73"/>
      <c r="U16336" s="74"/>
      <c r="V16336" s="74"/>
      <c r="W16336" s="74"/>
      <c r="X16336" s="74"/>
    </row>
    <row r="16337">
      <c r="S16337" s="73"/>
      <c r="T16337" s="73"/>
      <c r="U16337" s="74"/>
      <c r="V16337" s="74"/>
      <c r="W16337" s="74"/>
      <c r="X16337" s="74"/>
    </row>
    <row r="16338">
      <c r="S16338" s="73"/>
      <c r="T16338" s="73"/>
      <c r="U16338" s="74"/>
      <c r="V16338" s="74"/>
      <c r="W16338" s="74"/>
      <c r="X16338" s="74"/>
    </row>
    <row r="16339">
      <c r="S16339" s="73"/>
      <c r="T16339" s="73"/>
      <c r="U16339" s="74"/>
      <c r="V16339" s="74"/>
      <c r="W16339" s="74"/>
      <c r="X16339" s="74"/>
    </row>
    <row r="16340">
      <c r="S16340" s="73"/>
      <c r="T16340" s="73"/>
      <c r="U16340" s="74"/>
      <c r="V16340" s="74"/>
      <c r="W16340" s="74"/>
      <c r="X16340" s="74"/>
    </row>
    <row r="16341">
      <c r="S16341" s="73"/>
      <c r="T16341" s="73"/>
      <c r="U16341" s="74"/>
      <c r="V16341" s="74"/>
      <c r="W16341" s="74"/>
      <c r="X16341" s="74"/>
    </row>
    <row r="16342">
      <c r="S16342" s="73"/>
      <c r="T16342" s="73"/>
      <c r="U16342" s="74"/>
      <c r="V16342" s="74"/>
      <c r="W16342" s="74"/>
      <c r="X16342" s="74"/>
    </row>
    <row r="16343">
      <c r="S16343" s="73"/>
      <c r="T16343" s="73"/>
      <c r="U16343" s="74"/>
      <c r="V16343" s="74"/>
      <c r="W16343" s="74"/>
      <c r="X16343" s="74"/>
    </row>
    <row r="16344">
      <c r="S16344" s="73"/>
      <c r="T16344" s="73"/>
      <c r="U16344" s="74"/>
      <c r="V16344" s="74"/>
      <c r="W16344" s="74"/>
      <c r="X16344" s="74"/>
    </row>
    <row r="16345">
      <c r="S16345" s="73"/>
      <c r="T16345" s="73"/>
      <c r="U16345" s="74"/>
      <c r="V16345" s="74"/>
      <c r="W16345" s="74"/>
      <c r="X16345" s="74"/>
    </row>
    <row r="16346">
      <c r="S16346" s="73"/>
      <c r="T16346" s="73"/>
      <c r="U16346" s="74"/>
      <c r="V16346" s="74"/>
      <c r="W16346" s="74"/>
      <c r="X16346" s="74"/>
    </row>
    <row r="16347">
      <c r="S16347" s="73"/>
      <c r="T16347" s="73"/>
      <c r="U16347" s="74"/>
      <c r="V16347" s="74"/>
      <c r="W16347" s="74"/>
      <c r="X16347" s="74"/>
    </row>
    <row r="16348">
      <c r="S16348" s="73"/>
      <c r="T16348" s="73"/>
      <c r="U16348" s="74"/>
      <c r="V16348" s="74"/>
      <c r="W16348" s="74"/>
      <c r="X16348" s="74"/>
    </row>
    <row r="16349">
      <c r="S16349" s="73"/>
      <c r="T16349" s="73"/>
      <c r="U16349" s="74"/>
      <c r="V16349" s="74"/>
      <c r="W16349" s="74"/>
      <c r="X16349" s="74"/>
    </row>
    <row r="16350">
      <c r="S16350" s="73"/>
      <c r="T16350" s="73"/>
      <c r="U16350" s="74"/>
      <c r="V16350" s="74"/>
      <c r="W16350" s="74"/>
      <c r="X16350" s="74"/>
    </row>
    <row r="16351">
      <c r="S16351" s="73"/>
      <c r="T16351" s="73"/>
      <c r="U16351" s="74"/>
      <c r="V16351" s="74"/>
      <c r="W16351" s="74"/>
      <c r="X16351" s="74"/>
    </row>
    <row r="16352">
      <c r="S16352" s="73"/>
      <c r="T16352" s="73"/>
      <c r="U16352" s="74"/>
      <c r="V16352" s="74"/>
      <c r="W16352" s="74"/>
      <c r="X16352" s="74"/>
    </row>
    <row r="16353">
      <c r="S16353" s="73"/>
      <c r="T16353" s="73"/>
      <c r="U16353" s="74"/>
      <c r="V16353" s="74"/>
      <c r="W16353" s="74"/>
      <c r="X16353" s="74"/>
    </row>
    <row r="16354">
      <c r="S16354" s="73"/>
      <c r="T16354" s="73"/>
      <c r="U16354" s="74"/>
      <c r="V16354" s="74"/>
      <c r="W16354" s="74"/>
      <c r="X16354" s="74"/>
    </row>
    <row r="16355">
      <c r="S16355" s="73"/>
      <c r="T16355" s="73"/>
      <c r="U16355" s="74"/>
      <c r="V16355" s="74"/>
      <c r="W16355" s="74"/>
      <c r="X16355" s="74"/>
    </row>
    <row r="16356">
      <c r="S16356" s="73"/>
      <c r="T16356" s="73"/>
      <c r="U16356" s="74"/>
      <c r="V16356" s="74"/>
      <c r="W16356" s="74"/>
      <c r="X16356" s="74"/>
    </row>
    <row r="16357">
      <c r="S16357" s="73"/>
      <c r="T16357" s="73"/>
      <c r="U16357" s="74"/>
      <c r="V16357" s="74"/>
      <c r="W16357" s="74"/>
      <c r="X16357" s="74"/>
    </row>
    <row r="16358">
      <c r="S16358" s="73"/>
      <c r="T16358" s="73"/>
      <c r="U16358" s="74"/>
      <c r="V16358" s="74"/>
      <c r="W16358" s="74"/>
      <c r="X16358" s="74"/>
    </row>
    <row r="16359">
      <c r="S16359" s="73"/>
      <c r="T16359" s="73"/>
      <c r="U16359" s="74"/>
      <c r="V16359" s="74"/>
      <c r="W16359" s="74"/>
      <c r="X16359" s="74"/>
    </row>
    <row r="16360">
      <c r="S16360" s="73"/>
      <c r="T16360" s="73"/>
      <c r="U16360" s="74"/>
      <c r="V16360" s="74"/>
      <c r="W16360" s="74"/>
      <c r="X16360" s="74"/>
    </row>
    <row r="16361">
      <c r="S16361" s="73"/>
      <c r="T16361" s="73"/>
      <c r="U16361" s="74"/>
      <c r="V16361" s="74"/>
      <c r="W16361" s="74"/>
      <c r="X16361" s="74"/>
    </row>
    <row r="16362">
      <c r="S16362" s="73"/>
      <c r="T16362" s="73"/>
      <c r="U16362" s="74"/>
      <c r="V16362" s="74"/>
      <c r="W16362" s="74"/>
      <c r="X16362" s="74"/>
    </row>
    <row r="16363">
      <c r="S16363" s="76"/>
      <c r="T16363" s="73"/>
      <c r="U16363" s="74"/>
      <c r="V16363" s="74"/>
      <c r="W16363" s="74"/>
      <c r="X16363" s="74"/>
    </row>
    <row r="16364">
      <c r="S16364" s="73"/>
      <c r="T16364" s="73"/>
      <c r="U16364" s="74"/>
      <c r="V16364" s="74"/>
      <c r="W16364" s="74"/>
      <c r="X16364" s="74"/>
    </row>
    <row r="16365">
      <c r="S16365" s="73"/>
      <c r="T16365" s="73"/>
      <c r="U16365" s="74"/>
      <c r="V16365" s="74"/>
      <c r="W16365" s="74"/>
      <c r="X16365" s="74"/>
    </row>
    <row r="16366">
      <c r="S16366" s="73"/>
      <c r="T16366" s="73"/>
      <c r="U16366" s="74"/>
      <c r="V16366" s="74"/>
      <c r="W16366" s="74"/>
      <c r="X16366" s="74"/>
    </row>
    <row r="16367">
      <c r="S16367" s="73"/>
      <c r="T16367" s="73"/>
      <c r="U16367" s="74"/>
      <c r="V16367" s="74"/>
      <c r="W16367" s="74"/>
      <c r="X16367" s="74"/>
    </row>
    <row r="16368">
      <c r="S16368" s="73"/>
      <c r="T16368" s="73"/>
      <c r="U16368" s="74"/>
      <c r="V16368" s="74"/>
      <c r="W16368" s="74"/>
      <c r="X16368" s="74"/>
    </row>
    <row r="16369">
      <c r="S16369" s="73"/>
      <c r="T16369" s="73"/>
      <c r="U16369" s="74"/>
      <c r="V16369" s="74"/>
      <c r="W16369" s="74"/>
      <c r="X16369" s="74"/>
    </row>
    <row r="16370">
      <c r="S16370" s="73"/>
      <c r="T16370" s="73"/>
      <c r="U16370" s="74"/>
      <c r="V16370" s="74"/>
      <c r="W16370" s="74"/>
      <c r="X16370" s="74"/>
    </row>
    <row r="16371">
      <c r="S16371" s="73"/>
      <c r="T16371" s="73"/>
      <c r="U16371" s="74"/>
      <c r="V16371" s="74"/>
      <c r="W16371" s="74"/>
      <c r="X16371" s="74"/>
    </row>
    <row r="16372">
      <c r="S16372" s="73"/>
      <c r="T16372" s="73"/>
      <c r="U16372" s="74"/>
      <c r="V16372" s="74"/>
      <c r="W16372" s="74"/>
      <c r="X16372" s="74"/>
    </row>
    <row r="16373">
      <c r="S16373" s="73"/>
      <c r="T16373" s="73"/>
      <c r="U16373" s="74"/>
      <c r="V16373" s="74"/>
      <c r="W16373" s="74"/>
      <c r="X16373" s="74"/>
    </row>
    <row r="16374">
      <c r="S16374" s="73"/>
      <c r="T16374" s="73"/>
      <c r="U16374" s="74"/>
      <c r="V16374" s="74"/>
      <c r="W16374" s="74"/>
      <c r="X16374" s="74"/>
    </row>
    <row r="16375">
      <c r="S16375" s="73"/>
      <c r="T16375" s="73"/>
      <c r="U16375" s="74"/>
      <c r="V16375" s="74"/>
      <c r="W16375" s="74"/>
      <c r="X16375" s="74"/>
    </row>
    <row r="16376">
      <c r="S16376" s="73"/>
      <c r="T16376" s="73"/>
      <c r="U16376" s="74"/>
      <c r="V16376" s="74"/>
      <c r="W16376" s="74"/>
      <c r="X16376" s="74"/>
    </row>
    <row r="16377">
      <c r="S16377" s="73"/>
      <c r="T16377" s="73"/>
      <c r="U16377" s="74"/>
      <c r="V16377" s="74"/>
      <c r="W16377" s="74"/>
      <c r="X16377" s="74"/>
    </row>
    <row r="16378">
      <c r="S16378" s="73"/>
      <c r="T16378" s="73"/>
      <c r="U16378" s="74"/>
      <c r="V16378" s="74"/>
      <c r="W16378" s="74"/>
      <c r="X16378" s="74"/>
    </row>
    <row r="16379">
      <c r="S16379" s="73"/>
      <c r="T16379" s="73"/>
      <c r="U16379" s="74"/>
      <c r="V16379" s="74"/>
      <c r="W16379" s="74"/>
      <c r="X16379" s="74"/>
    </row>
    <row r="16380">
      <c r="S16380" s="73"/>
      <c r="T16380" s="73"/>
      <c r="U16380" s="74"/>
      <c r="V16380" s="74"/>
      <c r="W16380" s="74"/>
      <c r="X16380" s="74"/>
    </row>
    <row r="16381">
      <c r="S16381" s="73"/>
      <c r="T16381" s="73"/>
      <c r="U16381" s="74"/>
      <c r="V16381" s="74"/>
      <c r="W16381" s="74"/>
      <c r="X16381" s="74"/>
    </row>
    <row r="16382">
      <c r="S16382" s="73"/>
      <c r="T16382" s="73"/>
      <c r="U16382" s="74"/>
      <c r="V16382" s="74"/>
      <c r="W16382" s="74"/>
      <c r="X16382" s="74"/>
    </row>
    <row r="16383">
      <c r="S16383" s="73"/>
      <c r="T16383" s="73"/>
      <c r="U16383" s="74"/>
      <c r="V16383" s="74"/>
      <c r="W16383" s="74"/>
      <c r="X16383" s="74"/>
    </row>
    <row r="16384">
      <c r="S16384" s="73"/>
      <c r="T16384" s="73"/>
      <c r="U16384" s="74"/>
      <c r="V16384" s="74"/>
      <c r="W16384" s="74"/>
      <c r="X16384" s="74"/>
    </row>
    <row r="16385">
      <c r="S16385" s="73"/>
      <c r="T16385" s="73"/>
      <c r="U16385" s="74"/>
      <c r="V16385" s="74"/>
      <c r="W16385" s="74"/>
      <c r="X16385" s="74"/>
    </row>
    <row r="16386">
      <c r="S16386" s="73"/>
      <c r="T16386" s="73"/>
      <c r="U16386" s="74"/>
      <c r="V16386" s="74"/>
      <c r="W16386" s="74"/>
      <c r="X16386" s="74"/>
    </row>
    <row r="16387">
      <c r="S16387" s="73"/>
      <c r="T16387" s="73"/>
      <c r="U16387" s="74"/>
      <c r="V16387" s="74"/>
      <c r="W16387" s="74"/>
      <c r="X16387" s="74"/>
    </row>
    <row r="16388">
      <c r="S16388" s="73"/>
      <c r="T16388" s="73"/>
      <c r="U16388" s="74"/>
      <c r="V16388" s="74"/>
      <c r="W16388" s="74"/>
      <c r="X16388" s="74"/>
    </row>
    <row r="16389">
      <c r="S16389" s="73"/>
      <c r="T16389" s="73"/>
      <c r="U16389" s="74"/>
      <c r="V16389" s="74"/>
      <c r="W16389" s="74"/>
      <c r="X16389" s="74"/>
    </row>
    <row r="16390">
      <c r="S16390" s="73"/>
      <c r="T16390" s="73"/>
      <c r="U16390" s="74"/>
      <c r="V16390" s="74"/>
      <c r="W16390" s="74"/>
      <c r="X16390" s="74"/>
    </row>
    <row r="16391">
      <c r="S16391" s="73"/>
      <c r="T16391" s="73"/>
      <c r="U16391" s="74"/>
      <c r="V16391" s="74"/>
      <c r="W16391" s="74"/>
      <c r="X16391" s="74"/>
    </row>
    <row r="16392">
      <c r="S16392" s="73"/>
      <c r="T16392" s="73"/>
      <c r="U16392" s="74"/>
      <c r="V16392" s="74"/>
      <c r="W16392" s="74"/>
      <c r="X16392" s="74"/>
    </row>
    <row r="16393">
      <c r="S16393" s="73"/>
      <c r="T16393" s="73"/>
      <c r="U16393" s="74"/>
      <c r="V16393" s="74"/>
      <c r="W16393" s="74"/>
      <c r="X16393" s="74"/>
    </row>
    <row r="16394">
      <c r="S16394" s="73"/>
      <c r="T16394" s="73"/>
      <c r="U16394" s="74"/>
      <c r="V16394" s="74"/>
      <c r="W16394" s="74"/>
      <c r="X16394" s="74"/>
    </row>
    <row r="16395">
      <c r="S16395" s="73"/>
      <c r="T16395" s="73"/>
      <c r="U16395" s="74"/>
      <c r="V16395" s="74"/>
      <c r="W16395" s="74"/>
      <c r="X16395" s="74"/>
    </row>
    <row r="16396">
      <c r="S16396" s="73"/>
      <c r="T16396" s="73"/>
      <c r="U16396" s="74"/>
      <c r="V16396" s="74"/>
      <c r="W16396" s="74"/>
      <c r="X16396" s="74"/>
    </row>
    <row r="16397">
      <c r="S16397" s="73"/>
      <c r="T16397" s="73"/>
      <c r="U16397" s="74"/>
      <c r="V16397" s="74"/>
      <c r="W16397" s="74"/>
      <c r="X16397" s="74"/>
    </row>
    <row r="16398">
      <c r="S16398" s="73"/>
      <c r="T16398" s="73"/>
      <c r="U16398" s="74"/>
      <c r="V16398" s="74"/>
      <c r="W16398" s="74"/>
      <c r="X16398" s="74"/>
    </row>
    <row r="16399">
      <c r="S16399" s="73"/>
      <c r="T16399" s="73"/>
      <c r="U16399" s="74"/>
      <c r="V16399" s="74"/>
      <c r="W16399" s="74"/>
      <c r="X16399" s="74"/>
    </row>
    <row r="16400">
      <c r="S16400" s="73"/>
      <c r="T16400" s="73"/>
      <c r="U16400" s="74"/>
      <c r="V16400" s="74"/>
      <c r="W16400" s="74"/>
      <c r="X16400" s="74"/>
    </row>
    <row r="16401">
      <c r="S16401" s="73"/>
      <c r="T16401" s="73"/>
      <c r="U16401" s="74"/>
      <c r="V16401" s="74"/>
      <c r="W16401" s="74"/>
      <c r="X16401" s="74"/>
    </row>
    <row r="16402">
      <c r="S16402" s="73"/>
      <c r="T16402" s="73"/>
      <c r="U16402" s="74"/>
      <c r="V16402" s="74"/>
      <c r="W16402" s="74"/>
      <c r="X16402" s="74"/>
    </row>
    <row r="16403">
      <c r="S16403" s="73"/>
      <c r="T16403" s="73"/>
      <c r="U16403" s="74"/>
      <c r="V16403" s="74"/>
      <c r="W16403" s="74"/>
      <c r="X16403" s="74"/>
    </row>
    <row r="16404">
      <c r="S16404" s="73"/>
      <c r="T16404" s="73"/>
      <c r="U16404" s="74"/>
      <c r="V16404" s="74"/>
      <c r="W16404" s="74"/>
      <c r="X16404" s="74"/>
    </row>
    <row r="16405">
      <c r="S16405" s="73"/>
      <c r="T16405" s="73"/>
      <c r="U16405" s="74"/>
      <c r="V16405" s="74"/>
      <c r="W16405" s="74"/>
      <c r="X16405" s="74"/>
    </row>
    <row r="16406">
      <c r="S16406" s="73"/>
      <c r="T16406" s="73"/>
      <c r="U16406" s="74"/>
      <c r="V16406" s="74"/>
      <c r="W16406" s="74"/>
      <c r="X16406" s="74"/>
    </row>
    <row r="16407">
      <c r="S16407" s="73"/>
      <c r="T16407" s="73"/>
      <c r="U16407" s="74"/>
      <c r="V16407" s="74"/>
      <c r="W16407" s="74"/>
      <c r="X16407" s="74"/>
    </row>
    <row r="16408">
      <c r="S16408" s="73"/>
      <c r="T16408" s="73"/>
      <c r="U16408" s="74"/>
      <c r="V16408" s="74"/>
      <c r="W16408" s="74"/>
      <c r="X16408" s="74"/>
    </row>
    <row r="16409">
      <c r="S16409" s="73"/>
      <c r="T16409" s="73"/>
      <c r="U16409" s="74"/>
      <c r="V16409" s="74"/>
      <c r="W16409" s="74"/>
      <c r="X16409" s="74"/>
    </row>
    <row r="16410">
      <c r="S16410" s="73"/>
      <c r="T16410" s="73"/>
      <c r="U16410" s="74"/>
      <c r="V16410" s="74"/>
      <c r="W16410" s="74"/>
      <c r="X16410" s="74"/>
    </row>
    <row r="16411">
      <c r="S16411" s="73"/>
      <c r="T16411" s="73"/>
      <c r="U16411" s="74"/>
      <c r="V16411" s="74"/>
      <c r="W16411" s="74"/>
      <c r="X16411" s="74"/>
    </row>
    <row r="16412">
      <c r="S16412" s="73"/>
      <c r="T16412" s="73"/>
      <c r="U16412" s="74"/>
      <c r="V16412" s="74"/>
      <c r="W16412" s="74"/>
      <c r="X16412" s="74"/>
    </row>
    <row r="16413">
      <c r="S16413" s="73"/>
      <c r="T16413" s="73"/>
      <c r="U16413" s="74"/>
      <c r="V16413" s="74"/>
      <c r="W16413" s="74"/>
      <c r="X16413" s="74"/>
    </row>
    <row r="16414">
      <c r="S16414" s="73"/>
      <c r="T16414" s="73"/>
      <c r="U16414" s="74"/>
      <c r="V16414" s="74"/>
      <c r="W16414" s="74"/>
      <c r="X16414" s="74"/>
    </row>
    <row r="16415">
      <c r="S16415" s="73"/>
      <c r="T16415" s="73"/>
      <c r="U16415" s="74"/>
      <c r="V16415" s="74"/>
      <c r="W16415" s="74"/>
      <c r="X16415" s="74"/>
    </row>
    <row r="16416">
      <c r="S16416" s="73"/>
      <c r="T16416" s="73"/>
      <c r="U16416" s="74"/>
      <c r="V16416" s="74"/>
      <c r="W16416" s="74"/>
      <c r="X16416" s="74"/>
    </row>
    <row r="16417">
      <c r="S16417" s="73"/>
      <c r="T16417" s="73"/>
      <c r="U16417" s="74"/>
      <c r="V16417" s="74"/>
      <c r="W16417" s="74"/>
      <c r="X16417" s="74"/>
    </row>
    <row r="16418">
      <c r="S16418" s="73"/>
      <c r="T16418" s="73"/>
      <c r="U16418" s="74"/>
      <c r="V16418" s="74"/>
      <c r="W16418" s="74"/>
      <c r="X16418" s="74"/>
    </row>
    <row r="16419">
      <c r="S16419" s="73"/>
      <c r="T16419" s="73"/>
      <c r="U16419" s="74"/>
      <c r="V16419" s="74"/>
      <c r="W16419" s="74"/>
      <c r="X16419" s="74"/>
    </row>
    <row r="16420">
      <c r="S16420" s="73"/>
      <c r="T16420" s="73"/>
      <c r="U16420" s="74"/>
      <c r="V16420" s="74"/>
      <c r="W16420" s="74"/>
      <c r="X16420" s="74"/>
    </row>
    <row r="16421">
      <c r="S16421" s="73"/>
      <c r="T16421" s="73"/>
      <c r="U16421" s="74"/>
      <c r="V16421" s="74"/>
      <c r="W16421" s="74"/>
      <c r="X16421" s="74"/>
    </row>
    <row r="16422">
      <c r="S16422" s="73"/>
      <c r="T16422" s="73"/>
      <c r="U16422" s="74"/>
      <c r="V16422" s="74"/>
      <c r="W16422" s="74"/>
      <c r="X16422" s="74"/>
    </row>
    <row r="16423">
      <c r="S16423" s="73"/>
      <c r="T16423" s="73"/>
      <c r="U16423" s="74"/>
      <c r="V16423" s="74"/>
      <c r="W16423" s="74"/>
      <c r="X16423" s="74"/>
    </row>
    <row r="16424">
      <c r="S16424" s="73"/>
      <c r="T16424" s="73"/>
      <c r="U16424" s="74"/>
      <c r="V16424" s="74"/>
      <c r="W16424" s="74"/>
      <c r="X16424" s="74"/>
    </row>
    <row r="16425">
      <c r="S16425" s="73"/>
      <c r="T16425" s="73"/>
      <c r="U16425" s="74"/>
      <c r="V16425" s="74"/>
      <c r="W16425" s="74"/>
      <c r="X16425" s="74"/>
    </row>
    <row r="16426">
      <c r="S16426" s="73"/>
      <c r="T16426" s="73"/>
      <c r="U16426" s="74"/>
      <c r="V16426" s="74"/>
      <c r="W16426" s="74"/>
      <c r="X16426" s="74"/>
    </row>
    <row r="16427">
      <c r="S16427" s="73"/>
      <c r="T16427" s="73"/>
      <c r="U16427" s="74"/>
      <c r="V16427" s="74"/>
      <c r="W16427" s="74"/>
      <c r="X16427" s="74"/>
    </row>
    <row r="16428">
      <c r="S16428" s="73"/>
      <c r="T16428" s="73"/>
      <c r="U16428" s="74"/>
      <c r="V16428" s="74"/>
      <c r="W16428" s="74"/>
      <c r="X16428" s="74"/>
    </row>
    <row r="16429">
      <c r="S16429" s="73"/>
      <c r="T16429" s="73"/>
      <c r="U16429" s="74"/>
      <c r="V16429" s="74"/>
      <c r="W16429" s="74"/>
      <c r="X16429" s="74"/>
    </row>
    <row r="16430">
      <c r="S16430" s="73"/>
      <c r="T16430" s="73"/>
      <c r="U16430" s="74"/>
      <c r="V16430" s="74"/>
      <c r="W16430" s="74"/>
      <c r="X16430" s="74"/>
    </row>
    <row r="16431">
      <c r="S16431" s="73"/>
      <c r="T16431" s="73"/>
      <c r="U16431" s="74"/>
      <c r="V16431" s="74"/>
      <c r="W16431" s="74"/>
      <c r="X16431" s="74"/>
    </row>
    <row r="16432">
      <c r="S16432" s="73"/>
      <c r="T16432" s="73"/>
      <c r="U16432" s="74"/>
      <c r="V16432" s="74"/>
      <c r="W16432" s="74"/>
      <c r="X16432" s="74"/>
    </row>
    <row r="16433">
      <c r="S16433" s="73"/>
      <c r="T16433" s="73"/>
      <c r="U16433" s="74"/>
      <c r="V16433" s="74"/>
      <c r="W16433" s="74"/>
      <c r="X16433" s="74"/>
    </row>
    <row r="16434">
      <c r="S16434" s="73"/>
      <c r="T16434" s="73"/>
      <c r="U16434" s="74"/>
      <c r="V16434" s="74"/>
      <c r="W16434" s="74"/>
      <c r="X16434" s="74"/>
    </row>
    <row r="16435">
      <c r="S16435" s="73"/>
      <c r="T16435" s="73"/>
      <c r="U16435" s="74"/>
      <c r="V16435" s="74"/>
      <c r="W16435" s="74"/>
      <c r="X16435" s="74"/>
    </row>
    <row r="16436">
      <c r="S16436" s="73"/>
      <c r="T16436" s="73"/>
      <c r="U16436" s="74"/>
      <c r="V16436" s="74"/>
      <c r="W16436" s="74"/>
      <c r="X16436" s="74"/>
    </row>
    <row r="16437">
      <c r="S16437" s="73"/>
      <c r="T16437" s="73"/>
      <c r="U16437" s="74"/>
      <c r="V16437" s="74"/>
      <c r="W16437" s="74"/>
      <c r="X16437" s="74"/>
    </row>
    <row r="16438">
      <c r="S16438" s="73"/>
      <c r="T16438" s="73"/>
      <c r="U16438" s="74"/>
      <c r="V16438" s="74"/>
      <c r="W16438" s="74"/>
      <c r="X16438" s="74"/>
    </row>
    <row r="16439">
      <c r="S16439" s="73"/>
      <c r="T16439" s="73"/>
      <c r="U16439" s="74"/>
      <c r="V16439" s="74"/>
      <c r="W16439" s="74"/>
      <c r="X16439" s="74"/>
    </row>
    <row r="16440">
      <c r="S16440" s="73"/>
      <c r="T16440" s="73"/>
      <c r="U16440" s="74"/>
      <c r="V16440" s="74"/>
      <c r="W16440" s="74"/>
      <c r="X16440" s="74"/>
    </row>
    <row r="16441">
      <c r="S16441" s="73"/>
      <c r="T16441" s="73"/>
      <c r="U16441" s="74"/>
      <c r="V16441" s="74"/>
      <c r="W16441" s="74"/>
      <c r="X16441" s="74"/>
    </row>
    <row r="16442">
      <c r="S16442" s="73"/>
      <c r="T16442" s="73"/>
      <c r="U16442" s="74"/>
      <c r="V16442" s="74"/>
      <c r="W16442" s="74"/>
      <c r="X16442" s="74"/>
    </row>
    <row r="16443">
      <c r="S16443" s="73"/>
      <c r="T16443" s="73"/>
      <c r="U16443" s="74"/>
      <c r="V16443" s="74"/>
      <c r="W16443" s="74"/>
      <c r="X16443" s="74"/>
    </row>
    <row r="16444">
      <c r="S16444" s="73"/>
      <c r="T16444" s="73"/>
      <c r="U16444" s="74"/>
      <c r="V16444" s="74"/>
      <c r="W16444" s="74"/>
      <c r="X16444" s="74"/>
    </row>
    <row r="16445">
      <c r="S16445" s="73"/>
      <c r="T16445" s="73"/>
      <c r="U16445" s="74"/>
      <c r="V16445" s="74"/>
      <c r="W16445" s="74"/>
      <c r="X16445" s="74"/>
    </row>
    <row r="16446">
      <c r="S16446" s="73"/>
      <c r="T16446" s="73"/>
      <c r="U16446" s="74"/>
      <c r="V16446" s="74"/>
      <c r="W16446" s="74"/>
      <c r="X16446" s="74"/>
    </row>
    <row r="16447">
      <c r="S16447" s="73"/>
      <c r="T16447" s="73"/>
      <c r="U16447" s="74"/>
      <c r="V16447" s="74"/>
      <c r="W16447" s="74"/>
      <c r="X16447" s="74"/>
    </row>
    <row r="16448">
      <c r="S16448" s="73"/>
      <c r="T16448" s="73"/>
      <c r="U16448" s="74"/>
      <c r="V16448" s="74"/>
      <c r="W16448" s="74"/>
      <c r="X16448" s="74"/>
    </row>
    <row r="16449">
      <c r="S16449" s="73"/>
      <c r="T16449" s="73"/>
      <c r="U16449" s="74"/>
      <c r="V16449" s="74"/>
      <c r="W16449" s="74"/>
      <c r="X16449" s="74"/>
    </row>
    <row r="16450">
      <c r="S16450" s="73"/>
      <c r="T16450" s="73"/>
      <c r="U16450" s="74"/>
      <c r="V16450" s="74"/>
      <c r="W16450" s="74"/>
      <c r="X16450" s="74"/>
    </row>
    <row r="16451">
      <c r="S16451" s="73"/>
      <c r="T16451" s="73"/>
      <c r="U16451" s="74"/>
      <c r="V16451" s="74"/>
      <c r="W16451" s="74"/>
      <c r="X16451" s="74"/>
    </row>
    <row r="16452">
      <c r="S16452" s="73"/>
      <c r="T16452" s="73"/>
      <c r="U16452" s="74"/>
      <c r="V16452" s="74"/>
      <c r="W16452" s="74"/>
      <c r="X16452" s="74"/>
    </row>
    <row r="16453">
      <c r="S16453" s="73"/>
      <c r="T16453" s="73"/>
      <c r="U16453" s="74"/>
      <c r="V16453" s="74"/>
      <c r="W16453" s="74"/>
      <c r="X16453" s="74"/>
    </row>
    <row r="16454">
      <c r="S16454" s="73"/>
      <c r="T16454" s="73"/>
      <c r="U16454" s="74"/>
      <c r="V16454" s="74"/>
      <c r="W16454" s="74"/>
      <c r="X16454" s="74"/>
    </row>
    <row r="16455">
      <c r="S16455" s="73"/>
      <c r="T16455" s="73"/>
      <c r="U16455" s="74"/>
      <c r="V16455" s="74"/>
      <c r="W16455" s="74"/>
      <c r="X16455" s="74"/>
    </row>
    <row r="16456">
      <c r="S16456" s="73"/>
      <c r="T16456" s="73"/>
      <c r="U16456" s="74"/>
      <c r="V16456" s="74"/>
      <c r="W16456" s="74"/>
      <c r="X16456" s="74"/>
    </row>
    <row r="16457">
      <c r="S16457" s="73"/>
      <c r="T16457" s="73"/>
      <c r="U16457" s="74"/>
      <c r="V16457" s="74"/>
      <c r="W16457" s="74"/>
      <c r="X16457" s="74"/>
    </row>
    <row r="16458">
      <c r="S16458" s="73"/>
      <c r="T16458" s="73"/>
      <c r="U16458" s="74"/>
      <c r="V16458" s="74"/>
      <c r="W16458" s="74"/>
      <c r="X16458" s="74"/>
    </row>
    <row r="16459">
      <c r="S16459" s="73"/>
      <c r="T16459" s="73"/>
      <c r="U16459" s="74"/>
      <c r="V16459" s="74"/>
      <c r="W16459" s="74"/>
      <c r="X16459" s="74"/>
    </row>
    <row r="16460">
      <c r="S16460" s="73"/>
      <c r="T16460" s="73"/>
      <c r="U16460" s="74"/>
      <c r="V16460" s="74"/>
      <c r="W16460" s="74"/>
      <c r="X16460" s="74"/>
    </row>
    <row r="16461">
      <c r="S16461" s="73"/>
      <c r="T16461" s="73"/>
      <c r="U16461" s="74"/>
      <c r="V16461" s="74"/>
      <c r="W16461" s="74"/>
      <c r="X16461" s="74"/>
    </row>
    <row r="16462">
      <c r="S16462" s="73"/>
      <c r="T16462" s="73"/>
      <c r="U16462" s="74"/>
      <c r="V16462" s="74"/>
      <c r="W16462" s="74"/>
      <c r="X16462" s="74"/>
    </row>
    <row r="16463">
      <c r="S16463" s="73"/>
      <c r="T16463" s="73"/>
      <c r="U16463" s="74"/>
      <c r="V16463" s="74"/>
      <c r="W16463" s="74"/>
      <c r="X16463" s="74"/>
    </row>
    <row r="16464">
      <c r="S16464" s="73"/>
      <c r="T16464" s="73"/>
      <c r="U16464" s="74"/>
      <c r="V16464" s="74"/>
      <c r="W16464" s="74"/>
      <c r="X16464" s="74"/>
    </row>
    <row r="16465">
      <c r="S16465" s="73"/>
      <c r="T16465" s="73"/>
      <c r="U16465" s="74"/>
      <c r="V16465" s="74"/>
      <c r="W16465" s="74"/>
      <c r="X16465" s="74"/>
    </row>
    <row r="16466">
      <c r="S16466" s="73"/>
      <c r="T16466" s="73"/>
      <c r="U16466" s="74"/>
      <c r="V16466" s="74"/>
      <c r="W16466" s="74"/>
      <c r="X16466" s="74"/>
    </row>
    <row r="16467">
      <c r="S16467" s="73"/>
      <c r="T16467" s="73"/>
      <c r="U16467" s="74"/>
      <c r="V16467" s="74"/>
      <c r="W16467" s="74"/>
      <c r="X16467" s="74"/>
    </row>
    <row r="16468">
      <c r="S16468" s="73"/>
      <c r="T16468" s="73"/>
      <c r="U16468" s="74"/>
      <c r="V16468" s="74"/>
      <c r="W16468" s="74"/>
      <c r="X16468" s="74"/>
    </row>
    <row r="16469">
      <c r="S16469" s="73"/>
      <c r="T16469" s="73"/>
      <c r="U16469" s="74"/>
      <c r="V16469" s="74"/>
      <c r="W16469" s="74"/>
      <c r="X16469" s="74"/>
    </row>
    <row r="16470">
      <c r="S16470" s="73"/>
      <c r="T16470" s="73"/>
      <c r="U16470" s="74"/>
      <c r="V16470" s="74"/>
      <c r="W16470" s="74"/>
      <c r="X16470" s="74"/>
    </row>
    <row r="16471">
      <c r="S16471" s="73"/>
      <c r="T16471" s="73"/>
      <c r="U16471" s="74"/>
      <c r="V16471" s="74"/>
      <c r="W16471" s="74"/>
      <c r="X16471" s="74"/>
    </row>
    <row r="16472">
      <c r="S16472" s="73"/>
      <c r="T16472" s="73"/>
      <c r="U16472" s="74"/>
      <c r="V16472" s="74"/>
      <c r="W16472" s="74"/>
      <c r="X16472" s="74"/>
    </row>
    <row r="16473">
      <c r="S16473" s="73"/>
      <c r="T16473" s="73"/>
      <c r="U16473" s="74"/>
      <c r="V16473" s="74"/>
      <c r="W16473" s="74"/>
      <c r="X16473" s="74"/>
    </row>
    <row r="16474">
      <c r="S16474" s="73"/>
      <c r="T16474" s="73"/>
      <c r="U16474" s="74"/>
      <c r="V16474" s="74"/>
      <c r="W16474" s="74"/>
      <c r="X16474" s="74"/>
    </row>
    <row r="16475">
      <c r="S16475" s="73"/>
      <c r="T16475" s="73"/>
      <c r="U16475" s="74"/>
      <c r="V16475" s="74"/>
      <c r="W16475" s="74"/>
      <c r="X16475" s="74"/>
    </row>
    <row r="16476">
      <c r="S16476" s="73"/>
      <c r="T16476" s="73"/>
      <c r="U16476" s="74"/>
      <c r="V16476" s="74"/>
      <c r="W16476" s="74"/>
      <c r="X16476" s="74"/>
    </row>
    <row r="16477">
      <c r="S16477" s="73"/>
      <c r="T16477" s="73"/>
      <c r="U16477" s="74"/>
      <c r="V16477" s="74"/>
      <c r="W16477" s="74"/>
      <c r="X16477" s="74"/>
    </row>
    <row r="16478">
      <c r="S16478" s="73"/>
      <c r="T16478" s="73"/>
      <c r="U16478" s="74"/>
      <c r="V16478" s="74"/>
      <c r="W16478" s="74"/>
      <c r="X16478" s="74"/>
    </row>
    <row r="16479">
      <c r="S16479" s="73"/>
      <c r="T16479" s="73"/>
      <c r="U16479" s="74"/>
      <c r="V16479" s="74"/>
      <c r="W16479" s="74"/>
      <c r="X16479" s="74"/>
    </row>
    <row r="16480">
      <c r="S16480" s="73"/>
      <c r="T16480" s="73"/>
      <c r="U16480" s="74"/>
      <c r="V16480" s="74"/>
      <c r="W16480" s="74"/>
      <c r="X16480" s="74"/>
    </row>
    <row r="16481">
      <c r="S16481" s="73"/>
      <c r="T16481" s="73"/>
      <c r="U16481" s="74"/>
      <c r="V16481" s="74"/>
      <c r="W16481" s="74"/>
      <c r="X16481" s="74"/>
    </row>
    <row r="16482">
      <c r="S16482" s="73"/>
      <c r="T16482" s="73"/>
      <c r="U16482" s="74"/>
      <c r="V16482" s="74"/>
      <c r="W16482" s="74"/>
      <c r="X16482" s="74"/>
    </row>
    <row r="16483">
      <c r="S16483" s="73"/>
      <c r="T16483" s="73"/>
      <c r="U16483" s="74"/>
      <c r="V16483" s="74"/>
      <c r="W16483" s="74"/>
      <c r="X16483" s="74"/>
    </row>
    <row r="16484">
      <c r="S16484" s="73"/>
      <c r="T16484" s="73"/>
      <c r="U16484" s="74"/>
      <c r="V16484" s="74"/>
      <c r="W16484" s="74"/>
      <c r="X16484" s="74"/>
    </row>
    <row r="16485">
      <c r="S16485" s="73"/>
      <c r="T16485" s="73"/>
      <c r="U16485" s="74"/>
      <c r="V16485" s="74"/>
      <c r="W16485" s="74"/>
      <c r="X16485" s="74"/>
    </row>
    <row r="16486">
      <c r="S16486" s="73"/>
      <c r="T16486" s="73"/>
      <c r="U16486" s="74"/>
      <c r="V16486" s="74"/>
      <c r="W16486" s="74"/>
      <c r="X16486" s="74"/>
    </row>
    <row r="16487">
      <c r="S16487" s="73"/>
      <c r="T16487" s="73"/>
      <c r="U16487" s="74"/>
      <c r="V16487" s="74"/>
      <c r="W16487" s="74"/>
      <c r="X16487" s="74"/>
    </row>
    <row r="16488">
      <c r="S16488" s="73"/>
      <c r="T16488" s="73"/>
      <c r="U16488" s="74"/>
      <c r="V16488" s="74"/>
      <c r="W16488" s="74"/>
      <c r="X16488" s="74"/>
    </row>
    <row r="16489">
      <c r="S16489" s="73"/>
      <c r="T16489" s="73"/>
      <c r="U16489" s="74"/>
      <c r="V16489" s="74"/>
      <c r="W16489" s="74"/>
      <c r="X16489" s="74"/>
    </row>
    <row r="16490">
      <c r="S16490" s="73"/>
      <c r="T16490" s="73"/>
      <c r="U16490" s="74"/>
      <c r="V16490" s="74"/>
      <c r="W16490" s="74"/>
      <c r="X16490" s="74"/>
    </row>
    <row r="16491">
      <c r="S16491" s="73"/>
      <c r="T16491" s="73"/>
      <c r="U16491" s="74"/>
      <c r="V16491" s="74"/>
      <c r="W16491" s="74"/>
      <c r="X16491" s="74"/>
    </row>
    <row r="16492">
      <c r="S16492" s="73"/>
      <c r="T16492" s="73"/>
      <c r="U16492" s="74"/>
      <c r="V16492" s="74"/>
      <c r="W16492" s="74"/>
      <c r="X16492" s="74"/>
    </row>
    <row r="16493">
      <c r="S16493" s="73"/>
      <c r="T16493" s="73"/>
      <c r="U16493" s="74"/>
      <c r="V16493" s="74"/>
      <c r="W16493" s="74"/>
      <c r="X16493" s="74"/>
    </row>
    <row r="16494">
      <c r="S16494" s="73"/>
      <c r="T16494" s="73"/>
      <c r="U16494" s="74"/>
      <c r="V16494" s="74"/>
      <c r="W16494" s="74"/>
      <c r="X16494" s="74"/>
    </row>
    <row r="16495">
      <c r="S16495" s="73"/>
      <c r="T16495" s="73"/>
      <c r="U16495" s="74"/>
      <c r="V16495" s="74"/>
      <c r="W16495" s="74"/>
      <c r="X16495" s="74"/>
    </row>
    <row r="16496">
      <c r="S16496" s="73"/>
      <c r="T16496" s="73"/>
      <c r="U16496" s="74"/>
      <c r="V16496" s="74"/>
      <c r="W16496" s="74"/>
      <c r="X16496" s="74"/>
    </row>
    <row r="16497">
      <c r="S16497" s="73"/>
      <c r="T16497" s="73"/>
      <c r="U16497" s="74"/>
      <c r="V16497" s="74"/>
      <c r="W16497" s="74"/>
      <c r="X16497" s="74"/>
    </row>
    <row r="16498">
      <c r="S16498" s="73"/>
      <c r="T16498" s="73"/>
      <c r="U16498" s="74"/>
      <c r="V16498" s="74"/>
      <c r="W16498" s="74"/>
      <c r="X16498" s="74"/>
    </row>
    <row r="16499">
      <c r="S16499" s="73"/>
      <c r="T16499" s="73"/>
      <c r="U16499" s="74"/>
      <c r="V16499" s="74"/>
      <c r="W16499" s="74"/>
      <c r="X16499" s="74"/>
    </row>
    <row r="16500">
      <c r="S16500" s="73"/>
      <c r="T16500" s="73"/>
      <c r="U16500" s="74"/>
      <c r="V16500" s="74"/>
      <c r="W16500" s="74"/>
      <c r="X16500" s="74"/>
    </row>
    <row r="16501">
      <c r="S16501" s="73"/>
      <c r="T16501" s="73"/>
      <c r="U16501" s="74"/>
      <c r="V16501" s="74"/>
      <c r="W16501" s="74"/>
      <c r="X16501" s="74"/>
    </row>
    <row r="16502">
      <c r="S16502" s="73"/>
      <c r="T16502" s="73"/>
      <c r="U16502" s="74"/>
      <c r="V16502" s="74"/>
      <c r="W16502" s="74"/>
      <c r="X16502" s="74"/>
    </row>
    <row r="16503">
      <c r="S16503" s="73"/>
      <c r="T16503" s="73"/>
      <c r="U16503" s="74"/>
      <c r="V16503" s="74"/>
      <c r="W16503" s="74"/>
      <c r="X16503" s="74"/>
    </row>
    <row r="16504">
      <c r="S16504" s="73"/>
      <c r="T16504" s="73"/>
      <c r="U16504" s="74"/>
      <c r="V16504" s="74"/>
      <c r="W16504" s="74"/>
      <c r="X16504" s="74"/>
    </row>
    <row r="16505">
      <c r="S16505" s="73"/>
      <c r="T16505" s="73"/>
      <c r="U16505" s="74"/>
      <c r="V16505" s="74"/>
      <c r="W16505" s="74"/>
      <c r="X16505" s="74"/>
    </row>
    <row r="16506">
      <c r="S16506" s="73"/>
      <c r="T16506" s="73"/>
      <c r="U16506" s="74"/>
      <c r="V16506" s="74"/>
      <c r="W16506" s="74"/>
      <c r="X16506" s="74"/>
    </row>
    <row r="16507">
      <c r="S16507" s="73"/>
      <c r="T16507" s="73"/>
      <c r="U16507" s="74"/>
      <c r="V16507" s="74"/>
      <c r="W16507" s="74"/>
      <c r="X16507" s="74"/>
    </row>
    <row r="16508">
      <c r="S16508" s="73"/>
      <c r="T16508" s="73"/>
      <c r="U16508" s="74"/>
      <c r="V16508" s="74"/>
      <c r="W16508" s="74"/>
      <c r="X16508" s="74"/>
    </row>
    <row r="16509">
      <c r="S16509" s="73"/>
      <c r="T16509" s="73"/>
      <c r="U16509" s="74"/>
      <c r="V16509" s="74"/>
      <c r="W16509" s="74"/>
      <c r="X16509" s="74"/>
    </row>
    <row r="16510">
      <c r="S16510" s="73"/>
      <c r="T16510" s="73"/>
      <c r="U16510" s="74"/>
      <c r="V16510" s="74"/>
      <c r="W16510" s="74"/>
      <c r="X16510" s="74"/>
    </row>
    <row r="16511">
      <c r="S16511" s="73"/>
      <c r="T16511" s="73"/>
      <c r="U16511" s="74"/>
      <c r="V16511" s="74"/>
      <c r="W16511" s="74"/>
      <c r="X16511" s="74"/>
    </row>
    <row r="16512">
      <c r="S16512" s="73"/>
      <c r="T16512" s="73"/>
      <c r="U16512" s="74"/>
      <c r="V16512" s="74"/>
      <c r="W16512" s="74"/>
      <c r="X16512" s="74"/>
    </row>
    <row r="16513">
      <c r="S16513" s="73"/>
      <c r="T16513" s="73"/>
      <c r="U16513" s="74"/>
      <c r="V16513" s="74"/>
      <c r="W16513" s="74"/>
      <c r="X16513" s="74"/>
    </row>
    <row r="16514">
      <c r="S16514" s="73"/>
      <c r="T16514" s="73"/>
      <c r="U16514" s="74"/>
      <c r="V16514" s="74"/>
      <c r="W16514" s="74"/>
      <c r="X16514" s="74"/>
    </row>
    <row r="16515">
      <c r="S16515" s="73"/>
      <c r="T16515" s="73"/>
      <c r="U16515" s="74"/>
      <c r="V16515" s="74"/>
      <c r="W16515" s="74"/>
      <c r="X16515" s="74"/>
    </row>
    <row r="16516">
      <c r="S16516" s="73"/>
      <c r="T16516" s="73"/>
      <c r="U16516" s="74"/>
      <c r="V16516" s="74"/>
      <c r="W16516" s="74"/>
      <c r="X16516" s="74"/>
    </row>
    <row r="16517">
      <c r="S16517" s="73"/>
      <c r="T16517" s="73"/>
      <c r="U16517" s="74"/>
      <c r="V16517" s="74"/>
      <c r="W16517" s="74"/>
      <c r="X16517" s="74"/>
    </row>
    <row r="16518">
      <c r="S16518" s="73"/>
      <c r="T16518" s="73"/>
      <c r="U16518" s="74"/>
      <c r="V16518" s="74"/>
      <c r="W16518" s="74"/>
      <c r="X16518" s="74"/>
    </row>
    <row r="16519">
      <c r="S16519" s="73"/>
      <c r="T16519" s="73"/>
      <c r="U16519" s="74"/>
      <c r="V16519" s="74"/>
      <c r="W16519" s="74"/>
      <c r="X16519" s="74"/>
    </row>
    <row r="16520">
      <c r="S16520" s="73"/>
      <c r="T16520" s="73"/>
      <c r="U16520" s="74"/>
      <c r="V16520" s="74"/>
      <c r="W16520" s="74"/>
      <c r="X16520" s="74"/>
    </row>
    <row r="16521">
      <c r="S16521" s="73"/>
      <c r="T16521" s="73"/>
      <c r="U16521" s="74"/>
      <c r="V16521" s="74"/>
      <c r="W16521" s="74"/>
      <c r="X16521" s="74"/>
    </row>
    <row r="16522">
      <c r="S16522" s="73"/>
      <c r="T16522" s="73"/>
      <c r="U16522" s="74"/>
      <c r="V16522" s="74"/>
      <c r="W16522" s="74"/>
      <c r="X16522" s="74"/>
    </row>
    <row r="16523">
      <c r="S16523" s="73"/>
      <c r="T16523" s="73"/>
      <c r="U16523" s="74"/>
      <c r="V16523" s="74"/>
      <c r="W16523" s="74"/>
      <c r="X16523" s="74"/>
    </row>
    <row r="16524">
      <c r="S16524" s="73"/>
      <c r="T16524" s="73"/>
      <c r="U16524" s="74"/>
      <c r="V16524" s="74"/>
      <c r="W16524" s="74"/>
      <c r="X16524" s="74"/>
    </row>
    <row r="16525">
      <c r="S16525" s="73"/>
      <c r="T16525" s="73"/>
      <c r="U16525" s="74"/>
      <c r="V16525" s="74"/>
      <c r="W16525" s="74"/>
      <c r="X16525" s="74"/>
    </row>
    <row r="16526">
      <c r="S16526" s="73"/>
      <c r="T16526" s="73"/>
      <c r="U16526" s="74"/>
      <c r="V16526" s="74"/>
      <c r="W16526" s="74"/>
      <c r="X16526" s="74"/>
    </row>
    <row r="16527">
      <c r="S16527" s="73"/>
      <c r="T16527" s="73"/>
      <c r="U16527" s="74"/>
      <c r="V16527" s="74"/>
      <c r="W16527" s="74"/>
      <c r="X16527" s="74"/>
    </row>
    <row r="16528">
      <c r="S16528" s="73"/>
      <c r="T16528" s="73"/>
      <c r="U16528" s="74"/>
      <c r="V16528" s="74"/>
      <c r="W16528" s="74"/>
      <c r="X16528" s="74"/>
    </row>
    <row r="16529">
      <c r="S16529" s="73"/>
      <c r="T16529" s="73"/>
      <c r="U16529" s="74"/>
      <c r="V16529" s="74"/>
      <c r="W16529" s="74"/>
      <c r="X16529" s="74"/>
    </row>
    <row r="16530">
      <c r="S16530" s="73"/>
      <c r="T16530" s="73"/>
      <c r="U16530" s="74"/>
      <c r="V16530" s="74"/>
      <c r="W16530" s="74"/>
      <c r="X16530" s="74"/>
    </row>
    <row r="16531">
      <c r="S16531" s="73"/>
      <c r="T16531" s="73"/>
      <c r="U16531" s="74"/>
      <c r="V16531" s="74"/>
      <c r="W16531" s="74"/>
      <c r="X16531" s="74"/>
    </row>
    <row r="16532">
      <c r="S16532" s="73"/>
      <c r="T16532" s="73"/>
      <c r="U16532" s="74"/>
      <c r="V16532" s="74"/>
      <c r="W16532" s="74"/>
      <c r="X16532" s="74"/>
    </row>
    <row r="16533">
      <c r="S16533" s="73"/>
      <c r="T16533" s="73"/>
      <c r="U16533" s="74"/>
      <c r="V16533" s="74"/>
      <c r="W16533" s="74"/>
      <c r="X16533" s="74"/>
    </row>
    <row r="16534">
      <c r="S16534" s="73"/>
      <c r="T16534" s="73"/>
      <c r="U16534" s="74"/>
      <c r="V16534" s="74"/>
      <c r="W16534" s="74"/>
      <c r="X16534" s="74"/>
    </row>
    <row r="16535">
      <c r="S16535" s="73"/>
      <c r="T16535" s="73"/>
      <c r="U16535" s="74"/>
      <c r="V16535" s="74"/>
      <c r="W16535" s="74"/>
      <c r="X16535" s="74"/>
    </row>
    <row r="16536">
      <c r="S16536" s="73"/>
      <c r="T16536" s="73"/>
      <c r="U16536" s="74"/>
      <c r="V16536" s="74"/>
      <c r="W16536" s="74"/>
      <c r="X16536" s="74"/>
    </row>
    <row r="16537">
      <c r="S16537" s="73"/>
      <c r="T16537" s="73"/>
      <c r="U16537" s="74"/>
      <c r="V16537" s="74"/>
      <c r="W16537" s="74"/>
      <c r="X16537" s="74"/>
    </row>
    <row r="16538">
      <c r="S16538" s="73"/>
      <c r="T16538" s="73"/>
      <c r="U16538" s="74"/>
      <c r="V16538" s="74"/>
      <c r="W16538" s="74"/>
      <c r="X16538" s="74"/>
    </row>
    <row r="16539">
      <c r="S16539" s="73"/>
      <c r="T16539" s="73"/>
      <c r="U16539" s="74"/>
      <c r="V16539" s="74"/>
      <c r="W16539" s="74"/>
      <c r="X16539" s="74"/>
    </row>
    <row r="16540">
      <c r="S16540" s="73"/>
      <c r="T16540" s="73"/>
      <c r="U16540" s="74"/>
      <c r="V16540" s="74"/>
      <c r="W16540" s="74"/>
      <c r="X16540" s="74"/>
    </row>
    <row r="16541">
      <c r="S16541" s="73"/>
      <c r="T16541" s="73"/>
      <c r="U16541" s="74"/>
      <c r="V16541" s="74"/>
      <c r="W16541" s="74"/>
      <c r="X16541" s="74"/>
    </row>
    <row r="16542">
      <c r="S16542" s="73"/>
      <c r="T16542" s="73"/>
      <c r="U16542" s="74"/>
      <c r="V16542" s="74"/>
      <c r="W16542" s="74"/>
      <c r="X16542" s="74"/>
    </row>
    <row r="16543">
      <c r="S16543" s="73"/>
      <c r="T16543" s="73"/>
      <c r="U16543" s="74"/>
      <c r="V16543" s="74"/>
      <c r="W16543" s="74"/>
      <c r="X16543" s="74"/>
    </row>
    <row r="16544">
      <c r="S16544" s="73"/>
      <c r="T16544" s="73"/>
      <c r="U16544" s="74"/>
      <c r="V16544" s="74"/>
      <c r="W16544" s="74"/>
      <c r="X16544" s="74"/>
    </row>
    <row r="16545">
      <c r="S16545" s="73"/>
      <c r="T16545" s="73"/>
      <c r="U16545" s="74"/>
      <c r="V16545" s="74"/>
      <c r="W16545" s="74"/>
      <c r="X16545" s="74"/>
    </row>
    <row r="16546">
      <c r="S16546" s="73"/>
      <c r="T16546" s="73"/>
      <c r="U16546" s="74"/>
      <c r="V16546" s="74"/>
      <c r="W16546" s="74"/>
      <c r="X16546" s="74"/>
    </row>
    <row r="16547">
      <c r="S16547" s="73"/>
      <c r="T16547" s="73"/>
      <c r="U16547" s="74"/>
      <c r="V16547" s="74"/>
      <c r="W16547" s="74"/>
      <c r="X16547" s="74"/>
    </row>
    <row r="16548">
      <c r="S16548" s="73"/>
      <c r="T16548" s="73"/>
      <c r="U16548" s="74"/>
      <c r="V16548" s="74"/>
      <c r="W16548" s="74"/>
      <c r="X16548" s="74"/>
    </row>
    <row r="16549">
      <c r="S16549" s="73"/>
      <c r="T16549" s="73"/>
      <c r="U16549" s="74"/>
      <c r="V16549" s="74"/>
      <c r="W16549" s="74"/>
      <c r="X16549" s="74"/>
    </row>
    <row r="16550">
      <c r="S16550" s="73"/>
      <c r="T16550" s="73"/>
      <c r="U16550" s="74"/>
      <c r="V16550" s="74"/>
      <c r="W16550" s="74"/>
      <c r="X16550" s="74"/>
    </row>
    <row r="16551">
      <c r="S16551" s="73"/>
      <c r="T16551" s="73"/>
      <c r="U16551" s="74"/>
      <c r="V16551" s="74"/>
      <c r="W16551" s="74"/>
      <c r="X16551" s="74"/>
    </row>
    <row r="16552">
      <c r="S16552" s="73"/>
      <c r="T16552" s="73"/>
      <c r="U16552" s="74"/>
      <c r="V16552" s="74"/>
      <c r="W16552" s="74"/>
      <c r="X16552" s="74"/>
    </row>
    <row r="16553">
      <c r="S16553" s="73"/>
      <c r="T16553" s="73"/>
      <c r="U16553" s="74"/>
      <c r="V16553" s="74"/>
      <c r="W16553" s="74"/>
      <c r="X16553" s="74"/>
    </row>
    <row r="16554">
      <c r="S16554" s="76"/>
      <c r="T16554" s="73"/>
      <c r="U16554" s="74"/>
      <c r="V16554" s="74"/>
      <c r="W16554" s="74"/>
      <c r="X16554" s="74"/>
    </row>
    <row r="16555">
      <c r="S16555" s="73"/>
      <c r="T16555" s="73"/>
      <c r="U16555" s="74"/>
      <c r="V16555" s="74"/>
      <c r="W16555" s="74"/>
      <c r="X16555" s="74"/>
    </row>
    <row r="16556">
      <c r="S16556" s="73"/>
      <c r="T16556" s="73"/>
      <c r="U16556" s="74"/>
      <c r="V16556" s="74"/>
      <c r="W16556" s="74"/>
      <c r="X16556" s="74"/>
    </row>
    <row r="16557">
      <c r="S16557" s="73"/>
      <c r="T16557" s="73"/>
      <c r="U16557" s="74"/>
      <c r="V16557" s="74"/>
      <c r="W16557" s="74"/>
      <c r="X16557" s="74"/>
    </row>
    <row r="16558">
      <c r="S16558" s="73"/>
      <c r="T16558" s="73"/>
      <c r="U16558" s="74"/>
      <c r="V16558" s="74"/>
      <c r="W16558" s="74"/>
      <c r="X16558" s="74"/>
    </row>
    <row r="16559">
      <c r="S16559" s="73"/>
      <c r="T16559" s="73"/>
      <c r="U16559" s="74"/>
      <c r="V16559" s="74"/>
      <c r="W16559" s="74"/>
      <c r="X16559" s="74"/>
    </row>
    <row r="16560">
      <c r="S16560" s="73"/>
      <c r="T16560" s="73"/>
      <c r="U16560" s="74"/>
      <c r="V16560" s="74"/>
      <c r="W16560" s="74"/>
      <c r="X16560" s="74"/>
    </row>
    <row r="16561">
      <c r="S16561" s="73"/>
      <c r="T16561" s="73"/>
      <c r="U16561" s="74"/>
      <c r="V16561" s="74"/>
      <c r="W16561" s="74"/>
      <c r="X16561" s="74"/>
    </row>
    <row r="16562">
      <c r="S16562" s="73"/>
      <c r="T16562" s="73"/>
      <c r="U16562" s="74"/>
      <c r="V16562" s="74"/>
      <c r="W16562" s="74"/>
      <c r="X16562" s="74"/>
    </row>
    <row r="16563">
      <c r="S16563" s="73"/>
      <c r="T16563" s="73"/>
      <c r="U16563" s="74"/>
      <c r="V16563" s="74"/>
      <c r="W16563" s="74"/>
      <c r="X16563" s="74"/>
    </row>
    <row r="16564">
      <c r="S16564" s="73"/>
      <c r="T16564" s="73"/>
      <c r="U16564" s="74"/>
      <c r="V16564" s="74"/>
      <c r="W16564" s="74"/>
      <c r="X16564" s="74"/>
    </row>
    <row r="16565">
      <c r="S16565" s="73"/>
      <c r="T16565" s="73"/>
      <c r="U16565" s="74"/>
      <c r="V16565" s="74"/>
      <c r="W16565" s="74"/>
      <c r="X16565" s="74"/>
    </row>
    <row r="16566">
      <c r="S16566" s="73"/>
      <c r="T16566" s="73"/>
      <c r="U16566" s="74"/>
      <c r="V16566" s="74"/>
      <c r="W16566" s="74"/>
      <c r="X16566" s="74"/>
    </row>
    <row r="16567">
      <c r="S16567" s="73"/>
      <c r="T16567" s="73"/>
      <c r="U16567" s="74"/>
      <c r="V16567" s="74"/>
      <c r="W16567" s="74"/>
      <c r="X16567" s="74"/>
    </row>
    <row r="16568">
      <c r="S16568" s="73"/>
      <c r="T16568" s="73"/>
      <c r="U16568" s="74"/>
      <c r="V16568" s="74"/>
      <c r="W16568" s="74"/>
      <c r="X16568" s="74"/>
    </row>
    <row r="16569">
      <c r="S16569" s="73"/>
      <c r="T16569" s="73"/>
      <c r="U16569" s="74"/>
      <c r="V16569" s="74"/>
      <c r="W16569" s="74"/>
      <c r="X16569" s="74"/>
    </row>
    <row r="16570">
      <c r="S16570" s="73"/>
      <c r="T16570" s="73"/>
      <c r="U16570" s="74"/>
      <c r="V16570" s="74"/>
      <c r="W16570" s="74"/>
      <c r="X16570" s="74"/>
    </row>
    <row r="16571">
      <c r="S16571" s="73"/>
      <c r="T16571" s="73"/>
      <c r="U16571" s="74"/>
      <c r="V16571" s="74"/>
      <c r="W16571" s="74"/>
      <c r="X16571" s="74"/>
    </row>
    <row r="16572">
      <c r="S16572" s="73"/>
      <c r="T16572" s="73"/>
      <c r="U16572" s="74"/>
      <c r="V16572" s="74"/>
      <c r="W16572" s="74"/>
      <c r="X16572" s="74"/>
    </row>
    <row r="16573">
      <c r="S16573" s="73"/>
      <c r="T16573" s="73"/>
      <c r="U16573" s="74"/>
      <c r="V16573" s="74"/>
      <c r="W16573" s="74"/>
      <c r="X16573" s="74"/>
    </row>
    <row r="16574">
      <c r="S16574" s="73"/>
      <c r="T16574" s="73"/>
      <c r="U16574" s="74"/>
      <c r="V16574" s="74"/>
      <c r="W16574" s="74"/>
      <c r="X16574" s="74"/>
    </row>
    <row r="16575">
      <c r="S16575" s="73"/>
      <c r="T16575" s="73"/>
      <c r="U16575" s="74"/>
      <c r="V16575" s="74"/>
      <c r="W16575" s="74"/>
      <c r="X16575" s="74"/>
    </row>
    <row r="16576">
      <c r="S16576" s="73"/>
      <c r="T16576" s="73"/>
      <c r="U16576" s="74"/>
      <c r="V16576" s="74"/>
      <c r="W16576" s="74"/>
      <c r="X16576" s="74"/>
    </row>
    <row r="16577">
      <c r="S16577" s="73"/>
      <c r="T16577" s="73"/>
      <c r="U16577" s="74"/>
      <c r="V16577" s="74"/>
      <c r="W16577" s="74"/>
      <c r="X16577" s="74"/>
    </row>
    <row r="16578">
      <c r="S16578" s="73"/>
      <c r="T16578" s="73"/>
      <c r="U16578" s="74"/>
      <c r="V16578" s="74"/>
      <c r="W16578" s="74"/>
      <c r="X16578" s="74"/>
    </row>
    <row r="16579">
      <c r="S16579" s="73"/>
      <c r="T16579" s="73"/>
      <c r="U16579" s="74"/>
      <c r="V16579" s="74"/>
      <c r="W16579" s="74"/>
      <c r="X16579" s="74"/>
    </row>
    <row r="16580">
      <c r="S16580" s="73"/>
      <c r="T16580" s="73"/>
      <c r="U16580" s="74"/>
      <c r="V16580" s="74"/>
      <c r="W16580" s="74"/>
      <c r="X16580" s="74"/>
    </row>
    <row r="16581">
      <c r="S16581" s="73"/>
      <c r="T16581" s="73"/>
      <c r="U16581" s="74"/>
      <c r="V16581" s="74"/>
      <c r="W16581" s="74"/>
      <c r="X16581" s="74"/>
    </row>
    <row r="16582">
      <c r="S16582" s="73"/>
      <c r="T16582" s="73"/>
      <c r="U16582" s="74"/>
      <c r="V16582" s="74"/>
      <c r="W16582" s="74"/>
      <c r="X16582" s="74"/>
    </row>
    <row r="16583">
      <c r="S16583" s="73"/>
      <c r="T16583" s="73"/>
      <c r="U16583" s="74"/>
      <c r="V16583" s="74"/>
      <c r="W16583" s="74"/>
      <c r="X16583" s="74"/>
    </row>
    <row r="16584">
      <c r="S16584" s="73"/>
      <c r="T16584" s="73"/>
      <c r="U16584" s="74"/>
      <c r="V16584" s="74"/>
      <c r="W16584" s="74"/>
      <c r="X16584" s="74"/>
    </row>
    <row r="16585">
      <c r="S16585" s="73"/>
      <c r="T16585" s="73"/>
      <c r="U16585" s="74"/>
      <c r="V16585" s="74"/>
      <c r="W16585" s="74"/>
      <c r="X16585" s="74"/>
    </row>
    <row r="16586">
      <c r="S16586" s="73"/>
      <c r="T16586" s="73"/>
      <c r="U16586" s="74"/>
      <c r="V16586" s="74"/>
      <c r="W16586" s="74"/>
      <c r="X16586" s="74"/>
    </row>
    <row r="16587">
      <c r="S16587" s="73"/>
      <c r="T16587" s="73"/>
      <c r="U16587" s="74"/>
      <c r="V16587" s="74"/>
      <c r="W16587" s="74"/>
      <c r="X16587" s="74"/>
    </row>
    <row r="16588">
      <c r="S16588" s="73"/>
      <c r="T16588" s="73"/>
      <c r="U16588" s="74"/>
      <c r="V16588" s="74"/>
      <c r="W16588" s="74"/>
      <c r="X16588" s="74"/>
    </row>
    <row r="16589">
      <c r="S16589" s="73"/>
      <c r="T16589" s="73"/>
      <c r="U16589" s="74"/>
      <c r="V16589" s="74"/>
      <c r="W16589" s="74"/>
      <c r="X16589" s="74"/>
    </row>
    <row r="16590">
      <c r="S16590" s="73"/>
      <c r="T16590" s="73"/>
      <c r="U16590" s="74"/>
      <c r="V16590" s="74"/>
      <c r="W16590" s="74"/>
      <c r="X16590" s="74"/>
    </row>
    <row r="16591">
      <c r="S16591" s="73"/>
      <c r="T16591" s="73"/>
      <c r="U16591" s="74"/>
      <c r="V16591" s="74"/>
      <c r="W16591" s="74"/>
      <c r="X16591" s="74"/>
    </row>
    <row r="16592">
      <c r="S16592" s="73"/>
      <c r="T16592" s="73"/>
      <c r="U16592" s="74"/>
      <c r="V16592" s="74"/>
      <c r="W16592" s="74"/>
      <c r="X16592" s="74"/>
    </row>
    <row r="16593">
      <c r="S16593" s="73"/>
      <c r="T16593" s="73"/>
      <c r="U16593" s="74"/>
      <c r="V16593" s="74"/>
      <c r="W16593" s="74"/>
      <c r="X16593" s="74"/>
    </row>
    <row r="16594">
      <c r="S16594" s="73"/>
      <c r="T16594" s="73"/>
      <c r="U16594" s="74"/>
      <c r="V16594" s="74"/>
      <c r="W16594" s="74"/>
      <c r="X16594" s="74"/>
    </row>
    <row r="16595">
      <c r="S16595" s="73"/>
      <c r="T16595" s="73"/>
      <c r="U16595" s="74"/>
      <c r="V16595" s="74"/>
      <c r="W16595" s="74"/>
      <c r="X16595" s="74"/>
    </row>
    <row r="16596">
      <c r="S16596" s="73"/>
      <c r="T16596" s="73"/>
      <c r="U16596" s="74"/>
      <c r="V16596" s="74"/>
      <c r="W16596" s="74"/>
      <c r="X16596" s="74"/>
    </row>
    <row r="16597">
      <c r="S16597" s="73"/>
      <c r="T16597" s="73"/>
      <c r="U16597" s="74"/>
      <c r="V16597" s="74"/>
      <c r="W16597" s="74"/>
      <c r="X16597" s="74"/>
    </row>
    <row r="16598">
      <c r="S16598" s="73"/>
      <c r="T16598" s="73"/>
      <c r="U16598" s="74"/>
      <c r="V16598" s="74"/>
      <c r="W16598" s="74"/>
      <c r="X16598" s="74"/>
    </row>
    <row r="16599">
      <c r="S16599" s="73"/>
      <c r="T16599" s="73"/>
      <c r="U16599" s="74"/>
      <c r="V16599" s="74"/>
      <c r="W16599" s="74"/>
      <c r="X16599" s="74"/>
    </row>
    <row r="16600">
      <c r="S16600" s="73"/>
      <c r="T16600" s="73"/>
      <c r="U16600" s="74"/>
      <c r="V16600" s="74"/>
      <c r="W16600" s="74"/>
      <c r="X16600" s="74"/>
    </row>
    <row r="16601">
      <c r="S16601" s="73"/>
      <c r="T16601" s="73"/>
      <c r="U16601" s="74"/>
      <c r="V16601" s="74"/>
      <c r="W16601" s="74"/>
      <c r="X16601" s="74"/>
    </row>
    <row r="16602">
      <c r="S16602" s="73"/>
      <c r="T16602" s="73"/>
      <c r="U16602" s="74"/>
      <c r="V16602" s="74"/>
      <c r="W16602" s="74"/>
      <c r="X16602" s="74"/>
    </row>
    <row r="16603">
      <c r="S16603" s="73"/>
      <c r="T16603" s="73"/>
      <c r="U16603" s="74"/>
      <c r="V16603" s="74"/>
      <c r="W16603" s="74"/>
      <c r="X16603" s="74"/>
    </row>
    <row r="16604">
      <c r="S16604" s="73"/>
      <c r="T16604" s="73"/>
      <c r="U16604" s="74"/>
      <c r="V16604" s="74"/>
      <c r="W16604" s="74"/>
      <c r="X16604" s="74"/>
    </row>
    <row r="16605">
      <c r="S16605" s="73"/>
      <c r="T16605" s="73"/>
      <c r="U16605" s="74"/>
      <c r="V16605" s="74"/>
      <c r="W16605" s="74"/>
      <c r="X16605" s="74"/>
    </row>
    <row r="16606">
      <c r="S16606" s="73"/>
      <c r="T16606" s="73"/>
      <c r="U16606" s="74"/>
      <c r="V16606" s="74"/>
      <c r="W16606" s="74"/>
      <c r="X16606" s="74"/>
    </row>
    <row r="16607">
      <c r="S16607" s="73"/>
      <c r="T16607" s="73"/>
      <c r="U16607" s="74"/>
      <c r="V16607" s="74"/>
      <c r="W16607" s="74"/>
      <c r="X16607" s="74"/>
    </row>
    <row r="16608">
      <c r="S16608" s="73"/>
      <c r="T16608" s="73"/>
      <c r="U16608" s="74"/>
      <c r="V16608" s="74"/>
      <c r="W16608" s="74"/>
      <c r="X16608" s="74"/>
    </row>
    <row r="16609">
      <c r="S16609" s="73"/>
      <c r="T16609" s="73"/>
      <c r="U16609" s="74"/>
      <c r="V16609" s="74"/>
      <c r="W16609" s="74"/>
      <c r="X16609" s="74"/>
    </row>
    <row r="16610">
      <c r="S16610" s="73"/>
      <c r="T16610" s="73"/>
      <c r="U16610" s="74"/>
      <c r="V16610" s="74"/>
      <c r="W16610" s="74"/>
      <c r="X16610" s="74"/>
    </row>
    <row r="16611">
      <c r="S16611" s="73"/>
      <c r="T16611" s="73"/>
      <c r="U16611" s="74"/>
      <c r="V16611" s="74"/>
      <c r="W16611" s="74"/>
      <c r="X16611" s="74"/>
    </row>
    <row r="16612">
      <c r="S16612" s="73"/>
      <c r="T16612" s="73"/>
      <c r="U16612" s="74"/>
      <c r="V16612" s="74"/>
      <c r="W16612" s="74"/>
      <c r="X16612" s="74"/>
    </row>
    <row r="16613">
      <c r="S16613" s="73"/>
      <c r="T16613" s="73"/>
      <c r="U16613" s="74"/>
      <c r="V16613" s="74"/>
      <c r="W16613" s="74"/>
      <c r="X16613" s="74"/>
    </row>
    <row r="16614">
      <c r="S16614" s="73"/>
      <c r="T16614" s="73"/>
      <c r="U16614" s="74"/>
      <c r="V16614" s="74"/>
      <c r="W16614" s="74"/>
      <c r="X16614" s="74"/>
    </row>
    <row r="16615">
      <c r="S16615" s="73"/>
      <c r="T16615" s="73"/>
      <c r="U16615" s="74"/>
      <c r="V16615" s="74"/>
      <c r="W16615" s="74"/>
      <c r="X16615" s="74"/>
    </row>
    <row r="16616">
      <c r="S16616" s="73"/>
      <c r="T16616" s="73"/>
      <c r="U16616" s="74"/>
      <c r="V16616" s="74"/>
      <c r="W16616" s="74"/>
      <c r="X16616" s="74"/>
    </row>
    <row r="16617">
      <c r="S16617" s="73"/>
      <c r="T16617" s="73"/>
      <c r="U16617" s="74"/>
      <c r="V16617" s="74"/>
      <c r="W16617" s="74"/>
      <c r="X16617" s="74"/>
    </row>
    <row r="16618">
      <c r="S16618" s="73"/>
      <c r="T16618" s="73"/>
      <c r="U16618" s="74"/>
      <c r="V16618" s="74"/>
      <c r="W16618" s="74"/>
      <c r="X16618" s="74"/>
    </row>
    <row r="16619">
      <c r="S16619" s="73"/>
      <c r="T16619" s="73"/>
      <c r="U16619" s="74"/>
      <c r="V16619" s="74"/>
      <c r="W16619" s="74"/>
      <c r="X16619" s="74"/>
    </row>
    <row r="16620">
      <c r="S16620" s="73"/>
      <c r="T16620" s="73"/>
      <c r="U16620" s="74"/>
      <c r="V16620" s="74"/>
      <c r="W16620" s="74"/>
      <c r="X16620" s="74"/>
    </row>
    <row r="16621">
      <c r="S16621" s="73"/>
      <c r="T16621" s="73"/>
      <c r="U16621" s="74"/>
      <c r="V16621" s="74"/>
      <c r="W16621" s="74"/>
      <c r="X16621" s="74"/>
    </row>
    <row r="16622">
      <c r="S16622" s="73"/>
      <c r="T16622" s="73"/>
      <c r="U16622" s="74"/>
      <c r="V16622" s="74"/>
      <c r="W16622" s="74"/>
      <c r="X16622" s="74"/>
    </row>
    <row r="16623">
      <c r="S16623" s="73"/>
      <c r="T16623" s="73"/>
      <c r="U16623" s="74"/>
      <c r="V16623" s="74"/>
      <c r="W16623" s="74"/>
      <c r="X16623" s="74"/>
    </row>
    <row r="16624">
      <c r="S16624" s="73"/>
      <c r="T16624" s="73"/>
      <c r="U16624" s="74"/>
      <c r="V16624" s="74"/>
      <c r="W16624" s="74"/>
      <c r="X16624" s="74"/>
    </row>
    <row r="16625">
      <c r="S16625" s="73"/>
      <c r="T16625" s="73"/>
      <c r="U16625" s="74"/>
      <c r="V16625" s="74"/>
      <c r="W16625" s="74"/>
      <c r="X16625" s="74"/>
    </row>
    <row r="16626">
      <c r="S16626" s="73"/>
      <c r="T16626" s="73"/>
      <c r="U16626" s="74"/>
      <c r="V16626" s="74"/>
      <c r="W16626" s="74"/>
      <c r="X16626" s="74"/>
    </row>
    <row r="16627">
      <c r="S16627" s="73"/>
      <c r="T16627" s="73"/>
      <c r="U16627" s="74"/>
      <c r="V16627" s="74"/>
      <c r="W16627" s="74"/>
      <c r="X16627" s="74"/>
    </row>
    <row r="16628">
      <c r="S16628" s="73"/>
      <c r="T16628" s="73"/>
      <c r="U16628" s="74"/>
      <c r="V16628" s="74"/>
      <c r="W16628" s="74"/>
      <c r="X16628" s="74"/>
    </row>
    <row r="16629">
      <c r="S16629" s="73"/>
      <c r="T16629" s="73"/>
      <c r="U16629" s="74"/>
      <c r="V16629" s="74"/>
      <c r="W16629" s="74"/>
      <c r="X16629" s="74"/>
    </row>
    <row r="16630">
      <c r="S16630" s="73"/>
      <c r="T16630" s="73"/>
      <c r="U16630" s="74"/>
      <c r="V16630" s="74"/>
      <c r="W16630" s="74"/>
      <c r="X16630" s="74"/>
    </row>
    <row r="16631">
      <c r="S16631" s="73"/>
      <c r="T16631" s="73"/>
      <c r="U16631" s="74"/>
      <c r="V16631" s="74"/>
      <c r="W16631" s="74"/>
      <c r="X16631" s="74"/>
    </row>
    <row r="16632">
      <c r="S16632" s="73"/>
      <c r="T16632" s="73"/>
      <c r="U16632" s="74"/>
      <c r="V16632" s="74"/>
      <c r="W16632" s="74"/>
      <c r="X16632" s="74"/>
    </row>
    <row r="16633">
      <c r="S16633" s="73"/>
      <c r="T16633" s="73"/>
      <c r="U16633" s="74"/>
      <c r="V16633" s="74"/>
      <c r="W16633" s="74"/>
      <c r="X16633" s="74"/>
    </row>
    <row r="16634">
      <c r="S16634" s="73"/>
      <c r="T16634" s="73"/>
      <c r="U16634" s="74"/>
      <c r="V16634" s="74"/>
      <c r="W16634" s="74"/>
      <c r="X16634" s="74"/>
    </row>
    <row r="16635">
      <c r="S16635" s="73"/>
      <c r="T16635" s="73"/>
      <c r="U16635" s="74"/>
      <c r="V16635" s="74"/>
      <c r="W16635" s="74"/>
      <c r="X16635" s="74"/>
    </row>
    <row r="16636">
      <c r="S16636" s="73"/>
      <c r="T16636" s="73"/>
      <c r="U16636" s="74"/>
      <c r="V16636" s="74"/>
      <c r="W16636" s="74"/>
      <c r="X16636" s="74"/>
    </row>
    <row r="16637">
      <c r="S16637" s="73"/>
      <c r="T16637" s="73"/>
      <c r="U16637" s="74"/>
      <c r="V16637" s="74"/>
      <c r="W16637" s="74"/>
      <c r="X16637" s="74"/>
    </row>
    <row r="16638">
      <c r="S16638" s="73"/>
      <c r="T16638" s="73"/>
      <c r="U16638" s="74"/>
      <c r="V16638" s="74"/>
      <c r="W16638" s="74"/>
      <c r="X16638" s="74"/>
    </row>
    <row r="16639">
      <c r="S16639" s="73"/>
      <c r="T16639" s="73"/>
      <c r="U16639" s="74"/>
      <c r="V16639" s="74"/>
      <c r="W16639" s="74"/>
      <c r="X16639" s="74"/>
    </row>
    <row r="16640">
      <c r="S16640" s="73"/>
      <c r="T16640" s="73"/>
      <c r="U16640" s="74"/>
      <c r="V16640" s="74"/>
      <c r="W16640" s="74"/>
      <c r="X16640" s="74"/>
    </row>
    <row r="16641">
      <c r="S16641" s="73"/>
      <c r="T16641" s="73"/>
      <c r="U16641" s="74"/>
      <c r="V16641" s="74"/>
      <c r="W16641" s="74"/>
      <c r="X16641" s="74"/>
    </row>
    <row r="16642">
      <c r="S16642" s="73"/>
      <c r="T16642" s="73"/>
      <c r="U16642" s="74"/>
      <c r="V16642" s="74"/>
      <c r="W16642" s="74"/>
      <c r="X16642" s="74"/>
    </row>
    <row r="16643">
      <c r="S16643" s="73"/>
      <c r="T16643" s="73"/>
      <c r="U16643" s="74"/>
      <c r="V16643" s="74"/>
      <c r="W16643" s="74"/>
      <c r="X16643" s="74"/>
    </row>
    <row r="16644">
      <c r="S16644" s="73"/>
      <c r="T16644" s="73"/>
      <c r="U16644" s="74"/>
      <c r="V16644" s="74"/>
      <c r="W16644" s="74"/>
      <c r="X16644" s="74"/>
    </row>
    <row r="16645">
      <c r="S16645" s="73"/>
      <c r="T16645" s="73"/>
      <c r="U16645" s="74"/>
      <c r="V16645" s="74"/>
      <c r="W16645" s="74"/>
      <c r="X16645" s="74"/>
    </row>
    <row r="16646">
      <c r="S16646" s="73"/>
      <c r="T16646" s="73"/>
      <c r="U16646" s="74"/>
      <c r="V16646" s="74"/>
      <c r="W16646" s="74"/>
      <c r="X16646" s="74"/>
    </row>
    <row r="16647">
      <c r="S16647" s="73"/>
      <c r="T16647" s="73"/>
      <c r="U16647" s="74"/>
      <c r="V16647" s="74"/>
      <c r="W16647" s="74"/>
      <c r="X16647" s="74"/>
    </row>
    <row r="16648">
      <c r="S16648" s="73"/>
      <c r="T16648" s="73"/>
      <c r="U16648" s="74"/>
      <c r="V16648" s="74"/>
      <c r="W16648" s="74"/>
      <c r="X16648" s="74"/>
    </row>
    <row r="16649">
      <c r="S16649" s="73"/>
      <c r="T16649" s="73"/>
      <c r="U16649" s="74"/>
      <c r="V16649" s="74"/>
      <c r="W16649" s="74"/>
      <c r="X16649" s="74"/>
    </row>
    <row r="16650">
      <c r="S16650" s="73"/>
      <c r="T16650" s="73"/>
      <c r="U16650" s="74"/>
      <c r="V16650" s="74"/>
      <c r="W16650" s="74"/>
      <c r="X16650" s="74"/>
    </row>
    <row r="16651">
      <c r="S16651" s="73"/>
      <c r="T16651" s="73"/>
      <c r="U16651" s="74"/>
      <c r="V16651" s="74"/>
      <c r="W16651" s="74"/>
      <c r="X16651" s="74"/>
    </row>
    <row r="16652">
      <c r="S16652" s="73"/>
      <c r="T16652" s="73"/>
      <c r="U16652" s="74"/>
      <c r="V16652" s="74"/>
      <c r="W16652" s="74"/>
      <c r="X16652" s="74"/>
    </row>
    <row r="16653">
      <c r="S16653" s="73"/>
      <c r="T16653" s="73"/>
      <c r="U16653" s="74"/>
      <c r="V16653" s="74"/>
      <c r="W16653" s="74"/>
      <c r="X16653" s="74"/>
    </row>
    <row r="16654">
      <c r="S16654" s="73"/>
      <c r="T16654" s="73"/>
      <c r="U16654" s="74"/>
      <c r="V16654" s="74"/>
      <c r="W16654" s="74"/>
      <c r="X16654" s="74"/>
    </row>
    <row r="16655">
      <c r="S16655" s="73"/>
      <c r="T16655" s="73"/>
      <c r="U16655" s="74"/>
      <c r="V16655" s="74"/>
      <c r="W16655" s="74"/>
      <c r="X16655" s="74"/>
    </row>
    <row r="16656">
      <c r="S16656" s="73"/>
      <c r="T16656" s="73"/>
      <c r="U16656" s="74"/>
      <c r="V16656" s="74"/>
      <c r="W16656" s="74"/>
      <c r="X16656" s="74"/>
    </row>
    <row r="16657">
      <c r="S16657" s="73"/>
      <c r="T16657" s="73"/>
      <c r="U16657" s="74"/>
      <c r="V16657" s="74"/>
      <c r="W16657" s="74"/>
      <c r="X16657" s="74"/>
    </row>
    <row r="16658">
      <c r="S16658" s="73"/>
      <c r="T16658" s="73"/>
      <c r="U16658" s="74"/>
      <c r="V16658" s="74"/>
      <c r="W16658" s="74"/>
      <c r="X16658" s="74"/>
    </row>
    <row r="16659">
      <c r="S16659" s="73"/>
      <c r="T16659" s="73"/>
      <c r="U16659" s="74"/>
      <c r="V16659" s="74"/>
      <c r="W16659" s="74"/>
      <c r="X16659" s="74"/>
    </row>
    <row r="16660">
      <c r="S16660" s="73"/>
      <c r="T16660" s="73"/>
      <c r="U16660" s="74"/>
      <c r="V16660" s="74"/>
      <c r="W16660" s="74"/>
      <c r="X16660" s="74"/>
    </row>
    <row r="16661">
      <c r="S16661" s="73"/>
      <c r="T16661" s="73"/>
      <c r="U16661" s="74"/>
      <c r="V16661" s="74"/>
      <c r="W16661" s="74"/>
      <c r="X16661" s="74"/>
    </row>
    <row r="16662">
      <c r="S16662" s="73"/>
      <c r="T16662" s="73"/>
      <c r="U16662" s="74"/>
      <c r="V16662" s="74"/>
      <c r="W16662" s="74"/>
      <c r="X16662" s="74"/>
    </row>
    <row r="16663">
      <c r="S16663" s="73"/>
      <c r="T16663" s="73"/>
      <c r="U16663" s="74"/>
      <c r="V16663" s="74"/>
      <c r="W16663" s="74"/>
      <c r="X16663" s="74"/>
    </row>
    <row r="16664">
      <c r="S16664" s="73"/>
      <c r="T16664" s="73"/>
      <c r="U16664" s="74"/>
      <c r="V16664" s="74"/>
      <c r="W16664" s="74"/>
      <c r="X16664" s="74"/>
    </row>
    <row r="16665">
      <c r="S16665" s="73"/>
      <c r="T16665" s="73"/>
      <c r="U16665" s="74"/>
      <c r="V16665" s="74"/>
      <c r="W16665" s="74"/>
      <c r="X16665" s="74"/>
    </row>
    <row r="16666">
      <c r="S16666" s="73"/>
      <c r="T16666" s="73"/>
      <c r="U16666" s="74"/>
      <c r="V16666" s="74"/>
      <c r="W16666" s="74"/>
      <c r="X16666" s="74"/>
    </row>
    <row r="16667">
      <c r="S16667" s="73"/>
      <c r="T16667" s="73"/>
      <c r="U16667" s="74"/>
      <c r="V16667" s="74"/>
      <c r="W16667" s="74"/>
      <c r="X16667" s="74"/>
    </row>
    <row r="16668">
      <c r="S16668" s="73"/>
      <c r="T16668" s="73"/>
      <c r="U16668" s="74"/>
      <c r="V16668" s="74"/>
      <c r="W16668" s="74"/>
      <c r="X16668" s="74"/>
    </row>
    <row r="16669">
      <c r="S16669" s="73"/>
      <c r="T16669" s="73"/>
      <c r="U16669" s="74"/>
      <c r="V16669" s="74"/>
      <c r="W16669" s="74"/>
      <c r="X16669" s="74"/>
    </row>
    <row r="16670">
      <c r="S16670" s="73"/>
      <c r="T16670" s="73"/>
      <c r="U16670" s="74"/>
      <c r="V16670" s="74"/>
      <c r="W16670" s="74"/>
      <c r="X16670" s="74"/>
    </row>
    <row r="16671">
      <c r="S16671" s="73"/>
      <c r="T16671" s="73"/>
      <c r="U16671" s="74"/>
      <c r="V16671" s="74"/>
      <c r="W16671" s="74"/>
      <c r="X16671" s="74"/>
    </row>
    <row r="16672">
      <c r="S16672" s="73"/>
      <c r="T16672" s="73"/>
      <c r="U16672" s="74"/>
      <c r="V16672" s="74"/>
      <c r="W16672" s="74"/>
      <c r="X16672" s="74"/>
    </row>
    <row r="16673">
      <c r="S16673" s="73"/>
      <c r="T16673" s="73"/>
      <c r="U16673" s="74"/>
      <c r="V16673" s="74"/>
      <c r="W16673" s="74"/>
      <c r="X16673" s="74"/>
    </row>
    <row r="16674">
      <c r="S16674" s="73"/>
      <c r="T16674" s="73"/>
      <c r="U16674" s="74"/>
      <c r="V16674" s="74"/>
      <c r="W16674" s="74"/>
      <c r="X16674" s="74"/>
    </row>
    <row r="16675">
      <c r="S16675" s="73"/>
      <c r="T16675" s="73"/>
      <c r="U16675" s="74"/>
      <c r="V16675" s="74"/>
      <c r="W16675" s="74"/>
      <c r="X16675" s="74"/>
    </row>
    <row r="16676">
      <c r="S16676" s="73"/>
      <c r="T16676" s="73"/>
      <c r="U16676" s="74"/>
      <c r="V16676" s="74"/>
      <c r="W16676" s="74"/>
      <c r="X16676" s="74"/>
    </row>
    <row r="16677">
      <c r="S16677" s="73"/>
      <c r="T16677" s="73"/>
      <c r="U16677" s="74"/>
      <c r="V16677" s="74"/>
      <c r="W16677" s="74"/>
      <c r="X16677" s="74"/>
    </row>
    <row r="16678">
      <c r="S16678" s="73"/>
      <c r="T16678" s="73"/>
      <c r="U16678" s="74"/>
      <c r="V16678" s="74"/>
      <c r="W16678" s="74"/>
      <c r="X16678" s="74"/>
    </row>
    <row r="16679">
      <c r="S16679" s="73"/>
      <c r="T16679" s="73"/>
      <c r="U16679" s="74"/>
      <c r="V16679" s="74"/>
      <c r="W16679" s="74"/>
      <c r="X16679" s="74"/>
    </row>
    <row r="16680">
      <c r="S16680" s="73"/>
      <c r="T16680" s="73"/>
      <c r="U16680" s="74"/>
      <c r="V16680" s="74"/>
      <c r="W16680" s="74"/>
      <c r="X16680" s="74"/>
    </row>
    <row r="16681">
      <c r="S16681" s="73"/>
      <c r="T16681" s="73"/>
      <c r="U16681" s="74"/>
      <c r="V16681" s="74"/>
      <c r="W16681" s="74"/>
      <c r="X16681" s="74"/>
    </row>
    <row r="16682">
      <c r="S16682" s="76"/>
      <c r="T16682" s="73"/>
      <c r="U16682" s="74"/>
      <c r="V16682" s="74"/>
      <c r="W16682" s="74"/>
      <c r="X16682" s="74"/>
    </row>
    <row r="16683">
      <c r="S16683" s="73"/>
      <c r="T16683" s="73"/>
      <c r="U16683" s="74"/>
      <c r="V16683" s="74"/>
      <c r="W16683" s="74"/>
      <c r="X16683" s="74"/>
    </row>
    <row r="16684">
      <c r="S16684" s="73"/>
      <c r="T16684" s="73"/>
      <c r="U16684" s="74"/>
      <c r="V16684" s="74"/>
      <c r="W16684" s="74"/>
      <c r="X16684" s="74"/>
    </row>
    <row r="16685">
      <c r="S16685" s="73"/>
      <c r="T16685" s="73"/>
      <c r="U16685" s="74"/>
      <c r="V16685" s="74"/>
      <c r="W16685" s="74"/>
      <c r="X16685" s="74"/>
    </row>
    <row r="16686">
      <c r="S16686" s="73"/>
      <c r="T16686" s="73"/>
      <c r="U16686" s="74"/>
      <c r="V16686" s="74"/>
      <c r="W16686" s="74"/>
      <c r="X16686" s="74"/>
    </row>
    <row r="16687">
      <c r="S16687" s="73"/>
      <c r="T16687" s="73"/>
      <c r="U16687" s="74"/>
      <c r="V16687" s="74"/>
      <c r="W16687" s="74"/>
      <c r="X16687" s="74"/>
    </row>
    <row r="16688">
      <c r="S16688" s="73"/>
      <c r="T16688" s="73"/>
      <c r="U16688" s="74"/>
      <c r="V16688" s="74"/>
      <c r="W16688" s="74"/>
      <c r="X16688" s="74"/>
    </row>
    <row r="16689">
      <c r="S16689" s="73"/>
      <c r="T16689" s="73"/>
      <c r="U16689" s="74"/>
      <c r="V16689" s="74"/>
      <c r="W16689" s="74"/>
      <c r="X16689" s="74"/>
    </row>
    <row r="16690">
      <c r="S16690" s="73"/>
      <c r="T16690" s="73"/>
      <c r="U16690" s="74"/>
      <c r="V16690" s="74"/>
      <c r="W16690" s="74"/>
      <c r="X16690" s="74"/>
    </row>
    <row r="16691">
      <c r="S16691" s="73"/>
      <c r="T16691" s="73"/>
      <c r="U16691" s="74"/>
      <c r="V16691" s="74"/>
      <c r="W16691" s="74"/>
      <c r="X16691" s="74"/>
    </row>
    <row r="16692">
      <c r="S16692" s="73"/>
      <c r="T16692" s="73"/>
      <c r="U16692" s="74"/>
      <c r="V16692" s="74"/>
      <c r="W16692" s="74"/>
      <c r="X16692" s="74"/>
    </row>
    <row r="16693">
      <c r="S16693" s="73"/>
      <c r="T16693" s="73"/>
      <c r="U16693" s="74"/>
      <c r="V16693" s="74"/>
      <c r="W16693" s="74"/>
      <c r="X16693" s="74"/>
    </row>
    <row r="16694">
      <c r="S16694" s="73"/>
      <c r="T16694" s="73"/>
      <c r="U16694" s="74"/>
      <c r="V16694" s="74"/>
      <c r="W16694" s="74"/>
      <c r="X16694" s="74"/>
    </row>
    <row r="16695">
      <c r="S16695" s="73"/>
      <c r="T16695" s="73"/>
      <c r="U16695" s="74"/>
      <c r="V16695" s="74"/>
      <c r="W16695" s="74"/>
      <c r="X16695" s="74"/>
    </row>
    <row r="16696">
      <c r="S16696" s="73"/>
      <c r="T16696" s="73"/>
      <c r="U16696" s="74"/>
      <c r="V16696" s="74"/>
      <c r="W16696" s="74"/>
      <c r="X16696" s="74"/>
    </row>
    <row r="16697">
      <c r="S16697" s="73"/>
      <c r="T16697" s="73"/>
      <c r="U16697" s="74"/>
      <c r="V16697" s="74"/>
      <c r="W16697" s="74"/>
      <c r="X16697" s="74"/>
    </row>
    <row r="16698">
      <c r="S16698" s="73"/>
      <c r="T16698" s="73"/>
      <c r="U16698" s="74"/>
      <c r="V16698" s="74"/>
      <c r="W16698" s="74"/>
      <c r="X16698" s="74"/>
    </row>
    <row r="16699">
      <c r="S16699" s="73"/>
      <c r="T16699" s="73"/>
      <c r="U16699" s="74"/>
      <c r="V16699" s="74"/>
      <c r="W16699" s="74"/>
      <c r="X16699" s="74"/>
    </row>
    <row r="16700">
      <c r="S16700" s="73"/>
      <c r="T16700" s="73"/>
      <c r="U16700" s="74"/>
      <c r="V16700" s="74"/>
      <c r="W16700" s="74"/>
      <c r="X16700" s="74"/>
    </row>
    <row r="16701">
      <c r="S16701" s="73"/>
      <c r="T16701" s="73"/>
      <c r="U16701" s="74"/>
      <c r="V16701" s="74"/>
      <c r="W16701" s="74"/>
      <c r="X16701" s="74"/>
    </row>
    <row r="16702">
      <c r="S16702" s="73"/>
      <c r="T16702" s="73"/>
      <c r="U16702" s="74"/>
      <c r="V16702" s="74"/>
      <c r="W16702" s="74"/>
      <c r="X16702" s="74"/>
    </row>
    <row r="16703">
      <c r="S16703" s="73"/>
      <c r="T16703" s="73"/>
      <c r="U16703" s="74"/>
      <c r="V16703" s="74"/>
      <c r="W16703" s="74"/>
      <c r="X16703" s="74"/>
    </row>
    <row r="16704">
      <c r="S16704" s="73"/>
      <c r="T16704" s="73"/>
      <c r="U16704" s="74"/>
      <c r="V16704" s="74"/>
      <c r="W16704" s="74"/>
      <c r="X16704" s="74"/>
    </row>
    <row r="16705">
      <c r="S16705" s="73"/>
      <c r="T16705" s="73"/>
      <c r="U16705" s="74"/>
      <c r="V16705" s="74"/>
      <c r="W16705" s="74"/>
      <c r="X16705" s="74"/>
    </row>
    <row r="16706">
      <c r="S16706" s="73"/>
      <c r="T16706" s="73"/>
      <c r="U16706" s="74"/>
      <c r="V16706" s="74"/>
      <c r="W16706" s="74"/>
      <c r="X16706" s="74"/>
    </row>
    <row r="16707">
      <c r="S16707" s="73"/>
      <c r="T16707" s="73"/>
      <c r="U16707" s="74"/>
      <c r="V16707" s="74"/>
      <c r="W16707" s="74"/>
      <c r="X16707" s="74"/>
    </row>
    <row r="16708">
      <c r="S16708" s="73"/>
      <c r="T16708" s="73"/>
      <c r="U16708" s="74"/>
      <c r="V16708" s="74"/>
      <c r="W16708" s="74"/>
      <c r="X16708" s="74"/>
    </row>
    <row r="16709">
      <c r="S16709" s="73"/>
      <c r="T16709" s="73"/>
      <c r="U16709" s="74"/>
      <c r="V16709" s="74"/>
      <c r="W16709" s="74"/>
      <c r="X16709" s="74"/>
    </row>
    <row r="16710">
      <c r="S16710" s="73"/>
      <c r="T16710" s="73"/>
      <c r="U16710" s="74"/>
      <c r="V16710" s="74"/>
      <c r="W16710" s="74"/>
      <c r="X16710" s="74"/>
    </row>
    <row r="16711">
      <c r="S16711" s="73"/>
      <c r="T16711" s="73"/>
      <c r="U16711" s="74"/>
      <c r="V16711" s="74"/>
      <c r="W16711" s="74"/>
      <c r="X16711" s="74"/>
    </row>
    <row r="16712">
      <c r="S16712" s="73"/>
      <c r="T16712" s="73"/>
      <c r="U16712" s="74"/>
      <c r="V16712" s="74"/>
      <c r="W16712" s="74"/>
      <c r="X16712" s="74"/>
    </row>
    <row r="16713">
      <c r="S16713" s="73"/>
      <c r="T16713" s="73"/>
      <c r="U16713" s="74"/>
      <c r="V16713" s="74"/>
      <c r="W16713" s="74"/>
      <c r="X16713" s="74"/>
    </row>
    <row r="16714">
      <c r="S16714" s="73"/>
      <c r="T16714" s="73"/>
      <c r="U16714" s="74"/>
      <c r="V16714" s="74"/>
      <c r="W16714" s="74"/>
      <c r="X16714" s="74"/>
    </row>
    <row r="16715">
      <c r="S16715" s="73"/>
      <c r="T16715" s="73"/>
      <c r="U16715" s="74"/>
      <c r="V16715" s="74"/>
      <c r="W16715" s="74"/>
      <c r="X16715" s="74"/>
    </row>
    <row r="16716">
      <c r="S16716" s="73"/>
      <c r="T16716" s="73"/>
      <c r="U16716" s="74"/>
      <c r="V16716" s="74"/>
      <c r="W16716" s="74"/>
      <c r="X16716" s="74"/>
    </row>
    <row r="16717">
      <c r="S16717" s="73"/>
      <c r="T16717" s="73"/>
      <c r="U16717" s="74"/>
      <c r="V16717" s="74"/>
      <c r="W16717" s="74"/>
      <c r="X16717" s="74"/>
    </row>
    <row r="16718">
      <c r="S16718" s="73"/>
      <c r="T16718" s="73"/>
      <c r="U16718" s="74"/>
      <c r="V16718" s="74"/>
      <c r="W16718" s="74"/>
      <c r="X16718" s="74"/>
    </row>
    <row r="16719">
      <c r="S16719" s="73"/>
      <c r="T16719" s="73"/>
      <c r="U16719" s="74"/>
      <c r="V16719" s="74"/>
      <c r="W16719" s="74"/>
      <c r="X16719" s="74"/>
    </row>
    <row r="16720">
      <c r="S16720" s="73"/>
      <c r="T16720" s="73"/>
      <c r="U16720" s="74"/>
      <c r="V16720" s="74"/>
      <c r="W16720" s="74"/>
      <c r="X16720" s="74"/>
    </row>
    <row r="16721">
      <c r="S16721" s="73"/>
      <c r="T16721" s="73"/>
      <c r="U16721" s="74"/>
      <c r="V16721" s="74"/>
      <c r="W16721" s="74"/>
      <c r="X16721" s="74"/>
    </row>
    <row r="16722">
      <c r="S16722" s="73"/>
      <c r="T16722" s="73"/>
      <c r="U16722" s="74"/>
      <c r="V16722" s="74"/>
      <c r="W16722" s="74"/>
      <c r="X16722" s="74"/>
    </row>
    <row r="16723">
      <c r="S16723" s="73"/>
      <c r="T16723" s="73"/>
      <c r="U16723" s="74"/>
      <c r="V16723" s="74"/>
      <c r="W16723" s="74"/>
      <c r="X16723" s="74"/>
    </row>
    <row r="16724">
      <c r="S16724" s="73"/>
      <c r="T16724" s="73"/>
      <c r="U16724" s="74"/>
      <c r="V16724" s="74"/>
      <c r="W16724" s="74"/>
      <c r="X16724" s="74"/>
    </row>
    <row r="16725">
      <c r="S16725" s="73"/>
      <c r="T16725" s="73"/>
      <c r="U16725" s="74"/>
      <c r="V16725" s="74"/>
      <c r="W16725" s="74"/>
      <c r="X16725" s="74"/>
    </row>
    <row r="16726">
      <c r="S16726" s="73"/>
      <c r="T16726" s="73"/>
      <c r="U16726" s="74"/>
      <c r="V16726" s="74"/>
      <c r="W16726" s="74"/>
      <c r="X16726" s="74"/>
    </row>
    <row r="16727">
      <c r="S16727" s="73"/>
      <c r="T16727" s="73"/>
      <c r="U16727" s="74"/>
      <c r="V16727" s="74"/>
      <c r="W16727" s="74"/>
      <c r="X16727" s="74"/>
    </row>
    <row r="16728">
      <c r="S16728" s="73"/>
      <c r="T16728" s="73"/>
      <c r="U16728" s="74"/>
      <c r="V16728" s="74"/>
      <c r="W16728" s="74"/>
      <c r="X16728" s="74"/>
    </row>
    <row r="16729">
      <c r="S16729" s="73"/>
      <c r="T16729" s="73"/>
      <c r="U16729" s="74"/>
      <c r="V16729" s="74"/>
      <c r="W16729" s="74"/>
      <c r="X16729" s="74"/>
    </row>
    <row r="16730">
      <c r="S16730" s="73"/>
      <c r="T16730" s="73"/>
      <c r="U16730" s="74"/>
      <c r="V16730" s="74"/>
      <c r="W16730" s="74"/>
      <c r="X16730" s="74"/>
    </row>
    <row r="16731">
      <c r="S16731" s="73"/>
      <c r="T16731" s="73"/>
      <c r="U16731" s="74"/>
      <c r="V16731" s="74"/>
      <c r="W16731" s="74"/>
      <c r="X16731" s="74"/>
    </row>
    <row r="16732">
      <c r="S16732" s="73"/>
      <c r="T16732" s="73"/>
      <c r="U16732" s="74"/>
      <c r="V16732" s="74"/>
      <c r="W16732" s="74"/>
      <c r="X16732" s="74"/>
    </row>
    <row r="16733">
      <c r="S16733" s="73"/>
      <c r="T16733" s="73"/>
      <c r="U16733" s="74"/>
      <c r="V16733" s="74"/>
      <c r="W16733" s="74"/>
      <c r="X16733" s="74"/>
    </row>
    <row r="16734">
      <c r="S16734" s="73"/>
      <c r="T16734" s="73"/>
      <c r="U16734" s="74"/>
      <c r="V16734" s="74"/>
      <c r="W16734" s="74"/>
      <c r="X16734" s="74"/>
    </row>
    <row r="16735">
      <c r="S16735" s="73"/>
      <c r="T16735" s="73"/>
      <c r="U16735" s="74"/>
      <c r="V16735" s="74"/>
      <c r="W16735" s="74"/>
      <c r="X16735" s="74"/>
    </row>
    <row r="16736">
      <c r="S16736" s="73"/>
      <c r="T16736" s="73"/>
      <c r="U16736" s="74"/>
      <c r="V16736" s="74"/>
      <c r="W16736" s="74"/>
      <c r="X16736" s="74"/>
    </row>
    <row r="16737">
      <c r="S16737" s="73"/>
      <c r="T16737" s="73"/>
      <c r="U16737" s="74"/>
      <c r="V16737" s="74"/>
      <c r="W16737" s="74"/>
      <c r="X16737" s="74"/>
    </row>
    <row r="16738">
      <c r="S16738" s="73"/>
      <c r="T16738" s="73"/>
      <c r="U16738" s="74"/>
      <c r="V16738" s="74"/>
      <c r="W16738" s="74"/>
      <c r="X16738" s="74"/>
    </row>
    <row r="16739">
      <c r="S16739" s="73"/>
      <c r="T16739" s="73"/>
      <c r="U16739" s="74"/>
      <c r="V16739" s="74"/>
      <c r="W16739" s="74"/>
      <c r="X16739" s="74"/>
    </row>
    <row r="16740">
      <c r="S16740" s="73"/>
      <c r="T16740" s="73"/>
      <c r="U16740" s="74"/>
      <c r="V16740" s="74"/>
      <c r="W16740" s="74"/>
      <c r="X16740" s="74"/>
    </row>
    <row r="16741">
      <c r="S16741" s="73"/>
      <c r="T16741" s="73"/>
      <c r="U16741" s="74"/>
      <c r="V16741" s="74"/>
      <c r="W16741" s="74"/>
      <c r="X16741" s="74"/>
    </row>
    <row r="16742">
      <c r="S16742" s="73"/>
      <c r="T16742" s="73"/>
      <c r="U16742" s="74"/>
      <c r="V16742" s="74"/>
      <c r="W16742" s="74"/>
      <c r="X16742" s="74"/>
    </row>
    <row r="16743">
      <c r="S16743" s="73"/>
      <c r="T16743" s="73"/>
      <c r="U16743" s="74"/>
      <c r="V16743" s="74"/>
      <c r="W16743" s="74"/>
      <c r="X16743" s="74"/>
    </row>
    <row r="16744">
      <c r="S16744" s="73"/>
      <c r="T16744" s="73"/>
      <c r="U16744" s="74"/>
      <c r="V16744" s="74"/>
      <c r="W16744" s="74"/>
      <c r="X16744" s="74"/>
    </row>
    <row r="16745">
      <c r="S16745" s="73"/>
      <c r="T16745" s="73"/>
      <c r="U16745" s="74"/>
      <c r="V16745" s="74"/>
      <c r="W16745" s="74"/>
      <c r="X16745" s="74"/>
    </row>
    <row r="16746">
      <c r="S16746" s="73"/>
      <c r="T16746" s="73"/>
      <c r="U16746" s="74"/>
      <c r="V16746" s="74"/>
      <c r="W16746" s="74"/>
      <c r="X16746" s="74"/>
    </row>
    <row r="16747">
      <c r="S16747" s="73"/>
      <c r="T16747" s="73"/>
      <c r="U16747" s="74"/>
      <c r="V16747" s="74"/>
      <c r="W16747" s="74"/>
      <c r="X16747" s="74"/>
    </row>
    <row r="16748">
      <c r="S16748" s="73"/>
      <c r="T16748" s="73"/>
      <c r="U16748" s="74"/>
      <c r="V16748" s="74"/>
      <c r="W16748" s="74"/>
      <c r="X16748" s="74"/>
    </row>
    <row r="16749">
      <c r="S16749" s="73"/>
      <c r="T16749" s="73"/>
      <c r="U16749" s="74"/>
      <c r="V16749" s="74"/>
      <c r="W16749" s="74"/>
      <c r="X16749" s="74"/>
    </row>
    <row r="16750">
      <c r="S16750" s="73"/>
      <c r="T16750" s="73"/>
      <c r="U16750" s="74"/>
      <c r="V16750" s="74"/>
      <c r="W16750" s="74"/>
      <c r="X16750" s="74"/>
    </row>
    <row r="16751">
      <c r="S16751" s="73"/>
      <c r="T16751" s="73"/>
      <c r="U16751" s="74"/>
      <c r="V16751" s="74"/>
      <c r="W16751" s="74"/>
      <c r="X16751" s="74"/>
    </row>
    <row r="16752">
      <c r="S16752" s="73"/>
      <c r="T16752" s="73"/>
      <c r="U16752" s="74"/>
      <c r="V16752" s="74"/>
      <c r="W16752" s="74"/>
      <c r="X16752" s="74"/>
    </row>
    <row r="16753">
      <c r="S16753" s="73"/>
      <c r="T16753" s="73"/>
      <c r="U16753" s="74"/>
      <c r="V16753" s="74"/>
      <c r="W16753" s="74"/>
      <c r="X16753" s="74"/>
    </row>
    <row r="16754">
      <c r="S16754" s="73"/>
      <c r="T16754" s="73"/>
      <c r="U16754" s="74"/>
      <c r="V16754" s="74"/>
      <c r="W16754" s="74"/>
      <c r="X16754" s="74"/>
    </row>
    <row r="16755">
      <c r="S16755" s="73"/>
      <c r="T16755" s="73"/>
      <c r="U16755" s="74"/>
      <c r="V16755" s="74"/>
      <c r="W16755" s="74"/>
      <c r="X16755" s="74"/>
    </row>
    <row r="16756">
      <c r="S16756" s="73"/>
      <c r="T16756" s="73"/>
      <c r="U16756" s="74"/>
      <c r="V16756" s="74"/>
      <c r="W16756" s="74"/>
      <c r="X16756" s="74"/>
    </row>
    <row r="16757">
      <c r="S16757" s="73"/>
      <c r="T16757" s="73"/>
      <c r="U16757" s="74"/>
      <c r="V16757" s="74"/>
      <c r="W16757" s="74"/>
      <c r="X16757" s="74"/>
    </row>
    <row r="16758">
      <c r="S16758" s="73"/>
      <c r="T16758" s="73"/>
      <c r="U16758" s="74"/>
      <c r="V16758" s="74"/>
      <c r="W16758" s="74"/>
      <c r="X16758" s="74"/>
    </row>
    <row r="16759">
      <c r="S16759" s="73"/>
      <c r="T16759" s="73"/>
      <c r="U16759" s="74"/>
      <c r="V16759" s="74"/>
      <c r="W16759" s="74"/>
      <c r="X16759" s="74"/>
    </row>
    <row r="16760">
      <c r="S16760" s="73"/>
      <c r="T16760" s="73"/>
      <c r="U16760" s="74"/>
      <c r="V16760" s="74"/>
      <c r="W16760" s="74"/>
      <c r="X16760" s="74"/>
    </row>
    <row r="16761">
      <c r="S16761" s="73"/>
      <c r="T16761" s="73"/>
      <c r="U16761" s="74"/>
      <c r="V16761" s="74"/>
      <c r="W16761" s="74"/>
      <c r="X16761" s="74"/>
    </row>
    <row r="16762">
      <c r="S16762" s="73"/>
      <c r="T16762" s="73"/>
      <c r="U16762" s="74"/>
      <c r="V16762" s="74"/>
      <c r="W16762" s="74"/>
      <c r="X16762" s="74"/>
    </row>
    <row r="16763">
      <c r="S16763" s="73"/>
      <c r="T16763" s="73"/>
      <c r="U16763" s="74"/>
      <c r="V16763" s="74"/>
      <c r="W16763" s="74"/>
      <c r="X16763" s="74"/>
    </row>
    <row r="16764">
      <c r="S16764" s="73"/>
      <c r="T16764" s="73"/>
      <c r="U16764" s="74"/>
      <c r="V16764" s="74"/>
      <c r="W16764" s="74"/>
      <c r="X16764" s="74"/>
    </row>
    <row r="16765">
      <c r="S16765" s="73"/>
      <c r="T16765" s="73"/>
      <c r="U16765" s="74"/>
      <c r="V16765" s="74"/>
      <c r="W16765" s="74"/>
      <c r="X16765" s="74"/>
    </row>
    <row r="16766">
      <c r="S16766" s="73"/>
      <c r="T16766" s="73"/>
      <c r="U16766" s="74"/>
      <c r="V16766" s="74"/>
      <c r="W16766" s="74"/>
      <c r="X16766" s="74"/>
    </row>
    <row r="16767">
      <c r="S16767" s="73"/>
      <c r="T16767" s="73"/>
      <c r="U16767" s="74"/>
      <c r="V16767" s="74"/>
      <c r="W16767" s="74"/>
      <c r="X16767" s="74"/>
    </row>
    <row r="16768">
      <c r="S16768" s="73"/>
      <c r="T16768" s="73"/>
      <c r="U16768" s="74"/>
      <c r="V16768" s="74"/>
      <c r="W16768" s="74"/>
      <c r="X16768" s="74"/>
    </row>
    <row r="16769">
      <c r="S16769" s="73"/>
      <c r="T16769" s="73"/>
      <c r="U16769" s="74"/>
      <c r="V16769" s="74"/>
      <c r="W16769" s="74"/>
      <c r="X16769" s="74"/>
    </row>
    <row r="16770">
      <c r="S16770" s="73"/>
      <c r="T16770" s="73"/>
      <c r="U16770" s="74"/>
      <c r="V16770" s="74"/>
      <c r="W16770" s="74"/>
      <c r="X16770" s="74"/>
    </row>
    <row r="16771">
      <c r="S16771" s="73"/>
      <c r="T16771" s="73"/>
      <c r="U16771" s="74"/>
      <c r="V16771" s="74"/>
      <c r="W16771" s="74"/>
      <c r="X16771" s="74"/>
    </row>
    <row r="16772">
      <c r="S16772" s="73"/>
      <c r="T16772" s="73"/>
      <c r="U16772" s="74"/>
      <c r="V16772" s="74"/>
      <c r="W16772" s="74"/>
      <c r="X16772" s="74"/>
    </row>
    <row r="16773">
      <c r="S16773" s="73"/>
      <c r="T16773" s="73"/>
      <c r="U16773" s="74"/>
      <c r="V16773" s="74"/>
      <c r="W16773" s="74"/>
      <c r="X16773" s="74"/>
    </row>
    <row r="16774">
      <c r="S16774" s="73"/>
      <c r="T16774" s="73"/>
      <c r="U16774" s="74"/>
      <c r="V16774" s="74"/>
      <c r="W16774" s="74"/>
      <c r="X16774" s="74"/>
    </row>
    <row r="16775">
      <c r="S16775" s="73"/>
      <c r="T16775" s="73"/>
      <c r="U16775" s="74"/>
      <c r="V16775" s="74"/>
      <c r="W16775" s="74"/>
      <c r="X16775" s="74"/>
    </row>
    <row r="16776">
      <c r="S16776" s="73"/>
      <c r="T16776" s="73"/>
      <c r="U16776" s="74"/>
      <c r="V16776" s="74"/>
      <c r="W16776" s="74"/>
      <c r="X16776" s="74"/>
    </row>
    <row r="16777">
      <c r="S16777" s="73"/>
      <c r="T16777" s="73"/>
      <c r="U16777" s="74"/>
      <c r="V16777" s="74"/>
      <c r="W16777" s="74"/>
      <c r="X16777" s="74"/>
    </row>
    <row r="16778">
      <c r="S16778" s="73"/>
      <c r="T16778" s="73"/>
      <c r="U16778" s="74"/>
      <c r="V16778" s="74"/>
      <c r="W16778" s="74"/>
      <c r="X16778" s="74"/>
    </row>
    <row r="16779">
      <c r="S16779" s="73"/>
      <c r="T16779" s="73"/>
      <c r="U16779" s="74"/>
      <c r="V16779" s="74"/>
      <c r="W16779" s="74"/>
      <c r="X16779" s="74"/>
    </row>
    <row r="16780">
      <c r="S16780" s="73"/>
      <c r="T16780" s="73"/>
      <c r="U16780" s="74"/>
      <c r="V16780" s="74"/>
      <c r="W16780" s="74"/>
      <c r="X16780" s="74"/>
    </row>
    <row r="16781">
      <c r="S16781" s="73"/>
      <c r="T16781" s="73"/>
      <c r="U16781" s="74"/>
      <c r="V16781" s="74"/>
      <c r="W16781" s="74"/>
      <c r="X16781" s="74"/>
    </row>
    <row r="16782">
      <c r="S16782" s="73"/>
      <c r="T16782" s="73"/>
      <c r="U16782" s="74"/>
      <c r="V16782" s="74"/>
      <c r="W16782" s="74"/>
      <c r="X16782" s="74"/>
    </row>
    <row r="16783">
      <c r="S16783" s="73"/>
      <c r="T16783" s="73"/>
      <c r="U16783" s="74"/>
      <c r="V16783" s="74"/>
      <c r="W16783" s="74"/>
      <c r="X16783" s="74"/>
    </row>
    <row r="16784">
      <c r="S16784" s="73"/>
      <c r="T16784" s="73"/>
      <c r="U16784" s="74"/>
      <c r="V16784" s="74"/>
      <c r="W16784" s="74"/>
      <c r="X16784" s="74"/>
    </row>
    <row r="16785">
      <c r="S16785" s="73"/>
      <c r="T16785" s="73"/>
      <c r="U16785" s="74"/>
      <c r="V16785" s="74"/>
      <c r="W16785" s="74"/>
      <c r="X16785" s="74"/>
    </row>
    <row r="16786">
      <c r="S16786" s="73"/>
      <c r="T16786" s="73"/>
      <c r="U16786" s="74"/>
      <c r="V16786" s="74"/>
      <c r="W16786" s="74"/>
      <c r="X16786" s="74"/>
    </row>
    <row r="16787">
      <c r="S16787" s="73"/>
      <c r="T16787" s="73"/>
      <c r="U16787" s="74"/>
      <c r="V16787" s="74"/>
      <c r="W16787" s="74"/>
      <c r="X16787" s="74"/>
    </row>
    <row r="16788">
      <c r="S16788" s="73"/>
      <c r="T16788" s="73"/>
      <c r="U16788" s="74"/>
      <c r="V16788" s="74"/>
      <c r="W16788" s="74"/>
      <c r="X16788" s="74"/>
    </row>
    <row r="16789">
      <c r="S16789" s="73"/>
      <c r="T16789" s="73"/>
      <c r="U16789" s="74"/>
      <c r="V16789" s="74"/>
      <c r="W16789" s="74"/>
      <c r="X16789" s="74"/>
    </row>
    <row r="16790">
      <c r="S16790" s="73"/>
      <c r="T16790" s="73"/>
      <c r="U16790" s="74"/>
      <c r="V16790" s="74"/>
      <c r="W16790" s="74"/>
      <c r="X16790" s="74"/>
    </row>
    <row r="16791">
      <c r="S16791" s="73"/>
      <c r="T16791" s="73"/>
      <c r="U16791" s="74"/>
      <c r="V16791" s="74"/>
      <c r="W16791" s="74"/>
      <c r="X16791" s="74"/>
    </row>
    <row r="16792">
      <c r="S16792" s="73"/>
      <c r="T16792" s="73"/>
      <c r="U16792" s="74"/>
      <c r="V16792" s="74"/>
      <c r="W16792" s="74"/>
      <c r="X16792" s="74"/>
    </row>
    <row r="16793">
      <c r="S16793" s="73"/>
      <c r="T16793" s="73"/>
      <c r="U16793" s="74"/>
      <c r="V16793" s="74"/>
      <c r="W16793" s="74"/>
      <c r="X16793" s="74"/>
    </row>
    <row r="16794">
      <c r="S16794" s="73"/>
      <c r="T16794" s="73"/>
      <c r="U16794" s="74"/>
      <c r="V16794" s="74"/>
      <c r="W16794" s="74"/>
      <c r="X16794" s="74"/>
    </row>
    <row r="16795">
      <c r="S16795" s="73"/>
      <c r="T16795" s="73"/>
      <c r="U16795" s="74"/>
      <c r="V16795" s="74"/>
      <c r="W16795" s="74"/>
      <c r="X16795" s="74"/>
    </row>
    <row r="16796">
      <c r="S16796" s="73"/>
      <c r="T16796" s="73"/>
      <c r="U16796" s="74"/>
      <c r="V16796" s="74"/>
      <c r="W16796" s="74"/>
      <c r="X16796" s="74"/>
    </row>
    <row r="16797">
      <c r="S16797" s="73"/>
      <c r="T16797" s="73"/>
      <c r="U16797" s="74"/>
      <c r="V16797" s="74"/>
      <c r="W16797" s="74"/>
      <c r="X16797" s="74"/>
    </row>
    <row r="16798">
      <c r="S16798" s="73"/>
      <c r="T16798" s="73"/>
      <c r="U16798" s="74"/>
      <c r="V16798" s="74"/>
      <c r="W16798" s="74"/>
      <c r="X16798" s="74"/>
    </row>
    <row r="16799">
      <c r="S16799" s="73"/>
      <c r="T16799" s="73"/>
      <c r="U16799" s="74"/>
      <c r="V16799" s="74"/>
      <c r="W16799" s="74"/>
      <c r="X16799" s="74"/>
    </row>
    <row r="16800">
      <c r="S16800" s="73"/>
      <c r="T16800" s="73"/>
      <c r="U16800" s="74"/>
      <c r="V16800" s="74"/>
      <c r="W16800" s="74"/>
      <c r="X16800" s="74"/>
    </row>
    <row r="16801">
      <c r="S16801" s="73"/>
      <c r="T16801" s="73"/>
      <c r="U16801" s="74"/>
      <c r="V16801" s="74"/>
      <c r="W16801" s="74"/>
      <c r="X16801" s="74"/>
    </row>
    <row r="16802">
      <c r="S16802" s="73"/>
      <c r="T16802" s="73"/>
      <c r="U16802" s="74"/>
      <c r="V16802" s="74"/>
      <c r="W16802" s="74"/>
      <c r="X16802" s="74"/>
    </row>
    <row r="16803">
      <c r="S16803" s="73"/>
      <c r="T16803" s="73"/>
      <c r="U16803" s="74"/>
      <c r="V16803" s="74"/>
      <c r="W16803" s="74"/>
      <c r="X16803" s="74"/>
    </row>
    <row r="16804">
      <c r="S16804" s="73"/>
      <c r="T16804" s="73"/>
      <c r="U16804" s="74"/>
      <c r="V16804" s="74"/>
      <c r="W16804" s="74"/>
      <c r="X16804" s="74"/>
    </row>
    <row r="16805">
      <c r="S16805" s="73"/>
      <c r="T16805" s="73"/>
      <c r="U16805" s="74"/>
      <c r="V16805" s="74"/>
      <c r="W16805" s="74"/>
      <c r="X16805" s="74"/>
    </row>
    <row r="16806">
      <c r="S16806" s="73"/>
      <c r="T16806" s="73"/>
      <c r="U16806" s="74"/>
      <c r="V16806" s="74"/>
      <c r="W16806" s="74"/>
      <c r="X16806" s="74"/>
    </row>
    <row r="16807">
      <c r="S16807" s="73"/>
      <c r="T16807" s="73"/>
      <c r="U16807" s="74"/>
      <c r="V16807" s="74"/>
      <c r="W16807" s="74"/>
      <c r="X16807" s="74"/>
    </row>
    <row r="16808">
      <c r="S16808" s="73"/>
      <c r="T16808" s="73"/>
      <c r="U16808" s="74"/>
      <c r="V16808" s="74"/>
      <c r="W16808" s="74"/>
      <c r="X16808" s="74"/>
    </row>
    <row r="16809">
      <c r="S16809" s="73"/>
      <c r="T16809" s="73"/>
      <c r="U16809" s="74"/>
      <c r="V16809" s="74"/>
      <c r="W16809" s="74"/>
      <c r="X16809" s="74"/>
    </row>
    <row r="16810">
      <c r="S16810" s="73"/>
      <c r="T16810" s="73"/>
      <c r="U16810" s="74"/>
      <c r="V16810" s="74"/>
      <c r="W16810" s="74"/>
      <c r="X16810" s="74"/>
    </row>
    <row r="16811">
      <c r="S16811" s="73"/>
      <c r="T16811" s="73"/>
      <c r="U16811" s="74"/>
      <c r="V16811" s="74"/>
      <c r="W16811" s="74"/>
      <c r="X16811" s="74"/>
    </row>
    <row r="16812">
      <c r="S16812" s="73"/>
      <c r="T16812" s="73"/>
      <c r="U16812" s="74"/>
      <c r="V16812" s="74"/>
      <c r="W16812" s="74"/>
      <c r="X16812" s="74"/>
    </row>
    <row r="16813">
      <c r="S16813" s="73"/>
      <c r="T16813" s="73"/>
      <c r="U16813" s="74"/>
      <c r="V16813" s="74"/>
      <c r="W16813" s="74"/>
      <c r="X16813" s="74"/>
    </row>
    <row r="16814">
      <c r="S16814" s="73"/>
      <c r="T16814" s="73"/>
      <c r="U16814" s="74"/>
      <c r="V16814" s="74"/>
      <c r="W16814" s="74"/>
      <c r="X16814" s="74"/>
    </row>
    <row r="16815">
      <c r="S16815" s="73"/>
      <c r="T16815" s="73"/>
      <c r="U16815" s="74"/>
      <c r="V16815" s="74"/>
      <c r="W16815" s="74"/>
      <c r="X16815" s="74"/>
    </row>
    <row r="16816">
      <c r="S16816" s="73"/>
      <c r="T16816" s="73"/>
      <c r="U16816" s="74"/>
      <c r="V16816" s="74"/>
      <c r="W16816" s="74"/>
      <c r="X16816" s="74"/>
    </row>
    <row r="16817">
      <c r="S16817" s="73"/>
      <c r="T16817" s="73"/>
      <c r="U16817" s="74"/>
      <c r="V16817" s="74"/>
      <c r="W16817" s="74"/>
      <c r="X16817" s="74"/>
    </row>
    <row r="16818">
      <c r="S16818" s="73"/>
      <c r="T16818" s="73"/>
      <c r="U16818" s="74"/>
      <c r="V16818" s="74"/>
      <c r="W16818" s="74"/>
      <c r="X16818" s="74"/>
    </row>
    <row r="16819">
      <c r="S16819" s="73"/>
      <c r="T16819" s="73"/>
      <c r="U16819" s="74"/>
      <c r="V16819" s="74"/>
      <c r="W16819" s="74"/>
      <c r="X16819" s="74"/>
    </row>
    <row r="16820">
      <c r="S16820" s="73"/>
      <c r="T16820" s="73"/>
      <c r="U16820" s="74"/>
      <c r="V16820" s="74"/>
      <c r="W16820" s="74"/>
      <c r="X16820" s="74"/>
    </row>
    <row r="16821">
      <c r="S16821" s="73"/>
      <c r="T16821" s="73"/>
      <c r="U16821" s="74"/>
      <c r="V16821" s="74"/>
      <c r="W16821" s="74"/>
      <c r="X16821" s="74"/>
    </row>
    <row r="16822">
      <c r="S16822" s="73"/>
      <c r="T16822" s="73"/>
      <c r="U16822" s="74"/>
      <c r="V16822" s="74"/>
      <c r="W16822" s="74"/>
      <c r="X16822" s="74"/>
    </row>
    <row r="16823">
      <c r="S16823" s="73"/>
      <c r="T16823" s="73"/>
      <c r="U16823" s="74"/>
      <c r="V16823" s="74"/>
      <c r="W16823" s="74"/>
      <c r="X16823" s="74"/>
    </row>
    <row r="16824">
      <c r="S16824" s="73"/>
      <c r="T16824" s="73"/>
      <c r="U16824" s="74"/>
      <c r="V16824" s="74"/>
      <c r="W16824" s="74"/>
      <c r="X16824" s="74"/>
    </row>
    <row r="16825">
      <c r="S16825" s="73"/>
      <c r="T16825" s="73"/>
      <c r="U16825" s="74"/>
      <c r="V16825" s="74"/>
      <c r="W16825" s="74"/>
      <c r="X16825" s="74"/>
    </row>
    <row r="16826">
      <c r="S16826" s="73"/>
      <c r="T16826" s="73"/>
      <c r="U16826" s="74"/>
      <c r="V16826" s="74"/>
      <c r="W16826" s="74"/>
      <c r="X16826" s="74"/>
    </row>
    <row r="16827">
      <c r="S16827" s="73"/>
      <c r="T16827" s="73"/>
      <c r="U16827" s="74"/>
      <c r="V16827" s="74"/>
      <c r="W16827" s="74"/>
      <c r="X16827" s="74"/>
    </row>
    <row r="16828">
      <c r="S16828" s="73"/>
      <c r="T16828" s="73"/>
      <c r="U16828" s="74"/>
      <c r="V16828" s="74"/>
      <c r="W16828" s="74"/>
      <c r="X16828" s="74"/>
    </row>
    <row r="16829">
      <c r="S16829" s="73"/>
      <c r="T16829" s="73"/>
      <c r="U16829" s="74"/>
      <c r="V16829" s="74"/>
      <c r="W16829" s="74"/>
      <c r="X16829" s="74"/>
    </row>
    <row r="16830">
      <c r="S16830" s="73"/>
      <c r="T16830" s="73"/>
      <c r="U16830" s="74"/>
      <c r="V16830" s="74"/>
      <c r="W16830" s="74"/>
      <c r="X16830" s="74"/>
    </row>
    <row r="16831">
      <c r="S16831" s="73"/>
      <c r="T16831" s="73"/>
      <c r="U16831" s="74"/>
      <c r="V16831" s="74"/>
      <c r="W16831" s="74"/>
      <c r="X16831" s="74"/>
    </row>
    <row r="16832">
      <c r="S16832" s="73"/>
      <c r="T16832" s="73"/>
      <c r="U16832" s="74"/>
      <c r="V16832" s="74"/>
      <c r="W16832" s="74"/>
      <c r="X16832" s="74"/>
    </row>
    <row r="16833">
      <c r="S16833" s="73"/>
      <c r="T16833" s="73"/>
      <c r="U16833" s="74"/>
      <c r="V16833" s="74"/>
      <c r="W16833" s="74"/>
      <c r="X16833" s="74"/>
    </row>
    <row r="16834">
      <c r="S16834" s="73"/>
      <c r="T16834" s="73"/>
      <c r="U16834" s="74"/>
      <c r="V16834" s="74"/>
      <c r="W16834" s="74"/>
      <c r="X16834" s="74"/>
    </row>
    <row r="16835">
      <c r="S16835" s="73"/>
      <c r="T16835" s="73"/>
      <c r="U16835" s="74"/>
      <c r="V16835" s="74"/>
      <c r="W16835" s="74"/>
      <c r="X16835" s="74"/>
    </row>
    <row r="16836">
      <c r="S16836" s="73"/>
      <c r="T16836" s="73"/>
      <c r="U16836" s="74"/>
      <c r="V16836" s="74"/>
      <c r="W16836" s="74"/>
      <c r="X16836" s="74"/>
    </row>
    <row r="16837">
      <c r="S16837" s="73"/>
      <c r="T16837" s="73"/>
      <c r="U16837" s="74"/>
      <c r="V16837" s="74"/>
      <c r="W16837" s="74"/>
      <c r="X16837" s="74"/>
    </row>
    <row r="16838">
      <c r="S16838" s="73"/>
      <c r="T16838" s="73"/>
      <c r="U16838" s="74"/>
      <c r="V16838" s="74"/>
      <c r="W16838" s="74"/>
      <c r="X16838" s="74"/>
    </row>
    <row r="16839">
      <c r="S16839" s="73"/>
      <c r="T16839" s="73"/>
      <c r="U16839" s="74"/>
      <c r="V16839" s="74"/>
      <c r="W16839" s="74"/>
      <c r="X16839" s="74"/>
    </row>
    <row r="16840">
      <c r="S16840" s="73"/>
      <c r="T16840" s="73"/>
      <c r="U16840" s="74"/>
      <c r="V16840" s="74"/>
      <c r="W16840" s="74"/>
      <c r="X16840" s="74"/>
    </row>
    <row r="16841">
      <c r="S16841" s="73"/>
      <c r="T16841" s="73"/>
      <c r="U16841" s="74"/>
      <c r="V16841" s="74"/>
      <c r="W16841" s="74"/>
      <c r="X16841" s="74"/>
    </row>
    <row r="16842">
      <c r="S16842" s="73"/>
      <c r="T16842" s="73"/>
      <c r="U16842" s="74"/>
      <c r="V16842" s="74"/>
      <c r="W16842" s="74"/>
      <c r="X16842" s="74"/>
    </row>
    <row r="16843">
      <c r="S16843" s="73"/>
      <c r="T16843" s="73"/>
      <c r="U16843" s="74"/>
      <c r="V16843" s="74"/>
      <c r="W16843" s="74"/>
      <c r="X16843" s="74"/>
    </row>
    <row r="16844">
      <c r="S16844" s="73"/>
      <c r="T16844" s="73"/>
      <c r="U16844" s="74"/>
      <c r="V16844" s="74"/>
      <c r="W16844" s="74"/>
      <c r="X16844" s="74"/>
    </row>
    <row r="16845">
      <c r="S16845" s="73"/>
      <c r="T16845" s="73"/>
      <c r="U16845" s="74"/>
      <c r="V16845" s="74"/>
      <c r="W16845" s="74"/>
      <c r="X16845" s="74"/>
    </row>
    <row r="16846">
      <c r="S16846" s="73"/>
      <c r="T16846" s="73"/>
      <c r="U16846" s="74"/>
      <c r="V16846" s="74"/>
      <c r="W16846" s="74"/>
      <c r="X16846" s="74"/>
    </row>
    <row r="16847">
      <c r="S16847" s="73"/>
      <c r="T16847" s="73"/>
      <c r="U16847" s="74"/>
      <c r="V16847" s="74"/>
      <c r="W16847" s="74"/>
      <c r="X16847" s="74"/>
    </row>
    <row r="16848">
      <c r="S16848" s="73"/>
      <c r="T16848" s="73"/>
      <c r="U16848" s="74"/>
      <c r="V16848" s="74"/>
      <c r="W16848" s="74"/>
      <c r="X16848" s="74"/>
    </row>
    <row r="16849">
      <c r="S16849" s="73"/>
      <c r="T16849" s="73"/>
      <c r="U16849" s="74"/>
      <c r="V16849" s="74"/>
      <c r="W16849" s="74"/>
      <c r="X16849" s="74"/>
    </row>
    <row r="16850">
      <c r="S16850" s="73"/>
      <c r="T16850" s="73"/>
      <c r="U16850" s="74"/>
      <c r="V16850" s="74"/>
      <c r="W16850" s="74"/>
      <c r="X16850" s="74"/>
    </row>
    <row r="16851">
      <c r="S16851" s="73"/>
      <c r="T16851" s="73"/>
      <c r="U16851" s="74"/>
      <c r="V16851" s="74"/>
      <c r="W16851" s="74"/>
      <c r="X16851" s="74"/>
    </row>
    <row r="16852">
      <c r="S16852" s="73"/>
      <c r="T16852" s="73"/>
      <c r="U16852" s="74"/>
      <c r="V16852" s="74"/>
      <c r="W16852" s="74"/>
      <c r="X16852" s="74"/>
    </row>
    <row r="16853">
      <c r="S16853" s="73"/>
      <c r="T16853" s="73"/>
      <c r="U16853" s="74"/>
      <c r="V16853" s="74"/>
      <c r="W16853" s="74"/>
      <c r="X16853" s="74"/>
    </row>
    <row r="16854">
      <c r="S16854" s="73"/>
      <c r="T16854" s="73"/>
      <c r="U16854" s="74"/>
      <c r="V16854" s="74"/>
      <c r="W16854" s="74"/>
      <c r="X16854" s="74"/>
    </row>
    <row r="16855">
      <c r="S16855" s="73"/>
      <c r="T16855" s="73"/>
      <c r="U16855" s="74"/>
      <c r="V16855" s="74"/>
      <c r="W16855" s="74"/>
      <c r="X16855" s="74"/>
    </row>
    <row r="16856">
      <c r="S16856" s="73"/>
      <c r="T16856" s="73"/>
      <c r="U16856" s="74"/>
      <c r="V16856" s="74"/>
      <c r="W16856" s="74"/>
      <c r="X16856" s="74"/>
    </row>
    <row r="16857">
      <c r="S16857" s="73"/>
      <c r="T16857" s="73"/>
      <c r="U16857" s="74"/>
      <c r="V16857" s="74"/>
      <c r="W16857" s="74"/>
      <c r="X16857" s="74"/>
    </row>
    <row r="16858">
      <c r="S16858" s="73"/>
      <c r="T16858" s="73"/>
      <c r="U16858" s="74"/>
      <c r="V16858" s="74"/>
      <c r="W16858" s="74"/>
      <c r="X16858" s="74"/>
    </row>
    <row r="16859">
      <c r="S16859" s="73"/>
      <c r="T16859" s="73"/>
      <c r="U16859" s="74"/>
      <c r="V16859" s="74"/>
      <c r="W16859" s="74"/>
      <c r="X16859" s="74"/>
    </row>
    <row r="16860">
      <c r="S16860" s="73"/>
      <c r="T16860" s="73"/>
      <c r="U16860" s="74"/>
      <c r="V16860" s="74"/>
      <c r="W16860" s="74"/>
      <c r="X16860" s="74"/>
    </row>
    <row r="16861">
      <c r="S16861" s="73"/>
      <c r="T16861" s="73"/>
      <c r="U16861" s="74"/>
      <c r="V16861" s="74"/>
      <c r="W16861" s="74"/>
      <c r="X16861" s="74"/>
    </row>
    <row r="16862">
      <c r="S16862" s="73"/>
      <c r="T16862" s="73"/>
      <c r="U16862" s="74"/>
      <c r="V16862" s="74"/>
      <c r="W16862" s="74"/>
      <c r="X16862" s="74"/>
    </row>
    <row r="16863">
      <c r="S16863" s="73"/>
      <c r="T16863" s="73"/>
      <c r="U16863" s="74"/>
      <c r="V16863" s="74"/>
      <c r="W16863" s="74"/>
      <c r="X16863" s="74"/>
    </row>
    <row r="16864">
      <c r="S16864" s="73"/>
      <c r="T16864" s="73"/>
      <c r="U16864" s="74"/>
      <c r="V16864" s="74"/>
      <c r="W16864" s="74"/>
      <c r="X16864" s="74"/>
    </row>
    <row r="16865">
      <c r="S16865" s="73"/>
      <c r="T16865" s="73"/>
      <c r="U16865" s="74"/>
      <c r="V16865" s="74"/>
      <c r="W16865" s="74"/>
      <c r="X16865" s="74"/>
    </row>
    <row r="16866">
      <c r="S16866" s="73"/>
      <c r="T16866" s="73"/>
      <c r="U16866" s="74"/>
      <c r="V16866" s="74"/>
      <c r="W16866" s="74"/>
      <c r="X16866" s="74"/>
    </row>
    <row r="16867">
      <c r="S16867" s="73"/>
      <c r="T16867" s="73"/>
      <c r="U16867" s="74"/>
      <c r="V16867" s="74"/>
      <c r="W16867" s="74"/>
      <c r="X16867" s="74"/>
    </row>
    <row r="16868">
      <c r="S16868" s="73"/>
      <c r="T16868" s="73"/>
      <c r="U16868" s="74"/>
      <c r="V16868" s="74"/>
      <c r="W16868" s="74"/>
      <c r="X16868" s="74"/>
    </row>
    <row r="16869">
      <c r="S16869" s="73"/>
      <c r="T16869" s="73"/>
      <c r="U16869" s="74"/>
      <c r="V16869" s="74"/>
      <c r="W16869" s="74"/>
      <c r="X16869" s="74"/>
    </row>
    <row r="16870">
      <c r="S16870" s="73"/>
      <c r="T16870" s="73"/>
      <c r="U16870" s="74"/>
      <c r="V16870" s="74"/>
      <c r="W16870" s="74"/>
      <c r="X16870" s="74"/>
    </row>
    <row r="16871">
      <c r="S16871" s="73"/>
      <c r="T16871" s="73"/>
      <c r="U16871" s="74"/>
      <c r="V16871" s="74"/>
      <c r="W16871" s="74"/>
      <c r="X16871" s="74"/>
    </row>
    <row r="16872">
      <c r="S16872" s="73"/>
      <c r="T16872" s="73"/>
      <c r="U16872" s="74"/>
      <c r="V16872" s="74"/>
      <c r="W16872" s="74"/>
      <c r="X16872" s="74"/>
    </row>
    <row r="16873">
      <c r="S16873" s="73"/>
      <c r="T16873" s="73"/>
      <c r="U16873" s="74"/>
      <c r="V16873" s="74"/>
      <c r="W16873" s="74"/>
      <c r="X16873" s="74"/>
    </row>
    <row r="16874">
      <c r="S16874" s="73"/>
      <c r="T16874" s="73"/>
      <c r="U16874" s="74"/>
      <c r="V16874" s="74"/>
      <c r="W16874" s="74"/>
      <c r="X16874" s="74"/>
    </row>
    <row r="16875">
      <c r="S16875" s="73"/>
      <c r="T16875" s="73"/>
      <c r="U16875" s="74"/>
      <c r="V16875" s="74"/>
      <c r="W16875" s="74"/>
      <c r="X16875" s="74"/>
    </row>
    <row r="16876">
      <c r="S16876" s="73"/>
      <c r="T16876" s="73"/>
      <c r="U16876" s="74"/>
      <c r="V16876" s="74"/>
      <c r="W16876" s="74"/>
      <c r="X16876" s="74"/>
    </row>
    <row r="16877">
      <c r="S16877" s="73"/>
      <c r="T16877" s="73"/>
      <c r="U16877" s="74"/>
      <c r="V16877" s="74"/>
      <c r="W16877" s="74"/>
      <c r="X16877" s="74"/>
    </row>
    <row r="16878">
      <c r="S16878" s="73"/>
      <c r="T16878" s="73"/>
      <c r="U16878" s="74"/>
      <c r="V16878" s="74"/>
      <c r="W16878" s="74"/>
      <c r="X16878" s="74"/>
    </row>
    <row r="16879">
      <c r="S16879" s="73"/>
      <c r="T16879" s="73"/>
      <c r="U16879" s="74"/>
      <c r="V16879" s="74"/>
      <c r="W16879" s="74"/>
      <c r="X16879" s="74"/>
    </row>
    <row r="16880">
      <c r="S16880" s="73"/>
      <c r="T16880" s="73"/>
      <c r="U16880" s="74"/>
      <c r="V16880" s="74"/>
      <c r="W16880" s="74"/>
      <c r="X16880" s="74"/>
    </row>
    <row r="16881">
      <c r="S16881" s="73"/>
      <c r="T16881" s="73"/>
      <c r="U16881" s="74"/>
      <c r="V16881" s="74"/>
      <c r="W16881" s="74"/>
      <c r="X16881" s="74"/>
    </row>
    <row r="16882">
      <c r="S16882" s="73"/>
      <c r="T16882" s="73"/>
      <c r="U16882" s="74"/>
      <c r="V16882" s="74"/>
      <c r="W16882" s="74"/>
      <c r="X16882" s="74"/>
    </row>
    <row r="16883">
      <c r="S16883" s="73"/>
      <c r="T16883" s="73"/>
      <c r="U16883" s="74"/>
      <c r="V16883" s="74"/>
      <c r="W16883" s="74"/>
      <c r="X16883" s="74"/>
    </row>
    <row r="16884">
      <c r="S16884" s="73"/>
      <c r="T16884" s="73"/>
      <c r="U16884" s="74"/>
      <c r="V16884" s="74"/>
      <c r="W16884" s="74"/>
      <c r="X16884" s="74"/>
    </row>
    <row r="16885">
      <c r="S16885" s="73"/>
      <c r="T16885" s="73"/>
      <c r="U16885" s="74"/>
      <c r="V16885" s="74"/>
      <c r="W16885" s="74"/>
      <c r="X16885" s="74"/>
    </row>
    <row r="16886">
      <c r="S16886" s="73"/>
      <c r="T16886" s="73"/>
      <c r="U16886" s="74"/>
      <c r="V16886" s="74"/>
      <c r="W16886" s="74"/>
      <c r="X16886" s="74"/>
    </row>
    <row r="16887">
      <c r="S16887" s="73"/>
      <c r="T16887" s="73"/>
      <c r="U16887" s="74"/>
      <c r="V16887" s="74"/>
      <c r="W16887" s="74"/>
      <c r="X16887" s="74"/>
    </row>
    <row r="16888">
      <c r="S16888" s="73"/>
      <c r="T16888" s="73"/>
      <c r="U16888" s="74"/>
      <c r="V16888" s="74"/>
      <c r="W16888" s="74"/>
      <c r="X16888" s="74"/>
    </row>
    <row r="16889">
      <c r="S16889" s="73"/>
      <c r="T16889" s="73"/>
      <c r="U16889" s="74"/>
      <c r="V16889" s="74"/>
      <c r="W16889" s="74"/>
      <c r="X16889" s="74"/>
    </row>
    <row r="16890">
      <c r="S16890" s="73"/>
      <c r="T16890" s="73"/>
      <c r="U16890" s="74"/>
      <c r="V16890" s="74"/>
      <c r="W16890" s="74"/>
      <c r="X16890" s="74"/>
    </row>
    <row r="16891">
      <c r="S16891" s="73"/>
      <c r="T16891" s="73"/>
      <c r="U16891" s="74"/>
      <c r="V16891" s="74"/>
      <c r="W16891" s="74"/>
      <c r="X16891" s="74"/>
    </row>
    <row r="16892">
      <c r="S16892" s="73"/>
      <c r="T16892" s="73"/>
      <c r="U16892" s="74"/>
      <c r="V16892" s="74"/>
      <c r="W16892" s="74"/>
      <c r="X16892" s="74"/>
    </row>
    <row r="16893">
      <c r="S16893" s="73"/>
      <c r="T16893" s="73"/>
      <c r="U16893" s="74"/>
      <c r="V16893" s="74"/>
      <c r="W16893" s="74"/>
      <c r="X16893" s="74"/>
    </row>
    <row r="16894">
      <c r="S16894" s="73"/>
      <c r="T16894" s="73"/>
      <c r="U16894" s="74"/>
      <c r="V16894" s="74"/>
      <c r="W16894" s="74"/>
      <c r="X16894" s="74"/>
    </row>
    <row r="16895">
      <c r="S16895" s="73"/>
      <c r="T16895" s="73"/>
      <c r="U16895" s="74"/>
      <c r="V16895" s="74"/>
      <c r="W16895" s="74"/>
      <c r="X16895" s="74"/>
    </row>
    <row r="16896">
      <c r="S16896" s="73"/>
      <c r="T16896" s="73"/>
      <c r="U16896" s="74"/>
      <c r="V16896" s="74"/>
      <c r="W16896" s="74"/>
      <c r="X16896" s="74"/>
    </row>
    <row r="16897">
      <c r="S16897" s="76"/>
      <c r="T16897" s="73"/>
      <c r="U16897" s="74"/>
      <c r="V16897" s="74"/>
      <c r="W16897" s="74"/>
      <c r="X16897" s="74"/>
    </row>
    <row r="16898">
      <c r="S16898" s="73"/>
      <c r="T16898" s="73"/>
      <c r="U16898" s="74"/>
      <c r="V16898" s="74"/>
      <c r="W16898" s="74"/>
      <c r="X16898" s="74"/>
    </row>
    <row r="16899">
      <c r="S16899" s="73"/>
      <c r="T16899" s="73"/>
      <c r="U16899" s="74"/>
      <c r="V16899" s="74"/>
      <c r="W16899" s="74"/>
      <c r="X16899" s="74"/>
    </row>
    <row r="16900">
      <c r="S16900" s="73"/>
      <c r="T16900" s="73"/>
      <c r="U16900" s="74"/>
      <c r="V16900" s="74"/>
      <c r="W16900" s="74"/>
      <c r="X16900" s="74"/>
    </row>
    <row r="16901">
      <c r="S16901" s="73"/>
      <c r="T16901" s="73"/>
      <c r="U16901" s="74"/>
      <c r="V16901" s="74"/>
      <c r="W16901" s="74"/>
      <c r="X16901" s="74"/>
    </row>
    <row r="16902">
      <c r="S16902" s="73"/>
      <c r="T16902" s="73"/>
      <c r="U16902" s="74"/>
      <c r="V16902" s="74"/>
      <c r="W16902" s="74"/>
      <c r="X16902" s="74"/>
    </row>
    <row r="16903">
      <c r="S16903" s="73"/>
      <c r="T16903" s="73"/>
      <c r="U16903" s="74"/>
      <c r="V16903" s="74"/>
      <c r="W16903" s="74"/>
      <c r="X16903" s="74"/>
    </row>
    <row r="16904">
      <c r="S16904" s="73"/>
      <c r="T16904" s="73"/>
      <c r="U16904" s="74"/>
      <c r="V16904" s="74"/>
      <c r="W16904" s="74"/>
      <c r="X16904" s="74"/>
    </row>
    <row r="16905">
      <c r="S16905" s="73"/>
      <c r="T16905" s="73"/>
      <c r="U16905" s="74"/>
      <c r="V16905" s="74"/>
      <c r="W16905" s="74"/>
      <c r="X16905" s="74"/>
    </row>
    <row r="16906">
      <c r="S16906" s="73"/>
      <c r="T16906" s="73"/>
      <c r="U16906" s="74"/>
      <c r="V16906" s="74"/>
      <c r="W16906" s="74"/>
      <c r="X16906" s="74"/>
    </row>
    <row r="16907">
      <c r="S16907" s="73"/>
      <c r="T16907" s="73"/>
      <c r="U16907" s="74"/>
      <c r="V16907" s="74"/>
      <c r="W16907" s="74"/>
      <c r="X16907" s="74"/>
    </row>
    <row r="16908">
      <c r="S16908" s="73"/>
      <c r="T16908" s="73"/>
      <c r="U16908" s="74"/>
      <c r="V16908" s="74"/>
      <c r="W16908" s="74"/>
      <c r="X16908" s="74"/>
    </row>
    <row r="16909">
      <c r="S16909" s="73"/>
      <c r="T16909" s="73"/>
      <c r="U16909" s="74"/>
      <c r="V16909" s="74"/>
      <c r="W16909" s="74"/>
      <c r="X16909" s="74"/>
    </row>
    <row r="16910">
      <c r="S16910" s="73"/>
      <c r="T16910" s="73"/>
      <c r="U16910" s="74"/>
      <c r="V16910" s="74"/>
      <c r="W16910" s="74"/>
      <c r="X16910" s="74"/>
    </row>
    <row r="16911">
      <c r="S16911" s="73"/>
      <c r="T16911" s="73"/>
      <c r="U16911" s="74"/>
      <c r="V16911" s="74"/>
      <c r="W16911" s="74"/>
      <c r="X16911" s="74"/>
    </row>
    <row r="16912">
      <c r="S16912" s="73"/>
      <c r="T16912" s="73"/>
      <c r="U16912" s="74"/>
      <c r="V16912" s="74"/>
      <c r="W16912" s="74"/>
      <c r="X16912" s="74"/>
    </row>
    <row r="16913">
      <c r="S16913" s="73"/>
      <c r="T16913" s="73"/>
      <c r="U16913" s="74"/>
      <c r="V16913" s="74"/>
      <c r="W16913" s="74"/>
      <c r="X16913" s="74"/>
    </row>
    <row r="16914">
      <c r="S16914" s="73"/>
      <c r="T16914" s="73"/>
      <c r="U16914" s="74"/>
      <c r="V16914" s="74"/>
      <c r="W16914" s="74"/>
      <c r="X16914" s="74"/>
    </row>
    <row r="16915">
      <c r="S16915" s="73"/>
      <c r="T16915" s="73"/>
      <c r="U16915" s="74"/>
      <c r="V16915" s="74"/>
      <c r="W16915" s="74"/>
      <c r="X16915" s="74"/>
    </row>
    <row r="16916">
      <c r="S16916" s="73"/>
      <c r="T16916" s="73"/>
      <c r="U16916" s="74"/>
      <c r="V16916" s="74"/>
      <c r="W16916" s="74"/>
      <c r="X16916" s="74"/>
    </row>
    <row r="16917">
      <c r="S16917" s="73"/>
      <c r="T16917" s="73"/>
      <c r="U16917" s="74"/>
      <c r="V16917" s="74"/>
      <c r="W16917" s="74"/>
      <c r="X16917" s="74"/>
    </row>
    <row r="16918">
      <c r="S16918" s="73"/>
      <c r="T16918" s="73"/>
      <c r="U16918" s="74"/>
      <c r="V16918" s="74"/>
      <c r="W16918" s="74"/>
      <c r="X16918" s="74"/>
    </row>
    <row r="16919">
      <c r="S16919" s="73"/>
      <c r="T16919" s="73"/>
      <c r="U16919" s="74"/>
      <c r="V16919" s="74"/>
      <c r="W16919" s="74"/>
      <c r="X16919" s="74"/>
    </row>
    <row r="16920">
      <c r="S16920" s="73"/>
      <c r="T16920" s="73"/>
      <c r="U16920" s="74"/>
      <c r="V16920" s="74"/>
      <c r="W16920" s="74"/>
      <c r="X16920" s="74"/>
    </row>
    <row r="16921">
      <c r="S16921" s="73"/>
      <c r="T16921" s="73"/>
      <c r="U16921" s="74"/>
      <c r="V16921" s="74"/>
      <c r="W16921" s="74"/>
      <c r="X16921" s="74"/>
    </row>
    <row r="16922">
      <c r="S16922" s="73"/>
      <c r="T16922" s="73"/>
      <c r="U16922" s="74"/>
      <c r="V16922" s="74"/>
      <c r="W16922" s="74"/>
      <c r="X16922" s="74"/>
    </row>
    <row r="16923">
      <c r="S16923" s="73"/>
      <c r="T16923" s="73"/>
      <c r="U16923" s="74"/>
      <c r="V16923" s="74"/>
      <c r="W16923" s="74"/>
      <c r="X16923" s="74"/>
    </row>
    <row r="16924">
      <c r="S16924" s="73"/>
      <c r="T16924" s="73"/>
      <c r="U16924" s="74"/>
      <c r="V16924" s="74"/>
      <c r="W16924" s="74"/>
      <c r="X16924" s="74"/>
    </row>
    <row r="16925">
      <c r="S16925" s="73"/>
      <c r="T16925" s="73"/>
      <c r="U16925" s="74"/>
      <c r="V16925" s="74"/>
      <c r="W16925" s="74"/>
      <c r="X16925" s="74"/>
    </row>
    <row r="16926">
      <c r="S16926" s="73"/>
      <c r="T16926" s="73"/>
      <c r="U16926" s="74"/>
      <c r="V16926" s="74"/>
      <c r="W16926" s="74"/>
      <c r="X16926" s="74"/>
    </row>
    <row r="16927">
      <c r="S16927" s="73"/>
      <c r="T16927" s="73"/>
      <c r="U16927" s="74"/>
      <c r="V16927" s="74"/>
      <c r="W16927" s="74"/>
      <c r="X16927" s="74"/>
    </row>
    <row r="16928">
      <c r="S16928" s="73"/>
      <c r="T16928" s="73"/>
      <c r="U16928" s="74"/>
      <c r="V16928" s="74"/>
      <c r="W16928" s="74"/>
      <c r="X16928" s="74"/>
    </row>
    <row r="16929">
      <c r="S16929" s="73"/>
      <c r="T16929" s="73"/>
      <c r="U16929" s="74"/>
      <c r="V16929" s="74"/>
      <c r="W16929" s="74"/>
      <c r="X16929" s="74"/>
    </row>
    <row r="16930">
      <c r="S16930" s="73"/>
      <c r="T16930" s="73"/>
      <c r="U16930" s="74"/>
      <c r="V16930" s="74"/>
      <c r="W16930" s="74"/>
      <c r="X16930" s="74"/>
    </row>
    <row r="16931">
      <c r="S16931" s="73"/>
      <c r="T16931" s="73"/>
      <c r="U16931" s="74"/>
      <c r="V16931" s="74"/>
      <c r="W16931" s="74"/>
      <c r="X16931" s="74"/>
    </row>
    <row r="16932">
      <c r="S16932" s="73"/>
      <c r="T16932" s="73"/>
      <c r="U16932" s="74"/>
      <c r="V16932" s="74"/>
      <c r="W16932" s="74"/>
      <c r="X16932" s="74"/>
    </row>
    <row r="16933">
      <c r="S16933" s="73"/>
      <c r="T16933" s="73"/>
      <c r="U16933" s="74"/>
      <c r="V16933" s="74"/>
      <c r="W16933" s="74"/>
      <c r="X16933" s="74"/>
    </row>
    <row r="16934">
      <c r="S16934" s="73"/>
      <c r="T16934" s="73"/>
      <c r="U16934" s="74"/>
      <c r="V16934" s="74"/>
      <c r="W16934" s="74"/>
      <c r="X16934" s="74"/>
    </row>
    <row r="16935">
      <c r="S16935" s="73"/>
      <c r="T16935" s="73"/>
      <c r="U16935" s="74"/>
      <c r="V16935" s="74"/>
      <c r="W16935" s="74"/>
      <c r="X16935" s="74"/>
    </row>
    <row r="16936">
      <c r="S16936" s="73"/>
      <c r="T16936" s="73"/>
      <c r="U16936" s="74"/>
      <c r="V16936" s="74"/>
      <c r="W16936" s="74"/>
      <c r="X16936" s="74"/>
    </row>
    <row r="16937">
      <c r="S16937" s="73"/>
      <c r="T16937" s="73"/>
      <c r="U16937" s="74"/>
      <c r="V16937" s="74"/>
      <c r="W16937" s="74"/>
      <c r="X16937" s="74"/>
    </row>
    <row r="16938">
      <c r="S16938" s="73"/>
      <c r="T16938" s="73"/>
      <c r="U16938" s="74"/>
      <c r="V16938" s="74"/>
      <c r="W16938" s="74"/>
      <c r="X16938" s="74"/>
    </row>
    <row r="16939">
      <c r="S16939" s="73"/>
      <c r="T16939" s="73"/>
      <c r="U16939" s="74"/>
      <c r="V16939" s="74"/>
      <c r="W16939" s="74"/>
      <c r="X16939" s="74"/>
    </row>
    <row r="16940">
      <c r="S16940" s="73"/>
      <c r="T16940" s="73"/>
      <c r="U16940" s="74"/>
      <c r="V16940" s="74"/>
      <c r="W16940" s="74"/>
      <c r="X16940" s="74"/>
    </row>
    <row r="16941">
      <c r="S16941" s="73"/>
      <c r="T16941" s="73"/>
      <c r="U16941" s="74"/>
      <c r="V16941" s="74"/>
      <c r="W16941" s="74"/>
      <c r="X16941" s="74"/>
    </row>
    <row r="16942">
      <c r="S16942" s="73"/>
      <c r="T16942" s="73"/>
      <c r="U16942" s="74"/>
      <c r="V16942" s="74"/>
      <c r="W16942" s="74"/>
      <c r="X16942" s="74"/>
    </row>
    <row r="16943">
      <c r="S16943" s="73"/>
      <c r="T16943" s="73"/>
      <c r="U16943" s="74"/>
      <c r="V16943" s="74"/>
      <c r="W16943" s="74"/>
      <c r="X16943" s="74"/>
    </row>
    <row r="16944">
      <c r="S16944" s="73"/>
      <c r="T16944" s="73"/>
      <c r="U16944" s="74"/>
      <c r="V16944" s="74"/>
      <c r="W16944" s="74"/>
      <c r="X16944" s="74"/>
    </row>
    <row r="16945">
      <c r="S16945" s="73"/>
      <c r="T16945" s="73"/>
      <c r="U16945" s="74"/>
      <c r="V16945" s="74"/>
      <c r="W16945" s="74"/>
      <c r="X16945" s="74"/>
    </row>
    <row r="16946">
      <c r="S16946" s="73"/>
      <c r="T16946" s="73"/>
      <c r="U16946" s="74"/>
      <c r="V16946" s="74"/>
      <c r="W16946" s="74"/>
      <c r="X16946" s="74"/>
    </row>
    <row r="16947">
      <c r="S16947" s="73"/>
      <c r="T16947" s="73"/>
      <c r="U16947" s="74"/>
      <c r="V16947" s="74"/>
      <c r="W16947" s="74"/>
      <c r="X16947" s="74"/>
    </row>
    <row r="16948">
      <c r="S16948" s="73"/>
      <c r="T16948" s="73"/>
      <c r="U16948" s="74"/>
      <c r="V16948" s="74"/>
      <c r="W16948" s="74"/>
      <c r="X16948" s="74"/>
    </row>
    <row r="16949">
      <c r="S16949" s="73"/>
      <c r="T16949" s="73"/>
      <c r="U16949" s="74"/>
      <c r="V16949" s="74"/>
      <c r="W16949" s="74"/>
      <c r="X16949" s="74"/>
    </row>
    <row r="16950">
      <c r="S16950" s="73"/>
      <c r="T16950" s="73"/>
      <c r="U16950" s="74"/>
      <c r="V16950" s="74"/>
      <c r="W16950" s="74"/>
      <c r="X16950" s="74"/>
    </row>
    <row r="16951">
      <c r="S16951" s="73"/>
      <c r="T16951" s="73"/>
      <c r="U16951" s="74"/>
      <c r="V16951" s="74"/>
      <c r="W16951" s="74"/>
      <c r="X16951" s="74"/>
    </row>
    <row r="16952">
      <c r="S16952" s="73"/>
      <c r="T16952" s="73"/>
      <c r="U16952" s="74"/>
      <c r="V16952" s="74"/>
      <c r="W16952" s="74"/>
      <c r="X16952" s="74"/>
    </row>
    <row r="16953">
      <c r="S16953" s="73"/>
      <c r="T16953" s="73"/>
      <c r="U16953" s="74"/>
      <c r="V16953" s="74"/>
      <c r="W16953" s="74"/>
      <c r="X16953" s="74"/>
    </row>
    <row r="16954">
      <c r="S16954" s="73"/>
      <c r="T16954" s="73"/>
      <c r="U16954" s="74"/>
      <c r="V16954" s="74"/>
      <c r="W16954" s="74"/>
      <c r="X16954" s="74"/>
    </row>
    <row r="16955">
      <c r="S16955" s="73"/>
      <c r="T16955" s="73"/>
      <c r="U16955" s="74"/>
      <c r="V16955" s="74"/>
      <c r="W16955" s="74"/>
      <c r="X16955" s="74"/>
    </row>
    <row r="16956">
      <c r="S16956" s="73"/>
      <c r="T16956" s="73"/>
      <c r="U16956" s="74"/>
      <c r="V16956" s="74"/>
      <c r="W16956" s="74"/>
      <c r="X16956" s="74"/>
    </row>
    <row r="16957">
      <c r="S16957" s="73"/>
      <c r="T16957" s="73"/>
      <c r="U16957" s="74"/>
      <c r="V16957" s="74"/>
      <c r="W16957" s="74"/>
      <c r="X16957" s="74"/>
    </row>
    <row r="16958">
      <c r="S16958" s="73"/>
      <c r="T16958" s="73"/>
      <c r="U16958" s="74"/>
      <c r="V16958" s="74"/>
      <c r="W16958" s="74"/>
      <c r="X16958" s="74"/>
    </row>
    <row r="16959">
      <c r="S16959" s="73"/>
      <c r="T16959" s="73"/>
      <c r="U16959" s="74"/>
      <c r="V16959" s="74"/>
      <c r="W16959" s="74"/>
      <c r="X16959" s="74"/>
    </row>
    <row r="16960">
      <c r="S16960" s="73"/>
      <c r="T16960" s="73"/>
      <c r="U16960" s="74"/>
      <c r="V16960" s="74"/>
      <c r="W16960" s="74"/>
      <c r="X16960" s="74"/>
    </row>
    <row r="16961">
      <c r="S16961" s="73"/>
      <c r="T16961" s="73"/>
      <c r="U16961" s="74"/>
      <c r="V16961" s="74"/>
      <c r="W16961" s="74"/>
      <c r="X16961" s="74"/>
    </row>
    <row r="16962">
      <c r="S16962" s="73"/>
      <c r="T16962" s="73"/>
      <c r="U16962" s="74"/>
      <c r="V16962" s="74"/>
      <c r="W16962" s="74"/>
      <c r="X16962" s="74"/>
    </row>
    <row r="16963">
      <c r="S16963" s="73"/>
      <c r="T16963" s="73"/>
      <c r="U16963" s="74"/>
      <c r="V16963" s="74"/>
      <c r="W16963" s="74"/>
      <c r="X16963" s="74"/>
    </row>
    <row r="16964">
      <c r="S16964" s="73"/>
      <c r="T16964" s="73"/>
      <c r="U16964" s="74"/>
      <c r="V16964" s="74"/>
      <c r="W16964" s="74"/>
      <c r="X16964" s="74"/>
    </row>
    <row r="16965">
      <c r="S16965" s="73"/>
      <c r="T16965" s="73"/>
      <c r="U16965" s="74"/>
      <c r="V16965" s="74"/>
      <c r="W16965" s="74"/>
      <c r="X16965" s="74"/>
    </row>
    <row r="16966">
      <c r="S16966" s="73"/>
      <c r="T16966" s="73"/>
      <c r="U16966" s="74"/>
      <c r="V16966" s="74"/>
      <c r="W16966" s="74"/>
      <c r="X16966" s="74"/>
    </row>
    <row r="16967">
      <c r="S16967" s="73"/>
      <c r="T16967" s="73"/>
      <c r="U16967" s="74"/>
      <c r="V16967" s="74"/>
      <c r="W16967" s="74"/>
      <c r="X16967" s="74"/>
    </row>
    <row r="16968">
      <c r="S16968" s="73"/>
      <c r="T16968" s="73"/>
      <c r="U16968" s="74"/>
      <c r="V16968" s="74"/>
      <c r="W16968" s="74"/>
      <c r="X16968" s="74"/>
    </row>
    <row r="16969">
      <c r="S16969" s="73"/>
      <c r="T16969" s="73"/>
      <c r="U16969" s="74"/>
      <c r="V16969" s="74"/>
      <c r="W16969" s="74"/>
      <c r="X16969" s="74"/>
    </row>
    <row r="16970">
      <c r="S16970" s="73"/>
      <c r="T16970" s="73"/>
      <c r="U16970" s="74"/>
      <c r="V16970" s="74"/>
      <c r="W16970" s="74"/>
      <c r="X16970" s="74"/>
    </row>
    <row r="16971">
      <c r="S16971" s="73"/>
      <c r="T16971" s="73"/>
      <c r="U16971" s="74"/>
      <c r="V16971" s="74"/>
      <c r="W16971" s="74"/>
      <c r="X16971" s="74"/>
    </row>
    <row r="16972">
      <c r="S16972" s="73"/>
      <c r="T16972" s="73"/>
      <c r="U16972" s="74"/>
      <c r="V16972" s="74"/>
      <c r="W16972" s="74"/>
      <c r="X16972" s="74"/>
    </row>
    <row r="16973">
      <c r="S16973" s="73"/>
      <c r="T16973" s="73"/>
      <c r="U16973" s="74"/>
      <c r="V16973" s="74"/>
      <c r="W16973" s="74"/>
      <c r="X16973" s="74"/>
    </row>
    <row r="16974">
      <c r="S16974" s="73"/>
      <c r="T16974" s="73"/>
      <c r="U16974" s="74"/>
      <c r="V16974" s="74"/>
      <c r="W16974" s="74"/>
      <c r="X16974" s="74"/>
    </row>
    <row r="16975">
      <c r="S16975" s="73"/>
      <c r="T16975" s="73"/>
      <c r="U16975" s="74"/>
      <c r="V16975" s="74"/>
      <c r="W16975" s="74"/>
      <c r="X16975" s="74"/>
    </row>
    <row r="16976">
      <c r="S16976" s="73"/>
      <c r="T16976" s="73"/>
      <c r="U16976" s="74"/>
      <c r="V16976" s="74"/>
      <c r="W16976" s="74"/>
      <c r="X16976" s="74"/>
    </row>
    <row r="16977">
      <c r="S16977" s="73"/>
      <c r="T16977" s="73"/>
      <c r="U16977" s="74"/>
      <c r="V16977" s="74"/>
      <c r="W16977" s="74"/>
      <c r="X16977" s="74"/>
    </row>
    <row r="16978">
      <c r="S16978" s="73"/>
      <c r="T16978" s="73"/>
      <c r="U16978" s="74"/>
      <c r="V16978" s="74"/>
      <c r="W16978" s="74"/>
      <c r="X16978" s="74"/>
    </row>
    <row r="16979">
      <c r="S16979" s="73"/>
      <c r="T16979" s="73"/>
      <c r="U16979" s="74"/>
      <c r="V16979" s="74"/>
      <c r="W16979" s="74"/>
      <c r="X16979" s="74"/>
    </row>
    <row r="16980">
      <c r="S16980" s="73"/>
      <c r="T16980" s="73"/>
      <c r="U16980" s="74"/>
      <c r="V16980" s="74"/>
      <c r="W16980" s="74"/>
      <c r="X16980" s="74"/>
    </row>
    <row r="16981">
      <c r="S16981" s="73"/>
      <c r="T16981" s="73"/>
      <c r="U16981" s="74"/>
      <c r="V16981" s="74"/>
      <c r="W16981" s="74"/>
      <c r="X16981" s="74"/>
    </row>
    <row r="16982">
      <c r="S16982" s="73"/>
      <c r="T16982" s="73"/>
      <c r="U16982" s="74"/>
      <c r="V16982" s="74"/>
      <c r="W16982" s="74"/>
      <c r="X16982" s="74"/>
    </row>
    <row r="16983">
      <c r="S16983" s="73"/>
      <c r="T16983" s="73"/>
      <c r="U16983" s="74"/>
      <c r="V16983" s="74"/>
      <c r="W16983" s="74"/>
      <c r="X16983" s="74"/>
    </row>
    <row r="16984">
      <c r="S16984" s="73"/>
      <c r="T16984" s="73"/>
      <c r="U16984" s="74"/>
      <c r="V16984" s="74"/>
      <c r="W16984" s="74"/>
      <c r="X16984" s="74"/>
    </row>
    <row r="16985">
      <c r="S16985" s="73"/>
      <c r="T16985" s="73"/>
      <c r="U16985" s="74"/>
      <c r="V16985" s="74"/>
      <c r="W16985" s="74"/>
      <c r="X16985" s="74"/>
    </row>
    <row r="16986">
      <c r="S16986" s="73"/>
      <c r="T16986" s="73"/>
      <c r="U16986" s="74"/>
      <c r="V16986" s="74"/>
      <c r="W16986" s="74"/>
      <c r="X16986" s="74"/>
    </row>
    <row r="16987">
      <c r="S16987" s="73"/>
      <c r="T16987" s="73"/>
      <c r="U16987" s="74"/>
      <c r="V16987" s="74"/>
      <c r="W16987" s="74"/>
      <c r="X16987" s="74"/>
    </row>
    <row r="16988">
      <c r="S16988" s="73"/>
      <c r="T16988" s="73"/>
      <c r="U16988" s="74"/>
      <c r="V16988" s="74"/>
      <c r="W16988" s="74"/>
      <c r="X16988" s="74"/>
    </row>
    <row r="16989">
      <c r="S16989" s="73"/>
      <c r="T16989" s="73"/>
      <c r="U16989" s="74"/>
      <c r="V16989" s="74"/>
      <c r="W16989" s="74"/>
      <c r="X16989" s="74"/>
    </row>
    <row r="16990">
      <c r="S16990" s="73"/>
      <c r="T16990" s="73"/>
      <c r="U16990" s="74"/>
      <c r="V16990" s="74"/>
      <c r="W16990" s="74"/>
      <c r="X16990" s="74"/>
    </row>
    <row r="16991">
      <c r="S16991" s="73"/>
      <c r="T16991" s="73"/>
      <c r="U16991" s="74"/>
      <c r="V16991" s="74"/>
      <c r="W16991" s="74"/>
      <c r="X16991" s="74"/>
    </row>
    <row r="16992">
      <c r="S16992" s="73"/>
      <c r="T16992" s="73"/>
      <c r="U16992" s="74"/>
      <c r="V16992" s="74"/>
      <c r="W16992" s="74"/>
      <c r="X16992" s="74"/>
    </row>
    <row r="16993">
      <c r="S16993" s="73"/>
      <c r="T16993" s="73"/>
      <c r="U16993" s="74"/>
      <c r="V16993" s="74"/>
      <c r="W16993" s="74"/>
      <c r="X16993" s="74"/>
    </row>
    <row r="16994">
      <c r="S16994" s="73"/>
      <c r="T16994" s="73"/>
      <c r="U16994" s="74"/>
      <c r="V16994" s="74"/>
      <c r="W16994" s="74"/>
      <c r="X16994" s="74"/>
    </row>
    <row r="16995">
      <c r="S16995" s="73"/>
      <c r="T16995" s="73"/>
      <c r="U16995" s="74"/>
      <c r="V16995" s="74"/>
      <c r="W16995" s="74"/>
      <c r="X16995" s="74"/>
    </row>
    <row r="16996">
      <c r="S16996" s="73"/>
      <c r="T16996" s="73"/>
      <c r="U16996" s="74"/>
      <c r="V16996" s="74"/>
      <c r="W16996" s="74"/>
      <c r="X16996" s="74"/>
    </row>
    <row r="16997">
      <c r="S16997" s="73"/>
      <c r="T16997" s="73"/>
      <c r="U16997" s="74"/>
      <c r="V16997" s="74"/>
      <c r="W16997" s="74"/>
      <c r="X16997" s="74"/>
    </row>
    <row r="16998">
      <c r="S16998" s="73"/>
      <c r="T16998" s="73"/>
      <c r="U16998" s="74"/>
      <c r="V16998" s="74"/>
      <c r="W16998" s="74"/>
      <c r="X16998" s="74"/>
    </row>
    <row r="16999">
      <c r="S16999" s="73"/>
      <c r="T16999" s="73"/>
      <c r="U16999" s="74"/>
      <c r="V16999" s="74"/>
      <c r="W16999" s="74"/>
      <c r="X16999" s="74"/>
    </row>
    <row r="17000">
      <c r="S17000" s="73"/>
      <c r="T17000" s="73"/>
      <c r="U17000" s="74"/>
      <c r="V17000" s="74"/>
      <c r="W17000" s="74"/>
      <c r="X17000" s="74"/>
    </row>
    <row r="17001">
      <c r="S17001" s="73"/>
      <c r="T17001" s="73"/>
      <c r="U17001" s="74"/>
      <c r="V17001" s="74"/>
      <c r="W17001" s="74"/>
      <c r="X17001" s="74"/>
    </row>
    <row r="17002">
      <c r="S17002" s="73"/>
      <c r="T17002" s="73"/>
      <c r="U17002" s="74"/>
      <c r="V17002" s="74"/>
      <c r="W17002" s="74"/>
      <c r="X17002" s="74"/>
    </row>
    <row r="17003">
      <c r="S17003" s="73"/>
      <c r="T17003" s="73"/>
      <c r="U17003" s="74"/>
      <c r="V17003" s="74"/>
      <c r="W17003" s="74"/>
      <c r="X17003" s="74"/>
    </row>
    <row r="17004">
      <c r="S17004" s="73"/>
      <c r="T17004" s="73"/>
      <c r="U17004" s="74"/>
      <c r="V17004" s="74"/>
      <c r="W17004" s="74"/>
      <c r="X17004" s="74"/>
    </row>
    <row r="17005">
      <c r="S17005" s="73"/>
      <c r="T17005" s="73"/>
      <c r="U17005" s="74"/>
      <c r="V17005" s="74"/>
      <c r="W17005" s="74"/>
      <c r="X17005" s="74"/>
    </row>
    <row r="17006">
      <c r="S17006" s="73"/>
      <c r="T17006" s="73"/>
      <c r="U17006" s="74"/>
      <c r="V17006" s="74"/>
      <c r="W17006" s="74"/>
      <c r="X17006" s="74"/>
    </row>
    <row r="17007">
      <c r="S17007" s="73"/>
      <c r="T17007" s="73"/>
      <c r="U17007" s="74"/>
      <c r="V17007" s="74"/>
      <c r="W17007" s="74"/>
      <c r="X17007" s="74"/>
    </row>
    <row r="17008">
      <c r="S17008" s="73"/>
      <c r="T17008" s="73"/>
      <c r="U17008" s="74"/>
      <c r="V17008" s="74"/>
      <c r="W17008" s="74"/>
      <c r="X17008" s="74"/>
    </row>
    <row r="17009">
      <c r="S17009" s="73"/>
      <c r="T17009" s="73"/>
      <c r="U17009" s="74"/>
      <c r="V17009" s="74"/>
      <c r="W17009" s="74"/>
      <c r="X17009" s="74"/>
    </row>
    <row r="17010">
      <c r="S17010" s="73"/>
      <c r="T17010" s="73"/>
      <c r="U17010" s="74"/>
      <c r="V17010" s="74"/>
      <c r="W17010" s="74"/>
      <c r="X17010" s="74"/>
    </row>
    <row r="17011">
      <c r="S17011" s="73"/>
      <c r="T17011" s="73"/>
      <c r="U17011" s="74"/>
      <c r="V17011" s="74"/>
      <c r="W17011" s="74"/>
      <c r="X17011" s="74"/>
    </row>
    <row r="17012">
      <c r="S17012" s="73"/>
      <c r="T17012" s="73"/>
      <c r="U17012" s="74"/>
      <c r="V17012" s="74"/>
      <c r="W17012" s="74"/>
      <c r="X17012" s="74"/>
    </row>
    <row r="17013">
      <c r="S17013" s="73"/>
      <c r="T17013" s="73"/>
      <c r="U17013" s="74"/>
      <c r="V17013" s="74"/>
      <c r="W17013" s="74"/>
      <c r="X17013" s="74"/>
    </row>
    <row r="17014">
      <c r="S17014" s="73"/>
      <c r="T17014" s="73"/>
      <c r="U17014" s="74"/>
      <c r="V17014" s="74"/>
      <c r="W17014" s="74"/>
      <c r="X17014" s="74"/>
    </row>
    <row r="17015">
      <c r="S17015" s="73"/>
      <c r="T17015" s="73"/>
      <c r="U17015" s="74"/>
      <c r="V17015" s="74"/>
      <c r="W17015" s="74"/>
      <c r="X17015" s="74"/>
    </row>
    <row r="17016">
      <c r="S17016" s="73"/>
      <c r="T17016" s="73"/>
      <c r="U17016" s="74"/>
      <c r="V17016" s="74"/>
      <c r="W17016" s="74"/>
      <c r="X17016" s="74"/>
    </row>
    <row r="17017">
      <c r="S17017" s="73"/>
      <c r="T17017" s="73"/>
      <c r="U17017" s="74"/>
      <c r="V17017" s="74"/>
      <c r="W17017" s="74"/>
      <c r="X17017" s="74"/>
    </row>
    <row r="17018">
      <c r="S17018" s="73"/>
      <c r="T17018" s="73"/>
      <c r="U17018" s="74"/>
      <c r="V17018" s="74"/>
      <c r="W17018" s="74"/>
      <c r="X17018" s="74"/>
    </row>
    <row r="17019">
      <c r="S17019" s="73"/>
      <c r="T17019" s="73"/>
      <c r="U17019" s="74"/>
      <c r="V17019" s="74"/>
      <c r="W17019" s="74"/>
      <c r="X17019" s="74"/>
    </row>
    <row r="17020">
      <c r="S17020" s="73"/>
      <c r="T17020" s="73"/>
      <c r="U17020" s="74"/>
      <c r="V17020" s="74"/>
      <c r="W17020" s="74"/>
      <c r="X17020" s="74"/>
    </row>
    <row r="17021">
      <c r="S17021" s="73"/>
      <c r="T17021" s="73"/>
      <c r="U17021" s="74"/>
      <c r="V17021" s="74"/>
      <c r="W17021" s="74"/>
      <c r="X17021" s="74"/>
    </row>
    <row r="17022">
      <c r="S17022" s="73"/>
      <c r="T17022" s="73"/>
      <c r="U17022" s="74"/>
      <c r="V17022" s="74"/>
      <c r="W17022" s="74"/>
      <c r="X17022" s="74"/>
    </row>
    <row r="17023">
      <c r="S17023" s="73"/>
      <c r="T17023" s="73"/>
      <c r="U17023" s="74"/>
      <c r="V17023" s="74"/>
      <c r="W17023" s="74"/>
      <c r="X17023" s="74"/>
    </row>
    <row r="17024">
      <c r="S17024" s="73"/>
      <c r="T17024" s="73"/>
      <c r="U17024" s="74"/>
      <c r="V17024" s="74"/>
      <c r="W17024" s="74"/>
      <c r="X17024" s="74"/>
    </row>
    <row r="17025">
      <c r="S17025" s="76"/>
      <c r="T17025" s="73"/>
      <c r="U17025" s="74"/>
      <c r="V17025" s="74"/>
      <c r="W17025" s="74"/>
      <c r="X17025" s="74"/>
    </row>
    <row r="17026">
      <c r="S17026" s="73"/>
      <c r="T17026" s="73"/>
      <c r="U17026" s="74"/>
      <c r="V17026" s="74"/>
      <c r="W17026" s="74"/>
      <c r="X17026" s="74"/>
    </row>
    <row r="17027">
      <c r="S17027" s="73"/>
      <c r="T17027" s="73"/>
      <c r="U17027" s="74"/>
      <c r="V17027" s="74"/>
      <c r="W17027" s="74"/>
      <c r="X17027" s="74"/>
    </row>
    <row r="17028">
      <c r="S17028" s="73"/>
      <c r="T17028" s="73"/>
      <c r="U17028" s="74"/>
      <c r="V17028" s="74"/>
      <c r="W17028" s="74"/>
      <c r="X17028" s="74"/>
    </row>
    <row r="17029">
      <c r="S17029" s="73"/>
      <c r="T17029" s="73"/>
      <c r="U17029" s="74"/>
      <c r="V17029" s="74"/>
      <c r="W17029" s="74"/>
      <c r="X17029" s="74"/>
    </row>
    <row r="17030">
      <c r="S17030" s="73"/>
      <c r="T17030" s="73"/>
      <c r="U17030" s="74"/>
      <c r="V17030" s="74"/>
      <c r="W17030" s="74"/>
      <c r="X17030" s="74"/>
    </row>
    <row r="17031">
      <c r="S17031" s="73"/>
      <c r="T17031" s="73"/>
      <c r="U17031" s="74"/>
      <c r="V17031" s="74"/>
      <c r="W17031" s="74"/>
      <c r="X17031" s="74"/>
    </row>
    <row r="17032">
      <c r="S17032" s="73"/>
      <c r="T17032" s="73"/>
      <c r="U17032" s="74"/>
      <c r="V17032" s="74"/>
      <c r="W17032" s="74"/>
      <c r="X17032" s="74"/>
    </row>
    <row r="17033">
      <c r="S17033" s="73"/>
      <c r="T17033" s="73"/>
      <c r="U17033" s="74"/>
      <c r="V17033" s="74"/>
      <c r="W17033" s="74"/>
      <c r="X17033" s="74"/>
    </row>
    <row r="17034">
      <c r="S17034" s="73"/>
      <c r="T17034" s="73"/>
      <c r="U17034" s="74"/>
      <c r="V17034" s="74"/>
      <c r="W17034" s="74"/>
      <c r="X17034" s="74"/>
    </row>
    <row r="17035">
      <c r="S17035" s="73"/>
      <c r="T17035" s="73"/>
      <c r="U17035" s="74"/>
      <c r="V17035" s="74"/>
      <c r="W17035" s="74"/>
      <c r="X17035" s="74"/>
    </row>
    <row r="17036">
      <c r="S17036" s="73"/>
      <c r="T17036" s="73"/>
      <c r="U17036" s="74"/>
      <c r="V17036" s="74"/>
      <c r="W17036" s="74"/>
      <c r="X17036" s="74"/>
    </row>
    <row r="17037">
      <c r="S17037" s="73"/>
      <c r="T17037" s="73"/>
      <c r="U17037" s="74"/>
      <c r="V17037" s="74"/>
      <c r="W17037" s="74"/>
      <c r="X17037" s="74"/>
    </row>
    <row r="17038">
      <c r="S17038" s="73"/>
      <c r="T17038" s="73"/>
      <c r="U17038" s="74"/>
      <c r="V17038" s="74"/>
      <c r="W17038" s="74"/>
      <c r="X17038" s="74"/>
    </row>
    <row r="17039">
      <c r="S17039" s="73"/>
      <c r="T17039" s="73"/>
      <c r="U17039" s="74"/>
      <c r="V17039" s="74"/>
      <c r="W17039" s="74"/>
      <c r="X17039" s="74"/>
    </row>
    <row r="17040">
      <c r="S17040" s="73"/>
      <c r="T17040" s="73"/>
      <c r="U17040" s="74"/>
      <c r="V17040" s="74"/>
      <c r="W17040" s="74"/>
      <c r="X17040" s="74"/>
    </row>
    <row r="17041">
      <c r="S17041" s="73"/>
      <c r="T17041" s="73"/>
      <c r="U17041" s="74"/>
      <c r="V17041" s="74"/>
      <c r="W17041" s="74"/>
      <c r="X17041" s="74"/>
    </row>
    <row r="17042">
      <c r="S17042" s="73"/>
      <c r="T17042" s="73"/>
      <c r="U17042" s="74"/>
      <c r="V17042" s="74"/>
      <c r="W17042" s="74"/>
      <c r="X17042" s="74"/>
    </row>
    <row r="17043">
      <c r="S17043" s="73"/>
      <c r="T17043" s="73"/>
      <c r="U17043" s="74"/>
      <c r="V17043" s="74"/>
      <c r="W17043" s="74"/>
      <c r="X17043" s="74"/>
    </row>
    <row r="17044">
      <c r="S17044" s="73"/>
      <c r="T17044" s="73"/>
      <c r="U17044" s="74"/>
      <c r="V17044" s="74"/>
      <c r="W17044" s="74"/>
      <c r="X17044" s="74"/>
    </row>
    <row r="17045">
      <c r="S17045" s="73"/>
      <c r="T17045" s="73"/>
      <c r="U17045" s="74"/>
      <c r="V17045" s="74"/>
      <c r="W17045" s="74"/>
      <c r="X17045" s="74"/>
    </row>
    <row r="17046">
      <c r="S17046" s="73"/>
      <c r="T17046" s="73"/>
      <c r="U17046" s="74"/>
      <c r="V17046" s="74"/>
      <c r="W17046" s="74"/>
      <c r="X17046" s="74"/>
    </row>
    <row r="17047">
      <c r="S17047" s="73"/>
      <c r="T17047" s="73"/>
      <c r="U17047" s="74"/>
      <c r="V17047" s="74"/>
      <c r="W17047" s="74"/>
      <c r="X17047" s="74"/>
    </row>
    <row r="17048">
      <c r="S17048" s="73"/>
      <c r="T17048" s="73"/>
      <c r="U17048" s="74"/>
      <c r="V17048" s="74"/>
      <c r="W17048" s="74"/>
      <c r="X17048" s="74"/>
    </row>
    <row r="17049">
      <c r="S17049" s="73"/>
      <c r="T17049" s="73"/>
      <c r="U17049" s="74"/>
      <c r="V17049" s="74"/>
      <c r="W17049" s="74"/>
      <c r="X17049" s="74"/>
    </row>
    <row r="17050">
      <c r="S17050" s="73"/>
      <c r="T17050" s="73"/>
      <c r="U17050" s="74"/>
      <c r="V17050" s="74"/>
      <c r="W17050" s="74"/>
      <c r="X17050" s="74"/>
    </row>
    <row r="17051">
      <c r="S17051" s="73"/>
      <c r="T17051" s="73"/>
      <c r="U17051" s="74"/>
      <c r="V17051" s="74"/>
      <c r="W17051" s="74"/>
      <c r="X17051" s="74"/>
    </row>
    <row r="17052">
      <c r="S17052" s="73"/>
      <c r="T17052" s="73"/>
      <c r="U17052" s="74"/>
      <c r="V17052" s="74"/>
      <c r="W17052" s="74"/>
      <c r="X17052" s="74"/>
    </row>
    <row r="17053">
      <c r="S17053" s="73"/>
      <c r="T17053" s="73"/>
      <c r="U17053" s="74"/>
      <c r="V17053" s="74"/>
      <c r="W17053" s="74"/>
      <c r="X17053" s="74"/>
    </row>
    <row r="17054">
      <c r="S17054" s="73"/>
      <c r="T17054" s="73"/>
      <c r="U17054" s="74"/>
      <c r="V17054" s="74"/>
      <c r="W17054" s="74"/>
      <c r="X17054" s="74"/>
    </row>
    <row r="17055">
      <c r="S17055" s="73"/>
      <c r="T17055" s="73"/>
      <c r="U17055" s="74"/>
      <c r="V17055" s="74"/>
      <c r="W17055" s="74"/>
      <c r="X17055" s="74"/>
    </row>
    <row r="17056">
      <c r="S17056" s="73"/>
      <c r="T17056" s="73"/>
      <c r="U17056" s="74"/>
      <c r="V17056" s="74"/>
      <c r="W17056" s="74"/>
      <c r="X17056" s="74"/>
    </row>
    <row r="17057">
      <c r="S17057" s="73"/>
      <c r="T17057" s="73"/>
      <c r="U17057" s="74"/>
      <c r="V17057" s="74"/>
      <c r="W17057" s="74"/>
      <c r="X17057" s="74"/>
    </row>
    <row r="17058">
      <c r="S17058" s="73"/>
      <c r="T17058" s="73"/>
      <c r="U17058" s="74"/>
      <c r="V17058" s="74"/>
      <c r="W17058" s="74"/>
      <c r="X17058" s="74"/>
    </row>
    <row r="17059">
      <c r="S17059" s="73"/>
      <c r="T17059" s="73"/>
      <c r="U17059" s="74"/>
      <c r="V17059" s="74"/>
      <c r="W17059" s="74"/>
      <c r="X17059" s="74"/>
    </row>
    <row r="17060">
      <c r="S17060" s="73"/>
      <c r="T17060" s="73"/>
      <c r="U17060" s="74"/>
      <c r="V17060" s="74"/>
      <c r="W17060" s="74"/>
      <c r="X17060" s="74"/>
    </row>
    <row r="17061">
      <c r="S17061" s="73"/>
      <c r="T17061" s="73"/>
      <c r="U17061" s="74"/>
      <c r="V17061" s="74"/>
      <c r="W17061" s="74"/>
      <c r="X17061" s="74"/>
    </row>
    <row r="17062">
      <c r="S17062" s="73"/>
      <c r="T17062" s="73"/>
      <c r="U17062" s="74"/>
      <c r="V17062" s="74"/>
      <c r="W17062" s="74"/>
      <c r="X17062" s="74"/>
    </row>
    <row r="17063">
      <c r="S17063" s="73"/>
      <c r="T17063" s="73"/>
      <c r="U17063" s="74"/>
      <c r="V17063" s="74"/>
      <c r="W17063" s="74"/>
      <c r="X17063" s="74"/>
    </row>
    <row r="17064">
      <c r="S17064" s="73"/>
      <c r="T17064" s="73"/>
      <c r="U17064" s="74"/>
      <c r="V17064" s="74"/>
      <c r="W17064" s="74"/>
      <c r="X17064" s="74"/>
    </row>
    <row r="17065">
      <c r="S17065" s="73"/>
      <c r="T17065" s="73"/>
      <c r="U17065" s="74"/>
      <c r="V17065" s="74"/>
      <c r="W17065" s="74"/>
      <c r="X17065" s="74"/>
    </row>
    <row r="17066">
      <c r="S17066" s="73"/>
      <c r="T17066" s="73"/>
      <c r="U17066" s="74"/>
      <c r="V17066" s="74"/>
      <c r="W17066" s="74"/>
      <c r="X17066" s="74"/>
    </row>
    <row r="17067">
      <c r="S17067" s="73"/>
      <c r="T17067" s="73"/>
      <c r="U17067" s="74"/>
      <c r="V17067" s="74"/>
      <c r="W17067" s="74"/>
      <c r="X17067" s="74"/>
    </row>
    <row r="17068">
      <c r="S17068" s="73"/>
      <c r="T17068" s="73"/>
      <c r="U17068" s="74"/>
      <c r="V17068" s="74"/>
      <c r="W17068" s="74"/>
      <c r="X17068" s="74"/>
    </row>
    <row r="17069">
      <c r="S17069" s="73"/>
      <c r="T17069" s="73"/>
      <c r="U17069" s="74"/>
      <c r="V17069" s="74"/>
      <c r="W17069" s="74"/>
      <c r="X17069" s="74"/>
    </row>
    <row r="17070">
      <c r="S17070" s="73"/>
      <c r="T17070" s="73"/>
      <c r="U17070" s="74"/>
      <c r="V17070" s="74"/>
      <c r="W17070" s="74"/>
      <c r="X17070" s="74"/>
    </row>
    <row r="17071">
      <c r="S17071" s="73"/>
      <c r="T17071" s="73"/>
      <c r="U17071" s="74"/>
      <c r="V17071" s="74"/>
      <c r="W17071" s="74"/>
      <c r="X17071" s="74"/>
    </row>
    <row r="17072">
      <c r="S17072" s="73"/>
      <c r="T17072" s="73"/>
      <c r="U17072" s="74"/>
      <c r="V17072" s="74"/>
      <c r="W17072" s="74"/>
      <c r="X17072" s="74"/>
    </row>
    <row r="17073">
      <c r="S17073" s="73"/>
      <c r="T17073" s="73"/>
      <c r="U17073" s="74"/>
      <c r="V17073" s="74"/>
      <c r="W17073" s="74"/>
      <c r="X17073" s="74"/>
    </row>
    <row r="17074">
      <c r="S17074" s="73"/>
      <c r="T17074" s="73"/>
      <c r="U17074" s="74"/>
      <c r="V17074" s="74"/>
      <c r="W17074" s="74"/>
      <c r="X17074" s="74"/>
    </row>
    <row r="17075">
      <c r="S17075" s="73"/>
      <c r="T17075" s="73"/>
      <c r="U17075" s="74"/>
      <c r="V17075" s="74"/>
      <c r="W17075" s="74"/>
      <c r="X17075" s="74"/>
    </row>
    <row r="17076">
      <c r="S17076" s="73"/>
      <c r="T17076" s="73"/>
      <c r="U17076" s="74"/>
      <c r="V17076" s="74"/>
      <c r="W17076" s="74"/>
      <c r="X17076" s="74"/>
    </row>
    <row r="17077">
      <c r="S17077" s="73"/>
      <c r="T17077" s="73"/>
      <c r="U17077" s="74"/>
      <c r="V17077" s="74"/>
      <c r="W17077" s="74"/>
      <c r="X17077" s="74"/>
    </row>
    <row r="17078">
      <c r="S17078" s="73"/>
      <c r="T17078" s="73"/>
      <c r="U17078" s="74"/>
      <c r="V17078" s="74"/>
      <c r="W17078" s="74"/>
      <c r="X17078" s="74"/>
    </row>
    <row r="17079">
      <c r="S17079" s="73"/>
      <c r="T17079" s="73"/>
      <c r="U17079" s="74"/>
      <c r="V17079" s="74"/>
      <c r="W17079" s="74"/>
      <c r="X17079" s="74"/>
    </row>
    <row r="17080">
      <c r="S17080" s="73"/>
      <c r="T17080" s="73"/>
      <c r="U17080" s="74"/>
      <c r="V17080" s="74"/>
      <c r="W17080" s="74"/>
      <c r="X17080" s="74"/>
    </row>
    <row r="17081">
      <c r="S17081" s="73"/>
      <c r="T17081" s="73"/>
      <c r="U17081" s="74"/>
      <c r="V17081" s="74"/>
      <c r="W17081" s="74"/>
      <c r="X17081" s="74"/>
    </row>
    <row r="17082">
      <c r="S17082" s="73"/>
      <c r="T17082" s="73"/>
      <c r="U17082" s="74"/>
      <c r="V17082" s="74"/>
      <c r="W17082" s="74"/>
      <c r="X17082" s="74"/>
    </row>
    <row r="17083">
      <c r="S17083" s="73"/>
      <c r="T17083" s="73"/>
      <c r="U17083" s="74"/>
      <c r="V17083" s="74"/>
      <c r="W17083" s="74"/>
      <c r="X17083" s="74"/>
    </row>
    <row r="17084">
      <c r="S17084" s="73"/>
      <c r="T17084" s="73"/>
      <c r="U17084" s="74"/>
      <c r="V17084" s="74"/>
      <c r="W17084" s="74"/>
      <c r="X17084" s="74"/>
    </row>
    <row r="17085">
      <c r="S17085" s="73"/>
      <c r="T17085" s="73"/>
      <c r="U17085" s="74"/>
      <c r="V17085" s="74"/>
      <c r="W17085" s="74"/>
      <c r="X17085" s="74"/>
    </row>
    <row r="17086">
      <c r="S17086" s="73"/>
      <c r="T17086" s="73"/>
      <c r="U17086" s="74"/>
      <c r="V17086" s="74"/>
      <c r="W17086" s="74"/>
      <c r="X17086" s="74"/>
    </row>
    <row r="17087">
      <c r="S17087" s="73"/>
      <c r="T17087" s="73"/>
      <c r="U17087" s="74"/>
      <c r="V17087" s="74"/>
      <c r="W17087" s="74"/>
      <c r="X17087" s="74"/>
    </row>
    <row r="17088">
      <c r="S17088" s="73"/>
      <c r="T17088" s="73"/>
      <c r="U17088" s="74"/>
      <c r="V17088" s="74"/>
      <c r="W17088" s="74"/>
      <c r="X17088" s="74"/>
    </row>
    <row r="17089">
      <c r="S17089" s="73"/>
      <c r="T17089" s="73"/>
      <c r="U17089" s="74"/>
      <c r="V17089" s="74"/>
      <c r="W17089" s="74"/>
      <c r="X17089" s="74"/>
    </row>
    <row r="17090">
      <c r="S17090" s="73"/>
      <c r="T17090" s="73"/>
      <c r="U17090" s="74"/>
      <c r="V17090" s="74"/>
      <c r="W17090" s="74"/>
      <c r="X17090" s="74"/>
    </row>
    <row r="17091">
      <c r="S17091" s="73"/>
      <c r="T17091" s="73"/>
      <c r="U17091" s="74"/>
      <c r="V17091" s="74"/>
      <c r="W17091" s="74"/>
      <c r="X17091" s="74"/>
    </row>
    <row r="17092">
      <c r="S17092" s="73"/>
      <c r="T17092" s="73"/>
      <c r="U17092" s="74"/>
      <c r="V17092" s="74"/>
      <c r="W17092" s="74"/>
      <c r="X17092" s="74"/>
    </row>
    <row r="17093">
      <c r="S17093" s="73"/>
      <c r="T17093" s="73"/>
      <c r="U17093" s="74"/>
      <c r="V17093" s="74"/>
      <c r="W17093" s="74"/>
      <c r="X17093" s="74"/>
    </row>
    <row r="17094">
      <c r="S17094" s="73"/>
      <c r="T17094" s="73"/>
      <c r="U17094" s="74"/>
      <c r="V17094" s="74"/>
      <c r="W17094" s="74"/>
      <c r="X17094" s="74"/>
    </row>
    <row r="17095">
      <c r="S17095" s="73"/>
      <c r="T17095" s="73"/>
      <c r="U17095" s="74"/>
      <c r="V17095" s="74"/>
      <c r="W17095" s="74"/>
      <c r="X17095" s="74"/>
    </row>
    <row r="17096">
      <c r="S17096" s="73"/>
      <c r="T17096" s="73"/>
      <c r="U17096" s="74"/>
      <c r="V17096" s="74"/>
      <c r="W17096" s="74"/>
      <c r="X17096" s="74"/>
    </row>
    <row r="17097">
      <c r="S17097" s="73"/>
      <c r="T17097" s="73"/>
      <c r="U17097" s="74"/>
      <c r="V17097" s="74"/>
      <c r="W17097" s="74"/>
      <c r="X17097" s="74"/>
    </row>
    <row r="17098">
      <c r="S17098" s="73"/>
      <c r="T17098" s="73"/>
      <c r="U17098" s="74"/>
      <c r="V17098" s="74"/>
      <c r="W17098" s="74"/>
      <c r="X17098" s="74"/>
    </row>
    <row r="17099">
      <c r="S17099" s="73"/>
      <c r="T17099" s="73"/>
      <c r="U17099" s="74"/>
      <c r="V17099" s="74"/>
      <c r="W17099" s="74"/>
      <c r="X17099" s="74"/>
    </row>
    <row r="17100">
      <c r="S17100" s="73"/>
      <c r="T17100" s="73"/>
      <c r="U17100" s="74"/>
      <c r="V17100" s="74"/>
      <c r="W17100" s="74"/>
      <c r="X17100" s="74"/>
    </row>
    <row r="17101">
      <c r="S17101" s="73"/>
      <c r="T17101" s="73"/>
      <c r="U17101" s="74"/>
      <c r="V17101" s="74"/>
      <c r="W17101" s="74"/>
      <c r="X17101" s="74"/>
    </row>
    <row r="17102">
      <c r="S17102" s="73"/>
      <c r="T17102" s="73"/>
      <c r="U17102" s="74"/>
      <c r="V17102" s="74"/>
      <c r="W17102" s="74"/>
      <c r="X17102" s="74"/>
    </row>
    <row r="17103">
      <c r="S17103" s="73"/>
      <c r="T17103" s="73"/>
      <c r="U17103" s="74"/>
      <c r="V17103" s="74"/>
      <c r="W17103" s="74"/>
      <c r="X17103" s="74"/>
    </row>
    <row r="17104">
      <c r="S17104" s="73"/>
      <c r="T17104" s="73"/>
      <c r="U17104" s="74"/>
      <c r="V17104" s="74"/>
      <c r="W17104" s="74"/>
      <c r="X17104" s="74"/>
    </row>
    <row r="17105">
      <c r="S17105" s="73"/>
      <c r="T17105" s="73"/>
      <c r="U17105" s="74"/>
      <c r="V17105" s="74"/>
      <c r="W17105" s="74"/>
      <c r="X17105" s="74"/>
    </row>
    <row r="17106">
      <c r="S17106" s="73"/>
      <c r="T17106" s="73"/>
      <c r="U17106" s="74"/>
      <c r="V17106" s="74"/>
      <c r="W17106" s="74"/>
      <c r="X17106" s="74"/>
    </row>
    <row r="17107">
      <c r="S17107" s="73"/>
      <c r="T17107" s="73"/>
      <c r="U17107" s="74"/>
      <c r="V17107" s="74"/>
      <c r="W17107" s="74"/>
      <c r="X17107" s="74"/>
    </row>
    <row r="17108">
      <c r="S17108" s="73"/>
      <c r="T17108" s="73"/>
      <c r="U17108" s="74"/>
      <c r="V17108" s="74"/>
      <c r="W17108" s="74"/>
      <c r="X17108" s="74"/>
    </row>
    <row r="17109">
      <c r="S17109" s="73"/>
      <c r="T17109" s="73"/>
      <c r="U17109" s="74"/>
      <c r="V17109" s="74"/>
      <c r="W17109" s="74"/>
      <c r="X17109" s="74"/>
    </row>
    <row r="17110">
      <c r="S17110" s="73"/>
      <c r="T17110" s="73"/>
      <c r="U17110" s="74"/>
      <c r="V17110" s="74"/>
      <c r="W17110" s="74"/>
      <c r="X17110" s="74"/>
    </row>
    <row r="17111">
      <c r="S17111" s="73"/>
      <c r="T17111" s="73"/>
      <c r="U17111" s="74"/>
      <c r="V17111" s="74"/>
      <c r="W17111" s="74"/>
      <c r="X17111" s="74"/>
    </row>
    <row r="17112">
      <c r="S17112" s="73"/>
      <c r="T17112" s="73"/>
      <c r="U17112" s="74"/>
      <c r="V17112" s="74"/>
      <c r="W17112" s="74"/>
      <c r="X17112" s="74"/>
    </row>
    <row r="17113">
      <c r="S17113" s="73"/>
      <c r="T17113" s="73"/>
      <c r="U17113" s="74"/>
      <c r="V17113" s="74"/>
      <c r="W17113" s="74"/>
      <c r="X17113" s="74"/>
    </row>
    <row r="17114">
      <c r="S17114" s="73"/>
      <c r="T17114" s="73"/>
      <c r="U17114" s="74"/>
      <c r="V17114" s="74"/>
      <c r="W17114" s="74"/>
      <c r="X17114" s="74"/>
    </row>
    <row r="17115">
      <c r="S17115" s="73"/>
      <c r="T17115" s="73"/>
      <c r="U17115" s="74"/>
      <c r="V17115" s="74"/>
      <c r="W17115" s="74"/>
      <c r="X17115" s="74"/>
    </row>
    <row r="17116">
      <c r="S17116" s="73"/>
      <c r="T17116" s="73"/>
      <c r="U17116" s="74"/>
      <c r="V17116" s="74"/>
      <c r="W17116" s="74"/>
      <c r="X17116" s="74"/>
    </row>
    <row r="17117">
      <c r="S17117" s="73"/>
      <c r="T17117" s="73"/>
      <c r="U17117" s="74"/>
      <c r="V17117" s="74"/>
      <c r="W17117" s="74"/>
      <c r="X17117" s="74"/>
    </row>
    <row r="17118">
      <c r="S17118" s="73"/>
      <c r="T17118" s="73"/>
      <c r="U17118" s="74"/>
      <c r="V17118" s="74"/>
      <c r="W17118" s="74"/>
      <c r="X17118" s="74"/>
    </row>
    <row r="17119">
      <c r="S17119" s="73"/>
      <c r="T17119" s="73"/>
      <c r="U17119" s="74"/>
      <c r="V17119" s="74"/>
      <c r="W17119" s="74"/>
      <c r="X17119" s="74"/>
    </row>
    <row r="17120">
      <c r="S17120" s="73"/>
      <c r="T17120" s="73"/>
      <c r="U17120" s="74"/>
      <c r="V17120" s="74"/>
      <c r="W17120" s="74"/>
      <c r="X17120" s="74"/>
    </row>
    <row r="17121">
      <c r="S17121" s="73"/>
      <c r="T17121" s="73"/>
      <c r="U17121" s="74"/>
      <c r="V17121" s="74"/>
      <c r="W17121" s="74"/>
      <c r="X17121" s="74"/>
    </row>
    <row r="17122">
      <c r="S17122" s="73"/>
      <c r="T17122" s="73"/>
      <c r="U17122" s="74"/>
      <c r="V17122" s="74"/>
      <c r="W17122" s="74"/>
      <c r="X17122" s="74"/>
    </row>
    <row r="17123">
      <c r="S17123" s="73"/>
      <c r="T17123" s="73"/>
      <c r="U17123" s="74"/>
      <c r="V17123" s="74"/>
      <c r="W17123" s="74"/>
      <c r="X17123" s="74"/>
    </row>
    <row r="17124">
      <c r="S17124" s="73"/>
      <c r="T17124" s="73"/>
      <c r="U17124" s="74"/>
      <c r="V17124" s="74"/>
      <c r="W17124" s="74"/>
      <c r="X17124" s="74"/>
    </row>
    <row r="17125">
      <c r="S17125" s="73"/>
      <c r="T17125" s="73"/>
      <c r="U17125" s="74"/>
      <c r="V17125" s="74"/>
      <c r="W17125" s="74"/>
      <c r="X17125" s="74"/>
    </row>
    <row r="17126">
      <c r="S17126" s="73"/>
      <c r="T17126" s="73"/>
      <c r="U17126" s="74"/>
      <c r="V17126" s="74"/>
      <c r="W17126" s="74"/>
      <c r="X17126" s="74"/>
    </row>
    <row r="17127">
      <c r="S17127" s="73"/>
      <c r="T17127" s="73"/>
      <c r="U17127" s="74"/>
      <c r="V17127" s="74"/>
      <c r="W17127" s="74"/>
      <c r="X17127" s="74"/>
    </row>
    <row r="17128">
      <c r="S17128" s="73"/>
      <c r="T17128" s="73"/>
      <c r="U17128" s="74"/>
      <c r="V17128" s="74"/>
      <c r="W17128" s="74"/>
      <c r="X17128" s="74"/>
    </row>
    <row r="17129">
      <c r="S17129" s="73"/>
      <c r="T17129" s="73"/>
      <c r="U17129" s="74"/>
      <c r="V17129" s="74"/>
      <c r="W17129" s="74"/>
      <c r="X17129" s="74"/>
    </row>
    <row r="17130">
      <c r="S17130" s="73"/>
      <c r="T17130" s="73"/>
      <c r="U17130" s="74"/>
      <c r="V17130" s="74"/>
      <c r="W17130" s="74"/>
      <c r="X17130" s="74"/>
    </row>
    <row r="17131">
      <c r="S17131" s="73"/>
      <c r="T17131" s="73"/>
      <c r="U17131" s="74"/>
      <c r="V17131" s="74"/>
      <c r="W17131" s="74"/>
      <c r="X17131" s="74"/>
    </row>
    <row r="17132">
      <c r="S17132" s="73"/>
      <c r="T17132" s="73"/>
      <c r="U17132" s="74"/>
      <c r="V17132" s="74"/>
      <c r="W17132" s="74"/>
      <c r="X17132" s="74"/>
    </row>
    <row r="17133">
      <c r="S17133" s="73"/>
      <c r="T17133" s="73"/>
      <c r="U17133" s="74"/>
      <c r="V17133" s="74"/>
      <c r="W17133" s="74"/>
      <c r="X17133" s="74"/>
    </row>
    <row r="17134">
      <c r="S17134" s="73"/>
      <c r="T17134" s="73"/>
      <c r="U17134" s="74"/>
      <c r="V17134" s="74"/>
      <c r="W17134" s="74"/>
      <c r="X17134" s="74"/>
    </row>
    <row r="17135">
      <c r="S17135" s="73"/>
      <c r="T17135" s="73"/>
      <c r="U17135" s="74"/>
      <c r="V17135" s="74"/>
      <c r="W17135" s="74"/>
      <c r="X17135" s="74"/>
    </row>
    <row r="17136">
      <c r="S17136" s="73"/>
      <c r="T17136" s="73"/>
      <c r="U17136" s="74"/>
      <c r="V17136" s="74"/>
      <c r="W17136" s="74"/>
      <c r="X17136" s="74"/>
    </row>
    <row r="17137">
      <c r="S17137" s="73"/>
      <c r="T17137" s="73"/>
      <c r="U17137" s="74"/>
      <c r="V17137" s="74"/>
      <c r="W17137" s="74"/>
      <c r="X17137" s="74"/>
    </row>
    <row r="17138">
      <c r="S17138" s="73"/>
      <c r="T17138" s="73"/>
      <c r="U17138" s="74"/>
      <c r="V17138" s="74"/>
      <c r="W17138" s="74"/>
      <c r="X17138" s="74"/>
    </row>
    <row r="17139">
      <c r="S17139" s="73"/>
      <c r="T17139" s="73"/>
      <c r="U17139" s="74"/>
      <c r="V17139" s="74"/>
      <c r="W17139" s="74"/>
      <c r="X17139" s="74"/>
    </row>
    <row r="17140">
      <c r="S17140" s="73"/>
      <c r="T17140" s="73"/>
      <c r="U17140" s="74"/>
      <c r="V17140" s="74"/>
      <c r="W17140" s="74"/>
      <c r="X17140" s="74"/>
    </row>
    <row r="17141">
      <c r="S17141" s="73"/>
      <c r="T17141" s="73"/>
      <c r="U17141" s="74"/>
      <c r="V17141" s="74"/>
      <c r="W17141" s="74"/>
      <c r="X17141" s="74"/>
    </row>
    <row r="17142">
      <c r="S17142" s="73"/>
      <c r="T17142" s="73"/>
      <c r="U17142" s="74"/>
      <c r="V17142" s="74"/>
      <c r="W17142" s="74"/>
      <c r="X17142" s="74"/>
    </row>
    <row r="17143">
      <c r="S17143" s="73"/>
      <c r="T17143" s="73"/>
      <c r="U17143" s="74"/>
      <c r="V17143" s="74"/>
      <c r="W17143" s="74"/>
      <c r="X17143" s="74"/>
    </row>
    <row r="17144">
      <c r="S17144" s="73"/>
      <c r="T17144" s="73"/>
      <c r="U17144" s="74"/>
      <c r="V17144" s="74"/>
      <c r="W17144" s="74"/>
      <c r="X17144" s="74"/>
    </row>
    <row r="17145">
      <c r="S17145" s="73"/>
      <c r="T17145" s="73"/>
      <c r="U17145" s="74"/>
      <c r="V17145" s="74"/>
      <c r="W17145" s="74"/>
      <c r="X17145" s="74"/>
    </row>
    <row r="17146">
      <c r="S17146" s="73"/>
      <c r="T17146" s="73"/>
      <c r="U17146" s="74"/>
      <c r="V17146" s="74"/>
      <c r="W17146" s="74"/>
      <c r="X17146" s="74"/>
    </row>
    <row r="17147">
      <c r="S17147" s="73"/>
      <c r="T17147" s="73"/>
      <c r="U17147" s="74"/>
      <c r="V17147" s="74"/>
      <c r="W17147" s="74"/>
      <c r="X17147" s="74"/>
    </row>
    <row r="17148">
      <c r="S17148" s="73"/>
      <c r="T17148" s="73"/>
      <c r="U17148" s="74"/>
      <c r="V17148" s="74"/>
      <c r="W17148" s="74"/>
      <c r="X17148" s="74"/>
    </row>
    <row r="17149">
      <c r="S17149" s="73"/>
      <c r="T17149" s="73"/>
      <c r="U17149" s="74"/>
      <c r="V17149" s="74"/>
      <c r="W17149" s="74"/>
      <c r="X17149" s="74"/>
    </row>
    <row r="17150">
      <c r="S17150" s="73"/>
      <c r="T17150" s="73"/>
      <c r="U17150" s="74"/>
      <c r="V17150" s="74"/>
      <c r="W17150" s="74"/>
      <c r="X17150" s="74"/>
    </row>
    <row r="17151">
      <c r="S17151" s="73"/>
      <c r="T17151" s="73"/>
      <c r="U17151" s="74"/>
      <c r="V17151" s="74"/>
      <c r="W17151" s="74"/>
      <c r="X17151" s="74"/>
    </row>
    <row r="17152">
      <c r="S17152" s="73"/>
      <c r="T17152" s="73"/>
      <c r="U17152" s="74"/>
      <c r="V17152" s="74"/>
      <c r="W17152" s="74"/>
      <c r="X17152" s="74"/>
    </row>
    <row r="17153">
      <c r="S17153" s="73"/>
      <c r="T17153" s="73"/>
      <c r="U17153" s="74"/>
      <c r="V17153" s="74"/>
      <c r="W17153" s="74"/>
      <c r="X17153" s="74"/>
    </row>
    <row r="17154">
      <c r="S17154" s="73"/>
      <c r="T17154" s="73"/>
      <c r="U17154" s="74"/>
      <c r="V17154" s="74"/>
      <c r="W17154" s="74"/>
      <c r="X17154" s="74"/>
    </row>
    <row r="17155">
      <c r="S17155" s="73"/>
      <c r="T17155" s="73"/>
      <c r="U17155" s="74"/>
      <c r="V17155" s="74"/>
      <c r="W17155" s="74"/>
      <c r="X17155" s="74"/>
    </row>
    <row r="17156">
      <c r="S17156" s="73"/>
      <c r="T17156" s="73"/>
      <c r="U17156" s="74"/>
      <c r="V17156" s="74"/>
      <c r="W17156" s="74"/>
      <c r="X17156" s="74"/>
    </row>
    <row r="17157">
      <c r="S17157" s="73"/>
      <c r="T17157" s="73"/>
      <c r="U17157" s="74"/>
      <c r="V17157" s="74"/>
      <c r="W17157" s="74"/>
      <c r="X17157" s="74"/>
    </row>
    <row r="17158">
      <c r="S17158" s="73"/>
      <c r="T17158" s="73"/>
      <c r="U17158" s="74"/>
      <c r="V17158" s="74"/>
      <c r="W17158" s="74"/>
      <c r="X17158" s="74"/>
    </row>
    <row r="17159">
      <c r="S17159" s="73"/>
      <c r="T17159" s="73"/>
      <c r="U17159" s="74"/>
      <c r="V17159" s="74"/>
      <c r="W17159" s="74"/>
      <c r="X17159" s="74"/>
    </row>
    <row r="17160">
      <c r="S17160" s="73"/>
      <c r="T17160" s="73"/>
      <c r="U17160" s="74"/>
      <c r="V17160" s="74"/>
      <c r="W17160" s="74"/>
      <c r="X17160" s="74"/>
    </row>
    <row r="17161">
      <c r="S17161" s="73"/>
      <c r="T17161" s="73"/>
      <c r="U17161" s="74"/>
      <c r="V17161" s="74"/>
      <c r="W17161" s="74"/>
      <c r="X17161" s="74"/>
    </row>
    <row r="17162">
      <c r="S17162" s="73"/>
      <c r="T17162" s="73"/>
      <c r="U17162" s="74"/>
      <c r="V17162" s="74"/>
      <c r="W17162" s="74"/>
      <c r="X17162" s="74"/>
    </row>
    <row r="17163">
      <c r="S17163" s="73"/>
      <c r="T17163" s="73"/>
      <c r="U17163" s="74"/>
      <c r="V17163" s="74"/>
      <c r="W17163" s="74"/>
      <c r="X17163" s="74"/>
    </row>
    <row r="17164">
      <c r="S17164" s="73"/>
      <c r="T17164" s="73"/>
      <c r="U17164" s="74"/>
      <c r="V17164" s="74"/>
      <c r="W17164" s="74"/>
      <c r="X17164" s="74"/>
    </row>
    <row r="17165">
      <c r="S17165" s="73"/>
      <c r="T17165" s="73"/>
      <c r="U17165" s="74"/>
      <c r="V17165" s="74"/>
      <c r="W17165" s="74"/>
      <c r="X17165" s="74"/>
    </row>
    <row r="17166">
      <c r="S17166" s="73"/>
      <c r="T17166" s="73"/>
      <c r="U17166" s="74"/>
      <c r="V17166" s="74"/>
      <c r="W17166" s="74"/>
      <c r="X17166" s="74"/>
    </row>
    <row r="17167">
      <c r="S17167" s="73"/>
      <c r="T17167" s="73"/>
      <c r="U17167" s="74"/>
      <c r="V17167" s="74"/>
      <c r="W17167" s="74"/>
      <c r="X17167" s="74"/>
    </row>
    <row r="17168">
      <c r="S17168" s="73"/>
      <c r="T17168" s="73"/>
      <c r="U17168" s="74"/>
      <c r="V17168" s="74"/>
      <c r="W17168" s="74"/>
      <c r="X17168" s="74"/>
    </row>
    <row r="17169">
      <c r="S17169" s="73"/>
      <c r="T17169" s="73"/>
      <c r="U17169" s="74"/>
      <c r="V17169" s="74"/>
      <c r="W17169" s="74"/>
      <c r="X17169" s="74"/>
    </row>
    <row r="17170">
      <c r="S17170" s="73"/>
      <c r="T17170" s="73"/>
      <c r="U17170" s="74"/>
      <c r="V17170" s="74"/>
      <c r="W17170" s="74"/>
      <c r="X17170" s="74"/>
    </row>
    <row r="17171">
      <c r="S17171" s="73"/>
      <c r="T17171" s="73"/>
      <c r="U17171" s="74"/>
      <c r="V17171" s="74"/>
      <c r="W17171" s="74"/>
      <c r="X17171" s="74"/>
    </row>
    <row r="17172">
      <c r="S17172" s="73"/>
      <c r="T17172" s="73"/>
      <c r="U17172" s="74"/>
      <c r="V17172" s="74"/>
      <c r="W17172" s="74"/>
      <c r="X17172" s="74"/>
    </row>
    <row r="17173">
      <c r="S17173" s="73"/>
      <c r="T17173" s="73"/>
      <c r="U17173" s="74"/>
      <c r="V17173" s="74"/>
      <c r="W17173" s="74"/>
      <c r="X17173" s="74"/>
    </row>
    <row r="17174">
      <c r="S17174" s="73"/>
      <c r="T17174" s="73"/>
      <c r="U17174" s="74"/>
      <c r="V17174" s="74"/>
      <c r="W17174" s="74"/>
      <c r="X17174" s="74"/>
    </row>
    <row r="17175">
      <c r="S17175" s="73"/>
      <c r="T17175" s="73"/>
      <c r="U17175" s="74"/>
      <c r="V17175" s="74"/>
      <c r="W17175" s="74"/>
      <c r="X17175" s="74"/>
    </row>
    <row r="17176">
      <c r="S17176" s="73"/>
      <c r="T17176" s="73"/>
      <c r="U17176" s="74"/>
      <c r="V17176" s="74"/>
      <c r="W17176" s="74"/>
      <c r="X17176" s="74"/>
    </row>
    <row r="17177">
      <c r="S17177" s="73"/>
      <c r="T17177" s="73"/>
      <c r="U17177" s="74"/>
      <c r="V17177" s="74"/>
      <c r="W17177" s="74"/>
      <c r="X17177" s="74"/>
    </row>
    <row r="17178">
      <c r="S17178" s="73"/>
      <c r="T17178" s="73"/>
      <c r="U17178" s="74"/>
      <c r="V17178" s="74"/>
      <c r="W17178" s="74"/>
      <c r="X17178" s="74"/>
    </row>
    <row r="17179">
      <c r="S17179" s="73"/>
      <c r="T17179" s="73"/>
      <c r="U17179" s="74"/>
      <c r="V17179" s="74"/>
      <c r="W17179" s="74"/>
      <c r="X17179" s="74"/>
    </row>
    <row r="17180">
      <c r="S17180" s="73"/>
      <c r="T17180" s="73"/>
      <c r="U17180" s="74"/>
      <c r="V17180" s="74"/>
      <c r="W17180" s="74"/>
      <c r="X17180" s="74"/>
    </row>
    <row r="17181">
      <c r="S17181" s="73"/>
      <c r="T17181" s="73"/>
      <c r="U17181" s="74"/>
      <c r="V17181" s="74"/>
      <c r="W17181" s="74"/>
      <c r="X17181" s="74"/>
    </row>
    <row r="17182">
      <c r="S17182" s="73"/>
      <c r="T17182" s="73"/>
      <c r="U17182" s="74"/>
      <c r="V17182" s="74"/>
      <c r="W17182" s="74"/>
      <c r="X17182" s="74"/>
    </row>
    <row r="17183">
      <c r="S17183" s="73"/>
      <c r="T17183" s="73"/>
      <c r="U17183" s="74"/>
      <c r="V17183" s="74"/>
      <c r="W17183" s="74"/>
      <c r="X17183" s="74"/>
    </row>
    <row r="17184">
      <c r="S17184" s="73"/>
      <c r="T17184" s="73"/>
      <c r="U17184" s="74"/>
      <c r="V17184" s="74"/>
      <c r="W17184" s="74"/>
      <c r="X17184" s="74"/>
    </row>
    <row r="17185">
      <c r="S17185" s="73"/>
      <c r="T17185" s="73"/>
      <c r="U17185" s="74"/>
      <c r="V17185" s="74"/>
      <c r="W17185" s="74"/>
      <c r="X17185" s="74"/>
    </row>
    <row r="17186">
      <c r="S17186" s="73"/>
      <c r="T17186" s="73"/>
      <c r="U17186" s="74"/>
      <c r="V17186" s="74"/>
      <c r="W17186" s="74"/>
      <c r="X17186" s="74"/>
    </row>
    <row r="17187">
      <c r="S17187" s="73"/>
      <c r="T17187" s="73"/>
      <c r="U17187" s="74"/>
      <c r="V17187" s="74"/>
      <c r="W17187" s="74"/>
      <c r="X17187" s="74"/>
    </row>
    <row r="17188">
      <c r="S17188" s="73"/>
      <c r="T17188" s="73"/>
      <c r="U17188" s="74"/>
      <c r="V17188" s="74"/>
      <c r="W17188" s="74"/>
      <c r="X17188" s="74"/>
    </row>
    <row r="17189">
      <c r="S17189" s="73"/>
      <c r="T17189" s="73"/>
      <c r="U17189" s="74"/>
      <c r="V17189" s="74"/>
      <c r="W17189" s="74"/>
      <c r="X17189" s="74"/>
    </row>
    <row r="17190">
      <c r="S17190" s="73"/>
      <c r="T17190" s="73"/>
      <c r="U17190" s="74"/>
      <c r="V17190" s="74"/>
      <c r="W17190" s="74"/>
      <c r="X17190" s="74"/>
    </row>
    <row r="17191">
      <c r="S17191" s="73"/>
      <c r="T17191" s="73"/>
      <c r="U17191" s="74"/>
      <c r="V17191" s="74"/>
      <c r="W17191" s="74"/>
      <c r="X17191" s="74"/>
    </row>
    <row r="17192">
      <c r="S17192" s="73"/>
      <c r="T17192" s="73"/>
      <c r="U17192" s="74"/>
      <c r="V17192" s="74"/>
      <c r="W17192" s="74"/>
      <c r="X17192" s="74"/>
    </row>
    <row r="17193">
      <c r="S17193" s="73"/>
      <c r="T17193" s="73"/>
      <c r="U17193" s="74"/>
      <c r="V17193" s="74"/>
      <c r="W17193" s="74"/>
      <c r="X17193" s="74"/>
    </row>
    <row r="17194">
      <c r="S17194" s="73"/>
      <c r="T17194" s="73"/>
      <c r="U17194" s="74"/>
      <c r="V17194" s="74"/>
      <c r="W17194" s="74"/>
      <c r="X17194" s="74"/>
    </row>
    <row r="17195">
      <c r="S17195" s="73"/>
      <c r="T17195" s="73"/>
      <c r="U17195" s="74"/>
      <c r="V17195" s="74"/>
      <c r="W17195" s="74"/>
      <c r="X17195" s="74"/>
    </row>
    <row r="17196">
      <c r="S17196" s="73"/>
      <c r="T17196" s="73"/>
      <c r="U17196" s="74"/>
      <c r="V17196" s="74"/>
      <c r="W17196" s="74"/>
      <c r="X17196" s="74"/>
    </row>
    <row r="17197">
      <c r="S17197" s="73"/>
      <c r="T17197" s="73"/>
      <c r="U17197" s="74"/>
      <c r="V17197" s="74"/>
      <c r="W17197" s="74"/>
      <c r="X17197" s="74"/>
    </row>
    <row r="17198">
      <c r="S17198" s="73"/>
      <c r="T17198" s="73"/>
      <c r="U17198" s="74"/>
      <c r="V17198" s="74"/>
      <c r="W17198" s="74"/>
      <c r="X17198" s="74"/>
    </row>
    <row r="17199">
      <c r="S17199" s="73"/>
      <c r="T17199" s="73"/>
      <c r="U17199" s="74"/>
      <c r="V17199" s="74"/>
      <c r="W17199" s="74"/>
      <c r="X17199" s="74"/>
    </row>
    <row r="17200">
      <c r="S17200" s="73"/>
      <c r="T17200" s="73"/>
      <c r="U17200" s="74"/>
      <c r="V17200" s="74"/>
      <c r="W17200" s="74"/>
      <c r="X17200" s="74"/>
    </row>
    <row r="17201">
      <c r="S17201" s="73"/>
      <c r="T17201" s="73"/>
      <c r="U17201" s="74"/>
      <c r="V17201" s="74"/>
      <c r="W17201" s="74"/>
      <c r="X17201" s="74"/>
    </row>
    <row r="17202">
      <c r="S17202" s="73"/>
      <c r="T17202" s="73"/>
      <c r="U17202" s="74"/>
      <c r="V17202" s="74"/>
      <c r="W17202" s="74"/>
      <c r="X17202" s="74"/>
    </row>
    <row r="17203">
      <c r="S17203" s="73"/>
      <c r="T17203" s="73"/>
      <c r="U17203" s="74"/>
      <c r="V17203" s="74"/>
      <c r="W17203" s="74"/>
      <c r="X17203" s="74"/>
    </row>
    <row r="17204">
      <c r="S17204" s="73"/>
      <c r="T17204" s="73"/>
      <c r="U17204" s="74"/>
      <c r="V17204" s="74"/>
      <c r="W17204" s="74"/>
      <c r="X17204" s="74"/>
    </row>
    <row r="17205">
      <c r="S17205" s="73"/>
      <c r="T17205" s="73"/>
      <c r="U17205" s="74"/>
      <c r="V17205" s="74"/>
      <c r="W17205" s="74"/>
      <c r="X17205" s="74"/>
    </row>
    <row r="17206">
      <c r="S17206" s="73"/>
      <c r="T17206" s="73"/>
      <c r="U17206" s="74"/>
      <c r="V17206" s="74"/>
      <c r="W17206" s="74"/>
      <c r="X17206" s="74"/>
    </row>
    <row r="17207">
      <c r="S17207" s="73"/>
      <c r="T17207" s="73"/>
      <c r="U17207" s="74"/>
      <c r="V17207" s="74"/>
      <c r="W17207" s="74"/>
      <c r="X17207" s="74"/>
    </row>
    <row r="17208">
      <c r="S17208" s="73"/>
      <c r="T17208" s="73"/>
      <c r="U17208" s="74"/>
      <c r="V17208" s="74"/>
      <c r="W17208" s="74"/>
      <c r="X17208" s="74"/>
    </row>
    <row r="17209">
      <c r="S17209" s="73"/>
      <c r="T17209" s="73"/>
      <c r="U17209" s="74"/>
      <c r="V17209" s="74"/>
      <c r="W17209" s="74"/>
      <c r="X17209" s="74"/>
    </row>
    <row r="17210">
      <c r="S17210" s="73"/>
      <c r="T17210" s="73"/>
      <c r="U17210" s="74"/>
      <c r="V17210" s="74"/>
      <c r="W17210" s="74"/>
      <c r="X17210" s="74"/>
    </row>
    <row r="17211">
      <c r="S17211" s="73"/>
      <c r="T17211" s="73"/>
      <c r="U17211" s="74"/>
      <c r="V17211" s="74"/>
      <c r="W17211" s="74"/>
      <c r="X17211" s="74"/>
    </row>
    <row r="17212">
      <c r="S17212" s="73"/>
      <c r="T17212" s="73"/>
      <c r="U17212" s="74"/>
      <c r="V17212" s="74"/>
      <c r="W17212" s="74"/>
      <c r="X17212" s="74"/>
    </row>
    <row r="17213">
      <c r="S17213" s="73"/>
      <c r="T17213" s="73"/>
      <c r="U17213" s="74"/>
      <c r="V17213" s="74"/>
      <c r="W17213" s="74"/>
      <c r="X17213" s="74"/>
    </row>
    <row r="17214">
      <c r="S17214" s="73"/>
      <c r="T17214" s="73"/>
      <c r="U17214" s="74"/>
      <c r="V17214" s="74"/>
      <c r="W17214" s="74"/>
      <c r="X17214" s="74"/>
    </row>
    <row r="17215">
      <c r="S17215" s="73"/>
      <c r="T17215" s="73"/>
      <c r="U17215" s="74"/>
      <c r="V17215" s="74"/>
      <c r="W17215" s="74"/>
      <c r="X17215" s="74"/>
    </row>
    <row r="17216">
      <c r="S17216" s="73"/>
      <c r="T17216" s="73"/>
      <c r="U17216" s="74"/>
      <c r="V17216" s="74"/>
      <c r="W17216" s="74"/>
      <c r="X17216" s="74"/>
    </row>
    <row r="17217">
      <c r="S17217" s="73"/>
      <c r="T17217" s="73"/>
      <c r="U17217" s="74"/>
      <c r="V17217" s="74"/>
      <c r="W17217" s="74"/>
      <c r="X17217" s="74"/>
    </row>
    <row r="17218">
      <c r="S17218" s="73"/>
      <c r="T17218" s="73"/>
      <c r="U17218" s="74"/>
      <c r="V17218" s="74"/>
      <c r="W17218" s="74"/>
      <c r="X17218" s="74"/>
    </row>
    <row r="17219">
      <c r="S17219" s="73"/>
      <c r="T17219" s="73"/>
      <c r="U17219" s="74"/>
      <c r="V17219" s="74"/>
      <c r="W17219" s="74"/>
      <c r="X17219" s="74"/>
    </row>
    <row r="17220">
      <c r="S17220" s="73"/>
      <c r="T17220" s="73"/>
      <c r="U17220" s="74"/>
      <c r="V17220" s="74"/>
      <c r="W17220" s="74"/>
      <c r="X17220" s="74"/>
    </row>
    <row r="17221">
      <c r="S17221" s="73"/>
      <c r="T17221" s="73"/>
      <c r="U17221" s="74"/>
      <c r="V17221" s="74"/>
      <c r="W17221" s="74"/>
      <c r="X17221" s="74"/>
    </row>
    <row r="17222">
      <c r="S17222" s="73"/>
      <c r="T17222" s="73"/>
      <c r="U17222" s="74"/>
      <c r="V17222" s="74"/>
      <c r="W17222" s="74"/>
      <c r="X17222" s="74"/>
    </row>
    <row r="17223">
      <c r="S17223" s="73"/>
      <c r="T17223" s="73"/>
      <c r="U17223" s="74"/>
      <c r="V17223" s="74"/>
      <c r="W17223" s="74"/>
      <c r="X17223" s="74"/>
    </row>
    <row r="17224">
      <c r="S17224" s="73"/>
      <c r="T17224" s="73"/>
      <c r="U17224" s="74"/>
      <c r="V17224" s="74"/>
      <c r="W17224" s="74"/>
      <c r="X17224" s="74"/>
    </row>
    <row r="17225">
      <c r="S17225" s="73"/>
      <c r="T17225" s="73"/>
      <c r="U17225" s="74"/>
      <c r="V17225" s="74"/>
      <c r="W17225" s="74"/>
      <c r="X17225" s="74"/>
    </row>
    <row r="17226">
      <c r="S17226" s="73"/>
      <c r="T17226" s="73"/>
      <c r="U17226" s="74"/>
      <c r="V17226" s="74"/>
      <c r="W17226" s="74"/>
      <c r="X17226" s="74"/>
    </row>
    <row r="17227">
      <c r="S17227" s="73"/>
      <c r="T17227" s="73"/>
      <c r="U17227" s="74"/>
      <c r="V17227" s="74"/>
      <c r="W17227" s="74"/>
      <c r="X17227" s="74"/>
    </row>
    <row r="17228">
      <c r="S17228" s="73"/>
      <c r="T17228" s="73"/>
      <c r="U17228" s="74"/>
      <c r="V17228" s="74"/>
      <c r="W17228" s="74"/>
      <c r="X17228" s="74"/>
    </row>
    <row r="17229">
      <c r="S17229" s="73"/>
      <c r="T17229" s="73"/>
      <c r="U17229" s="74"/>
      <c r="V17229" s="74"/>
      <c r="W17229" s="74"/>
      <c r="X17229" s="74"/>
    </row>
    <row r="17230">
      <c r="S17230" s="73"/>
      <c r="T17230" s="73"/>
      <c r="U17230" s="74"/>
      <c r="V17230" s="74"/>
      <c r="W17230" s="74"/>
      <c r="X17230" s="74"/>
    </row>
    <row r="17231">
      <c r="S17231" s="73"/>
      <c r="T17231" s="73"/>
      <c r="U17231" s="74"/>
      <c r="V17231" s="74"/>
      <c r="W17231" s="74"/>
      <c r="X17231" s="74"/>
    </row>
    <row r="17232">
      <c r="S17232" s="73"/>
      <c r="T17232" s="73"/>
      <c r="U17232" s="74"/>
      <c r="V17232" s="74"/>
      <c r="W17232" s="74"/>
      <c r="X17232" s="74"/>
    </row>
    <row r="17233">
      <c r="S17233" s="73"/>
      <c r="T17233" s="73"/>
      <c r="U17233" s="74"/>
      <c r="V17233" s="74"/>
      <c r="W17233" s="74"/>
      <c r="X17233" s="74"/>
    </row>
    <row r="17234">
      <c r="S17234" s="73"/>
      <c r="T17234" s="73"/>
      <c r="U17234" s="74"/>
      <c r="V17234" s="74"/>
      <c r="W17234" s="74"/>
      <c r="X17234" s="74"/>
    </row>
    <row r="17235">
      <c r="S17235" s="73"/>
      <c r="T17235" s="73"/>
      <c r="U17235" s="74"/>
      <c r="V17235" s="74"/>
      <c r="W17235" s="74"/>
      <c r="X17235" s="74"/>
    </row>
    <row r="17236">
      <c r="S17236" s="73"/>
      <c r="T17236" s="73"/>
      <c r="U17236" s="74"/>
      <c r="V17236" s="74"/>
      <c r="W17236" s="74"/>
      <c r="X17236" s="74"/>
    </row>
    <row r="17237">
      <c r="S17237" s="73"/>
      <c r="T17237" s="73"/>
      <c r="U17237" s="74"/>
      <c r="V17237" s="74"/>
      <c r="W17237" s="74"/>
      <c r="X17237" s="74"/>
    </row>
    <row r="17238">
      <c r="S17238" s="73"/>
      <c r="T17238" s="73"/>
      <c r="U17238" s="74"/>
      <c r="V17238" s="74"/>
      <c r="W17238" s="74"/>
      <c r="X17238" s="74"/>
    </row>
    <row r="17239">
      <c r="S17239" s="73"/>
      <c r="T17239" s="73"/>
      <c r="U17239" s="74"/>
      <c r="V17239" s="74"/>
      <c r="W17239" s="74"/>
      <c r="X17239" s="74"/>
    </row>
    <row r="17240">
      <c r="S17240" s="73"/>
      <c r="T17240" s="73"/>
      <c r="U17240" s="74"/>
      <c r="V17240" s="74"/>
      <c r="W17240" s="74"/>
      <c r="X17240" s="74"/>
    </row>
    <row r="17241">
      <c r="S17241" s="73"/>
      <c r="T17241" s="73"/>
      <c r="U17241" s="74"/>
      <c r="V17241" s="74"/>
      <c r="W17241" s="74"/>
      <c r="X17241" s="74"/>
    </row>
    <row r="17242">
      <c r="S17242" s="73"/>
      <c r="T17242" s="73"/>
      <c r="U17242" s="74"/>
      <c r="V17242" s="74"/>
      <c r="W17242" s="74"/>
      <c r="X17242" s="74"/>
    </row>
    <row r="17243">
      <c r="S17243" s="73"/>
      <c r="T17243" s="73"/>
      <c r="U17243" s="74"/>
      <c r="V17243" s="74"/>
      <c r="W17243" s="74"/>
      <c r="X17243" s="74"/>
    </row>
    <row r="17244">
      <c r="S17244" s="73"/>
      <c r="T17244" s="73"/>
      <c r="U17244" s="74"/>
      <c r="V17244" s="74"/>
      <c r="W17244" s="74"/>
      <c r="X17244" s="74"/>
    </row>
    <row r="17245">
      <c r="S17245" s="73"/>
      <c r="T17245" s="73"/>
      <c r="U17245" s="74"/>
      <c r="V17245" s="74"/>
      <c r="W17245" s="74"/>
      <c r="X17245" s="74"/>
    </row>
    <row r="17246">
      <c r="S17246" s="73"/>
      <c r="T17246" s="73"/>
      <c r="U17246" s="74"/>
      <c r="V17246" s="74"/>
      <c r="W17246" s="74"/>
      <c r="X17246" s="74"/>
    </row>
    <row r="17247">
      <c r="S17247" s="73"/>
      <c r="T17247" s="73"/>
      <c r="U17247" s="74"/>
      <c r="V17247" s="74"/>
      <c r="W17247" s="74"/>
      <c r="X17247" s="74"/>
    </row>
    <row r="17248">
      <c r="S17248" s="73"/>
      <c r="T17248" s="73"/>
      <c r="U17248" s="74"/>
      <c r="V17248" s="74"/>
      <c r="W17248" s="74"/>
      <c r="X17248" s="74"/>
    </row>
    <row r="17249">
      <c r="S17249" s="73"/>
      <c r="T17249" s="73"/>
      <c r="U17249" s="74"/>
      <c r="V17249" s="74"/>
      <c r="W17249" s="74"/>
      <c r="X17249" s="74"/>
    </row>
    <row r="17250">
      <c r="S17250" s="73"/>
      <c r="T17250" s="73"/>
      <c r="U17250" s="74"/>
      <c r="V17250" s="74"/>
      <c r="W17250" s="74"/>
      <c r="X17250" s="74"/>
    </row>
    <row r="17251">
      <c r="S17251" s="73"/>
      <c r="T17251" s="73"/>
      <c r="U17251" s="74"/>
      <c r="V17251" s="74"/>
      <c r="W17251" s="74"/>
      <c r="X17251" s="74"/>
    </row>
    <row r="17252">
      <c r="S17252" s="73"/>
      <c r="T17252" s="73"/>
      <c r="U17252" s="74"/>
      <c r="V17252" s="74"/>
      <c r="W17252" s="74"/>
      <c r="X17252" s="74"/>
    </row>
    <row r="17253">
      <c r="S17253" s="73"/>
      <c r="T17253" s="73"/>
      <c r="U17253" s="74"/>
      <c r="V17253" s="74"/>
      <c r="W17253" s="74"/>
      <c r="X17253" s="74"/>
    </row>
    <row r="17254">
      <c r="S17254" s="73"/>
      <c r="T17254" s="73"/>
      <c r="U17254" s="74"/>
      <c r="V17254" s="74"/>
      <c r="W17254" s="74"/>
      <c r="X17254" s="74"/>
    </row>
    <row r="17255">
      <c r="S17255" s="73"/>
      <c r="T17255" s="73"/>
      <c r="U17255" s="74"/>
      <c r="V17255" s="74"/>
      <c r="W17255" s="74"/>
      <c r="X17255" s="74"/>
    </row>
    <row r="17256">
      <c r="S17256" s="76"/>
      <c r="T17256" s="73"/>
      <c r="U17256" s="74"/>
      <c r="V17256" s="74"/>
      <c r="W17256" s="74"/>
      <c r="X17256" s="74"/>
    </row>
    <row r="17257">
      <c r="S17257" s="73"/>
      <c r="T17257" s="73"/>
      <c r="U17257" s="74"/>
      <c r="V17257" s="74"/>
      <c r="W17257" s="74"/>
      <c r="X17257" s="74"/>
    </row>
    <row r="17258">
      <c r="S17258" s="73"/>
      <c r="T17258" s="73"/>
      <c r="U17258" s="74"/>
      <c r="V17258" s="74"/>
      <c r="W17258" s="74"/>
      <c r="X17258" s="74"/>
    </row>
    <row r="17259">
      <c r="S17259" s="73"/>
      <c r="T17259" s="73"/>
      <c r="U17259" s="74"/>
      <c r="V17259" s="74"/>
      <c r="W17259" s="74"/>
      <c r="X17259" s="74"/>
    </row>
    <row r="17260">
      <c r="S17260" s="73"/>
      <c r="T17260" s="73"/>
      <c r="U17260" s="74"/>
      <c r="V17260" s="74"/>
      <c r="W17260" s="74"/>
      <c r="X17260" s="74"/>
    </row>
    <row r="17261">
      <c r="S17261" s="73"/>
      <c r="T17261" s="73"/>
      <c r="U17261" s="74"/>
      <c r="V17261" s="74"/>
      <c r="W17261" s="74"/>
      <c r="X17261" s="74"/>
    </row>
    <row r="17262">
      <c r="S17262" s="73"/>
      <c r="T17262" s="73"/>
      <c r="U17262" s="74"/>
      <c r="V17262" s="74"/>
      <c r="W17262" s="74"/>
      <c r="X17262" s="74"/>
    </row>
    <row r="17263">
      <c r="S17263" s="73"/>
      <c r="T17263" s="73"/>
      <c r="U17263" s="74"/>
      <c r="V17263" s="74"/>
      <c r="W17263" s="74"/>
      <c r="X17263" s="74"/>
    </row>
    <row r="17264">
      <c r="S17264" s="73"/>
      <c r="T17264" s="73"/>
      <c r="U17264" s="74"/>
      <c r="V17264" s="74"/>
      <c r="W17264" s="74"/>
      <c r="X17264" s="74"/>
    </row>
    <row r="17265">
      <c r="S17265" s="73"/>
      <c r="T17265" s="73"/>
      <c r="U17265" s="74"/>
      <c r="V17265" s="74"/>
      <c r="W17265" s="74"/>
      <c r="X17265" s="74"/>
    </row>
    <row r="17266">
      <c r="S17266" s="73"/>
      <c r="T17266" s="73"/>
      <c r="U17266" s="74"/>
      <c r="V17266" s="74"/>
      <c r="W17266" s="74"/>
      <c r="X17266" s="74"/>
    </row>
    <row r="17267">
      <c r="S17267" s="73"/>
      <c r="T17267" s="73"/>
      <c r="U17267" s="74"/>
      <c r="V17267" s="74"/>
      <c r="W17267" s="74"/>
      <c r="X17267" s="74"/>
    </row>
    <row r="17268">
      <c r="S17268" s="73"/>
      <c r="T17268" s="73"/>
      <c r="U17268" s="74"/>
      <c r="V17268" s="74"/>
      <c r="W17268" s="74"/>
      <c r="X17268" s="74"/>
    </row>
    <row r="17269">
      <c r="S17269" s="73"/>
      <c r="T17269" s="73"/>
      <c r="U17269" s="74"/>
      <c r="V17269" s="74"/>
      <c r="W17269" s="74"/>
      <c r="X17269" s="74"/>
    </row>
    <row r="17270">
      <c r="S17270" s="73"/>
      <c r="T17270" s="73"/>
      <c r="U17270" s="74"/>
      <c r="V17270" s="74"/>
      <c r="W17270" s="74"/>
      <c r="X17270" s="74"/>
    </row>
    <row r="17271">
      <c r="S17271" s="73"/>
      <c r="T17271" s="73"/>
      <c r="U17271" s="74"/>
      <c r="V17271" s="74"/>
      <c r="W17271" s="74"/>
      <c r="X17271" s="74"/>
    </row>
    <row r="17272">
      <c r="S17272" s="73"/>
      <c r="T17272" s="73"/>
      <c r="U17272" s="74"/>
      <c r="V17272" s="74"/>
      <c r="W17272" s="74"/>
      <c r="X17272" s="74"/>
    </row>
    <row r="17273">
      <c r="S17273" s="73"/>
      <c r="T17273" s="73"/>
      <c r="U17273" s="74"/>
      <c r="V17273" s="74"/>
      <c r="W17273" s="74"/>
      <c r="X17273" s="74"/>
    </row>
    <row r="17274">
      <c r="S17274" s="73"/>
      <c r="T17274" s="73"/>
      <c r="U17274" s="74"/>
      <c r="V17274" s="74"/>
      <c r="W17274" s="74"/>
      <c r="X17274" s="74"/>
    </row>
    <row r="17275">
      <c r="S17275" s="73"/>
      <c r="T17275" s="73"/>
      <c r="U17275" s="74"/>
      <c r="V17275" s="74"/>
      <c r="W17275" s="74"/>
      <c r="X17275" s="74"/>
    </row>
    <row r="17276">
      <c r="S17276" s="73"/>
      <c r="T17276" s="73"/>
      <c r="U17276" s="74"/>
      <c r="V17276" s="74"/>
      <c r="W17276" s="74"/>
      <c r="X17276" s="74"/>
    </row>
    <row r="17277">
      <c r="S17277" s="73"/>
      <c r="T17277" s="73"/>
      <c r="U17277" s="74"/>
      <c r="V17277" s="74"/>
      <c r="W17277" s="74"/>
      <c r="X17277" s="74"/>
    </row>
    <row r="17278">
      <c r="S17278" s="73"/>
      <c r="T17278" s="73"/>
      <c r="U17278" s="74"/>
      <c r="V17278" s="74"/>
      <c r="W17278" s="74"/>
      <c r="X17278" s="74"/>
    </row>
    <row r="17279">
      <c r="S17279" s="73"/>
      <c r="T17279" s="73"/>
      <c r="U17279" s="74"/>
      <c r="V17279" s="74"/>
      <c r="W17279" s="74"/>
      <c r="X17279" s="74"/>
    </row>
    <row r="17280">
      <c r="S17280" s="73"/>
      <c r="T17280" s="73"/>
      <c r="U17280" s="74"/>
      <c r="V17280" s="74"/>
      <c r="W17280" s="74"/>
      <c r="X17280" s="74"/>
    </row>
    <row r="17281">
      <c r="S17281" s="73"/>
      <c r="T17281" s="73"/>
      <c r="U17281" s="74"/>
      <c r="V17281" s="74"/>
      <c r="W17281" s="74"/>
      <c r="X17281" s="74"/>
    </row>
    <row r="17282">
      <c r="S17282" s="73"/>
      <c r="T17282" s="73"/>
      <c r="U17282" s="74"/>
      <c r="V17282" s="74"/>
      <c r="W17282" s="74"/>
      <c r="X17282" s="74"/>
    </row>
    <row r="17283">
      <c r="S17283" s="76"/>
      <c r="T17283" s="73"/>
      <c r="U17283" s="74"/>
      <c r="V17283" s="74"/>
      <c r="W17283" s="74"/>
      <c r="X17283" s="74"/>
    </row>
    <row r="17284">
      <c r="S17284" s="73"/>
      <c r="T17284" s="73"/>
      <c r="U17284" s="74"/>
      <c r="V17284" s="74"/>
      <c r="W17284" s="74"/>
      <c r="X17284" s="74"/>
    </row>
    <row r="17285">
      <c r="S17285" s="73"/>
      <c r="T17285" s="73"/>
      <c r="U17285" s="74"/>
      <c r="V17285" s="74"/>
      <c r="W17285" s="74"/>
      <c r="X17285" s="74"/>
    </row>
    <row r="17286">
      <c r="S17286" s="76"/>
      <c r="T17286" s="73"/>
      <c r="U17286" s="74"/>
      <c r="V17286" s="74"/>
      <c r="W17286" s="74"/>
      <c r="X17286" s="74"/>
    </row>
    <row r="17287">
      <c r="S17287" s="73"/>
      <c r="T17287" s="73"/>
      <c r="U17287" s="74"/>
      <c r="V17287" s="74"/>
      <c r="W17287" s="74"/>
      <c r="X17287" s="74"/>
    </row>
    <row r="17288">
      <c r="S17288" s="73"/>
      <c r="T17288" s="73"/>
      <c r="U17288" s="74"/>
      <c r="V17288" s="74"/>
      <c r="W17288" s="74"/>
      <c r="X17288" s="74"/>
    </row>
    <row r="17289">
      <c r="S17289" s="73"/>
      <c r="T17289" s="73"/>
      <c r="U17289" s="74"/>
      <c r="V17289" s="74"/>
      <c r="W17289" s="74"/>
      <c r="X17289" s="74"/>
    </row>
    <row r="17290">
      <c r="S17290" s="73"/>
      <c r="T17290" s="73"/>
      <c r="U17290" s="74"/>
      <c r="V17290" s="74"/>
      <c r="W17290" s="74"/>
      <c r="X17290" s="74"/>
    </row>
    <row r="17291">
      <c r="S17291" s="73"/>
      <c r="T17291" s="73"/>
      <c r="U17291" s="74"/>
      <c r="V17291" s="74"/>
      <c r="W17291" s="74"/>
      <c r="X17291" s="74"/>
    </row>
    <row r="17292">
      <c r="S17292" s="73"/>
      <c r="T17292" s="73"/>
      <c r="U17292" s="74"/>
      <c r="V17292" s="74"/>
      <c r="W17292" s="74"/>
      <c r="X17292" s="74"/>
    </row>
    <row r="17293">
      <c r="S17293" s="73"/>
      <c r="T17293" s="73"/>
      <c r="U17293" s="74"/>
      <c r="V17293" s="74"/>
      <c r="W17293" s="74"/>
      <c r="X17293" s="74"/>
    </row>
    <row r="17294">
      <c r="S17294" s="73"/>
      <c r="T17294" s="73"/>
      <c r="U17294" s="74"/>
      <c r="V17294" s="74"/>
      <c r="W17294" s="74"/>
      <c r="X17294" s="74"/>
    </row>
    <row r="17295">
      <c r="S17295" s="73"/>
      <c r="T17295" s="73"/>
      <c r="U17295" s="74"/>
      <c r="V17295" s="74"/>
      <c r="W17295" s="74"/>
      <c r="X17295" s="74"/>
    </row>
    <row r="17296">
      <c r="S17296" s="73"/>
      <c r="T17296" s="73"/>
      <c r="U17296" s="74"/>
      <c r="V17296" s="74"/>
      <c r="W17296" s="74"/>
      <c r="X17296" s="74"/>
    </row>
    <row r="17297">
      <c r="S17297" s="73"/>
      <c r="T17297" s="73"/>
      <c r="U17297" s="74"/>
      <c r="V17297" s="74"/>
      <c r="W17297" s="74"/>
      <c r="X17297" s="74"/>
    </row>
    <row r="17298">
      <c r="S17298" s="76"/>
      <c r="T17298" s="73"/>
      <c r="U17298" s="74"/>
      <c r="V17298" s="74"/>
      <c r="W17298" s="74"/>
      <c r="X17298" s="74"/>
    </row>
    <row r="17299">
      <c r="S17299" s="73"/>
      <c r="T17299" s="73"/>
      <c r="U17299" s="74"/>
      <c r="V17299" s="74"/>
      <c r="W17299" s="74"/>
      <c r="X17299" s="74"/>
    </row>
    <row r="17300">
      <c r="S17300" s="73"/>
      <c r="T17300" s="73"/>
      <c r="U17300" s="74"/>
      <c r="V17300" s="74"/>
      <c r="W17300" s="74"/>
      <c r="X17300" s="74"/>
    </row>
    <row r="17301">
      <c r="S17301" s="73"/>
      <c r="T17301" s="73"/>
      <c r="U17301" s="74"/>
      <c r="V17301" s="74"/>
      <c r="W17301" s="74"/>
      <c r="X17301" s="74"/>
    </row>
    <row r="17302">
      <c r="S17302" s="73"/>
      <c r="T17302" s="73"/>
      <c r="U17302" s="74"/>
      <c r="V17302" s="74"/>
      <c r="W17302" s="74"/>
      <c r="X17302" s="74"/>
    </row>
    <row r="17303">
      <c r="S17303" s="73"/>
      <c r="T17303" s="73"/>
      <c r="U17303" s="74"/>
      <c r="V17303" s="74"/>
      <c r="W17303" s="74"/>
      <c r="X17303" s="74"/>
    </row>
    <row r="17304">
      <c r="S17304" s="73"/>
      <c r="T17304" s="73"/>
      <c r="U17304" s="74"/>
      <c r="V17304" s="74"/>
      <c r="W17304" s="74"/>
      <c r="X17304" s="74"/>
    </row>
    <row r="17305">
      <c r="S17305" s="73"/>
      <c r="T17305" s="73"/>
      <c r="U17305" s="74"/>
      <c r="V17305" s="74"/>
      <c r="W17305" s="74"/>
      <c r="X17305" s="74"/>
    </row>
    <row r="17306">
      <c r="S17306" s="73"/>
      <c r="T17306" s="73"/>
      <c r="U17306" s="74"/>
      <c r="V17306" s="74"/>
      <c r="W17306" s="74"/>
      <c r="X17306" s="74"/>
    </row>
    <row r="17307">
      <c r="S17307" s="73"/>
      <c r="T17307" s="73"/>
      <c r="U17307" s="74"/>
      <c r="V17307" s="74"/>
      <c r="W17307" s="74"/>
      <c r="X17307" s="74"/>
    </row>
    <row r="17308">
      <c r="S17308" s="73"/>
      <c r="T17308" s="73"/>
      <c r="U17308" s="74"/>
      <c r="V17308" s="74"/>
      <c r="W17308" s="74"/>
      <c r="X17308" s="74"/>
    </row>
    <row r="17309">
      <c r="S17309" s="73"/>
      <c r="T17309" s="73"/>
      <c r="U17309" s="74"/>
      <c r="V17309" s="74"/>
      <c r="W17309" s="74"/>
      <c r="X17309" s="74"/>
    </row>
    <row r="17310">
      <c r="S17310" s="73"/>
      <c r="T17310" s="73"/>
      <c r="U17310" s="74"/>
      <c r="V17310" s="74"/>
      <c r="W17310" s="74"/>
      <c r="X17310" s="74"/>
    </row>
    <row r="17311">
      <c r="S17311" s="73"/>
      <c r="T17311" s="73"/>
      <c r="U17311" s="74"/>
      <c r="V17311" s="74"/>
      <c r="W17311" s="74"/>
      <c r="X17311" s="74"/>
    </row>
    <row r="17312">
      <c r="S17312" s="73"/>
      <c r="T17312" s="73"/>
      <c r="U17312" s="74"/>
      <c r="V17312" s="74"/>
      <c r="W17312" s="74"/>
      <c r="X17312" s="74"/>
    </row>
    <row r="17313">
      <c r="S17313" s="73"/>
      <c r="T17313" s="73"/>
      <c r="U17313" s="74"/>
      <c r="V17313" s="74"/>
      <c r="W17313" s="74"/>
      <c r="X17313" s="74"/>
    </row>
    <row r="17314">
      <c r="S17314" s="73"/>
      <c r="T17314" s="73"/>
      <c r="U17314" s="74"/>
      <c r="V17314" s="74"/>
      <c r="W17314" s="74"/>
      <c r="X17314" s="74"/>
    </row>
    <row r="17315">
      <c r="S17315" s="73"/>
      <c r="T17315" s="73"/>
      <c r="U17315" s="74"/>
      <c r="V17315" s="74"/>
      <c r="W17315" s="74"/>
      <c r="X17315" s="74"/>
    </row>
    <row r="17316">
      <c r="S17316" s="73"/>
      <c r="T17316" s="73"/>
      <c r="U17316" s="74"/>
      <c r="V17316" s="74"/>
      <c r="W17316" s="74"/>
      <c r="X17316" s="74"/>
    </row>
    <row r="17317">
      <c r="S17317" s="73"/>
      <c r="T17317" s="73"/>
      <c r="U17317" s="74"/>
      <c r="V17317" s="74"/>
      <c r="W17317" s="74"/>
      <c r="X17317" s="74"/>
    </row>
    <row r="17318">
      <c r="S17318" s="73"/>
      <c r="T17318" s="73"/>
      <c r="U17318" s="74"/>
      <c r="V17318" s="74"/>
      <c r="W17318" s="74"/>
      <c r="X17318" s="74"/>
    </row>
    <row r="17319">
      <c r="S17319" s="73"/>
      <c r="T17319" s="73"/>
      <c r="U17319" s="74"/>
      <c r="V17319" s="74"/>
      <c r="W17319" s="74"/>
      <c r="X17319" s="74"/>
    </row>
    <row r="17320">
      <c r="S17320" s="73"/>
      <c r="T17320" s="73"/>
      <c r="U17320" s="74"/>
      <c r="V17320" s="74"/>
      <c r="W17320" s="74"/>
      <c r="X17320" s="74"/>
    </row>
    <row r="17321">
      <c r="S17321" s="73"/>
      <c r="T17321" s="73"/>
      <c r="U17321" s="74"/>
      <c r="V17321" s="74"/>
      <c r="W17321" s="74"/>
      <c r="X17321" s="74"/>
    </row>
    <row r="17322">
      <c r="S17322" s="73"/>
      <c r="T17322" s="73"/>
      <c r="U17322" s="74"/>
      <c r="V17322" s="74"/>
      <c r="W17322" s="74"/>
      <c r="X17322" s="74"/>
    </row>
    <row r="17323">
      <c r="S17323" s="73"/>
      <c r="T17323" s="73"/>
      <c r="U17323" s="74"/>
      <c r="V17323" s="74"/>
      <c r="W17323" s="74"/>
      <c r="X17323" s="74"/>
    </row>
    <row r="17324">
      <c r="S17324" s="73"/>
      <c r="T17324" s="73"/>
      <c r="U17324" s="74"/>
      <c r="V17324" s="74"/>
      <c r="W17324" s="74"/>
      <c r="X17324" s="74"/>
    </row>
    <row r="17325">
      <c r="S17325" s="73"/>
      <c r="T17325" s="73"/>
      <c r="U17325" s="74"/>
      <c r="V17325" s="74"/>
      <c r="W17325" s="74"/>
      <c r="X17325" s="74"/>
    </row>
    <row r="17326">
      <c r="S17326" s="73"/>
      <c r="T17326" s="73"/>
      <c r="U17326" s="74"/>
      <c r="V17326" s="74"/>
      <c r="W17326" s="74"/>
      <c r="X17326" s="74"/>
    </row>
    <row r="17327">
      <c r="S17327" s="73"/>
      <c r="T17327" s="73"/>
      <c r="U17327" s="74"/>
      <c r="V17327" s="74"/>
      <c r="W17327" s="74"/>
      <c r="X17327" s="74"/>
    </row>
    <row r="17328">
      <c r="S17328" s="73"/>
      <c r="T17328" s="73"/>
      <c r="U17328" s="74"/>
      <c r="V17328" s="74"/>
      <c r="W17328" s="74"/>
      <c r="X17328" s="74"/>
    </row>
    <row r="17329">
      <c r="S17329" s="73"/>
      <c r="T17329" s="73"/>
      <c r="U17329" s="74"/>
      <c r="V17329" s="74"/>
      <c r="W17329" s="74"/>
      <c r="X17329" s="74"/>
    </row>
    <row r="17330">
      <c r="S17330" s="73"/>
      <c r="T17330" s="73"/>
      <c r="U17330" s="74"/>
      <c r="V17330" s="74"/>
      <c r="W17330" s="74"/>
      <c r="X17330" s="74"/>
    </row>
    <row r="17331">
      <c r="S17331" s="73"/>
      <c r="T17331" s="73"/>
      <c r="U17331" s="74"/>
      <c r="V17331" s="74"/>
      <c r="W17331" s="74"/>
      <c r="X17331" s="74"/>
    </row>
    <row r="17332">
      <c r="S17332" s="73"/>
      <c r="T17332" s="73"/>
      <c r="U17332" s="74"/>
      <c r="V17332" s="74"/>
      <c r="W17332" s="74"/>
      <c r="X17332" s="74"/>
    </row>
    <row r="17333">
      <c r="S17333" s="73"/>
      <c r="T17333" s="73"/>
      <c r="U17333" s="74"/>
      <c r="V17333" s="74"/>
      <c r="W17333" s="74"/>
      <c r="X17333" s="74"/>
    </row>
    <row r="17334">
      <c r="S17334" s="73"/>
      <c r="T17334" s="73"/>
      <c r="U17334" s="74"/>
      <c r="V17334" s="74"/>
      <c r="W17334" s="74"/>
      <c r="X17334" s="74"/>
    </row>
    <row r="17335">
      <c r="S17335" s="73"/>
      <c r="T17335" s="73"/>
      <c r="U17335" s="74"/>
      <c r="V17335" s="74"/>
      <c r="W17335" s="74"/>
      <c r="X17335" s="74"/>
    </row>
    <row r="17336">
      <c r="S17336" s="73"/>
      <c r="T17336" s="73"/>
      <c r="U17336" s="74"/>
      <c r="V17336" s="74"/>
      <c r="W17336" s="74"/>
      <c r="X17336" s="74"/>
    </row>
    <row r="17337">
      <c r="S17337" s="73"/>
      <c r="T17337" s="73"/>
      <c r="U17337" s="74"/>
      <c r="V17337" s="74"/>
      <c r="W17337" s="74"/>
      <c r="X17337" s="74"/>
    </row>
    <row r="17338">
      <c r="S17338" s="73"/>
      <c r="T17338" s="73"/>
      <c r="U17338" s="74"/>
      <c r="V17338" s="74"/>
      <c r="W17338" s="74"/>
      <c r="X17338" s="74"/>
    </row>
    <row r="17339">
      <c r="S17339" s="73"/>
      <c r="T17339" s="73"/>
      <c r="U17339" s="74"/>
      <c r="V17339" s="74"/>
      <c r="W17339" s="74"/>
      <c r="X17339" s="74"/>
    </row>
    <row r="17340">
      <c r="S17340" s="73"/>
      <c r="T17340" s="73"/>
      <c r="U17340" s="74"/>
      <c r="V17340" s="74"/>
      <c r="W17340" s="74"/>
      <c r="X17340" s="74"/>
    </row>
    <row r="17341">
      <c r="S17341" s="73"/>
      <c r="T17341" s="73"/>
      <c r="U17341" s="74"/>
      <c r="V17341" s="74"/>
      <c r="W17341" s="74"/>
      <c r="X17341" s="74"/>
    </row>
    <row r="17342">
      <c r="S17342" s="73"/>
      <c r="T17342" s="73"/>
      <c r="U17342" s="74"/>
      <c r="V17342" s="74"/>
      <c r="W17342" s="74"/>
      <c r="X17342" s="74"/>
    </row>
    <row r="17343">
      <c r="S17343" s="73"/>
      <c r="T17343" s="73"/>
      <c r="U17343" s="74"/>
      <c r="V17343" s="74"/>
      <c r="W17343" s="74"/>
      <c r="X17343" s="74"/>
    </row>
    <row r="17344">
      <c r="S17344" s="73"/>
      <c r="T17344" s="73"/>
      <c r="U17344" s="74"/>
      <c r="V17344" s="74"/>
      <c r="W17344" s="74"/>
      <c r="X17344" s="74"/>
    </row>
    <row r="17345">
      <c r="S17345" s="73"/>
      <c r="T17345" s="73"/>
      <c r="U17345" s="74"/>
      <c r="V17345" s="74"/>
      <c r="W17345" s="74"/>
      <c r="X17345" s="74"/>
    </row>
    <row r="17346">
      <c r="S17346" s="73"/>
      <c r="T17346" s="73"/>
      <c r="U17346" s="74"/>
      <c r="V17346" s="74"/>
      <c r="W17346" s="74"/>
      <c r="X17346" s="74"/>
    </row>
    <row r="17347">
      <c r="S17347" s="73"/>
      <c r="T17347" s="73"/>
      <c r="U17347" s="74"/>
      <c r="V17347" s="74"/>
      <c r="W17347" s="74"/>
      <c r="X17347" s="74"/>
    </row>
    <row r="17348">
      <c r="S17348" s="73"/>
      <c r="T17348" s="73"/>
      <c r="U17348" s="74"/>
      <c r="V17348" s="74"/>
      <c r="W17348" s="74"/>
      <c r="X17348" s="74"/>
    </row>
    <row r="17349">
      <c r="S17349" s="73"/>
      <c r="T17349" s="73"/>
      <c r="U17349" s="74"/>
      <c r="V17349" s="74"/>
      <c r="W17349" s="74"/>
      <c r="X17349" s="74"/>
    </row>
    <row r="17350">
      <c r="S17350" s="73"/>
      <c r="T17350" s="73"/>
      <c r="U17350" s="74"/>
      <c r="V17350" s="74"/>
      <c r="W17350" s="74"/>
      <c r="X17350" s="74"/>
    </row>
    <row r="17351">
      <c r="S17351" s="73"/>
      <c r="T17351" s="73"/>
      <c r="U17351" s="74"/>
      <c r="V17351" s="74"/>
      <c r="W17351" s="74"/>
      <c r="X17351" s="74"/>
    </row>
    <row r="17352">
      <c r="S17352" s="73"/>
      <c r="T17352" s="73"/>
      <c r="U17352" s="74"/>
      <c r="V17352" s="74"/>
      <c r="W17352" s="74"/>
      <c r="X17352" s="74"/>
    </row>
    <row r="17353">
      <c r="S17353" s="73"/>
      <c r="T17353" s="73"/>
      <c r="U17353" s="74"/>
      <c r="V17353" s="74"/>
      <c r="W17353" s="74"/>
      <c r="X17353" s="74"/>
    </row>
    <row r="17354">
      <c r="S17354" s="73"/>
      <c r="T17354" s="73"/>
      <c r="U17354" s="74"/>
      <c r="V17354" s="74"/>
      <c r="W17354" s="74"/>
      <c r="X17354" s="74"/>
    </row>
    <row r="17355">
      <c r="S17355" s="73"/>
      <c r="T17355" s="73"/>
      <c r="U17355" s="74"/>
      <c r="V17355" s="74"/>
      <c r="W17355" s="74"/>
      <c r="X17355" s="74"/>
    </row>
    <row r="17356">
      <c r="S17356" s="73"/>
      <c r="T17356" s="73"/>
      <c r="U17356" s="74"/>
      <c r="V17356" s="74"/>
      <c r="W17356" s="74"/>
      <c r="X17356" s="74"/>
    </row>
    <row r="17357">
      <c r="S17357" s="73"/>
      <c r="T17357" s="73"/>
      <c r="U17357" s="74"/>
      <c r="V17357" s="74"/>
      <c r="W17357" s="74"/>
      <c r="X17357" s="74"/>
    </row>
    <row r="17358">
      <c r="S17358" s="73"/>
      <c r="T17358" s="73"/>
      <c r="U17358" s="74"/>
      <c r="V17358" s="74"/>
      <c r="W17358" s="74"/>
      <c r="X17358" s="74"/>
    </row>
    <row r="17359">
      <c r="S17359" s="73"/>
      <c r="T17359" s="73"/>
      <c r="U17359" s="74"/>
      <c r="V17359" s="74"/>
      <c r="W17359" s="74"/>
      <c r="X17359" s="74"/>
    </row>
    <row r="17360">
      <c r="S17360" s="73"/>
      <c r="T17360" s="73"/>
      <c r="U17360" s="74"/>
      <c r="V17360" s="74"/>
      <c r="W17360" s="74"/>
      <c r="X17360" s="74"/>
    </row>
    <row r="17361">
      <c r="S17361" s="73"/>
      <c r="T17361" s="73"/>
      <c r="U17361" s="74"/>
      <c r="V17361" s="74"/>
      <c r="W17361" s="74"/>
      <c r="X17361" s="74"/>
    </row>
    <row r="17362">
      <c r="S17362" s="73"/>
      <c r="T17362" s="73"/>
      <c r="U17362" s="74"/>
      <c r="V17362" s="74"/>
      <c r="W17362" s="74"/>
      <c r="X17362" s="74"/>
    </row>
    <row r="17363">
      <c r="S17363" s="73"/>
      <c r="T17363" s="73"/>
      <c r="U17363" s="74"/>
      <c r="V17363" s="74"/>
      <c r="W17363" s="74"/>
      <c r="X17363" s="74"/>
    </row>
    <row r="17364">
      <c r="S17364" s="73"/>
      <c r="T17364" s="73"/>
      <c r="U17364" s="74"/>
      <c r="V17364" s="74"/>
      <c r="W17364" s="74"/>
      <c r="X17364" s="74"/>
    </row>
    <row r="17365">
      <c r="S17365" s="73"/>
      <c r="T17365" s="73"/>
      <c r="U17365" s="74"/>
      <c r="V17365" s="74"/>
      <c r="W17365" s="74"/>
      <c r="X17365" s="74"/>
    </row>
    <row r="17366">
      <c r="S17366" s="73"/>
      <c r="T17366" s="73"/>
      <c r="U17366" s="74"/>
      <c r="V17366" s="74"/>
      <c r="W17366" s="74"/>
      <c r="X17366" s="74"/>
    </row>
    <row r="17367">
      <c r="S17367" s="73"/>
      <c r="T17367" s="73"/>
      <c r="U17367" s="74"/>
      <c r="V17367" s="74"/>
      <c r="W17367" s="74"/>
      <c r="X17367" s="74"/>
    </row>
    <row r="17368">
      <c r="S17368" s="73"/>
      <c r="T17368" s="73"/>
      <c r="U17368" s="74"/>
      <c r="V17368" s="74"/>
      <c r="W17368" s="74"/>
      <c r="X17368" s="74"/>
    </row>
    <row r="17369">
      <c r="S17369" s="73"/>
      <c r="T17369" s="73"/>
      <c r="U17369" s="74"/>
      <c r="V17369" s="74"/>
      <c r="W17369" s="74"/>
      <c r="X17369" s="74"/>
    </row>
    <row r="17370">
      <c r="S17370" s="73"/>
      <c r="T17370" s="73"/>
      <c r="U17370" s="74"/>
      <c r="V17370" s="74"/>
      <c r="W17370" s="74"/>
      <c r="X17370" s="74"/>
    </row>
    <row r="17371">
      <c r="S17371" s="73"/>
      <c r="T17371" s="73"/>
      <c r="U17371" s="74"/>
      <c r="V17371" s="74"/>
      <c r="W17371" s="74"/>
      <c r="X17371" s="74"/>
    </row>
    <row r="17372">
      <c r="S17372" s="73"/>
      <c r="T17372" s="73"/>
      <c r="U17372" s="74"/>
      <c r="V17372" s="74"/>
      <c r="W17372" s="74"/>
      <c r="X17372" s="74"/>
    </row>
    <row r="17373">
      <c r="S17373" s="73"/>
      <c r="T17373" s="73"/>
      <c r="U17373" s="74"/>
      <c r="V17373" s="74"/>
      <c r="W17373" s="74"/>
      <c r="X17373" s="74"/>
    </row>
    <row r="17374">
      <c r="S17374" s="73"/>
      <c r="T17374" s="73"/>
      <c r="U17374" s="74"/>
      <c r="V17374" s="74"/>
      <c r="W17374" s="74"/>
      <c r="X17374" s="74"/>
    </row>
    <row r="17375">
      <c r="S17375" s="73"/>
      <c r="T17375" s="73"/>
      <c r="U17375" s="74"/>
      <c r="V17375" s="74"/>
      <c r="W17375" s="74"/>
      <c r="X17375" s="74"/>
    </row>
    <row r="17376">
      <c r="S17376" s="73"/>
      <c r="T17376" s="73"/>
      <c r="U17376" s="74"/>
      <c r="V17376" s="74"/>
      <c r="W17376" s="74"/>
      <c r="X17376" s="74"/>
    </row>
    <row r="17377">
      <c r="S17377" s="73"/>
      <c r="T17377" s="73"/>
      <c r="U17377" s="74"/>
      <c r="V17377" s="74"/>
      <c r="W17377" s="74"/>
      <c r="X17377" s="74"/>
    </row>
    <row r="17378">
      <c r="S17378" s="73"/>
      <c r="T17378" s="73"/>
      <c r="U17378" s="74"/>
      <c r="V17378" s="74"/>
      <c r="W17378" s="74"/>
      <c r="X17378" s="74"/>
    </row>
    <row r="17379">
      <c r="S17379" s="73"/>
      <c r="T17379" s="73"/>
      <c r="U17379" s="74"/>
      <c r="V17379" s="74"/>
      <c r="W17379" s="74"/>
      <c r="X17379" s="74"/>
    </row>
    <row r="17380">
      <c r="S17380" s="73"/>
      <c r="T17380" s="73"/>
      <c r="U17380" s="74"/>
      <c r="V17380" s="74"/>
      <c r="W17380" s="74"/>
      <c r="X17380" s="74"/>
    </row>
    <row r="17381">
      <c r="S17381" s="73"/>
      <c r="T17381" s="73"/>
      <c r="U17381" s="74"/>
      <c r="V17381" s="74"/>
      <c r="W17381" s="74"/>
      <c r="X17381" s="74"/>
    </row>
    <row r="17382">
      <c r="S17382" s="73"/>
      <c r="T17382" s="73"/>
      <c r="U17382" s="74"/>
      <c r="V17382" s="74"/>
      <c r="W17382" s="74"/>
      <c r="X17382" s="74"/>
    </row>
    <row r="17383">
      <c r="S17383" s="73"/>
      <c r="T17383" s="73"/>
      <c r="U17383" s="74"/>
      <c r="V17383" s="74"/>
      <c r="W17383" s="74"/>
      <c r="X17383" s="74"/>
    </row>
    <row r="17384">
      <c r="S17384" s="73"/>
      <c r="T17384" s="73"/>
      <c r="U17384" s="74"/>
      <c r="V17384" s="74"/>
      <c r="W17384" s="74"/>
      <c r="X17384" s="74"/>
    </row>
    <row r="17385">
      <c r="S17385" s="76"/>
      <c r="T17385" s="73"/>
      <c r="U17385" s="74"/>
      <c r="V17385" s="74"/>
      <c r="W17385" s="74"/>
      <c r="X17385" s="74"/>
    </row>
    <row r="17386">
      <c r="S17386" s="73"/>
      <c r="T17386" s="73"/>
      <c r="U17386" s="74"/>
      <c r="V17386" s="74"/>
      <c r="W17386" s="74"/>
      <c r="X17386" s="74"/>
    </row>
    <row r="17387">
      <c r="S17387" s="73"/>
      <c r="T17387" s="73"/>
      <c r="U17387" s="74"/>
      <c r="V17387" s="74"/>
      <c r="W17387" s="74"/>
      <c r="X17387" s="74"/>
    </row>
    <row r="17388">
      <c r="S17388" s="73"/>
      <c r="T17388" s="73"/>
      <c r="U17388" s="74"/>
      <c r="V17388" s="74"/>
      <c r="W17388" s="74"/>
      <c r="X17388" s="74"/>
    </row>
    <row r="17389">
      <c r="S17389" s="73"/>
      <c r="T17389" s="73"/>
      <c r="U17389" s="74"/>
      <c r="V17389" s="74"/>
      <c r="W17389" s="74"/>
      <c r="X17389" s="74"/>
    </row>
    <row r="17390">
      <c r="S17390" s="73"/>
      <c r="T17390" s="73"/>
      <c r="U17390" s="74"/>
      <c r="V17390" s="74"/>
      <c r="W17390" s="74"/>
      <c r="X17390" s="74"/>
    </row>
    <row r="17391">
      <c r="S17391" s="73"/>
      <c r="T17391" s="73"/>
      <c r="U17391" s="74"/>
      <c r="V17391" s="74"/>
      <c r="W17391" s="74"/>
      <c r="X17391" s="74"/>
    </row>
    <row r="17392">
      <c r="S17392" s="73"/>
      <c r="T17392" s="73"/>
      <c r="U17392" s="74"/>
      <c r="V17392" s="74"/>
      <c r="W17392" s="74"/>
      <c r="X17392" s="74"/>
    </row>
    <row r="17393">
      <c r="S17393" s="73"/>
      <c r="T17393" s="73"/>
      <c r="U17393" s="74"/>
      <c r="V17393" s="74"/>
      <c r="W17393" s="74"/>
      <c r="X17393" s="74"/>
    </row>
    <row r="17394">
      <c r="S17394" s="73"/>
      <c r="T17394" s="73"/>
      <c r="U17394" s="74"/>
      <c r="V17394" s="74"/>
      <c r="W17394" s="74"/>
      <c r="X17394" s="74"/>
    </row>
    <row r="17395">
      <c r="S17395" s="73"/>
      <c r="T17395" s="73"/>
      <c r="U17395" s="74"/>
      <c r="V17395" s="74"/>
      <c r="W17395" s="74"/>
      <c r="X17395" s="74"/>
    </row>
    <row r="17396">
      <c r="S17396" s="73"/>
      <c r="T17396" s="73"/>
      <c r="U17396" s="74"/>
      <c r="V17396" s="74"/>
      <c r="W17396" s="74"/>
      <c r="X17396" s="74"/>
    </row>
    <row r="17397">
      <c r="S17397" s="73"/>
      <c r="T17397" s="73"/>
      <c r="U17397" s="74"/>
      <c r="V17397" s="74"/>
      <c r="W17397" s="74"/>
      <c r="X17397" s="74"/>
    </row>
    <row r="17398">
      <c r="S17398" s="73"/>
      <c r="T17398" s="73"/>
      <c r="U17398" s="74"/>
      <c r="V17398" s="74"/>
      <c r="W17398" s="74"/>
      <c r="X17398" s="74"/>
    </row>
    <row r="17399">
      <c r="S17399" s="73"/>
      <c r="T17399" s="73"/>
      <c r="U17399" s="74"/>
      <c r="V17399" s="74"/>
      <c r="W17399" s="74"/>
      <c r="X17399" s="74"/>
    </row>
    <row r="17400">
      <c r="S17400" s="73"/>
      <c r="T17400" s="73"/>
      <c r="U17400" s="74"/>
      <c r="V17400" s="74"/>
      <c r="W17400" s="74"/>
      <c r="X17400" s="74"/>
    </row>
    <row r="17401">
      <c r="S17401" s="73"/>
      <c r="T17401" s="73"/>
      <c r="U17401" s="74"/>
      <c r="V17401" s="74"/>
      <c r="W17401" s="74"/>
      <c r="X17401" s="74"/>
    </row>
    <row r="17402">
      <c r="S17402" s="73"/>
      <c r="T17402" s="73"/>
      <c r="U17402" s="74"/>
      <c r="V17402" s="74"/>
      <c r="W17402" s="74"/>
      <c r="X17402" s="74"/>
    </row>
    <row r="17403">
      <c r="S17403" s="76"/>
      <c r="T17403" s="73"/>
      <c r="U17403" s="74"/>
      <c r="V17403" s="74"/>
      <c r="W17403" s="74"/>
      <c r="X17403" s="74"/>
    </row>
    <row r="17404">
      <c r="S17404" s="73"/>
      <c r="T17404" s="73"/>
      <c r="U17404" s="74"/>
      <c r="V17404" s="74"/>
      <c r="W17404" s="74"/>
      <c r="X17404" s="74"/>
    </row>
    <row r="17405">
      <c r="S17405" s="76"/>
      <c r="T17405" s="73"/>
      <c r="U17405" s="74"/>
      <c r="V17405" s="74"/>
      <c r="W17405" s="74"/>
      <c r="X17405" s="74"/>
    </row>
    <row r="17406">
      <c r="S17406" s="73"/>
      <c r="T17406" s="73"/>
      <c r="U17406" s="74"/>
      <c r="V17406" s="74"/>
      <c r="W17406" s="74"/>
      <c r="X17406" s="74"/>
    </row>
    <row r="17407">
      <c r="S17407" s="73"/>
      <c r="T17407" s="73"/>
      <c r="U17407" s="74"/>
      <c r="V17407" s="74"/>
      <c r="W17407" s="74"/>
      <c r="X17407" s="74"/>
    </row>
    <row r="17408">
      <c r="S17408" s="73"/>
      <c r="T17408" s="73"/>
      <c r="U17408" s="74"/>
      <c r="V17408" s="74"/>
      <c r="W17408" s="74"/>
      <c r="X17408" s="74"/>
    </row>
    <row r="17409">
      <c r="S17409" s="73"/>
      <c r="T17409" s="73"/>
      <c r="U17409" s="74"/>
      <c r="V17409" s="74"/>
      <c r="W17409" s="74"/>
      <c r="X17409" s="74"/>
    </row>
    <row r="17410">
      <c r="S17410" s="76"/>
      <c r="T17410" s="73"/>
      <c r="U17410" s="74"/>
      <c r="V17410" s="74"/>
      <c r="W17410" s="74"/>
      <c r="X17410" s="74"/>
    </row>
    <row r="17411">
      <c r="S17411" s="73"/>
      <c r="T17411" s="73"/>
      <c r="U17411" s="74"/>
      <c r="V17411" s="74"/>
      <c r="W17411" s="74"/>
      <c r="X17411" s="74"/>
    </row>
    <row r="17412">
      <c r="S17412" s="73"/>
      <c r="T17412" s="73"/>
      <c r="U17412" s="74"/>
      <c r="V17412" s="74"/>
      <c r="W17412" s="74"/>
      <c r="X17412" s="74"/>
    </row>
    <row r="17413">
      <c r="S17413" s="73"/>
      <c r="T17413" s="73"/>
      <c r="U17413" s="74"/>
      <c r="V17413" s="74"/>
      <c r="W17413" s="74"/>
      <c r="X17413" s="74"/>
    </row>
    <row r="17414">
      <c r="S17414" s="73"/>
      <c r="T17414" s="73"/>
      <c r="U17414" s="74"/>
      <c r="V17414" s="74"/>
      <c r="W17414" s="74"/>
      <c r="X17414" s="74"/>
    </row>
    <row r="17415">
      <c r="S17415" s="73"/>
      <c r="T17415" s="73"/>
      <c r="U17415" s="74"/>
      <c r="V17415" s="74"/>
      <c r="W17415" s="74"/>
      <c r="X17415" s="74"/>
    </row>
    <row r="17416">
      <c r="S17416" s="73"/>
      <c r="T17416" s="73"/>
      <c r="U17416" s="74"/>
      <c r="V17416" s="74"/>
      <c r="W17416" s="74"/>
      <c r="X17416" s="74"/>
    </row>
    <row r="17417">
      <c r="S17417" s="73"/>
      <c r="T17417" s="73"/>
      <c r="U17417" s="74"/>
      <c r="V17417" s="74"/>
      <c r="W17417" s="74"/>
      <c r="X17417" s="74"/>
    </row>
    <row r="17418">
      <c r="S17418" s="76"/>
      <c r="T17418" s="73"/>
      <c r="U17418" s="74"/>
      <c r="V17418" s="74"/>
      <c r="W17418" s="74"/>
      <c r="X17418" s="74"/>
    </row>
    <row r="17419">
      <c r="S17419" s="73"/>
      <c r="T17419" s="73"/>
      <c r="U17419" s="74"/>
      <c r="V17419" s="74"/>
      <c r="W17419" s="74"/>
      <c r="X17419" s="74"/>
    </row>
    <row r="17420">
      <c r="S17420" s="73"/>
      <c r="T17420" s="73"/>
      <c r="U17420" s="74"/>
      <c r="V17420" s="74"/>
      <c r="W17420" s="74"/>
      <c r="X17420" s="74"/>
    </row>
    <row r="17421">
      <c r="S17421" s="76"/>
      <c r="T17421" s="73"/>
      <c r="U17421" s="74"/>
      <c r="V17421" s="74"/>
      <c r="W17421" s="74"/>
      <c r="X17421" s="74"/>
    </row>
    <row r="17422">
      <c r="S17422" s="73"/>
      <c r="T17422" s="73"/>
      <c r="U17422" s="74"/>
      <c r="V17422" s="74"/>
      <c r="W17422" s="74"/>
      <c r="X17422" s="74"/>
    </row>
    <row r="17423">
      <c r="S17423" s="73"/>
      <c r="T17423" s="73"/>
      <c r="U17423" s="74"/>
      <c r="V17423" s="74"/>
      <c r="W17423" s="74"/>
      <c r="X17423" s="74"/>
    </row>
    <row r="17424">
      <c r="S17424" s="73"/>
      <c r="T17424" s="73"/>
      <c r="U17424" s="74"/>
      <c r="V17424" s="74"/>
      <c r="W17424" s="74"/>
      <c r="X17424" s="74"/>
    </row>
    <row r="17425">
      <c r="S17425" s="73"/>
      <c r="T17425" s="73"/>
      <c r="U17425" s="74"/>
      <c r="V17425" s="74"/>
      <c r="W17425" s="74"/>
      <c r="X17425" s="74"/>
    </row>
    <row r="17426">
      <c r="S17426" s="73"/>
      <c r="T17426" s="73"/>
      <c r="U17426" s="74"/>
      <c r="V17426" s="74"/>
      <c r="W17426" s="74"/>
      <c r="X17426" s="74"/>
    </row>
    <row r="17427">
      <c r="S17427" s="73"/>
      <c r="T17427" s="73"/>
      <c r="U17427" s="74"/>
      <c r="V17427" s="74"/>
      <c r="W17427" s="74"/>
      <c r="X17427" s="74"/>
    </row>
    <row r="17428">
      <c r="S17428" s="73"/>
      <c r="T17428" s="73"/>
      <c r="U17428" s="74"/>
      <c r="V17428" s="74"/>
      <c r="W17428" s="74"/>
      <c r="X17428" s="74"/>
    </row>
    <row r="17429">
      <c r="S17429" s="73"/>
      <c r="T17429" s="73"/>
      <c r="U17429" s="74"/>
      <c r="V17429" s="74"/>
      <c r="W17429" s="74"/>
      <c r="X17429" s="74"/>
    </row>
    <row r="17430">
      <c r="S17430" s="73"/>
      <c r="T17430" s="73"/>
      <c r="U17430" s="74"/>
      <c r="V17430" s="74"/>
      <c r="W17430" s="74"/>
      <c r="X17430" s="74"/>
    </row>
    <row r="17431">
      <c r="S17431" s="73"/>
      <c r="T17431" s="73"/>
      <c r="U17431" s="74"/>
      <c r="V17431" s="74"/>
      <c r="W17431" s="74"/>
      <c r="X17431" s="74"/>
    </row>
    <row r="17432">
      <c r="S17432" s="73"/>
      <c r="T17432" s="73"/>
      <c r="U17432" s="74"/>
      <c r="V17432" s="74"/>
      <c r="W17432" s="74"/>
      <c r="X17432" s="74"/>
    </row>
    <row r="17433">
      <c r="S17433" s="73"/>
      <c r="T17433" s="73"/>
      <c r="U17433" s="74"/>
      <c r="V17433" s="74"/>
      <c r="W17433" s="74"/>
      <c r="X17433" s="74"/>
    </row>
    <row r="17434">
      <c r="S17434" s="73"/>
      <c r="T17434" s="73"/>
      <c r="U17434" s="74"/>
      <c r="V17434" s="74"/>
      <c r="W17434" s="74"/>
      <c r="X17434" s="74"/>
    </row>
    <row r="17435">
      <c r="S17435" s="73"/>
      <c r="T17435" s="73"/>
      <c r="U17435" s="74"/>
      <c r="V17435" s="74"/>
      <c r="W17435" s="74"/>
      <c r="X17435" s="74"/>
    </row>
    <row r="17436">
      <c r="S17436" s="73"/>
      <c r="T17436" s="73"/>
      <c r="U17436" s="74"/>
      <c r="V17436" s="74"/>
      <c r="W17436" s="74"/>
      <c r="X17436" s="74"/>
    </row>
    <row r="17437">
      <c r="S17437" s="73"/>
      <c r="T17437" s="73"/>
      <c r="U17437" s="74"/>
      <c r="V17437" s="74"/>
      <c r="W17437" s="74"/>
      <c r="X17437" s="74"/>
    </row>
    <row r="17438">
      <c r="S17438" s="73"/>
      <c r="T17438" s="73"/>
      <c r="U17438" s="74"/>
      <c r="V17438" s="74"/>
      <c r="W17438" s="74"/>
      <c r="X17438" s="74"/>
    </row>
    <row r="17439">
      <c r="S17439" s="73"/>
      <c r="T17439" s="73"/>
      <c r="U17439" s="74"/>
      <c r="V17439" s="74"/>
      <c r="W17439" s="74"/>
      <c r="X17439" s="74"/>
    </row>
    <row r="17440">
      <c r="S17440" s="73"/>
      <c r="T17440" s="73"/>
      <c r="U17440" s="74"/>
      <c r="V17440" s="74"/>
      <c r="W17440" s="74"/>
      <c r="X17440" s="74"/>
    </row>
    <row r="17441">
      <c r="S17441" s="73"/>
      <c r="T17441" s="73"/>
      <c r="U17441" s="74"/>
      <c r="V17441" s="74"/>
      <c r="W17441" s="74"/>
      <c r="X17441" s="74"/>
    </row>
    <row r="17442">
      <c r="S17442" s="73"/>
      <c r="T17442" s="73"/>
      <c r="U17442" s="74"/>
      <c r="V17442" s="74"/>
      <c r="W17442" s="74"/>
      <c r="X17442" s="74"/>
    </row>
    <row r="17443">
      <c r="S17443" s="73"/>
      <c r="T17443" s="73"/>
      <c r="U17443" s="74"/>
      <c r="V17443" s="74"/>
      <c r="W17443" s="74"/>
      <c r="X17443" s="74"/>
    </row>
    <row r="17444">
      <c r="S17444" s="73"/>
      <c r="T17444" s="73"/>
      <c r="U17444" s="74"/>
      <c r="V17444" s="74"/>
      <c r="W17444" s="74"/>
      <c r="X17444" s="74"/>
    </row>
    <row r="17445">
      <c r="S17445" s="73"/>
      <c r="T17445" s="73"/>
      <c r="U17445" s="74"/>
      <c r="V17445" s="74"/>
      <c r="W17445" s="74"/>
      <c r="X17445" s="74"/>
    </row>
    <row r="17446">
      <c r="S17446" s="73"/>
      <c r="T17446" s="73"/>
      <c r="U17446" s="74"/>
      <c r="V17446" s="74"/>
      <c r="W17446" s="74"/>
      <c r="X17446" s="74"/>
    </row>
    <row r="17447">
      <c r="S17447" s="73"/>
      <c r="T17447" s="73"/>
      <c r="U17447" s="74"/>
      <c r="V17447" s="74"/>
      <c r="W17447" s="74"/>
      <c r="X17447" s="74"/>
    </row>
    <row r="17448">
      <c r="S17448" s="73"/>
      <c r="T17448" s="73"/>
      <c r="U17448" s="74"/>
      <c r="V17448" s="74"/>
      <c r="W17448" s="74"/>
      <c r="X17448" s="74"/>
    </row>
    <row r="17449">
      <c r="S17449" s="73"/>
      <c r="T17449" s="73"/>
      <c r="U17449" s="74"/>
      <c r="V17449" s="74"/>
      <c r="W17449" s="74"/>
      <c r="X17449" s="74"/>
    </row>
    <row r="17450">
      <c r="S17450" s="73"/>
      <c r="T17450" s="73"/>
      <c r="U17450" s="74"/>
      <c r="V17450" s="74"/>
      <c r="W17450" s="74"/>
      <c r="X17450" s="74"/>
    </row>
    <row r="17451">
      <c r="S17451" s="73"/>
      <c r="T17451" s="73"/>
      <c r="U17451" s="74"/>
      <c r="V17451" s="74"/>
      <c r="W17451" s="74"/>
      <c r="X17451" s="74"/>
    </row>
    <row r="17452">
      <c r="S17452" s="73"/>
      <c r="T17452" s="73"/>
      <c r="U17452" s="74"/>
      <c r="V17452" s="74"/>
      <c r="W17452" s="74"/>
      <c r="X17452" s="74"/>
    </row>
    <row r="17453">
      <c r="S17453" s="73"/>
      <c r="T17453" s="73"/>
      <c r="U17453" s="74"/>
      <c r="V17453" s="74"/>
      <c r="W17453" s="74"/>
      <c r="X17453" s="74"/>
    </row>
    <row r="17454">
      <c r="S17454" s="73"/>
      <c r="T17454" s="73"/>
      <c r="U17454" s="74"/>
      <c r="V17454" s="74"/>
      <c r="W17454" s="74"/>
      <c r="X17454" s="74"/>
    </row>
    <row r="17455">
      <c r="S17455" s="73"/>
      <c r="T17455" s="73"/>
      <c r="U17455" s="74"/>
      <c r="V17455" s="74"/>
      <c r="W17455" s="74"/>
      <c r="X17455" s="74"/>
    </row>
    <row r="17456">
      <c r="S17456" s="73"/>
      <c r="T17456" s="73"/>
      <c r="U17456" s="74"/>
      <c r="V17456" s="74"/>
      <c r="W17456" s="74"/>
      <c r="X17456" s="74"/>
    </row>
    <row r="17457">
      <c r="S17457" s="73"/>
      <c r="T17457" s="73"/>
      <c r="U17457" s="74"/>
      <c r="V17457" s="74"/>
      <c r="W17457" s="74"/>
      <c r="X17457" s="74"/>
    </row>
    <row r="17458">
      <c r="S17458" s="73"/>
      <c r="T17458" s="73"/>
      <c r="U17458" s="74"/>
      <c r="V17458" s="74"/>
      <c r="W17458" s="74"/>
      <c r="X17458" s="74"/>
    </row>
    <row r="17459">
      <c r="S17459" s="73"/>
      <c r="T17459" s="73"/>
      <c r="U17459" s="74"/>
      <c r="V17459" s="74"/>
      <c r="W17459" s="74"/>
      <c r="X17459" s="74"/>
    </row>
    <row r="17460">
      <c r="S17460" s="73"/>
      <c r="T17460" s="73"/>
      <c r="U17460" s="74"/>
      <c r="V17460" s="74"/>
      <c r="W17460" s="74"/>
      <c r="X17460" s="74"/>
    </row>
    <row r="17461">
      <c r="S17461" s="73"/>
      <c r="T17461" s="73"/>
      <c r="U17461" s="74"/>
      <c r="V17461" s="74"/>
      <c r="W17461" s="74"/>
      <c r="X17461" s="74"/>
    </row>
    <row r="17462">
      <c r="S17462" s="73"/>
      <c r="T17462" s="73"/>
      <c r="U17462" s="74"/>
      <c r="V17462" s="74"/>
      <c r="W17462" s="74"/>
      <c r="X17462" s="74"/>
    </row>
    <row r="17463">
      <c r="S17463" s="73"/>
      <c r="T17463" s="73"/>
      <c r="U17463" s="74"/>
      <c r="V17463" s="74"/>
      <c r="W17463" s="74"/>
      <c r="X17463" s="74"/>
    </row>
    <row r="17464">
      <c r="S17464" s="73"/>
      <c r="T17464" s="73"/>
      <c r="U17464" s="74"/>
      <c r="V17464" s="74"/>
      <c r="W17464" s="74"/>
      <c r="X17464" s="74"/>
    </row>
    <row r="17465">
      <c r="S17465" s="73"/>
      <c r="T17465" s="73"/>
      <c r="U17465" s="74"/>
      <c r="V17465" s="74"/>
      <c r="W17465" s="74"/>
      <c r="X17465" s="74"/>
    </row>
    <row r="17466">
      <c r="S17466" s="73"/>
      <c r="T17466" s="73"/>
      <c r="U17466" s="74"/>
      <c r="V17466" s="74"/>
      <c r="W17466" s="74"/>
      <c r="X17466" s="74"/>
    </row>
    <row r="17467">
      <c r="S17467" s="73"/>
      <c r="T17467" s="73"/>
      <c r="U17467" s="74"/>
      <c r="V17467" s="74"/>
      <c r="W17467" s="74"/>
      <c r="X17467" s="74"/>
    </row>
    <row r="17468">
      <c r="S17468" s="73"/>
      <c r="T17468" s="73"/>
      <c r="U17468" s="74"/>
      <c r="V17468" s="74"/>
      <c r="W17468" s="74"/>
      <c r="X17468" s="74"/>
    </row>
    <row r="17469">
      <c r="S17469" s="73"/>
      <c r="T17469" s="73"/>
      <c r="U17469" s="74"/>
      <c r="V17469" s="74"/>
      <c r="W17469" s="74"/>
      <c r="X17469" s="74"/>
    </row>
    <row r="17470">
      <c r="S17470" s="73"/>
      <c r="T17470" s="73"/>
      <c r="U17470" s="74"/>
      <c r="V17470" s="74"/>
      <c r="W17470" s="74"/>
      <c r="X17470" s="74"/>
    </row>
    <row r="17471">
      <c r="S17471" s="73"/>
      <c r="T17471" s="73"/>
      <c r="U17471" s="74"/>
      <c r="V17471" s="74"/>
      <c r="W17471" s="74"/>
      <c r="X17471" s="74"/>
    </row>
    <row r="17472">
      <c r="S17472" s="73"/>
      <c r="T17472" s="73"/>
      <c r="U17472" s="74"/>
      <c r="V17472" s="74"/>
      <c r="W17472" s="74"/>
      <c r="X17472" s="74"/>
    </row>
    <row r="17473">
      <c r="S17473" s="73"/>
      <c r="T17473" s="73"/>
      <c r="U17473" s="74"/>
      <c r="V17473" s="74"/>
      <c r="W17473" s="74"/>
      <c r="X17473" s="74"/>
    </row>
    <row r="17474">
      <c r="S17474" s="73"/>
      <c r="T17474" s="73"/>
      <c r="U17474" s="74"/>
      <c r="V17474" s="74"/>
      <c r="W17474" s="74"/>
      <c r="X17474" s="74"/>
    </row>
    <row r="17475">
      <c r="S17475" s="73"/>
      <c r="T17475" s="73"/>
      <c r="U17475" s="74"/>
      <c r="V17475" s="74"/>
      <c r="W17475" s="74"/>
      <c r="X17475" s="74"/>
    </row>
    <row r="17476">
      <c r="S17476" s="76"/>
      <c r="T17476" s="73"/>
      <c r="U17476" s="74"/>
      <c r="V17476" s="74"/>
      <c r="W17476" s="74"/>
      <c r="X17476" s="74"/>
    </row>
    <row r="17477">
      <c r="S17477" s="73"/>
      <c r="T17477" s="73"/>
      <c r="U17477" s="74"/>
      <c r="V17477" s="74"/>
      <c r="W17477" s="74"/>
      <c r="X17477" s="74"/>
    </row>
    <row r="17478">
      <c r="S17478" s="73"/>
      <c r="T17478" s="73"/>
      <c r="U17478" s="74"/>
      <c r="V17478" s="74"/>
      <c r="W17478" s="74"/>
      <c r="X17478" s="74"/>
    </row>
    <row r="17479">
      <c r="S17479" s="73"/>
      <c r="T17479" s="73"/>
      <c r="U17479" s="74"/>
      <c r="V17479" s="74"/>
      <c r="W17479" s="74"/>
      <c r="X17479" s="74"/>
    </row>
    <row r="17480">
      <c r="S17480" s="73"/>
      <c r="T17480" s="73"/>
      <c r="U17480" s="74"/>
      <c r="V17480" s="74"/>
      <c r="W17480" s="74"/>
      <c r="X17480" s="74"/>
    </row>
    <row r="17481">
      <c r="S17481" s="73"/>
      <c r="T17481" s="73"/>
      <c r="U17481" s="74"/>
      <c r="V17481" s="74"/>
      <c r="W17481" s="74"/>
      <c r="X17481" s="74"/>
    </row>
    <row r="17482">
      <c r="S17482" s="73"/>
      <c r="T17482" s="73"/>
      <c r="U17482" s="74"/>
      <c r="V17482" s="74"/>
      <c r="W17482" s="74"/>
      <c r="X17482" s="74"/>
    </row>
    <row r="17483">
      <c r="S17483" s="73"/>
      <c r="T17483" s="73"/>
      <c r="U17483" s="74"/>
      <c r="V17483" s="74"/>
      <c r="W17483" s="74"/>
      <c r="X17483" s="74"/>
    </row>
    <row r="17484">
      <c r="S17484" s="73"/>
      <c r="T17484" s="73"/>
      <c r="U17484" s="74"/>
      <c r="V17484" s="74"/>
      <c r="W17484" s="74"/>
      <c r="X17484" s="74"/>
    </row>
    <row r="17485">
      <c r="S17485" s="73"/>
      <c r="T17485" s="73"/>
      <c r="U17485" s="74"/>
      <c r="V17485" s="74"/>
      <c r="W17485" s="74"/>
      <c r="X17485" s="74"/>
    </row>
    <row r="17486">
      <c r="S17486" s="73"/>
      <c r="T17486" s="73"/>
      <c r="U17486" s="74"/>
      <c r="V17486" s="74"/>
      <c r="W17486" s="74"/>
      <c r="X17486" s="74"/>
    </row>
    <row r="17487">
      <c r="S17487" s="73"/>
      <c r="T17487" s="73"/>
      <c r="U17487" s="74"/>
      <c r="V17487" s="74"/>
      <c r="W17487" s="74"/>
      <c r="X17487" s="74"/>
    </row>
    <row r="17488">
      <c r="S17488" s="73"/>
      <c r="T17488" s="73"/>
      <c r="U17488" s="74"/>
      <c r="V17488" s="74"/>
      <c r="W17488" s="74"/>
      <c r="X17488" s="74"/>
    </row>
    <row r="17489">
      <c r="S17489" s="73"/>
      <c r="T17489" s="73"/>
      <c r="U17489" s="74"/>
      <c r="V17489" s="74"/>
      <c r="W17489" s="74"/>
      <c r="X17489" s="74"/>
    </row>
    <row r="17490">
      <c r="S17490" s="73"/>
      <c r="T17490" s="73"/>
      <c r="U17490" s="74"/>
      <c r="V17490" s="74"/>
      <c r="W17490" s="74"/>
      <c r="X17490" s="74"/>
    </row>
    <row r="17491">
      <c r="S17491" s="73"/>
      <c r="T17491" s="73"/>
      <c r="U17491" s="74"/>
      <c r="V17491" s="74"/>
      <c r="W17491" s="74"/>
      <c r="X17491" s="74"/>
    </row>
    <row r="17492">
      <c r="S17492" s="73"/>
      <c r="T17492" s="73"/>
      <c r="U17492" s="74"/>
      <c r="V17492" s="74"/>
      <c r="W17492" s="74"/>
      <c r="X17492" s="74"/>
    </row>
    <row r="17493">
      <c r="S17493" s="73"/>
      <c r="T17493" s="73"/>
      <c r="U17493" s="74"/>
      <c r="V17493" s="74"/>
      <c r="W17493" s="74"/>
      <c r="X17493" s="74"/>
    </row>
    <row r="17494">
      <c r="S17494" s="73"/>
      <c r="T17494" s="73"/>
      <c r="U17494" s="74"/>
      <c r="V17494" s="74"/>
      <c r="W17494" s="74"/>
      <c r="X17494" s="74"/>
    </row>
    <row r="17495">
      <c r="S17495" s="73"/>
      <c r="T17495" s="73"/>
      <c r="U17495" s="74"/>
      <c r="V17495" s="74"/>
      <c r="W17495" s="74"/>
      <c r="X17495" s="74"/>
    </row>
    <row r="17496">
      <c r="S17496" s="73"/>
      <c r="T17496" s="73"/>
      <c r="U17496" s="74"/>
      <c r="V17496" s="74"/>
      <c r="W17496" s="74"/>
      <c r="X17496" s="74"/>
    </row>
    <row r="17497">
      <c r="S17497" s="73"/>
      <c r="T17497" s="73"/>
      <c r="U17497" s="74"/>
      <c r="V17497" s="74"/>
      <c r="W17497" s="74"/>
      <c r="X17497" s="74"/>
    </row>
    <row r="17498">
      <c r="S17498" s="73"/>
      <c r="T17498" s="73"/>
      <c r="U17498" s="74"/>
      <c r="V17498" s="74"/>
      <c r="W17498" s="74"/>
      <c r="X17498" s="74"/>
    </row>
    <row r="17499">
      <c r="S17499" s="73"/>
      <c r="T17499" s="73"/>
      <c r="U17499" s="74"/>
      <c r="V17499" s="74"/>
      <c r="W17499" s="74"/>
      <c r="X17499" s="74"/>
    </row>
    <row r="17500">
      <c r="S17500" s="73"/>
      <c r="T17500" s="73"/>
      <c r="U17500" s="74"/>
      <c r="V17500" s="74"/>
      <c r="W17500" s="74"/>
      <c r="X17500" s="74"/>
    </row>
    <row r="17501">
      <c r="S17501" s="73"/>
      <c r="T17501" s="73"/>
      <c r="U17501" s="74"/>
      <c r="V17501" s="74"/>
      <c r="W17501" s="74"/>
      <c r="X17501" s="74"/>
    </row>
    <row r="17502">
      <c r="S17502" s="73"/>
      <c r="T17502" s="73"/>
      <c r="U17502" s="74"/>
      <c r="V17502" s="74"/>
      <c r="W17502" s="74"/>
      <c r="X17502" s="74"/>
    </row>
    <row r="17503">
      <c r="S17503" s="73"/>
      <c r="T17503" s="73"/>
      <c r="U17503" s="74"/>
      <c r="V17503" s="74"/>
      <c r="W17503" s="74"/>
      <c r="X17503" s="74"/>
    </row>
    <row r="17504">
      <c r="S17504" s="73"/>
      <c r="T17504" s="73"/>
      <c r="U17504" s="74"/>
      <c r="V17504" s="74"/>
      <c r="W17504" s="74"/>
      <c r="X17504" s="74"/>
    </row>
    <row r="17505">
      <c r="S17505" s="73"/>
      <c r="T17505" s="73"/>
      <c r="U17505" s="74"/>
      <c r="V17505" s="74"/>
      <c r="W17505" s="74"/>
      <c r="X17505" s="74"/>
    </row>
    <row r="17506">
      <c r="S17506" s="73"/>
      <c r="T17506" s="73"/>
      <c r="U17506" s="74"/>
      <c r="V17506" s="74"/>
      <c r="W17506" s="74"/>
      <c r="X17506" s="74"/>
    </row>
    <row r="17507">
      <c r="S17507" s="73"/>
      <c r="T17507" s="73"/>
      <c r="U17507" s="74"/>
      <c r="V17507" s="74"/>
      <c r="W17507" s="74"/>
      <c r="X17507" s="74"/>
    </row>
    <row r="17508">
      <c r="S17508" s="73"/>
      <c r="T17508" s="73"/>
      <c r="U17508" s="74"/>
      <c r="V17508" s="74"/>
      <c r="W17508" s="74"/>
      <c r="X17508" s="74"/>
    </row>
    <row r="17509">
      <c r="S17509" s="73"/>
      <c r="T17509" s="73"/>
      <c r="U17509" s="74"/>
      <c r="V17509" s="74"/>
      <c r="W17509" s="74"/>
      <c r="X17509" s="74"/>
    </row>
    <row r="17510">
      <c r="S17510" s="73"/>
      <c r="T17510" s="73"/>
      <c r="U17510" s="74"/>
      <c r="V17510" s="74"/>
      <c r="W17510" s="74"/>
      <c r="X17510" s="74"/>
    </row>
    <row r="17511">
      <c r="S17511" s="73"/>
      <c r="T17511" s="73"/>
      <c r="U17511" s="74"/>
      <c r="V17511" s="74"/>
      <c r="W17511" s="74"/>
      <c r="X17511" s="74"/>
    </row>
    <row r="17512">
      <c r="S17512" s="73"/>
      <c r="T17512" s="73"/>
      <c r="U17512" s="74"/>
      <c r="V17512" s="74"/>
      <c r="W17512" s="74"/>
      <c r="X17512" s="74"/>
    </row>
    <row r="17513">
      <c r="S17513" s="73"/>
      <c r="T17513" s="73"/>
      <c r="U17513" s="74"/>
      <c r="V17513" s="74"/>
      <c r="W17513" s="74"/>
      <c r="X17513" s="74"/>
    </row>
    <row r="17514">
      <c r="S17514" s="73"/>
      <c r="T17514" s="73"/>
      <c r="U17514" s="74"/>
      <c r="V17514" s="74"/>
      <c r="W17514" s="74"/>
      <c r="X17514" s="74"/>
    </row>
    <row r="17515">
      <c r="S17515" s="73"/>
      <c r="T17515" s="73"/>
      <c r="U17515" s="74"/>
      <c r="V17515" s="74"/>
      <c r="W17515" s="74"/>
      <c r="X17515" s="74"/>
    </row>
    <row r="17516">
      <c r="S17516" s="73"/>
      <c r="T17516" s="73"/>
      <c r="U17516" s="74"/>
      <c r="V17516" s="74"/>
      <c r="W17516" s="74"/>
      <c r="X17516" s="74"/>
    </row>
    <row r="17517">
      <c r="S17517" s="73"/>
      <c r="T17517" s="73"/>
      <c r="U17517" s="74"/>
      <c r="V17517" s="74"/>
      <c r="W17517" s="74"/>
      <c r="X17517" s="74"/>
    </row>
    <row r="17518">
      <c r="S17518" s="73"/>
      <c r="T17518" s="73"/>
      <c r="U17518" s="74"/>
      <c r="V17518" s="74"/>
      <c r="W17518" s="74"/>
      <c r="X17518" s="74"/>
    </row>
    <row r="17519">
      <c r="S17519" s="73"/>
      <c r="T17519" s="73"/>
      <c r="U17519" s="74"/>
      <c r="V17519" s="74"/>
      <c r="W17519" s="74"/>
      <c r="X17519" s="74"/>
    </row>
    <row r="17520">
      <c r="S17520" s="73"/>
      <c r="T17520" s="73"/>
      <c r="U17520" s="74"/>
      <c r="V17520" s="74"/>
      <c r="W17520" s="74"/>
      <c r="X17520" s="74"/>
    </row>
    <row r="17521">
      <c r="S17521" s="73"/>
      <c r="T17521" s="73"/>
      <c r="U17521" s="74"/>
      <c r="V17521" s="74"/>
      <c r="W17521" s="74"/>
      <c r="X17521" s="74"/>
    </row>
    <row r="17522">
      <c r="S17522" s="73"/>
      <c r="T17522" s="73"/>
      <c r="U17522" s="74"/>
      <c r="V17522" s="74"/>
      <c r="W17522" s="74"/>
      <c r="X17522" s="74"/>
    </row>
    <row r="17523">
      <c r="S17523" s="73"/>
      <c r="T17523" s="73"/>
      <c r="U17523" s="74"/>
      <c r="V17523" s="74"/>
      <c r="W17523" s="74"/>
      <c r="X17523" s="74"/>
    </row>
    <row r="17524">
      <c r="S17524" s="73"/>
      <c r="T17524" s="73"/>
      <c r="U17524" s="74"/>
      <c r="V17524" s="74"/>
      <c r="W17524" s="74"/>
      <c r="X17524" s="74"/>
    </row>
    <row r="17525">
      <c r="S17525" s="73"/>
      <c r="T17525" s="73"/>
      <c r="U17525" s="74"/>
      <c r="V17525" s="74"/>
      <c r="W17525" s="74"/>
      <c r="X17525" s="74"/>
    </row>
    <row r="17526">
      <c r="S17526" s="73"/>
      <c r="T17526" s="73"/>
      <c r="U17526" s="74"/>
      <c r="V17526" s="74"/>
      <c r="W17526" s="74"/>
      <c r="X17526" s="74"/>
    </row>
    <row r="17527">
      <c r="S17527" s="73"/>
      <c r="T17527" s="73"/>
      <c r="U17527" s="74"/>
      <c r="V17527" s="74"/>
      <c r="W17527" s="74"/>
      <c r="X17527" s="74"/>
    </row>
    <row r="17528">
      <c r="S17528" s="73"/>
      <c r="T17528" s="73"/>
      <c r="U17528" s="74"/>
      <c r="V17528" s="74"/>
      <c r="W17528" s="74"/>
      <c r="X17528" s="74"/>
    </row>
    <row r="17529">
      <c r="S17529" s="73"/>
      <c r="T17529" s="73"/>
      <c r="U17529" s="74"/>
      <c r="V17529" s="74"/>
      <c r="W17529" s="74"/>
      <c r="X17529" s="74"/>
    </row>
    <row r="17530">
      <c r="S17530" s="76"/>
      <c r="T17530" s="73"/>
      <c r="U17530" s="74"/>
      <c r="V17530" s="74"/>
      <c r="W17530" s="74"/>
      <c r="X17530" s="74"/>
    </row>
    <row r="17531">
      <c r="S17531" s="73"/>
      <c r="T17531" s="73"/>
      <c r="U17531" s="74"/>
      <c r="V17531" s="74"/>
      <c r="W17531" s="74"/>
      <c r="X17531" s="74"/>
    </row>
    <row r="17532">
      <c r="S17532" s="73"/>
      <c r="T17532" s="73"/>
      <c r="U17532" s="74"/>
      <c r="V17532" s="74"/>
      <c r="W17532" s="74"/>
      <c r="X17532" s="74"/>
    </row>
    <row r="17533">
      <c r="S17533" s="73"/>
      <c r="T17533" s="73"/>
      <c r="U17533" s="74"/>
      <c r="V17533" s="74"/>
      <c r="W17533" s="74"/>
      <c r="X17533" s="74"/>
    </row>
    <row r="17534">
      <c r="S17534" s="73"/>
      <c r="T17534" s="73"/>
      <c r="U17534" s="74"/>
      <c r="V17534" s="74"/>
      <c r="W17534" s="74"/>
      <c r="X17534" s="74"/>
    </row>
    <row r="17535">
      <c r="S17535" s="73"/>
      <c r="T17535" s="73"/>
      <c r="U17535" s="74"/>
      <c r="V17535" s="74"/>
      <c r="W17535" s="74"/>
      <c r="X17535" s="74"/>
    </row>
    <row r="17536">
      <c r="S17536" s="73"/>
      <c r="T17536" s="73"/>
      <c r="U17536" s="74"/>
      <c r="V17536" s="74"/>
      <c r="W17536" s="74"/>
      <c r="X17536" s="74"/>
    </row>
    <row r="17537">
      <c r="S17537" s="73"/>
      <c r="T17537" s="73"/>
      <c r="U17537" s="74"/>
      <c r="V17537" s="74"/>
      <c r="W17537" s="74"/>
      <c r="X17537" s="74"/>
    </row>
    <row r="17538">
      <c r="S17538" s="73"/>
      <c r="T17538" s="73"/>
      <c r="U17538" s="74"/>
      <c r="V17538" s="74"/>
      <c r="W17538" s="74"/>
      <c r="X17538" s="74"/>
    </row>
    <row r="17539">
      <c r="S17539" s="73"/>
      <c r="T17539" s="73"/>
      <c r="U17539" s="74"/>
      <c r="V17539" s="74"/>
      <c r="W17539" s="74"/>
      <c r="X17539" s="74"/>
    </row>
    <row r="17540">
      <c r="S17540" s="73"/>
      <c r="T17540" s="73"/>
      <c r="U17540" s="74"/>
      <c r="V17540" s="74"/>
      <c r="W17540" s="74"/>
      <c r="X17540" s="74"/>
    </row>
    <row r="17541">
      <c r="S17541" s="73"/>
      <c r="T17541" s="73"/>
      <c r="U17541" s="74"/>
      <c r="V17541" s="74"/>
      <c r="W17541" s="74"/>
      <c r="X17541" s="74"/>
    </row>
    <row r="17542">
      <c r="S17542" s="73"/>
      <c r="T17542" s="73"/>
      <c r="U17542" s="74"/>
      <c r="V17542" s="74"/>
      <c r="W17542" s="74"/>
      <c r="X17542" s="74"/>
    </row>
    <row r="17543">
      <c r="S17543" s="73"/>
      <c r="T17543" s="73"/>
      <c r="U17543" s="74"/>
      <c r="V17543" s="74"/>
      <c r="W17543" s="74"/>
      <c r="X17543" s="74"/>
    </row>
    <row r="17544">
      <c r="S17544" s="73"/>
      <c r="T17544" s="73"/>
      <c r="U17544" s="74"/>
      <c r="V17544" s="74"/>
      <c r="W17544" s="74"/>
      <c r="X17544" s="74"/>
    </row>
    <row r="17545">
      <c r="S17545" s="73"/>
      <c r="T17545" s="73"/>
      <c r="U17545" s="74"/>
      <c r="V17545" s="74"/>
      <c r="W17545" s="74"/>
      <c r="X17545" s="74"/>
    </row>
    <row r="17546">
      <c r="S17546" s="73"/>
      <c r="T17546" s="73"/>
      <c r="U17546" s="74"/>
      <c r="V17546" s="74"/>
      <c r="W17546" s="74"/>
      <c r="X17546" s="74"/>
    </row>
    <row r="17547">
      <c r="S17547" s="73"/>
      <c r="T17547" s="73"/>
      <c r="U17547" s="74"/>
      <c r="V17547" s="74"/>
      <c r="W17547" s="74"/>
      <c r="X17547" s="74"/>
    </row>
    <row r="17548">
      <c r="S17548" s="73"/>
      <c r="T17548" s="73"/>
      <c r="U17548" s="74"/>
      <c r="V17548" s="74"/>
      <c r="W17548" s="74"/>
      <c r="X17548" s="74"/>
    </row>
    <row r="17549">
      <c r="S17549" s="73"/>
      <c r="T17549" s="73"/>
      <c r="U17549" s="74"/>
      <c r="V17549" s="74"/>
      <c r="W17549" s="74"/>
      <c r="X17549" s="74"/>
    </row>
    <row r="17550">
      <c r="S17550" s="73"/>
      <c r="T17550" s="73"/>
      <c r="U17550" s="74"/>
      <c r="V17550" s="74"/>
      <c r="W17550" s="74"/>
      <c r="X17550" s="74"/>
    </row>
    <row r="17551">
      <c r="S17551" s="73"/>
      <c r="T17551" s="73"/>
      <c r="U17551" s="74"/>
      <c r="V17551" s="74"/>
      <c r="W17551" s="74"/>
      <c r="X17551" s="74"/>
    </row>
    <row r="17552">
      <c r="S17552" s="73"/>
      <c r="T17552" s="73"/>
      <c r="U17552" s="74"/>
      <c r="V17552" s="74"/>
      <c r="W17552" s="74"/>
      <c r="X17552" s="74"/>
    </row>
    <row r="17553">
      <c r="S17553" s="73"/>
      <c r="T17553" s="73"/>
      <c r="U17553" s="74"/>
      <c r="V17553" s="74"/>
      <c r="W17553" s="74"/>
      <c r="X17553" s="74"/>
    </row>
    <row r="17554">
      <c r="S17554" s="73"/>
      <c r="T17554" s="73"/>
      <c r="U17554" s="74"/>
      <c r="V17554" s="74"/>
      <c r="W17554" s="74"/>
      <c r="X17554" s="74"/>
    </row>
    <row r="17555">
      <c r="S17555" s="73"/>
      <c r="T17555" s="73"/>
      <c r="U17555" s="74"/>
      <c r="V17555" s="74"/>
      <c r="W17555" s="74"/>
      <c r="X17555" s="74"/>
    </row>
    <row r="17556">
      <c r="S17556" s="73"/>
      <c r="T17556" s="73"/>
      <c r="U17556" s="74"/>
      <c r="V17556" s="74"/>
      <c r="W17556" s="74"/>
      <c r="X17556" s="74"/>
    </row>
    <row r="17557">
      <c r="S17557" s="73"/>
      <c r="T17557" s="73"/>
      <c r="U17557" s="74"/>
      <c r="V17557" s="74"/>
      <c r="W17557" s="74"/>
      <c r="X17557" s="74"/>
    </row>
    <row r="17558">
      <c r="S17558" s="73"/>
      <c r="T17558" s="73"/>
      <c r="U17558" s="74"/>
      <c r="V17558" s="74"/>
      <c r="W17558" s="74"/>
      <c r="X17558" s="74"/>
    </row>
    <row r="17559">
      <c r="S17559" s="73"/>
      <c r="T17559" s="73"/>
      <c r="U17559" s="74"/>
      <c r="V17559" s="74"/>
      <c r="W17559" s="74"/>
      <c r="X17559" s="74"/>
    </row>
    <row r="17560">
      <c r="S17560" s="73"/>
      <c r="T17560" s="73"/>
      <c r="U17560" s="74"/>
      <c r="V17560" s="74"/>
      <c r="W17560" s="74"/>
      <c r="X17560" s="74"/>
    </row>
    <row r="17561">
      <c r="S17561" s="73"/>
      <c r="T17561" s="73"/>
      <c r="U17561" s="74"/>
      <c r="V17561" s="74"/>
      <c r="W17561" s="74"/>
      <c r="X17561" s="74"/>
    </row>
    <row r="17562">
      <c r="S17562" s="73"/>
      <c r="T17562" s="73"/>
      <c r="U17562" s="74"/>
      <c r="V17562" s="74"/>
      <c r="W17562" s="74"/>
      <c r="X17562" s="74"/>
    </row>
    <row r="17563">
      <c r="S17563" s="73"/>
      <c r="T17563" s="73"/>
      <c r="U17563" s="74"/>
      <c r="V17563" s="74"/>
      <c r="W17563" s="74"/>
      <c r="X17563" s="74"/>
    </row>
    <row r="17564">
      <c r="S17564" s="73"/>
      <c r="T17564" s="73"/>
      <c r="U17564" s="74"/>
      <c r="V17564" s="74"/>
      <c r="W17564" s="74"/>
      <c r="X17564" s="74"/>
    </row>
    <row r="17565">
      <c r="S17565" s="73"/>
      <c r="T17565" s="73"/>
      <c r="U17565" s="74"/>
      <c r="V17565" s="74"/>
      <c r="W17565" s="74"/>
      <c r="X17565" s="74"/>
    </row>
    <row r="17566">
      <c r="S17566" s="73"/>
      <c r="T17566" s="73"/>
      <c r="U17566" s="74"/>
      <c r="V17566" s="74"/>
      <c r="W17566" s="74"/>
      <c r="X17566" s="74"/>
    </row>
    <row r="17567">
      <c r="S17567" s="73"/>
      <c r="T17567" s="73"/>
      <c r="U17567" s="74"/>
      <c r="V17567" s="74"/>
      <c r="W17567" s="74"/>
      <c r="X17567" s="74"/>
    </row>
    <row r="17568">
      <c r="S17568" s="76"/>
      <c r="T17568" s="73"/>
      <c r="U17568" s="74"/>
      <c r="V17568" s="74"/>
      <c r="W17568" s="74"/>
      <c r="X17568" s="74"/>
    </row>
    <row r="17569">
      <c r="S17569" s="73"/>
      <c r="T17569" s="73"/>
      <c r="U17569" s="74"/>
      <c r="V17569" s="74"/>
      <c r="W17569" s="74"/>
      <c r="X17569" s="74"/>
    </row>
    <row r="17570">
      <c r="S17570" s="73"/>
      <c r="T17570" s="73"/>
      <c r="U17570" s="74"/>
      <c r="V17570" s="74"/>
      <c r="W17570" s="74"/>
      <c r="X17570" s="74"/>
    </row>
    <row r="17571">
      <c r="S17571" s="73"/>
      <c r="T17571" s="73"/>
      <c r="U17571" s="74"/>
      <c r="V17571" s="74"/>
      <c r="W17571" s="74"/>
      <c r="X17571" s="74"/>
    </row>
    <row r="17572">
      <c r="S17572" s="73"/>
      <c r="T17572" s="73"/>
      <c r="U17572" s="74"/>
      <c r="V17572" s="74"/>
      <c r="W17572" s="74"/>
      <c r="X17572" s="74"/>
    </row>
    <row r="17573">
      <c r="S17573" s="73"/>
      <c r="T17573" s="73"/>
      <c r="U17573" s="74"/>
      <c r="V17573" s="74"/>
      <c r="W17573" s="74"/>
      <c r="X17573" s="74"/>
    </row>
    <row r="17574">
      <c r="S17574" s="73"/>
      <c r="T17574" s="73"/>
      <c r="U17574" s="74"/>
      <c r="V17574" s="74"/>
      <c r="W17574" s="74"/>
      <c r="X17574" s="74"/>
    </row>
    <row r="17575">
      <c r="S17575" s="73"/>
      <c r="T17575" s="73"/>
      <c r="U17575" s="74"/>
      <c r="V17575" s="74"/>
      <c r="W17575" s="74"/>
      <c r="X17575" s="74"/>
    </row>
    <row r="17576">
      <c r="S17576" s="73"/>
      <c r="T17576" s="73"/>
      <c r="U17576" s="74"/>
      <c r="V17576" s="74"/>
      <c r="W17576" s="74"/>
      <c r="X17576" s="74"/>
    </row>
    <row r="17577">
      <c r="S17577" s="73"/>
      <c r="T17577" s="73"/>
      <c r="U17577" s="74"/>
      <c r="V17577" s="74"/>
      <c r="W17577" s="74"/>
      <c r="X17577" s="74"/>
    </row>
    <row r="17578">
      <c r="S17578" s="73"/>
      <c r="T17578" s="73"/>
      <c r="U17578" s="74"/>
      <c r="V17578" s="74"/>
      <c r="W17578" s="74"/>
      <c r="X17578" s="74"/>
    </row>
    <row r="17579">
      <c r="S17579" s="73"/>
      <c r="T17579" s="73"/>
      <c r="U17579" s="74"/>
      <c r="V17579" s="74"/>
      <c r="W17579" s="74"/>
      <c r="X17579" s="74"/>
    </row>
    <row r="17580">
      <c r="S17580" s="73"/>
      <c r="T17580" s="73"/>
      <c r="U17580" s="74"/>
      <c r="V17580" s="74"/>
      <c r="W17580" s="74"/>
      <c r="X17580" s="74"/>
    </row>
    <row r="17581">
      <c r="S17581" s="73"/>
      <c r="T17581" s="73"/>
      <c r="U17581" s="74"/>
      <c r="V17581" s="74"/>
      <c r="W17581" s="74"/>
      <c r="X17581" s="74"/>
    </row>
    <row r="17582">
      <c r="S17582" s="73"/>
      <c r="T17582" s="73"/>
      <c r="U17582" s="74"/>
      <c r="V17582" s="74"/>
      <c r="W17582" s="74"/>
      <c r="X17582" s="74"/>
    </row>
    <row r="17583">
      <c r="S17583" s="73"/>
      <c r="T17583" s="73"/>
      <c r="U17583" s="74"/>
      <c r="V17583" s="74"/>
      <c r="W17583" s="74"/>
      <c r="X17583" s="74"/>
    </row>
    <row r="17584">
      <c r="S17584" s="73"/>
      <c r="T17584" s="73"/>
      <c r="U17584" s="74"/>
      <c r="V17584" s="74"/>
      <c r="W17584" s="74"/>
      <c r="X17584" s="74"/>
    </row>
    <row r="17585">
      <c r="S17585" s="73"/>
      <c r="T17585" s="73"/>
      <c r="U17585" s="74"/>
      <c r="V17585" s="74"/>
      <c r="W17585" s="74"/>
      <c r="X17585" s="74"/>
    </row>
    <row r="17586">
      <c r="S17586" s="73"/>
      <c r="T17586" s="73"/>
      <c r="U17586" s="74"/>
      <c r="V17586" s="74"/>
      <c r="W17586" s="74"/>
      <c r="X17586" s="74"/>
    </row>
    <row r="17587">
      <c r="S17587" s="73"/>
      <c r="T17587" s="73"/>
      <c r="U17587" s="74"/>
      <c r="V17587" s="74"/>
      <c r="W17587" s="74"/>
      <c r="X17587" s="74"/>
    </row>
    <row r="17588">
      <c r="S17588" s="73"/>
      <c r="T17588" s="73"/>
      <c r="U17588" s="74"/>
      <c r="V17588" s="74"/>
      <c r="W17588" s="74"/>
      <c r="X17588" s="74"/>
    </row>
    <row r="17589">
      <c r="S17589" s="73"/>
      <c r="T17589" s="73"/>
      <c r="U17589" s="74"/>
      <c r="V17589" s="74"/>
      <c r="W17589" s="74"/>
      <c r="X17589" s="74"/>
    </row>
    <row r="17590">
      <c r="S17590" s="73"/>
      <c r="T17590" s="73"/>
      <c r="U17590" s="74"/>
      <c r="V17590" s="74"/>
      <c r="W17590" s="74"/>
      <c r="X17590" s="74"/>
    </row>
    <row r="17591">
      <c r="S17591" s="73"/>
      <c r="T17591" s="73"/>
      <c r="U17591" s="74"/>
      <c r="V17591" s="74"/>
      <c r="W17591" s="74"/>
      <c r="X17591" s="74"/>
    </row>
    <row r="17592">
      <c r="S17592" s="73"/>
      <c r="T17592" s="73"/>
      <c r="U17592" s="74"/>
      <c r="V17592" s="74"/>
      <c r="W17592" s="74"/>
      <c r="X17592" s="74"/>
    </row>
    <row r="17593">
      <c r="S17593" s="73"/>
      <c r="T17593" s="73"/>
      <c r="U17593" s="74"/>
      <c r="V17593" s="74"/>
      <c r="W17593" s="74"/>
      <c r="X17593" s="74"/>
    </row>
    <row r="17594">
      <c r="S17594" s="73"/>
      <c r="T17594" s="73"/>
      <c r="U17594" s="74"/>
      <c r="V17594" s="74"/>
      <c r="W17594" s="74"/>
      <c r="X17594" s="74"/>
    </row>
    <row r="17595">
      <c r="S17595" s="76"/>
      <c r="T17595" s="73"/>
      <c r="U17595" s="74"/>
      <c r="V17595" s="74"/>
      <c r="W17595" s="74"/>
      <c r="X17595" s="74"/>
    </row>
    <row r="17596">
      <c r="S17596" s="73"/>
      <c r="T17596" s="73"/>
      <c r="U17596" s="74"/>
      <c r="V17596" s="74"/>
      <c r="W17596" s="74"/>
      <c r="X17596" s="74"/>
    </row>
    <row r="17597">
      <c r="S17597" s="73"/>
      <c r="T17597" s="73"/>
      <c r="U17597" s="74"/>
      <c r="V17597" s="74"/>
      <c r="W17597" s="74"/>
      <c r="X17597" s="74"/>
    </row>
    <row r="17598">
      <c r="S17598" s="73"/>
      <c r="T17598" s="73"/>
      <c r="U17598" s="74"/>
      <c r="V17598" s="74"/>
      <c r="W17598" s="74"/>
      <c r="X17598" s="74"/>
    </row>
    <row r="17599">
      <c r="S17599" s="73"/>
      <c r="T17599" s="73"/>
      <c r="U17599" s="74"/>
      <c r="V17599" s="74"/>
      <c r="W17599" s="74"/>
      <c r="X17599" s="74"/>
    </row>
    <row r="17600">
      <c r="S17600" s="73"/>
      <c r="T17600" s="73"/>
      <c r="U17600" s="74"/>
      <c r="V17600" s="74"/>
      <c r="W17600" s="74"/>
      <c r="X17600" s="74"/>
    </row>
    <row r="17601">
      <c r="S17601" s="73"/>
      <c r="T17601" s="73"/>
      <c r="U17601" s="74"/>
      <c r="V17601" s="74"/>
      <c r="W17601" s="74"/>
      <c r="X17601" s="74"/>
    </row>
    <row r="17602">
      <c r="S17602" s="73"/>
      <c r="T17602" s="73"/>
      <c r="U17602" s="74"/>
      <c r="V17602" s="74"/>
      <c r="W17602" s="74"/>
      <c r="X17602" s="74"/>
    </row>
    <row r="17603">
      <c r="S17603" s="73"/>
      <c r="T17603" s="73"/>
      <c r="U17603" s="74"/>
      <c r="V17603" s="74"/>
      <c r="W17603" s="74"/>
      <c r="X17603" s="74"/>
    </row>
    <row r="17604">
      <c r="S17604" s="73"/>
      <c r="T17604" s="73"/>
      <c r="U17604" s="74"/>
      <c r="V17604" s="74"/>
      <c r="W17604" s="74"/>
      <c r="X17604" s="74"/>
    </row>
    <row r="17605">
      <c r="S17605" s="73"/>
      <c r="T17605" s="73"/>
      <c r="U17605" s="74"/>
      <c r="V17605" s="74"/>
      <c r="W17605" s="74"/>
      <c r="X17605" s="74"/>
    </row>
    <row r="17606">
      <c r="S17606" s="73"/>
      <c r="T17606" s="73"/>
      <c r="U17606" s="74"/>
      <c r="V17606" s="74"/>
      <c r="W17606" s="74"/>
      <c r="X17606" s="74"/>
    </row>
    <row r="17607">
      <c r="S17607" s="73"/>
      <c r="T17607" s="73"/>
      <c r="U17607" s="74"/>
      <c r="V17607" s="74"/>
      <c r="W17607" s="74"/>
      <c r="X17607" s="74"/>
    </row>
    <row r="17608">
      <c r="S17608" s="73"/>
      <c r="T17608" s="73"/>
      <c r="U17608" s="74"/>
      <c r="V17608" s="74"/>
      <c r="W17608" s="74"/>
      <c r="X17608" s="74"/>
    </row>
    <row r="17609">
      <c r="S17609" s="73"/>
      <c r="T17609" s="73"/>
      <c r="U17609" s="74"/>
      <c r="V17609" s="74"/>
      <c r="W17609" s="74"/>
      <c r="X17609" s="74"/>
    </row>
    <row r="17610">
      <c r="S17610" s="73"/>
      <c r="T17610" s="73"/>
      <c r="U17610" s="74"/>
      <c r="V17610" s="74"/>
      <c r="W17610" s="74"/>
      <c r="X17610" s="74"/>
    </row>
    <row r="17611">
      <c r="S17611" s="73"/>
      <c r="T17611" s="73"/>
      <c r="U17611" s="74"/>
      <c r="V17611" s="74"/>
      <c r="W17611" s="74"/>
      <c r="X17611" s="74"/>
    </row>
    <row r="17612">
      <c r="S17612" s="73"/>
      <c r="T17612" s="73"/>
      <c r="U17612" s="74"/>
      <c r="V17612" s="74"/>
      <c r="W17612" s="74"/>
      <c r="X17612" s="74"/>
    </row>
    <row r="17613">
      <c r="S17613" s="73"/>
      <c r="T17613" s="73"/>
      <c r="U17613" s="74"/>
      <c r="V17613" s="74"/>
      <c r="W17613" s="74"/>
      <c r="X17613" s="74"/>
    </row>
    <row r="17614">
      <c r="S17614" s="73"/>
      <c r="T17614" s="73"/>
      <c r="U17614" s="74"/>
      <c r="V17614" s="74"/>
      <c r="W17614" s="74"/>
      <c r="X17614" s="74"/>
    </row>
    <row r="17615">
      <c r="S17615" s="73"/>
      <c r="T17615" s="73"/>
      <c r="U17615" s="74"/>
      <c r="V17615" s="74"/>
      <c r="W17615" s="74"/>
      <c r="X17615" s="74"/>
    </row>
    <row r="17616">
      <c r="S17616" s="73"/>
      <c r="T17616" s="73"/>
      <c r="U17616" s="74"/>
      <c r="V17616" s="74"/>
      <c r="W17616" s="74"/>
      <c r="X17616" s="74"/>
    </row>
    <row r="17617">
      <c r="S17617" s="73"/>
      <c r="T17617" s="73"/>
      <c r="U17617" s="74"/>
      <c r="V17617" s="74"/>
      <c r="W17617" s="74"/>
      <c r="X17617" s="74"/>
    </row>
    <row r="17618">
      <c r="S17618" s="73"/>
      <c r="T17618" s="73"/>
      <c r="U17618" s="74"/>
      <c r="V17618" s="74"/>
      <c r="W17618" s="74"/>
      <c r="X17618" s="74"/>
    </row>
    <row r="17619">
      <c r="S17619" s="73"/>
      <c r="T17619" s="73"/>
      <c r="U17619" s="74"/>
      <c r="V17619" s="74"/>
      <c r="W17619" s="74"/>
      <c r="X17619" s="74"/>
    </row>
    <row r="17620">
      <c r="S17620" s="73"/>
      <c r="T17620" s="73"/>
      <c r="U17620" s="74"/>
      <c r="V17620" s="74"/>
      <c r="W17620" s="74"/>
      <c r="X17620" s="74"/>
    </row>
    <row r="17621">
      <c r="S17621" s="73"/>
      <c r="T17621" s="73"/>
      <c r="U17621" s="74"/>
      <c r="V17621" s="74"/>
      <c r="W17621" s="74"/>
      <c r="X17621" s="74"/>
    </row>
    <row r="17622">
      <c r="S17622" s="73"/>
      <c r="T17622" s="73"/>
      <c r="U17622" s="74"/>
      <c r="V17622" s="74"/>
      <c r="W17622" s="74"/>
      <c r="X17622" s="74"/>
    </row>
    <row r="17623">
      <c r="S17623" s="73"/>
      <c r="T17623" s="73"/>
      <c r="U17623" s="74"/>
      <c r="V17623" s="74"/>
      <c r="W17623" s="74"/>
      <c r="X17623" s="74"/>
    </row>
    <row r="17624">
      <c r="S17624" s="73"/>
      <c r="T17624" s="73"/>
      <c r="U17624" s="74"/>
      <c r="V17624" s="74"/>
      <c r="W17624" s="74"/>
      <c r="X17624" s="74"/>
    </row>
    <row r="17625">
      <c r="S17625" s="73"/>
      <c r="T17625" s="73"/>
      <c r="U17625" s="74"/>
      <c r="V17625" s="74"/>
      <c r="W17625" s="74"/>
      <c r="X17625" s="74"/>
    </row>
    <row r="17626">
      <c r="S17626" s="73"/>
      <c r="T17626" s="73"/>
      <c r="U17626" s="74"/>
      <c r="V17626" s="74"/>
      <c r="W17626" s="74"/>
      <c r="X17626" s="74"/>
    </row>
    <row r="17627">
      <c r="S17627" s="73"/>
      <c r="T17627" s="73"/>
      <c r="U17627" s="74"/>
      <c r="V17627" s="74"/>
      <c r="W17627" s="74"/>
      <c r="X17627" s="74"/>
    </row>
    <row r="17628">
      <c r="S17628" s="73"/>
      <c r="T17628" s="73"/>
      <c r="U17628" s="74"/>
      <c r="V17628" s="74"/>
      <c r="W17628" s="74"/>
      <c r="X17628" s="74"/>
    </row>
    <row r="17629">
      <c r="S17629" s="73"/>
      <c r="T17629" s="73"/>
      <c r="U17629" s="74"/>
      <c r="V17629" s="74"/>
      <c r="W17629" s="74"/>
      <c r="X17629" s="74"/>
    </row>
    <row r="17630">
      <c r="S17630" s="73"/>
      <c r="T17630" s="73"/>
      <c r="U17630" s="74"/>
      <c r="V17630" s="74"/>
      <c r="W17630" s="74"/>
      <c r="X17630" s="74"/>
    </row>
    <row r="17631">
      <c r="S17631" s="73"/>
      <c r="T17631" s="73"/>
      <c r="U17631" s="74"/>
      <c r="V17631" s="74"/>
      <c r="W17631" s="74"/>
      <c r="X17631" s="74"/>
    </row>
    <row r="17632">
      <c r="S17632" s="73"/>
      <c r="T17632" s="73"/>
      <c r="U17632" s="74"/>
      <c r="V17632" s="74"/>
      <c r="W17632" s="74"/>
      <c r="X17632" s="74"/>
    </row>
    <row r="17633">
      <c r="S17633" s="73"/>
      <c r="T17633" s="73"/>
      <c r="U17633" s="74"/>
      <c r="V17633" s="74"/>
      <c r="W17633" s="74"/>
      <c r="X17633" s="74"/>
    </row>
    <row r="17634">
      <c r="S17634" s="73"/>
      <c r="T17634" s="73"/>
      <c r="U17634" s="74"/>
      <c r="V17634" s="74"/>
      <c r="W17634" s="74"/>
      <c r="X17634" s="74"/>
    </row>
    <row r="17635">
      <c r="S17635" s="73"/>
      <c r="T17635" s="73"/>
      <c r="U17635" s="74"/>
      <c r="V17635" s="74"/>
      <c r="W17635" s="74"/>
      <c r="X17635" s="74"/>
    </row>
    <row r="17636">
      <c r="S17636" s="76"/>
      <c r="T17636" s="73"/>
      <c r="U17636" s="74"/>
      <c r="V17636" s="74"/>
      <c r="W17636" s="74"/>
      <c r="X17636" s="74"/>
    </row>
    <row r="17637">
      <c r="S17637" s="73"/>
      <c r="T17637" s="73"/>
      <c r="U17637" s="74"/>
      <c r="V17637" s="74"/>
      <c r="W17637" s="74"/>
      <c r="X17637" s="74"/>
    </row>
    <row r="17638">
      <c r="S17638" s="73"/>
      <c r="T17638" s="73"/>
      <c r="U17638" s="74"/>
      <c r="V17638" s="74"/>
      <c r="W17638" s="74"/>
      <c r="X17638" s="74"/>
    </row>
    <row r="17639">
      <c r="S17639" s="73"/>
      <c r="T17639" s="73"/>
      <c r="U17639" s="74"/>
      <c r="V17639" s="74"/>
      <c r="W17639" s="74"/>
      <c r="X17639" s="74"/>
    </row>
    <row r="17640">
      <c r="S17640" s="73"/>
      <c r="T17640" s="73"/>
      <c r="U17640" s="74"/>
      <c r="V17640" s="74"/>
      <c r="W17640" s="74"/>
      <c r="X17640" s="74"/>
    </row>
    <row r="17641">
      <c r="S17641" s="73"/>
      <c r="T17641" s="73"/>
      <c r="U17641" s="74"/>
      <c r="V17641" s="74"/>
      <c r="W17641" s="74"/>
      <c r="X17641" s="74"/>
    </row>
    <row r="17642">
      <c r="S17642" s="73"/>
      <c r="T17642" s="73"/>
      <c r="U17642" s="74"/>
      <c r="V17642" s="74"/>
      <c r="W17642" s="74"/>
      <c r="X17642" s="74"/>
    </row>
    <row r="17643">
      <c r="S17643" s="73"/>
      <c r="T17643" s="73"/>
      <c r="U17643" s="74"/>
      <c r="V17643" s="74"/>
      <c r="W17643" s="74"/>
      <c r="X17643" s="74"/>
    </row>
    <row r="17644">
      <c r="S17644" s="73"/>
      <c r="T17644" s="73"/>
      <c r="U17644" s="74"/>
      <c r="V17644" s="74"/>
      <c r="W17644" s="74"/>
      <c r="X17644" s="74"/>
    </row>
    <row r="17645">
      <c r="S17645" s="73"/>
      <c r="T17645" s="73"/>
      <c r="U17645" s="74"/>
      <c r="V17645" s="74"/>
      <c r="W17645" s="74"/>
      <c r="X17645" s="74"/>
    </row>
    <row r="17646">
      <c r="S17646" s="73"/>
      <c r="T17646" s="73"/>
      <c r="U17646" s="74"/>
      <c r="V17646" s="74"/>
      <c r="W17646" s="74"/>
      <c r="X17646" s="74"/>
    </row>
    <row r="17647">
      <c r="S17647" s="73"/>
      <c r="T17647" s="73"/>
      <c r="U17647" s="74"/>
      <c r="V17647" s="74"/>
      <c r="W17647" s="74"/>
      <c r="X17647" s="74"/>
    </row>
    <row r="17648">
      <c r="S17648" s="73"/>
      <c r="T17648" s="73"/>
      <c r="U17648" s="74"/>
      <c r="V17648" s="74"/>
      <c r="W17648" s="74"/>
      <c r="X17648" s="74"/>
    </row>
    <row r="17649">
      <c r="S17649" s="73"/>
      <c r="T17649" s="73"/>
      <c r="U17649" s="74"/>
      <c r="V17649" s="74"/>
      <c r="W17649" s="74"/>
      <c r="X17649" s="74"/>
    </row>
    <row r="17650">
      <c r="S17650" s="73"/>
      <c r="T17650" s="73"/>
      <c r="U17650" s="74"/>
      <c r="V17650" s="74"/>
      <c r="W17650" s="74"/>
      <c r="X17650" s="74"/>
    </row>
    <row r="17651">
      <c r="S17651" s="73"/>
      <c r="T17651" s="73"/>
      <c r="U17651" s="74"/>
      <c r="V17651" s="74"/>
      <c r="W17651" s="74"/>
      <c r="X17651" s="74"/>
    </row>
    <row r="17652">
      <c r="S17652" s="73"/>
      <c r="T17652" s="73"/>
      <c r="U17652" s="74"/>
      <c r="V17652" s="74"/>
      <c r="W17652" s="74"/>
      <c r="X17652" s="74"/>
    </row>
    <row r="17653">
      <c r="S17653" s="73"/>
      <c r="T17653" s="73"/>
      <c r="U17653" s="74"/>
      <c r="V17653" s="74"/>
      <c r="W17653" s="74"/>
      <c r="X17653" s="74"/>
    </row>
    <row r="17654">
      <c r="S17654" s="73"/>
      <c r="T17654" s="73"/>
      <c r="U17654" s="74"/>
      <c r="V17654" s="74"/>
      <c r="W17654" s="74"/>
      <c r="X17654" s="74"/>
    </row>
    <row r="17655">
      <c r="S17655" s="73"/>
      <c r="T17655" s="73"/>
      <c r="U17655" s="74"/>
      <c r="V17655" s="74"/>
      <c r="W17655" s="74"/>
      <c r="X17655" s="74"/>
    </row>
    <row r="17656">
      <c r="S17656" s="73"/>
      <c r="T17656" s="73"/>
      <c r="U17656" s="74"/>
      <c r="V17656" s="74"/>
      <c r="W17656" s="74"/>
      <c r="X17656" s="74"/>
    </row>
    <row r="17657">
      <c r="S17657" s="73"/>
      <c r="T17657" s="73"/>
      <c r="U17657" s="74"/>
      <c r="V17657" s="74"/>
      <c r="W17657" s="74"/>
      <c r="X17657" s="74"/>
    </row>
    <row r="17658">
      <c r="S17658" s="73"/>
      <c r="T17658" s="73"/>
      <c r="U17658" s="74"/>
      <c r="V17658" s="74"/>
      <c r="W17658" s="74"/>
      <c r="X17658" s="74"/>
    </row>
    <row r="17659">
      <c r="S17659" s="73"/>
      <c r="T17659" s="73"/>
      <c r="U17659" s="74"/>
      <c r="V17659" s="74"/>
      <c r="W17659" s="74"/>
      <c r="X17659" s="74"/>
    </row>
    <row r="17660">
      <c r="S17660" s="73"/>
      <c r="T17660" s="73"/>
      <c r="U17660" s="74"/>
      <c r="V17660" s="74"/>
      <c r="W17660" s="74"/>
      <c r="X17660" s="74"/>
    </row>
    <row r="17661">
      <c r="S17661" s="73"/>
      <c r="T17661" s="73"/>
      <c r="U17661" s="74"/>
      <c r="V17661" s="74"/>
      <c r="W17661" s="74"/>
      <c r="X17661" s="74"/>
    </row>
    <row r="17662">
      <c r="S17662" s="73"/>
      <c r="T17662" s="73"/>
      <c r="U17662" s="74"/>
      <c r="V17662" s="74"/>
      <c r="W17662" s="74"/>
      <c r="X17662" s="74"/>
    </row>
    <row r="17663">
      <c r="S17663" s="73"/>
      <c r="T17663" s="73"/>
      <c r="U17663" s="74"/>
      <c r="V17663" s="74"/>
      <c r="W17663" s="74"/>
      <c r="X17663" s="74"/>
    </row>
    <row r="17664">
      <c r="S17664" s="73"/>
      <c r="T17664" s="73"/>
      <c r="U17664" s="74"/>
      <c r="V17664" s="74"/>
      <c r="W17664" s="74"/>
      <c r="X17664" s="74"/>
    </row>
    <row r="17665">
      <c r="S17665" s="73"/>
      <c r="T17665" s="73"/>
      <c r="U17665" s="74"/>
      <c r="V17665" s="74"/>
      <c r="W17665" s="74"/>
      <c r="X17665" s="74"/>
    </row>
    <row r="17666">
      <c r="S17666" s="73"/>
      <c r="T17666" s="73"/>
      <c r="U17666" s="74"/>
      <c r="V17666" s="74"/>
      <c r="W17666" s="74"/>
      <c r="X17666" s="74"/>
    </row>
    <row r="17667">
      <c r="S17667" s="73"/>
      <c r="T17667" s="73"/>
      <c r="U17667" s="74"/>
      <c r="V17667" s="74"/>
      <c r="W17667" s="74"/>
      <c r="X17667" s="74"/>
    </row>
    <row r="17668">
      <c r="S17668" s="73"/>
      <c r="T17668" s="73"/>
      <c r="U17668" s="74"/>
      <c r="V17668" s="74"/>
      <c r="W17668" s="74"/>
      <c r="X17668" s="74"/>
    </row>
    <row r="17669">
      <c r="S17669" s="73"/>
      <c r="T17669" s="73"/>
      <c r="U17669" s="74"/>
      <c r="V17669" s="74"/>
      <c r="W17669" s="74"/>
      <c r="X17669" s="74"/>
    </row>
    <row r="17670">
      <c r="S17670" s="73"/>
      <c r="T17670" s="73"/>
      <c r="U17670" s="74"/>
      <c r="V17670" s="74"/>
      <c r="W17670" s="74"/>
      <c r="X17670" s="74"/>
    </row>
    <row r="17671">
      <c r="S17671" s="73"/>
      <c r="T17671" s="73"/>
      <c r="U17671" s="74"/>
      <c r="V17671" s="74"/>
      <c r="W17671" s="74"/>
      <c r="X17671" s="74"/>
    </row>
    <row r="17672">
      <c r="S17672" s="73"/>
      <c r="T17672" s="73"/>
      <c r="U17672" s="74"/>
      <c r="V17672" s="74"/>
      <c r="W17672" s="74"/>
      <c r="X17672" s="74"/>
    </row>
    <row r="17673">
      <c r="S17673" s="73"/>
      <c r="T17673" s="73"/>
      <c r="U17673" s="74"/>
      <c r="V17673" s="74"/>
      <c r="W17673" s="74"/>
      <c r="X17673" s="74"/>
    </row>
    <row r="17674">
      <c r="S17674" s="73"/>
      <c r="T17674" s="73"/>
      <c r="U17674" s="74"/>
      <c r="V17674" s="74"/>
      <c r="W17674" s="74"/>
      <c r="X17674" s="74"/>
    </row>
    <row r="17675">
      <c r="S17675" s="73"/>
      <c r="T17675" s="73"/>
      <c r="U17675" s="74"/>
      <c r="V17675" s="74"/>
      <c r="W17675" s="74"/>
      <c r="X17675" s="74"/>
    </row>
    <row r="17676">
      <c r="S17676" s="73"/>
      <c r="T17676" s="73"/>
      <c r="U17676" s="74"/>
      <c r="V17676" s="74"/>
      <c r="W17676" s="74"/>
      <c r="X17676" s="74"/>
    </row>
    <row r="17677">
      <c r="S17677" s="73"/>
      <c r="T17677" s="73"/>
      <c r="U17677" s="74"/>
      <c r="V17677" s="74"/>
      <c r="W17677" s="74"/>
      <c r="X17677" s="74"/>
    </row>
    <row r="17678">
      <c r="S17678" s="73"/>
      <c r="T17678" s="73"/>
      <c r="U17678" s="74"/>
      <c r="V17678" s="74"/>
      <c r="W17678" s="74"/>
      <c r="X17678" s="74"/>
    </row>
    <row r="17679">
      <c r="S17679" s="73"/>
      <c r="T17679" s="73"/>
      <c r="U17679" s="74"/>
      <c r="V17679" s="74"/>
      <c r="W17679" s="74"/>
      <c r="X17679" s="74"/>
    </row>
    <row r="17680">
      <c r="S17680" s="73"/>
      <c r="T17680" s="73"/>
      <c r="U17680" s="74"/>
      <c r="V17680" s="74"/>
      <c r="W17680" s="74"/>
      <c r="X17680" s="74"/>
    </row>
    <row r="17681">
      <c r="S17681" s="73"/>
      <c r="T17681" s="73"/>
      <c r="U17681" s="74"/>
      <c r="V17681" s="74"/>
      <c r="W17681" s="74"/>
      <c r="X17681" s="74"/>
    </row>
    <row r="17682">
      <c r="S17682" s="73"/>
      <c r="T17682" s="73"/>
      <c r="U17682" s="74"/>
      <c r="V17682" s="74"/>
      <c r="W17682" s="74"/>
      <c r="X17682" s="74"/>
    </row>
    <row r="17683">
      <c r="S17683" s="73"/>
      <c r="T17683" s="73"/>
      <c r="U17683" s="74"/>
      <c r="V17683" s="74"/>
      <c r="W17683" s="74"/>
      <c r="X17683" s="74"/>
    </row>
    <row r="17684">
      <c r="S17684" s="73"/>
      <c r="T17684" s="73"/>
      <c r="U17684" s="74"/>
      <c r="V17684" s="74"/>
      <c r="W17684" s="74"/>
      <c r="X17684" s="74"/>
    </row>
    <row r="17685">
      <c r="S17685" s="73"/>
      <c r="T17685" s="73"/>
      <c r="U17685" s="74"/>
      <c r="V17685" s="74"/>
      <c r="W17685" s="74"/>
      <c r="X17685" s="74"/>
    </row>
    <row r="17686">
      <c r="S17686" s="73"/>
      <c r="T17686" s="73"/>
      <c r="U17686" s="74"/>
      <c r="V17686" s="74"/>
      <c r="W17686" s="74"/>
      <c r="X17686" s="74"/>
    </row>
    <row r="17687">
      <c r="S17687" s="73"/>
      <c r="T17687" s="73"/>
      <c r="U17687" s="74"/>
      <c r="V17687" s="74"/>
      <c r="W17687" s="74"/>
      <c r="X17687" s="74"/>
    </row>
    <row r="17688">
      <c r="S17688" s="73"/>
      <c r="T17688" s="73"/>
      <c r="U17688" s="74"/>
      <c r="V17688" s="74"/>
      <c r="W17688" s="74"/>
      <c r="X17688" s="74"/>
    </row>
    <row r="17689">
      <c r="S17689" s="73"/>
      <c r="T17689" s="73"/>
      <c r="U17689" s="74"/>
      <c r="V17689" s="74"/>
      <c r="W17689" s="74"/>
      <c r="X17689" s="74"/>
    </row>
    <row r="17690">
      <c r="S17690" s="73"/>
      <c r="T17690" s="73"/>
      <c r="U17690" s="74"/>
      <c r="V17690" s="74"/>
      <c r="W17690" s="74"/>
      <c r="X17690" s="74"/>
    </row>
    <row r="17691">
      <c r="S17691" s="73"/>
      <c r="T17691" s="73"/>
      <c r="U17691" s="74"/>
      <c r="V17691" s="74"/>
      <c r="W17691" s="74"/>
      <c r="X17691" s="74"/>
    </row>
    <row r="17692">
      <c r="S17692" s="73"/>
      <c r="T17692" s="73"/>
      <c r="U17692" s="74"/>
      <c r="V17692" s="74"/>
      <c r="W17692" s="74"/>
      <c r="X17692" s="74"/>
    </row>
    <row r="17693">
      <c r="S17693" s="73"/>
      <c r="T17693" s="73"/>
      <c r="U17693" s="74"/>
      <c r="V17693" s="74"/>
      <c r="W17693" s="74"/>
      <c r="X17693" s="74"/>
    </row>
    <row r="17694">
      <c r="S17694" s="73"/>
      <c r="T17694" s="73"/>
      <c r="U17694" s="74"/>
      <c r="V17694" s="74"/>
      <c r="W17694" s="74"/>
      <c r="X17694" s="74"/>
    </row>
    <row r="17695">
      <c r="S17695" s="73"/>
      <c r="T17695" s="73"/>
      <c r="U17695" s="74"/>
      <c r="V17695" s="74"/>
      <c r="W17695" s="74"/>
      <c r="X17695" s="74"/>
    </row>
    <row r="17696">
      <c r="S17696" s="73"/>
      <c r="T17696" s="73"/>
      <c r="U17696" s="74"/>
      <c r="V17696" s="74"/>
      <c r="W17696" s="74"/>
      <c r="X17696" s="74"/>
    </row>
    <row r="17697">
      <c r="S17697" s="73"/>
      <c r="T17697" s="73"/>
      <c r="U17697" s="74"/>
      <c r="V17697" s="74"/>
      <c r="W17697" s="74"/>
      <c r="X17697" s="74"/>
    </row>
    <row r="17698">
      <c r="S17698" s="73"/>
      <c r="T17698" s="73"/>
      <c r="U17698" s="74"/>
      <c r="V17698" s="74"/>
      <c r="W17698" s="74"/>
      <c r="X17698" s="74"/>
    </row>
    <row r="17699">
      <c r="S17699" s="73"/>
      <c r="T17699" s="73"/>
      <c r="U17699" s="74"/>
      <c r="V17699" s="74"/>
      <c r="W17699" s="74"/>
      <c r="X17699" s="74"/>
    </row>
    <row r="17700">
      <c r="S17700" s="73"/>
      <c r="T17700" s="73"/>
      <c r="U17700" s="74"/>
      <c r="V17700" s="74"/>
      <c r="W17700" s="74"/>
      <c r="X17700" s="74"/>
    </row>
    <row r="17701">
      <c r="S17701" s="73"/>
      <c r="T17701" s="73"/>
      <c r="U17701" s="74"/>
      <c r="V17701" s="74"/>
      <c r="W17701" s="74"/>
      <c r="X17701" s="74"/>
    </row>
    <row r="17702">
      <c r="S17702" s="73"/>
      <c r="T17702" s="73"/>
      <c r="U17702" s="74"/>
      <c r="V17702" s="74"/>
      <c r="W17702" s="74"/>
      <c r="X17702" s="74"/>
    </row>
    <row r="17703">
      <c r="S17703" s="73"/>
      <c r="T17703" s="73"/>
      <c r="U17703" s="74"/>
      <c r="V17703" s="74"/>
      <c r="W17703" s="74"/>
      <c r="X17703" s="74"/>
    </row>
    <row r="17704">
      <c r="S17704" s="73"/>
      <c r="T17704" s="73"/>
      <c r="U17704" s="74"/>
      <c r="V17704" s="74"/>
      <c r="W17704" s="74"/>
      <c r="X17704" s="74"/>
    </row>
    <row r="17705">
      <c r="S17705" s="73"/>
      <c r="T17705" s="73"/>
      <c r="U17705" s="74"/>
      <c r="V17705" s="74"/>
      <c r="W17705" s="74"/>
      <c r="X17705" s="74"/>
    </row>
    <row r="17706">
      <c r="S17706" s="73"/>
      <c r="T17706" s="73"/>
      <c r="U17706" s="74"/>
      <c r="V17706" s="74"/>
      <c r="W17706" s="74"/>
      <c r="X17706" s="74"/>
    </row>
    <row r="17707">
      <c r="S17707" s="73"/>
      <c r="T17707" s="73"/>
      <c r="U17707" s="74"/>
      <c r="V17707" s="74"/>
      <c r="W17707" s="74"/>
      <c r="X17707" s="74"/>
    </row>
    <row r="17708">
      <c r="S17708" s="73"/>
      <c r="T17708" s="73"/>
      <c r="U17708" s="74"/>
      <c r="V17708" s="74"/>
      <c r="W17708" s="74"/>
      <c r="X17708" s="74"/>
    </row>
    <row r="17709">
      <c r="S17709" s="73"/>
      <c r="T17709" s="73"/>
      <c r="U17709" s="74"/>
      <c r="V17709" s="74"/>
      <c r="W17709" s="74"/>
      <c r="X17709" s="74"/>
    </row>
    <row r="17710">
      <c r="S17710" s="76"/>
      <c r="T17710" s="73"/>
      <c r="U17710" s="74"/>
      <c r="V17710" s="74"/>
      <c r="W17710" s="74"/>
      <c r="X17710" s="74"/>
    </row>
    <row r="17711">
      <c r="S17711" s="73"/>
      <c r="T17711" s="73"/>
      <c r="U17711" s="74"/>
      <c r="V17711" s="74"/>
      <c r="W17711" s="74"/>
      <c r="X17711" s="74"/>
    </row>
    <row r="17712">
      <c r="S17712" s="73"/>
      <c r="T17712" s="73"/>
      <c r="U17712" s="74"/>
      <c r="V17712" s="74"/>
      <c r="W17712" s="74"/>
      <c r="X17712" s="74"/>
    </row>
    <row r="17713">
      <c r="S17713" s="73"/>
      <c r="T17713" s="73"/>
      <c r="U17713" s="74"/>
      <c r="V17713" s="74"/>
      <c r="W17713" s="74"/>
      <c r="X17713" s="74"/>
    </row>
    <row r="17714">
      <c r="S17714" s="73"/>
      <c r="T17714" s="73"/>
      <c r="U17714" s="74"/>
      <c r="V17714" s="74"/>
      <c r="W17714" s="74"/>
      <c r="X17714" s="74"/>
    </row>
    <row r="17715">
      <c r="S17715" s="73"/>
      <c r="T17715" s="73"/>
      <c r="U17715" s="74"/>
      <c r="V17715" s="74"/>
      <c r="W17715" s="74"/>
      <c r="X17715" s="74"/>
    </row>
    <row r="17716">
      <c r="S17716" s="73"/>
      <c r="T17716" s="73"/>
      <c r="U17716" s="74"/>
      <c r="V17716" s="74"/>
      <c r="W17716" s="74"/>
      <c r="X17716" s="74"/>
    </row>
    <row r="17717">
      <c r="S17717" s="73"/>
      <c r="T17717" s="73"/>
      <c r="U17717" s="74"/>
      <c r="V17717" s="74"/>
      <c r="W17717" s="74"/>
      <c r="X17717" s="74"/>
    </row>
    <row r="17718">
      <c r="S17718" s="73"/>
      <c r="T17718" s="73"/>
      <c r="U17718" s="74"/>
      <c r="V17718" s="74"/>
      <c r="W17718" s="74"/>
      <c r="X17718" s="74"/>
    </row>
    <row r="17719">
      <c r="S17719" s="73"/>
      <c r="T17719" s="73"/>
      <c r="U17719" s="74"/>
      <c r="V17719" s="74"/>
      <c r="W17719" s="74"/>
      <c r="X17719" s="74"/>
    </row>
    <row r="17720">
      <c r="S17720" s="73"/>
      <c r="T17720" s="73"/>
      <c r="U17720" s="74"/>
      <c r="V17720" s="74"/>
      <c r="W17720" s="74"/>
      <c r="X17720" s="74"/>
    </row>
    <row r="17721">
      <c r="S17721" s="73"/>
      <c r="T17721" s="73"/>
      <c r="U17721" s="74"/>
      <c r="V17721" s="74"/>
      <c r="W17721" s="74"/>
      <c r="X17721" s="74"/>
    </row>
    <row r="17722">
      <c r="S17722" s="73"/>
      <c r="T17722" s="73"/>
      <c r="U17722" s="74"/>
      <c r="V17722" s="74"/>
      <c r="W17722" s="74"/>
      <c r="X17722" s="74"/>
    </row>
    <row r="17723">
      <c r="S17723" s="73"/>
      <c r="T17723" s="73"/>
      <c r="U17723" s="74"/>
      <c r="V17723" s="74"/>
      <c r="W17723" s="74"/>
      <c r="X17723" s="74"/>
    </row>
    <row r="17724">
      <c r="S17724" s="73"/>
      <c r="T17724" s="73"/>
      <c r="U17724" s="74"/>
      <c r="V17724" s="74"/>
      <c r="W17724" s="74"/>
      <c r="X17724" s="74"/>
    </row>
    <row r="17725">
      <c r="S17725" s="73"/>
      <c r="T17725" s="73"/>
      <c r="U17725" s="74"/>
      <c r="V17725" s="74"/>
      <c r="W17725" s="74"/>
      <c r="X17725" s="74"/>
    </row>
    <row r="17726">
      <c r="S17726" s="73"/>
      <c r="T17726" s="73"/>
      <c r="U17726" s="74"/>
      <c r="V17726" s="74"/>
      <c r="W17726" s="74"/>
      <c r="X17726" s="74"/>
    </row>
    <row r="17727">
      <c r="S17727" s="73"/>
      <c r="T17727" s="73"/>
      <c r="U17727" s="74"/>
      <c r="V17727" s="74"/>
      <c r="W17727" s="74"/>
      <c r="X17727" s="74"/>
    </row>
    <row r="17728">
      <c r="S17728" s="73"/>
      <c r="T17728" s="73"/>
      <c r="U17728" s="74"/>
      <c r="V17728" s="74"/>
      <c r="W17728" s="74"/>
      <c r="X17728" s="74"/>
    </row>
    <row r="17729">
      <c r="S17729" s="73"/>
      <c r="T17729" s="73"/>
      <c r="U17729" s="74"/>
      <c r="V17729" s="74"/>
      <c r="W17729" s="74"/>
      <c r="X17729" s="74"/>
    </row>
    <row r="17730">
      <c r="S17730" s="73"/>
      <c r="T17730" s="73"/>
      <c r="U17730" s="74"/>
      <c r="V17730" s="74"/>
      <c r="W17730" s="74"/>
      <c r="X17730" s="74"/>
    </row>
    <row r="17731">
      <c r="S17731" s="73"/>
      <c r="T17731" s="73"/>
      <c r="U17731" s="74"/>
      <c r="V17731" s="74"/>
      <c r="W17731" s="74"/>
      <c r="X17731" s="74"/>
    </row>
    <row r="17732">
      <c r="S17732" s="73"/>
      <c r="T17732" s="73"/>
      <c r="U17732" s="74"/>
      <c r="V17732" s="74"/>
      <c r="W17732" s="74"/>
      <c r="X17732" s="74"/>
    </row>
    <row r="17733">
      <c r="S17733" s="73"/>
      <c r="T17733" s="73"/>
      <c r="U17733" s="74"/>
      <c r="V17733" s="74"/>
      <c r="W17733" s="74"/>
      <c r="X17733" s="74"/>
    </row>
    <row r="17734">
      <c r="S17734" s="73"/>
      <c r="T17734" s="73"/>
      <c r="U17734" s="74"/>
      <c r="V17734" s="74"/>
      <c r="W17734" s="74"/>
      <c r="X17734" s="74"/>
    </row>
    <row r="17735">
      <c r="S17735" s="73"/>
      <c r="T17735" s="73"/>
      <c r="U17735" s="74"/>
      <c r="V17735" s="74"/>
      <c r="W17735" s="74"/>
      <c r="X17735" s="74"/>
    </row>
    <row r="17736">
      <c r="S17736" s="73"/>
      <c r="T17736" s="73"/>
      <c r="U17736" s="74"/>
      <c r="V17736" s="74"/>
      <c r="W17736" s="74"/>
      <c r="X17736" s="74"/>
    </row>
    <row r="17737">
      <c r="S17737" s="73"/>
      <c r="T17737" s="73"/>
      <c r="U17737" s="74"/>
      <c r="V17737" s="74"/>
      <c r="W17737" s="74"/>
      <c r="X17737" s="74"/>
    </row>
    <row r="17738">
      <c r="S17738" s="73"/>
      <c r="T17738" s="73"/>
      <c r="U17738" s="74"/>
      <c r="V17738" s="74"/>
      <c r="W17738" s="74"/>
      <c r="X17738" s="74"/>
    </row>
    <row r="17739">
      <c r="S17739" s="73"/>
      <c r="T17739" s="73"/>
      <c r="U17739" s="74"/>
      <c r="V17739" s="74"/>
      <c r="W17739" s="74"/>
      <c r="X17739" s="74"/>
    </row>
    <row r="17740">
      <c r="S17740" s="73"/>
      <c r="T17740" s="73"/>
      <c r="U17740" s="74"/>
      <c r="V17740" s="74"/>
      <c r="W17740" s="74"/>
      <c r="X17740" s="74"/>
    </row>
    <row r="17741">
      <c r="S17741" s="73"/>
      <c r="T17741" s="73"/>
      <c r="U17741" s="74"/>
      <c r="V17741" s="74"/>
      <c r="W17741" s="74"/>
      <c r="X17741" s="74"/>
    </row>
    <row r="17742">
      <c r="S17742" s="73"/>
      <c r="T17742" s="73"/>
      <c r="U17742" s="74"/>
      <c r="V17742" s="74"/>
      <c r="W17742" s="74"/>
      <c r="X17742" s="74"/>
    </row>
    <row r="17743">
      <c r="S17743" s="73"/>
      <c r="T17743" s="73"/>
      <c r="U17743" s="74"/>
      <c r="V17743" s="74"/>
      <c r="W17743" s="74"/>
      <c r="X17743" s="74"/>
    </row>
    <row r="17744">
      <c r="S17744" s="73"/>
      <c r="T17744" s="73"/>
      <c r="U17744" s="74"/>
      <c r="V17744" s="74"/>
      <c r="W17744" s="74"/>
      <c r="X17744" s="74"/>
    </row>
    <row r="17745">
      <c r="S17745" s="73"/>
      <c r="T17745" s="73"/>
      <c r="U17745" s="74"/>
      <c r="V17745" s="74"/>
      <c r="W17745" s="74"/>
      <c r="X17745" s="74"/>
    </row>
    <row r="17746">
      <c r="S17746" s="73"/>
      <c r="T17746" s="73"/>
      <c r="U17746" s="74"/>
      <c r="V17746" s="74"/>
      <c r="W17746" s="74"/>
      <c r="X17746" s="74"/>
    </row>
    <row r="17747">
      <c r="S17747" s="73"/>
      <c r="T17747" s="73"/>
      <c r="U17747" s="74"/>
      <c r="V17747" s="74"/>
      <c r="W17747" s="74"/>
      <c r="X17747" s="74"/>
    </row>
    <row r="17748">
      <c r="S17748" s="73"/>
      <c r="T17748" s="73"/>
      <c r="U17748" s="74"/>
      <c r="V17748" s="74"/>
      <c r="W17748" s="74"/>
      <c r="X17748" s="74"/>
    </row>
    <row r="17749">
      <c r="S17749" s="73"/>
      <c r="T17749" s="73"/>
      <c r="U17749" s="74"/>
      <c r="V17749" s="74"/>
      <c r="W17749" s="74"/>
      <c r="X17749" s="74"/>
    </row>
    <row r="17750">
      <c r="S17750" s="73"/>
      <c r="T17750" s="73"/>
      <c r="U17750" s="74"/>
      <c r="V17750" s="74"/>
      <c r="W17750" s="74"/>
      <c r="X17750" s="74"/>
    </row>
    <row r="17751">
      <c r="S17751" s="73"/>
      <c r="T17751" s="73"/>
      <c r="U17751" s="74"/>
      <c r="V17751" s="74"/>
      <c r="W17751" s="74"/>
      <c r="X17751" s="74"/>
    </row>
    <row r="17752">
      <c r="S17752" s="73"/>
      <c r="T17752" s="73"/>
      <c r="U17752" s="74"/>
      <c r="V17752" s="74"/>
      <c r="W17752" s="74"/>
      <c r="X17752" s="74"/>
    </row>
    <row r="17753">
      <c r="S17753" s="73"/>
      <c r="T17753" s="73"/>
      <c r="U17753" s="74"/>
      <c r="V17753" s="74"/>
      <c r="W17753" s="74"/>
      <c r="X17753" s="74"/>
    </row>
    <row r="17754">
      <c r="S17754" s="73"/>
      <c r="T17754" s="73"/>
      <c r="U17754" s="74"/>
      <c r="V17754" s="74"/>
      <c r="W17754" s="74"/>
      <c r="X17754" s="74"/>
    </row>
    <row r="17755">
      <c r="S17755" s="73"/>
      <c r="T17755" s="73"/>
      <c r="U17755" s="74"/>
      <c r="V17755" s="74"/>
      <c r="W17755" s="74"/>
      <c r="X17755" s="74"/>
    </row>
    <row r="17756">
      <c r="S17756" s="73"/>
      <c r="T17756" s="73"/>
      <c r="U17756" s="74"/>
      <c r="V17756" s="74"/>
      <c r="W17756" s="74"/>
      <c r="X17756" s="74"/>
    </row>
    <row r="17757">
      <c r="S17757" s="73"/>
      <c r="T17757" s="73"/>
      <c r="U17757" s="74"/>
      <c r="V17757" s="74"/>
      <c r="W17757" s="74"/>
      <c r="X17757" s="74"/>
    </row>
    <row r="17758">
      <c r="S17758" s="73"/>
      <c r="T17758" s="73"/>
      <c r="U17758" s="74"/>
      <c r="V17758" s="74"/>
      <c r="W17758" s="74"/>
      <c r="X17758" s="74"/>
    </row>
    <row r="17759">
      <c r="S17759" s="73"/>
      <c r="T17759" s="73"/>
      <c r="U17759" s="74"/>
      <c r="V17759" s="74"/>
      <c r="W17759" s="74"/>
      <c r="X17759" s="74"/>
    </row>
    <row r="17760">
      <c r="S17760" s="73"/>
      <c r="T17760" s="73"/>
      <c r="U17760" s="74"/>
      <c r="V17760" s="74"/>
      <c r="W17760" s="74"/>
      <c r="X17760" s="74"/>
    </row>
    <row r="17761">
      <c r="S17761" s="73"/>
      <c r="T17761" s="73"/>
      <c r="U17761" s="74"/>
      <c r="V17761" s="74"/>
      <c r="W17761" s="74"/>
      <c r="X17761" s="74"/>
    </row>
    <row r="17762">
      <c r="S17762" s="73"/>
      <c r="T17762" s="73"/>
      <c r="U17762" s="74"/>
      <c r="V17762" s="74"/>
      <c r="W17762" s="74"/>
      <c r="X17762" s="74"/>
    </row>
    <row r="17763">
      <c r="S17763" s="73"/>
      <c r="T17763" s="73"/>
      <c r="U17763" s="74"/>
      <c r="V17763" s="74"/>
      <c r="W17763" s="74"/>
      <c r="X17763" s="74"/>
    </row>
    <row r="17764">
      <c r="S17764" s="73"/>
      <c r="T17764" s="73"/>
      <c r="U17764" s="74"/>
      <c r="V17764" s="74"/>
      <c r="W17764" s="74"/>
      <c r="X17764" s="74"/>
    </row>
    <row r="17765">
      <c r="S17765" s="73"/>
      <c r="T17765" s="73"/>
      <c r="U17765" s="74"/>
      <c r="V17765" s="74"/>
      <c r="W17765" s="74"/>
      <c r="X17765" s="74"/>
    </row>
    <row r="17766">
      <c r="S17766" s="73"/>
      <c r="T17766" s="73"/>
      <c r="U17766" s="74"/>
      <c r="V17766" s="74"/>
      <c r="W17766" s="74"/>
      <c r="X17766" s="74"/>
    </row>
    <row r="17767">
      <c r="S17767" s="73"/>
      <c r="T17767" s="73"/>
      <c r="U17767" s="74"/>
      <c r="V17767" s="74"/>
      <c r="W17767" s="74"/>
      <c r="X17767" s="74"/>
    </row>
    <row r="17768">
      <c r="S17768" s="73"/>
      <c r="T17768" s="73"/>
      <c r="U17768" s="74"/>
      <c r="V17768" s="74"/>
      <c r="W17768" s="74"/>
      <c r="X17768" s="74"/>
    </row>
    <row r="17769">
      <c r="S17769" s="73"/>
      <c r="T17769" s="73"/>
      <c r="U17769" s="74"/>
      <c r="V17769" s="74"/>
      <c r="W17769" s="74"/>
      <c r="X17769" s="74"/>
    </row>
    <row r="17770">
      <c r="S17770" s="73"/>
      <c r="T17770" s="73"/>
      <c r="U17770" s="74"/>
      <c r="V17770" s="74"/>
      <c r="W17770" s="74"/>
      <c r="X17770" s="74"/>
    </row>
    <row r="17771">
      <c r="S17771" s="73"/>
      <c r="T17771" s="73"/>
      <c r="U17771" s="74"/>
      <c r="V17771" s="74"/>
      <c r="W17771" s="74"/>
      <c r="X17771" s="74"/>
    </row>
    <row r="17772">
      <c r="S17772" s="73"/>
      <c r="T17772" s="73"/>
      <c r="U17772" s="74"/>
      <c r="V17772" s="74"/>
      <c r="W17772" s="74"/>
      <c r="X17772" s="74"/>
    </row>
    <row r="17773">
      <c r="S17773" s="73"/>
      <c r="T17773" s="73"/>
      <c r="U17773" s="74"/>
      <c r="V17773" s="74"/>
      <c r="W17773" s="74"/>
      <c r="X17773" s="74"/>
    </row>
    <row r="17774">
      <c r="S17774" s="73"/>
      <c r="T17774" s="73"/>
      <c r="U17774" s="74"/>
      <c r="V17774" s="74"/>
      <c r="W17774" s="74"/>
      <c r="X17774" s="74"/>
    </row>
    <row r="17775">
      <c r="S17775" s="73"/>
      <c r="T17775" s="73"/>
      <c r="U17775" s="74"/>
      <c r="V17775" s="74"/>
      <c r="W17775" s="74"/>
      <c r="X17775" s="74"/>
    </row>
    <row r="17776">
      <c r="S17776" s="73"/>
      <c r="T17776" s="73"/>
      <c r="U17776" s="74"/>
      <c r="V17776" s="74"/>
      <c r="W17776" s="74"/>
      <c r="X17776" s="74"/>
    </row>
    <row r="17777">
      <c r="S17777" s="73"/>
      <c r="T17777" s="73"/>
      <c r="U17777" s="74"/>
      <c r="V17777" s="74"/>
      <c r="W17777" s="74"/>
      <c r="X17777" s="74"/>
    </row>
    <row r="17778">
      <c r="S17778" s="73"/>
      <c r="T17778" s="73"/>
      <c r="U17778" s="74"/>
      <c r="V17778" s="74"/>
      <c r="W17778" s="74"/>
      <c r="X17778" s="74"/>
    </row>
    <row r="17779">
      <c r="S17779" s="73"/>
      <c r="T17779" s="73"/>
      <c r="U17779" s="74"/>
      <c r="V17779" s="74"/>
      <c r="W17779" s="74"/>
      <c r="X17779" s="74"/>
    </row>
    <row r="17780">
      <c r="S17780" s="73"/>
      <c r="T17780" s="73"/>
      <c r="U17780" s="74"/>
      <c r="V17780" s="74"/>
      <c r="W17780" s="74"/>
      <c r="X17780" s="74"/>
    </row>
    <row r="17781">
      <c r="S17781" s="73"/>
      <c r="T17781" s="73"/>
      <c r="U17781" s="74"/>
      <c r="V17781" s="74"/>
      <c r="W17781" s="74"/>
      <c r="X17781" s="74"/>
    </row>
    <row r="17782">
      <c r="S17782" s="73"/>
      <c r="T17782" s="73"/>
      <c r="U17782" s="74"/>
      <c r="V17782" s="74"/>
      <c r="W17782" s="74"/>
      <c r="X17782" s="74"/>
    </row>
    <row r="17783">
      <c r="S17783" s="73"/>
      <c r="T17783" s="73"/>
      <c r="U17783" s="74"/>
      <c r="V17783" s="74"/>
      <c r="W17783" s="74"/>
      <c r="X17783" s="74"/>
    </row>
    <row r="17784">
      <c r="S17784" s="73"/>
      <c r="T17784" s="73"/>
      <c r="U17784" s="74"/>
      <c r="V17784" s="74"/>
      <c r="W17784" s="74"/>
      <c r="X17784" s="74"/>
    </row>
    <row r="17785">
      <c r="S17785" s="73"/>
      <c r="T17785" s="73"/>
      <c r="U17785" s="74"/>
      <c r="V17785" s="74"/>
      <c r="W17785" s="74"/>
      <c r="X17785" s="74"/>
    </row>
    <row r="17786">
      <c r="S17786" s="73"/>
      <c r="T17786" s="73"/>
      <c r="U17786" s="74"/>
      <c r="V17786" s="74"/>
      <c r="W17786" s="74"/>
      <c r="X17786" s="74"/>
    </row>
    <row r="17787">
      <c r="S17787" s="73"/>
      <c r="T17787" s="73"/>
      <c r="U17787" s="74"/>
      <c r="V17787" s="74"/>
      <c r="W17787" s="74"/>
      <c r="X17787" s="74"/>
    </row>
    <row r="17788">
      <c r="S17788" s="73"/>
      <c r="T17788" s="73"/>
      <c r="U17788" s="74"/>
      <c r="V17788" s="74"/>
      <c r="W17788" s="74"/>
      <c r="X17788" s="74"/>
    </row>
    <row r="17789">
      <c r="S17789" s="73"/>
      <c r="T17789" s="73"/>
      <c r="U17789" s="74"/>
      <c r="V17789" s="74"/>
      <c r="W17789" s="74"/>
      <c r="X17789" s="74"/>
    </row>
    <row r="17790">
      <c r="S17790" s="73"/>
      <c r="T17790" s="73"/>
      <c r="U17790" s="74"/>
      <c r="V17790" s="74"/>
      <c r="W17790" s="74"/>
      <c r="X17790" s="74"/>
    </row>
    <row r="17791">
      <c r="S17791" s="73"/>
      <c r="T17791" s="73"/>
      <c r="U17791" s="74"/>
      <c r="V17791" s="74"/>
      <c r="W17791" s="74"/>
      <c r="X17791" s="74"/>
    </row>
    <row r="17792">
      <c r="S17792" s="73"/>
      <c r="T17792" s="73"/>
      <c r="U17792" s="74"/>
      <c r="V17792" s="74"/>
      <c r="W17792" s="74"/>
      <c r="X17792" s="74"/>
    </row>
    <row r="17793">
      <c r="S17793" s="73"/>
      <c r="T17793" s="73"/>
      <c r="U17793" s="74"/>
      <c r="V17793" s="74"/>
      <c r="W17793" s="74"/>
      <c r="X17793" s="74"/>
    </row>
    <row r="17794">
      <c r="S17794" s="73"/>
      <c r="T17794" s="73"/>
      <c r="U17794" s="74"/>
      <c r="V17794" s="74"/>
      <c r="W17794" s="74"/>
      <c r="X17794" s="74"/>
    </row>
    <row r="17795">
      <c r="S17795" s="73"/>
      <c r="T17795" s="73"/>
      <c r="U17795" s="74"/>
      <c r="V17795" s="74"/>
      <c r="W17795" s="74"/>
      <c r="X17795" s="74"/>
    </row>
    <row r="17796">
      <c r="S17796" s="73"/>
      <c r="T17796" s="73"/>
      <c r="U17796" s="74"/>
      <c r="V17796" s="74"/>
      <c r="W17796" s="74"/>
      <c r="X17796" s="74"/>
    </row>
    <row r="17797">
      <c r="S17797" s="73"/>
      <c r="T17797" s="73"/>
      <c r="U17797" s="74"/>
      <c r="V17797" s="74"/>
      <c r="W17797" s="74"/>
      <c r="X17797" s="74"/>
    </row>
    <row r="17798">
      <c r="S17798" s="73"/>
      <c r="T17798" s="73"/>
      <c r="U17798" s="74"/>
      <c r="V17798" s="74"/>
      <c r="W17798" s="74"/>
      <c r="X17798" s="74"/>
    </row>
    <row r="17799">
      <c r="S17799" s="73"/>
      <c r="T17799" s="73"/>
      <c r="U17799" s="74"/>
      <c r="V17799" s="74"/>
      <c r="W17799" s="74"/>
      <c r="X17799" s="74"/>
    </row>
    <row r="17800">
      <c r="S17800" s="73"/>
      <c r="T17800" s="73"/>
      <c r="U17800" s="74"/>
      <c r="V17800" s="74"/>
      <c r="W17800" s="74"/>
      <c r="X17800" s="74"/>
    </row>
    <row r="17801">
      <c r="S17801" s="73"/>
      <c r="T17801" s="73"/>
      <c r="U17801" s="74"/>
      <c r="V17801" s="74"/>
      <c r="W17801" s="74"/>
      <c r="X17801" s="74"/>
    </row>
    <row r="17802">
      <c r="S17802" s="73"/>
      <c r="T17802" s="73"/>
      <c r="U17802" s="74"/>
      <c r="V17802" s="74"/>
      <c r="W17802" s="74"/>
      <c r="X17802" s="74"/>
    </row>
    <row r="17803">
      <c r="S17803" s="73"/>
      <c r="T17803" s="73"/>
      <c r="U17803" s="74"/>
      <c r="V17803" s="74"/>
      <c r="W17803" s="74"/>
      <c r="X17803" s="74"/>
    </row>
    <row r="17804">
      <c r="S17804" s="73"/>
      <c r="T17804" s="73"/>
      <c r="U17804" s="74"/>
      <c r="V17804" s="74"/>
      <c r="W17804" s="74"/>
      <c r="X17804" s="74"/>
    </row>
    <row r="17805">
      <c r="S17805" s="73"/>
      <c r="T17805" s="73"/>
      <c r="U17805" s="74"/>
      <c r="V17805" s="74"/>
      <c r="W17805" s="74"/>
      <c r="X17805" s="74"/>
    </row>
    <row r="17806">
      <c r="S17806" s="76"/>
      <c r="T17806" s="73"/>
      <c r="U17806" s="74"/>
      <c r="V17806" s="74"/>
      <c r="W17806" s="74"/>
      <c r="X17806" s="74"/>
    </row>
    <row r="17807">
      <c r="S17807" s="73"/>
      <c r="T17807" s="73"/>
      <c r="U17807" s="74"/>
      <c r="V17807" s="74"/>
      <c r="W17807" s="74"/>
      <c r="X17807" s="74"/>
    </row>
    <row r="17808">
      <c r="S17808" s="73"/>
      <c r="T17808" s="73"/>
      <c r="U17808" s="74"/>
      <c r="V17808" s="74"/>
      <c r="W17808" s="74"/>
      <c r="X17808" s="74"/>
    </row>
    <row r="17809">
      <c r="S17809" s="73"/>
      <c r="T17809" s="73"/>
      <c r="U17809" s="74"/>
      <c r="V17809" s="74"/>
      <c r="W17809" s="74"/>
      <c r="X17809" s="74"/>
    </row>
    <row r="17810">
      <c r="S17810" s="73"/>
      <c r="T17810" s="73"/>
      <c r="U17810" s="74"/>
      <c r="V17810" s="74"/>
      <c r="W17810" s="74"/>
      <c r="X17810" s="74"/>
    </row>
    <row r="17811">
      <c r="S17811" s="73"/>
      <c r="T17811" s="73"/>
      <c r="U17811" s="74"/>
      <c r="V17811" s="74"/>
      <c r="W17811" s="74"/>
      <c r="X17811" s="74"/>
    </row>
    <row r="17812">
      <c r="S17812" s="73"/>
      <c r="T17812" s="73"/>
      <c r="U17812" s="74"/>
      <c r="V17812" s="74"/>
      <c r="W17812" s="74"/>
      <c r="X17812" s="74"/>
    </row>
    <row r="17813">
      <c r="S17813" s="73"/>
      <c r="T17813" s="73"/>
      <c r="U17813" s="74"/>
      <c r="V17813" s="74"/>
      <c r="W17813" s="74"/>
      <c r="X17813" s="74"/>
    </row>
    <row r="17814">
      <c r="S17814" s="73"/>
      <c r="T17814" s="73"/>
      <c r="U17814" s="74"/>
      <c r="V17814" s="74"/>
      <c r="W17814" s="74"/>
      <c r="X17814" s="74"/>
    </row>
    <row r="17815">
      <c r="S17815" s="73"/>
      <c r="T17815" s="73"/>
      <c r="U17815" s="74"/>
      <c r="V17815" s="74"/>
      <c r="W17815" s="74"/>
      <c r="X17815" s="74"/>
    </row>
    <row r="17816">
      <c r="S17816" s="73"/>
      <c r="T17816" s="73"/>
      <c r="U17816" s="74"/>
      <c r="V17816" s="74"/>
      <c r="W17816" s="74"/>
      <c r="X17816" s="74"/>
    </row>
    <row r="17817">
      <c r="S17817" s="73"/>
      <c r="T17817" s="73"/>
      <c r="U17817" s="74"/>
      <c r="V17817" s="74"/>
      <c r="W17817" s="74"/>
      <c r="X17817" s="74"/>
    </row>
    <row r="17818">
      <c r="S17818" s="73"/>
      <c r="T17818" s="73"/>
      <c r="U17818" s="74"/>
      <c r="V17818" s="74"/>
      <c r="W17818" s="74"/>
      <c r="X17818" s="74"/>
    </row>
    <row r="17819">
      <c r="S17819" s="73"/>
      <c r="T17819" s="73"/>
      <c r="U17819" s="74"/>
      <c r="V17819" s="74"/>
      <c r="W17819" s="74"/>
      <c r="X17819" s="74"/>
    </row>
    <row r="17820">
      <c r="S17820" s="73"/>
      <c r="T17820" s="73"/>
      <c r="U17820" s="74"/>
      <c r="V17820" s="74"/>
      <c r="W17820" s="74"/>
      <c r="X17820" s="74"/>
    </row>
    <row r="17821">
      <c r="S17821" s="73"/>
      <c r="T17821" s="73"/>
      <c r="U17821" s="74"/>
      <c r="V17821" s="74"/>
      <c r="W17821" s="74"/>
      <c r="X17821" s="74"/>
    </row>
    <row r="17822">
      <c r="S17822" s="73"/>
      <c r="T17822" s="73"/>
      <c r="U17822" s="74"/>
      <c r="V17822" s="74"/>
      <c r="W17822" s="74"/>
      <c r="X17822" s="74"/>
    </row>
    <row r="17823">
      <c r="S17823" s="73"/>
      <c r="T17823" s="73"/>
      <c r="U17823" s="74"/>
      <c r="V17823" s="74"/>
      <c r="W17823" s="74"/>
      <c r="X17823" s="74"/>
    </row>
    <row r="17824">
      <c r="S17824" s="73"/>
      <c r="T17824" s="73"/>
      <c r="U17824" s="74"/>
      <c r="V17824" s="74"/>
      <c r="W17824" s="74"/>
      <c r="X17824" s="74"/>
    </row>
    <row r="17825">
      <c r="S17825" s="73"/>
      <c r="T17825" s="73"/>
      <c r="U17825" s="74"/>
      <c r="V17825" s="74"/>
      <c r="W17825" s="74"/>
      <c r="X17825" s="74"/>
    </row>
    <row r="17826">
      <c r="S17826" s="73"/>
      <c r="T17826" s="73"/>
      <c r="U17826" s="74"/>
      <c r="V17826" s="74"/>
      <c r="W17826" s="74"/>
      <c r="X17826" s="74"/>
    </row>
    <row r="17827">
      <c r="S17827" s="73"/>
      <c r="T17827" s="73"/>
      <c r="U17827" s="74"/>
      <c r="V17827" s="74"/>
      <c r="W17827" s="74"/>
      <c r="X17827" s="74"/>
    </row>
    <row r="17828">
      <c r="S17828" s="73"/>
      <c r="T17828" s="73"/>
      <c r="U17828" s="74"/>
      <c r="V17828" s="74"/>
      <c r="W17828" s="74"/>
      <c r="X17828" s="74"/>
    </row>
    <row r="17829">
      <c r="S17829" s="73"/>
      <c r="T17829" s="73"/>
      <c r="U17829" s="74"/>
      <c r="V17829" s="74"/>
      <c r="W17829" s="74"/>
      <c r="X17829" s="74"/>
    </row>
    <row r="17830">
      <c r="S17830" s="73"/>
      <c r="T17830" s="73"/>
      <c r="U17830" s="74"/>
      <c r="V17830" s="74"/>
      <c r="W17830" s="74"/>
      <c r="X17830" s="74"/>
    </row>
    <row r="17831">
      <c r="S17831" s="73"/>
      <c r="T17831" s="73"/>
      <c r="U17831" s="74"/>
      <c r="V17831" s="74"/>
      <c r="W17831" s="74"/>
      <c r="X17831" s="74"/>
    </row>
    <row r="17832">
      <c r="S17832" s="73"/>
      <c r="T17832" s="73"/>
      <c r="U17832" s="74"/>
      <c r="V17832" s="74"/>
      <c r="W17832" s="74"/>
      <c r="X17832" s="74"/>
    </row>
    <row r="17833">
      <c r="S17833" s="73"/>
      <c r="T17833" s="73"/>
      <c r="U17833" s="74"/>
      <c r="V17833" s="74"/>
      <c r="W17833" s="74"/>
      <c r="X17833" s="74"/>
    </row>
    <row r="17834">
      <c r="S17834" s="73"/>
      <c r="T17834" s="73"/>
      <c r="U17834" s="74"/>
      <c r="V17834" s="74"/>
      <c r="W17834" s="74"/>
      <c r="X17834" s="74"/>
    </row>
    <row r="17835">
      <c r="S17835" s="73"/>
      <c r="T17835" s="73"/>
      <c r="U17835" s="74"/>
      <c r="V17835" s="74"/>
      <c r="W17835" s="74"/>
      <c r="X17835" s="74"/>
    </row>
    <row r="17836">
      <c r="S17836" s="73"/>
      <c r="T17836" s="73"/>
      <c r="U17836" s="74"/>
      <c r="V17836" s="74"/>
      <c r="W17836" s="74"/>
      <c r="X17836" s="74"/>
    </row>
    <row r="17837">
      <c r="S17837" s="73"/>
      <c r="T17837" s="73"/>
      <c r="U17837" s="74"/>
      <c r="V17837" s="74"/>
      <c r="W17837" s="74"/>
      <c r="X17837" s="74"/>
    </row>
    <row r="17838">
      <c r="S17838" s="73"/>
      <c r="T17838" s="73"/>
      <c r="U17838" s="74"/>
      <c r="V17838" s="74"/>
      <c r="W17838" s="74"/>
      <c r="X17838" s="74"/>
    </row>
    <row r="17839">
      <c r="S17839" s="73"/>
      <c r="T17839" s="73"/>
      <c r="U17839" s="74"/>
      <c r="V17839" s="74"/>
      <c r="W17839" s="74"/>
      <c r="X17839" s="74"/>
    </row>
    <row r="17840">
      <c r="S17840" s="73"/>
      <c r="T17840" s="73"/>
      <c r="U17840" s="74"/>
      <c r="V17840" s="74"/>
      <c r="W17840" s="74"/>
      <c r="X17840" s="74"/>
    </row>
    <row r="17841">
      <c r="S17841" s="73"/>
      <c r="T17841" s="73"/>
      <c r="U17841" s="74"/>
      <c r="V17841" s="74"/>
      <c r="W17841" s="74"/>
      <c r="X17841" s="74"/>
    </row>
    <row r="17842">
      <c r="S17842" s="73"/>
      <c r="T17842" s="73"/>
      <c r="U17842" s="74"/>
      <c r="V17842" s="74"/>
      <c r="W17842" s="74"/>
      <c r="X17842" s="74"/>
    </row>
    <row r="17843">
      <c r="S17843" s="73"/>
      <c r="T17843" s="73"/>
      <c r="U17843" s="74"/>
      <c r="V17843" s="74"/>
      <c r="W17843" s="74"/>
      <c r="X17843" s="74"/>
    </row>
    <row r="17844">
      <c r="S17844" s="73"/>
      <c r="T17844" s="73"/>
      <c r="U17844" s="74"/>
      <c r="V17844" s="74"/>
      <c r="W17844" s="74"/>
      <c r="X17844" s="74"/>
    </row>
    <row r="17845">
      <c r="S17845" s="73"/>
      <c r="T17845" s="73"/>
      <c r="U17845" s="74"/>
      <c r="V17845" s="74"/>
      <c r="W17845" s="74"/>
      <c r="X17845" s="74"/>
    </row>
    <row r="17846">
      <c r="S17846" s="73"/>
      <c r="T17846" s="73"/>
      <c r="U17846" s="74"/>
      <c r="V17846" s="74"/>
      <c r="W17846" s="74"/>
      <c r="X17846" s="74"/>
    </row>
    <row r="17847">
      <c r="S17847" s="73"/>
      <c r="T17847" s="73"/>
      <c r="U17847" s="74"/>
      <c r="V17847" s="74"/>
      <c r="W17847" s="74"/>
      <c r="X17847" s="74"/>
    </row>
    <row r="17848">
      <c r="S17848" s="73"/>
      <c r="T17848" s="73"/>
      <c r="U17848" s="74"/>
      <c r="V17848" s="74"/>
      <c r="W17848" s="74"/>
      <c r="X17848" s="74"/>
    </row>
    <row r="17849">
      <c r="S17849" s="73"/>
      <c r="T17849" s="73"/>
      <c r="U17849" s="74"/>
      <c r="V17849" s="74"/>
      <c r="W17849" s="74"/>
      <c r="X17849" s="74"/>
    </row>
    <row r="17850">
      <c r="S17850" s="73"/>
      <c r="T17850" s="73"/>
      <c r="U17850" s="74"/>
      <c r="V17850" s="74"/>
      <c r="W17850" s="74"/>
      <c r="X17850" s="74"/>
    </row>
    <row r="17851">
      <c r="S17851" s="73"/>
      <c r="T17851" s="73"/>
      <c r="U17851" s="74"/>
      <c r="V17851" s="74"/>
      <c r="W17851" s="74"/>
      <c r="X17851" s="74"/>
    </row>
    <row r="17852">
      <c r="S17852" s="73"/>
      <c r="T17852" s="73"/>
      <c r="U17852" s="74"/>
      <c r="V17852" s="74"/>
      <c r="W17852" s="74"/>
      <c r="X17852" s="74"/>
    </row>
    <row r="17853">
      <c r="S17853" s="73"/>
      <c r="T17853" s="73"/>
      <c r="U17853" s="74"/>
      <c r="V17853" s="74"/>
      <c r="W17853" s="74"/>
      <c r="X17853" s="74"/>
    </row>
    <row r="17854">
      <c r="S17854" s="73"/>
      <c r="T17854" s="73"/>
      <c r="U17854" s="74"/>
      <c r="V17854" s="74"/>
      <c r="W17854" s="74"/>
      <c r="X17854" s="74"/>
    </row>
    <row r="17855">
      <c r="S17855" s="73"/>
      <c r="T17855" s="73"/>
      <c r="U17855" s="74"/>
      <c r="V17855" s="74"/>
      <c r="W17855" s="74"/>
      <c r="X17855" s="74"/>
    </row>
    <row r="17856">
      <c r="S17856" s="73"/>
      <c r="T17856" s="73"/>
      <c r="U17856" s="74"/>
      <c r="V17856" s="74"/>
      <c r="W17856" s="74"/>
      <c r="X17856" s="74"/>
    </row>
    <row r="17857">
      <c r="S17857" s="73"/>
      <c r="T17857" s="73"/>
      <c r="U17857" s="74"/>
      <c r="V17857" s="74"/>
      <c r="W17857" s="74"/>
      <c r="X17857" s="74"/>
    </row>
    <row r="17858">
      <c r="S17858" s="73"/>
      <c r="T17858" s="73"/>
      <c r="U17858" s="74"/>
      <c r="V17858" s="74"/>
      <c r="W17858" s="74"/>
      <c r="X17858" s="74"/>
    </row>
    <row r="17859">
      <c r="S17859" s="73"/>
      <c r="T17859" s="73"/>
      <c r="U17859" s="74"/>
      <c r="V17859" s="74"/>
      <c r="W17859" s="74"/>
      <c r="X17859" s="74"/>
    </row>
    <row r="17860">
      <c r="S17860" s="73"/>
      <c r="T17860" s="73"/>
      <c r="U17860" s="74"/>
      <c r="V17860" s="74"/>
      <c r="W17860" s="74"/>
      <c r="X17860" s="74"/>
    </row>
    <row r="17861">
      <c r="S17861" s="73"/>
      <c r="T17861" s="73"/>
      <c r="U17861" s="74"/>
      <c r="V17861" s="74"/>
      <c r="W17861" s="74"/>
      <c r="X17861" s="74"/>
    </row>
    <row r="17862">
      <c r="S17862" s="73"/>
      <c r="T17862" s="73"/>
      <c r="U17862" s="74"/>
      <c r="V17862" s="74"/>
      <c r="W17862" s="74"/>
      <c r="X17862" s="74"/>
    </row>
    <row r="17863">
      <c r="S17863" s="73"/>
      <c r="T17863" s="73"/>
      <c r="U17863" s="74"/>
      <c r="V17863" s="74"/>
      <c r="W17863" s="74"/>
      <c r="X17863" s="74"/>
    </row>
    <row r="17864">
      <c r="S17864" s="73"/>
      <c r="T17864" s="73"/>
      <c r="U17864" s="74"/>
      <c r="V17864" s="74"/>
      <c r="W17864" s="74"/>
      <c r="X17864" s="74"/>
    </row>
    <row r="17865">
      <c r="S17865" s="73"/>
      <c r="T17865" s="73"/>
      <c r="U17865" s="74"/>
      <c r="V17865" s="74"/>
      <c r="W17865" s="74"/>
      <c r="X17865" s="74"/>
    </row>
    <row r="17866">
      <c r="S17866" s="73"/>
      <c r="T17866" s="73"/>
      <c r="U17866" s="74"/>
      <c r="V17866" s="74"/>
      <c r="W17866" s="74"/>
      <c r="X17866" s="74"/>
    </row>
    <row r="17867">
      <c r="S17867" s="76"/>
      <c r="T17867" s="73"/>
      <c r="U17867" s="74"/>
      <c r="V17867" s="74"/>
      <c r="W17867" s="74"/>
      <c r="X17867" s="74"/>
    </row>
    <row r="17868">
      <c r="S17868" s="73"/>
      <c r="T17868" s="73"/>
      <c r="U17868" s="74"/>
      <c r="V17868" s="74"/>
      <c r="W17868" s="74"/>
      <c r="X17868" s="74"/>
    </row>
    <row r="17869">
      <c r="S17869" s="76"/>
      <c r="T17869" s="73"/>
      <c r="U17869" s="74"/>
      <c r="V17869" s="74"/>
      <c r="W17869" s="74"/>
      <c r="X17869" s="74"/>
    </row>
    <row r="17870">
      <c r="S17870" s="73"/>
      <c r="T17870" s="73"/>
      <c r="U17870" s="74"/>
      <c r="V17870" s="74"/>
      <c r="W17870" s="74"/>
      <c r="X17870" s="74"/>
    </row>
    <row r="17871">
      <c r="S17871" s="73"/>
      <c r="T17871" s="73"/>
      <c r="U17871" s="74"/>
      <c r="V17871" s="74"/>
      <c r="W17871" s="74"/>
      <c r="X17871" s="74"/>
    </row>
    <row r="17872">
      <c r="S17872" s="73"/>
      <c r="T17872" s="73"/>
      <c r="U17872" s="74"/>
      <c r="V17872" s="74"/>
      <c r="W17872" s="74"/>
      <c r="X17872" s="74"/>
    </row>
    <row r="17873">
      <c r="S17873" s="73"/>
      <c r="T17873" s="73"/>
      <c r="U17873" s="74"/>
      <c r="V17873" s="74"/>
      <c r="W17873" s="74"/>
      <c r="X17873" s="74"/>
    </row>
    <row r="17874">
      <c r="S17874" s="73"/>
      <c r="T17874" s="73"/>
      <c r="U17874" s="74"/>
      <c r="V17874" s="74"/>
      <c r="W17874" s="74"/>
      <c r="X17874" s="74"/>
    </row>
    <row r="17875">
      <c r="S17875" s="73"/>
      <c r="T17875" s="73"/>
      <c r="U17875" s="74"/>
      <c r="V17875" s="74"/>
      <c r="W17875" s="74"/>
      <c r="X17875" s="74"/>
    </row>
    <row r="17876">
      <c r="S17876" s="73"/>
      <c r="T17876" s="73"/>
      <c r="U17876" s="74"/>
      <c r="V17876" s="74"/>
      <c r="W17876" s="74"/>
      <c r="X17876" s="74"/>
    </row>
    <row r="17877">
      <c r="S17877" s="73"/>
      <c r="T17877" s="73"/>
      <c r="U17877" s="74"/>
      <c r="V17877" s="74"/>
      <c r="W17877" s="74"/>
      <c r="X17877" s="74"/>
    </row>
    <row r="17878">
      <c r="S17878" s="73"/>
      <c r="T17878" s="73"/>
      <c r="U17878" s="74"/>
      <c r="V17878" s="74"/>
      <c r="W17878" s="74"/>
      <c r="X17878" s="74"/>
    </row>
    <row r="17879">
      <c r="S17879" s="73"/>
      <c r="T17879" s="73"/>
      <c r="U17879" s="74"/>
      <c r="V17879" s="74"/>
      <c r="W17879" s="74"/>
      <c r="X17879" s="74"/>
    </row>
    <row r="17880">
      <c r="S17880" s="73"/>
      <c r="T17880" s="73"/>
      <c r="U17880" s="74"/>
      <c r="V17880" s="74"/>
      <c r="W17880" s="74"/>
      <c r="X17880" s="74"/>
    </row>
    <row r="17881">
      <c r="S17881" s="73"/>
      <c r="T17881" s="73"/>
      <c r="U17881" s="74"/>
      <c r="V17881" s="74"/>
      <c r="W17881" s="74"/>
      <c r="X17881" s="74"/>
    </row>
    <row r="17882">
      <c r="S17882" s="73"/>
      <c r="T17882" s="73"/>
      <c r="U17882" s="74"/>
      <c r="V17882" s="74"/>
      <c r="W17882" s="74"/>
      <c r="X17882" s="74"/>
    </row>
    <row r="17883">
      <c r="S17883" s="73"/>
      <c r="T17883" s="73"/>
      <c r="U17883" s="74"/>
      <c r="V17883" s="74"/>
      <c r="W17883" s="74"/>
      <c r="X17883" s="74"/>
    </row>
    <row r="17884">
      <c r="S17884" s="73"/>
      <c r="T17884" s="73"/>
      <c r="U17884" s="74"/>
      <c r="V17884" s="74"/>
      <c r="W17884" s="74"/>
      <c r="X17884" s="74"/>
    </row>
    <row r="17885">
      <c r="S17885" s="73"/>
      <c r="T17885" s="73"/>
      <c r="U17885" s="74"/>
      <c r="V17885" s="74"/>
      <c r="W17885" s="74"/>
      <c r="X17885" s="74"/>
    </row>
    <row r="17886">
      <c r="S17886" s="76"/>
      <c r="T17886" s="73"/>
      <c r="U17886" s="74"/>
      <c r="V17886" s="74"/>
      <c r="W17886" s="74"/>
      <c r="X17886" s="74"/>
    </row>
    <row r="17887">
      <c r="S17887" s="73"/>
      <c r="T17887" s="73"/>
      <c r="U17887" s="74"/>
      <c r="V17887" s="74"/>
      <c r="W17887" s="74"/>
      <c r="X17887" s="74"/>
    </row>
    <row r="17888">
      <c r="S17888" s="73"/>
      <c r="T17888" s="73"/>
      <c r="U17888" s="74"/>
      <c r="V17888" s="74"/>
      <c r="W17888" s="74"/>
      <c r="X17888" s="74"/>
    </row>
    <row r="17889">
      <c r="S17889" s="73"/>
      <c r="T17889" s="73"/>
      <c r="U17889" s="74"/>
      <c r="V17889" s="74"/>
      <c r="W17889" s="74"/>
      <c r="X17889" s="74"/>
    </row>
    <row r="17890">
      <c r="S17890" s="73"/>
      <c r="T17890" s="73"/>
      <c r="U17890" s="74"/>
      <c r="V17890" s="74"/>
      <c r="W17890" s="74"/>
      <c r="X17890" s="74"/>
    </row>
    <row r="17891">
      <c r="S17891" s="73"/>
      <c r="T17891" s="73"/>
      <c r="U17891" s="74"/>
      <c r="V17891" s="74"/>
      <c r="W17891" s="74"/>
      <c r="X17891" s="74"/>
    </row>
    <row r="17892">
      <c r="S17892" s="73"/>
      <c r="T17892" s="73"/>
      <c r="U17892" s="74"/>
      <c r="V17892" s="74"/>
      <c r="W17892" s="74"/>
      <c r="X17892" s="74"/>
    </row>
    <row r="17893">
      <c r="S17893" s="73"/>
      <c r="T17893" s="73"/>
      <c r="U17893" s="74"/>
      <c r="V17893" s="74"/>
      <c r="W17893" s="74"/>
      <c r="X17893" s="74"/>
    </row>
    <row r="17894">
      <c r="S17894" s="73"/>
      <c r="T17894" s="73"/>
      <c r="U17894" s="74"/>
      <c r="V17894" s="74"/>
      <c r="W17894" s="74"/>
      <c r="X17894" s="74"/>
    </row>
    <row r="17895">
      <c r="S17895" s="73"/>
      <c r="T17895" s="73"/>
      <c r="U17895" s="74"/>
      <c r="V17895" s="74"/>
      <c r="W17895" s="74"/>
      <c r="X17895" s="74"/>
    </row>
    <row r="17896">
      <c r="S17896" s="73"/>
      <c r="T17896" s="73"/>
      <c r="U17896" s="74"/>
      <c r="V17896" s="74"/>
      <c r="W17896" s="74"/>
      <c r="X17896" s="74"/>
    </row>
    <row r="17897">
      <c r="S17897" s="73"/>
      <c r="T17897" s="73"/>
      <c r="U17897" s="74"/>
      <c r="V17897" s="74"/>
      <c r="W17897" s="74"/>
      <c r="X17897" s="74"/>
    </row>
    <row r="17898">
      <c r="S17898" s="73"/>
      <c r="T17898" s="73"/>
      <c r="U17898" s="74"/>
      <c r="V17898" s="74"/>
      <c r="W17898" s="74"/>
      <c r="X17898" s="74"/>
    </row>
    <row r="17899">
      <c r="S17899" s="73"/>
      <c r="T17899" s="73"/>
      <c r="U17899" s="74"/>
      <c r="V17899" s="74"/>
      <c r="W17899" s="74"/>
      <c r="X17899" s="74"/>
    </row>
    <row r="17900">
      <c r="S17900" s="73"/>
      <c r="T17900" s="73"/>
      <c r="U17900" s="74"/>
      <c r="V17900" s="74"/>
      <c r="W17900" s="74"/>
      <c r="X17900" s="74"/>
    </row>
    <row r="17901">
      <c r="S17901" s="73"/>
      <c r="T17901" s="73"/>
      <c r="U17901" s="74"/>
      <c r="V17901" s="74"/>
      <c r="W17901" s="74"/>
      <c r="X17901" s="74"/>
    </row>
    <row r="17902">
      <c r="S17902" s="73"/>
      <c r="T17902" s="73"/>
      <c r="U17902" s="74"/>
      <c r="V17902" s="74"/>
      <c r="W17902" s="74"/>
      <c r="X17902" s="74"/>
    </row>
    <row r="17903">
      <c r="S17903" s="73"/>
      <c r="T17903" s="73"/>
      <c r="U17903" s="74"/>
      <c r="V17903" s="74"/>
      <c r="W17903" s="74"/>
      <c r="X17903" s="74"/>
    </row>
    <row r="17904">
      <c r="S17904" s="73"/>
      <c r="T17904" s="73"/>
      <c r="U17904" s="74"/>
      <c r="V17904" s="74"/>
      <c r="W17904" s="74"/>
      <c r="X17904" s="74"/>
    </row>
    <row r="17905">
      <c r="S17905" s="73"/>
      <c r="T17905" s="73"/>
      <c r="U17905" s="74"/>
      <c r="V17905" s="74"/>
      <c r="W17905" s="74"/>
      <c r="X17905" s="74"/>
    </row>
    <row r="17906">
      <c r="S17906" s="73"/>
      <c r="T17906" s="73"/>
      <c r="U17906" s="74"/>
      <c r="V17906" s="74"/>
      <c r="W17906" s="74"/>
      <c r="X17906" s="74"/>
    </row>
    <row r="17907">
      <c r="S17907" s="73"/>
      <c r="T17907" s="73"/>
      <c r="U17907" s="74"/>
      <c r="V17907" s="74"/>
      <c r="W17907" s="74"/>
      <c r="X17907" s="74"/>
    </row>
    <row r="17908">
      <c r="S17908" s="73"/>
      <c r="T17908" s="73"/>
      <c r="U17908" s="74"/>
      <c r="V17908" s="74"/>
      <c r="W17908" s="74"/>
      <c r="X17908" s="74"/>
    </row>
    <row r="17909">
      <c r="S17909" s="73"/>
      <c r="T17909" s="73"/>
      <c r="U17909" s="74"/>
      <c r="V17909" s="74"/>
      <c r="W17909" s="74"/>
      <c r="X17909" s="74"/>
    </row>
    <row r="17910">
      <c r="S17910" s="73"/>
      <c r="T17910" s="73"/>
      <c r="U17910" s="74"/>
      <c r="V17910" s="74"/>
      <c r="W17910" s="74"/>
      <c r="X17910" s="74"/>
    </row>
    <row r="17911">
      <c r="S17911" s="73"/>
      <c r="T17911" s="73"/>
      <c r="U17911" s="74"/>
      <c r="V17911" s="74"/>
      <c r="W17911" s="74"/>
      <c r="X17911" s="74"/>
    </row>
    <row r="17912">
      <c r="S17912" s="73"/>
      <c r="T17912" s="73"/>
      <c r="U17912" s="74"/>
      <c r="V17912" s="74"/>
      <c r="W17912" s="74"/>
      <c r="X17912" s="74"/>
    </row>
    <row r="17913">
      <c r="S17913" s="73"/>
      <c r="T17913" s="73"/>
      <c r="U17913" s="74"/>
      <c r="V17913" s="74"/>
      <c r="W17913" s="74"/>
      <c r="X17913" s="74"/>
    </row>
    <row r="17914">
      <c r="S17914" s="73"/>
      <c r="T17914" s="73"/>
      <c r="U17914" s="74"/>
      <c r="V17914" s="74"/>
      <c r="W17914" s="74"/>
      <c r="X17914" s="74"/>
    </row>
    <row r="17915">
      <c r="S17915" s="73"/>
      <c r="T17915" s="73"/>
      <c r="U17915" s="74"/>
      <c r="V17915" s="74"/>
      <c r="W17915" s="74"/>
      <c r="X17915" s="74"/>
    </row>
    <row r="17916">
      <c r="S17916" s="73"/>
      <c r="T17916" s="73"/>
      <c r="U17916" s="74"/>
      <c r="V17916" s="74"/>
      <c r="W17916" s="74"/>
      <c r="X17916" s="74"/>
    </row>
    <row r="17917">
      <c r="S17917" s="76"/>
      <c r="T17917" s="73"/>
      <c r="U17917" s="74"/>
      <c r="V17917" s="74"/>
      <c r="W17917" s="74"/>
      <c r="X17917" s="74"/>
    </row>
    <row r="17918">
      <c r="S17918" s="73"/>
      <c r="T17918" s="73"/>
      <c r="U17918" s="74"/>
      <c r="V17918" s="74"/>
      <c r="W17918" s="74"/>
      <c r="X17918" s="74"/>
    </row>
    <row r="17919">
      <c r="S17919" s="73"/>
      <c r="T17919" s="73"/>
      <c r="U17919" s="74"/>
      <c r="V17919" s="74"/>
      <c r="W17919" s="74"/>
      <c r="X17919" s="74"/>
    </row>
    <row r="17920">
      <c r="S17920" s="73"/>
      <c r="T17920" s="73"/>
      <c r="U17920" s="74"/>
      <c r="V17920" s="74"/>
      <c r="W17920" s="74"/>
      <c r="X17920" s="74"/>
    </row>
    <row r="17921">
      <c r="S17921" s="73"/>
      <c r="T17921" s="73"/>
      <c r="U17921" s="74"/>
      <c r="V17921" s="74"/>
      <c r="W17921" s="74"/>
      <c r="X17921" s="74"/>
    </row>
    <row r="17922">
      <c r="S17922" s="76"/>
      <c r="T17922" s="73"/>
      <c r="U17922" s="74"/>
      <c r="V17922" s="74"/>
      <c r="W17922" s="74"/>
      <c r="X17922" s="74"/>
    </row>
    <row r="17923">
      <c r="S17923" s="73"/>
      <c r="T17923" s="73"/>
      <c r="U17923" s="74"/>
      <c r="V17923" s="74"/>
      <c r="W17923" s="74"/>
      <c r="X17923" s="74"/>
    </row>
    <row r="17924">
      <c r="S17924" s="73"/>
      <c r="T17924" s="73"/>
      <c r="U17924" s="74"/>
      <c r="V17924" s="74"/>
      <c r="W17924" s="74"/>
      <c r="X17924" s="74"/>
    </row>
    <row r="17925">
      <c r="S17925" s="73"/>
      <c r="T17925" s="73"/>
      <c r="U17925" s="74"/>
      <c r="V17925" s="74"/>
      <c r="W17925" s="74"/>
      <c r="X17925" s="74"/>
    </row>
    <row r="17926">
      <c r="S17926" s="73"/>
      <c r="T17926" s="73"/>
      <c r="U17926" s="74"/>
      <c r="V17926" s="74"/>
      <c r="W17926" s="74"/>
      <c r="X17926" s="74"/>
    </row>
    <row r="17927">
      <c r="S17927" s="73"/>
      <c r="T17927" s="73"/>
      <c r="U17927" s="74"/>
      <c r="V17927" s="74"/>
      <c r="W17927" s="74"/>
      <c r="X17927" s="74"/>
    </row>
    <row r="17928">
      <c r="S17928" s="73"/>
      <c r="T17928" s="73"/>
      <c r="U17928" s="74"/>
      <c r="V17928" s="74"/>
      <c r="W17928" s="74"/>
      <c r="X17928" s="74"/>
    </row>
    <row r="17929">
      <c r="S17929" s="73"/>
      <c r="T17929" s="73"/>
      <c r="U17929" s="74"/>
      <c r="V17929" s="74"/>
      <c r="W17929" s="74"/>
      <c r="X17929" s="74"/>
    </row>
    <row r="17930">
      <c r="S17930" s="73"/>
      <c r="T17930" s="73"/>
      <c r="U17930" s="74"/>
      <c r="V17930" s="74"/>
      <c r="W17930" s="74"/>
      <c r="X17930" s="74"/>
    </row>
    <row r="17931">
      <c r="S17931" s="73"/>
      <c r="T17931" s="73"/>
      <c r="U17931" s="74"/>
      <c r="V17931" s="74"/>
      <c r="W17931" s="74"/>
      <c r="X17931" s="74"/>
    </row>
    <row r="17932">
      <c r="S17932" s="73"/>
      <c r="T17932" s="73"/>
      <c r="U17932" s="74"/>
      <c r="V17932" s="74"/>
      <c r="W17932" s="74"/>
      <c r="X17932" s="74"/>
    </row>
    <row r="17933">
      <c r="S17933" s="73"/>
      <c r="T17933" s="73"/>
      <c r="U17933" s="74"/>
      <c r="V17933" s="74"/>
      <c r="W17933" s="74"/>
      <c r="X17933" s="74"/>
    </row>
    <row r="17934">
      <c r="S17934" s="73"/>
      <c r="T17934" s="73"/>
      <c r="U17934" s="74"/>
      <c r="V17934" s="74"/>
      <c r="W17934" s="74"/>
      <c r="X17934" s="74"/>
    </row>
    <row r="17935">
      <c r="S17935" s="73"/>
      <c r="T17935" s="73"/>
      <c r="U17935" s="74"/>
      <c r="V17935" s="74"/>
      <c r="W17935" s="74"/>
      <c r="X17935" s="74"/>
    </row>
    <row r="17936">
      <c r="S17936" s="73"/>
      <c r="T17936" s="73"/>
      <c r="U17936" s="74"/>
      <c r="V17936" s="74"/>
      <c r="W17936" s="74"/>
      <c r="X17936" s="74"/>
    </row>
    <row r="17937">
      <c r="S17937" s="73"/>
      <c r="T17937" s="73"/>
      <c r="U17937" s="74"/>
      <c r="V17937" s="74"/>
      <c r="W17937" s="74"/>
      <c r="X17937" s="74"/>
    </row>
    <row r="17938">
      <c r="S17938" s="73"/>
      <c r="T17938" s="73"/>
      <c r="U17938" s="74"/>
      <c r="V17938" s="74"/>
      <c r="W17938" s="74"/>
      <c r="X17938" s="74"/>
    </row>
    <row r="17939">
      <c r="S17939" s="73"/>
      <c r="T17939" s="73"/>
      <c r="U17939" s="74"/>
      <c r="V17939" s="74"/>
      <c r="W17939" s="74"/>
      <c r="X17939" s="74"/>
    </row>
    <row r="17940">
      <c r="S17940" s="73"/>
      <c r="T17940" s="73"/>
      <c r="U17940" s="74"/>
      <c r="V17940" s="74"/>
      <c r="W17940" s="74"/>
      <c r="X17940" s="74"/>
    </row>
    <row r="17941">
      <c r="S17941" s="73"/>
      <c r="T17941" s="73"/>
      <c r="U17941" s="74"/>
      <c r="V17941" s="74"/>
      <c r="W17941" s="74"/>
      <c r="X17941" s="74"/>
    </row>
    <row r="17942">
      <c r="S17942" s="73"/>
      <c r="T17942" s="73"/>
      <c r="U17942" s="74"/>
      <c r="V17942" s="74"/>
      <c r="W17942" s="74"/>
      <c r="X17942" s="74"/>
    </row>
    <row r="17943">
      <c r="S17943" s="73"/>
      <c r="T17943" s="73"/>
      <c r="U17943" s="74"/>
      <c r="V17943" s="74"/>
      <c r="W17943" s="74"/>
      <c r="X17943" s="74"/>
    </row>
    <row r="17944">
      <c r="S17944" s="73"/>
      <c r="T17944" s="73"/>
      <c r="U17944" s="74"/>
      <c r="V17944" s="74"/>
      <c r="W17944" s="74"/>
      <c r="X17944" s="74"/>
    </row>
    <row r="17945">
      <c r="S17945" s="73"/>
      <c r="T17945" s="73"/>
      <c r="U17945" s="74"/>
      <c r="V17945" s="74"/>
      <c r="W17945" s="74"/>
      <c r="X17945" s="74"/>
    </row>
    <row r="17946">
      <c r="S17946" s="73"/>
      <c r="T17946" s="73"/>
      <c r="U17946" s="74"/>
      <c r="V17946" s="74"/>
      <c r="W17946" s="74"/>
      <c r="X17946" s="74"/>
    </row>
    <row r="17947">
      <c r="S17947" s="73"/>
      <c r="T17947" s="73"/>
      <c r="U17947" s="74"/>
      <c r="V17947" s="74"/>
      <c r="W17947" s="74"/>
      <c r="X17947" s="74"/>
    </row>
    <row r="17948">
      <c r="S17948" s="73"/>
      <c r="T17948" s="73"/>
      <c r="U17948" s="74"/>
      <c r="V17948" s="74"/>
      <c r="W17948" s="74"/>
      <c r="X17948" s="74"/>
    </row>
    <row r="17949">
      <c r="S17949" s="73"/>
      <c r="T17949" s="73"/>
      <c r="U17949" s="74"/>
      <c r="V17949" s="74"/>
      <c r="W17949" s="74"/>
      <c r="X17949" s="74"/>
    </row>
    <row r="17950">
      <c r="S17950" s="73"/>
      <c r="T17950" s="73"/>
      <c r="U17950" s="74"/>
      <c r="V17950" s="74"/>
      <c r="W17950" s="74"/>
      <c r="X17950" s="74"/>
    </row>
    <row r="17951">
      <c r="S17951" s="73"/>
      <c r="T17951" s="73"/>
      <c r="U17951" s="74"/>
      <c r="V17951" s="74"/>
      <c r="W17951" s="74"/>
      <c r="X17951" s="74"/>
    </row>
    <row r="17952">
      <c r="S17952" s="73"/>
      <c r="T17952" s="73"/>
      <c r="U17952" s="74"/>
      <c r="V17952" s="74"/>
      <c r="W17952" s="74"/>
      <c r="X17952" s="74"/>
    </row>
    <row r="17953">
      <c r="S17953" s="73"/>
      <c r="T17953" s="73"/>
      <c r="U17953" s="74"/>
      <c r="V17953" s="74"/>
      <c r="W17953" s="74"/>
      <c r="X17953" s="74"/>
    </row>
    <row r="17954">
      <c r="S17954" s="73"/>
      <c r="T17954" s="73"/>
      <c r="U17954" s="74"/>
      <c r="V17954" s="74"/>
      <c r="W17954" s="74"/>
      <c r="X17954" s="74"/>
    </row>
    <row r="17955">
      <c r="S17955" s="73"/>
      <c r="T17955" s="73"/>
      <c r="U17955" s="74"/>
      <c r="V17955" s="74"/>
      <c r="W17955" s="74"/>
      <c r="X17955" s="74"/>
    </row>
    <row r="17956">
      <c r="S17956" s="73"/>
      <c r="T17956" s="73"/>
      <c r="U17956" s="74"/>
      <c r="V17956" s="74"/>
      <c r="W17956" s="74"/>
      <c r="X17956" s="74"/>
    </row>
    <row r="17957">
      <c r="S17957" s="73"/>
      <c r="T17957" s="73"/>
      <c r="U17957" s="74"/>
      <c r="V17957" s="74"/>
      <c r="W17957" s="74"/>
      <c r="X17957" s="74"/>
    </row>
    <row r="17958">
      <c r="S17958" s="73"/>
      <c r="T17958" s="73"/>
      <c r="U17958" s="74"/>
      <c r="V17958" s="74"/>
      <c r="W17958" s="74"/>
      <c r="X17958" s="74"/>
    </row>
    <row r="17959">
      <c r="S17959" s="73"/>
      <c r="T17959" s="73"/>
      <c r="U17959" s="74"/>
      <c r="V17959" s="74"/>
      <c r="W17959" s="74"/>
      <c r="X17959" s="74"/>
    </row>
    <row r="17960">
      <c r="S17960" s="73"/>
      <c r="T17960" s="73"/>
      <c r="U17960" s="74"/>
      <c r="V17960" s="74"/>
      <c r="W17960" s="74"/>
      <c r="X17960" s="74"/>
    </row>
    <row r="17961">
      <c r="S17961" s="73"/>
      <c r="T17961" s="73"/>
      <c r="U17961" s="74"/>
      <c r="V17961" s="74"/>
      <c r="W17961" s="74"/>
      <c r="X17961" s="74"/>
    </row>
    <row r="17962">
      <c r="S17962" s="73"/>
      <c r="T17962" s="73"/>
      <c r="U17962" s="74"/>
      <c r="V17962" s="74"/>
      <c r="W17962" s="74"/>
      <c r="X17962" s="74"/>
    </row>
    <row r="17963">
      <c r="S17963" s="73"/>
      <c r="T17963" s="73"/>
      <c r="U17963" s="74"/>
      <c r="V17963" s="74"/>
      <c r="W17963" s="74"/>
      <c r="X17963" s="74"/>
    </row>
    <row r="17964">
      <c r="S17964" s="73"/>
      <c r="T17964" s="73"/>
      <c r="U17964" s="74"/>
      <c r="V17964" s="74"/>
      <c r="W17964" s="74"/>
      <c r="X17964" s="74"/>
    </row>
    <row r="17965">
      <c r="S17965" s="73"/>
      <c r="T17965" s="73"/>
      <c r="U17965" s="74"/>
      <c r="V17965" s="74"/>
      <c r="W17965" s="74"/>
      <c r="X17965" s="74"/>
    </row>
    <row r="17966">
      <c r="S17966" s="73"/>
      <c r="T17966" s="73"/>
      <c r="U17966" s="74"/>
      <c r="V17966" s="74"/>
      <c r="W17966" s="74"/>
      <c r="X17966" s="74"/>
    </row>
    <row r="17967">
      <c r="S17967" s="73"/>
      <c r="T17967" s="73"/>
      <c r="U17967" s="74"/>
      <c r="V17967" s="74"/>
      <c r="W17967" s="74"/>
      <c r="X17967" s="74"/>
    </row>
    <row r="17968">
      <c r="S17968" s="73"/>
      <c r="T17968" s="73"/>
      <c r="U17968" s="74"/>
      <c r="V17968" s="74"/>
      <c r="W17968" s="74"/>
      <c r="X17968" s="74"/>
    </row>
    <row r="17969">
      <c r="S17969" s="73"/>
      <c r="T17969" s="73"/>
      <c r="U17969" s="74"/>
      <c r="V17969" s="74"/>
      <c r="W17969" s="74"/>
      <c r="X17969" s="74"/>
    </row>
    <row r="17970">
      <c r="S17970" s="73"/>
      <c r="T17970" s="73"/>
      <c r="U17970" s="74"/>
      <c r="V17970" s="74"/>
      <c r="W17970" s="74"/>
      <c r="X17970" s="74"/>
    </row>
    <row r="17971">
      <c r="S17971" s="73"/>
      <c r="T17971" s="73"/>
      <c r="U17971" s="74"/>
      <c r="V17971" s="74"/>
      <c r="W17971" s="74"/>
      <c r="X17971" s="74"/>
    </row>
    <row r="17972">
      <c r="S17972" s="73"/>
      <c r="T17972" s="73"/>
      <c r="U17972" s="74"/>
      <c r="V17972" s="74"/>
      <c r="W17972" s="74"/>
      <c r="X17972" s="74"/>
    </row>
    <row r="17973">
      <c r="S17973" s="73"/>
      <c r="T17973" s="73"/>
      <c r="U17973" s="74"/>
      <c r="V17973" s="74"/>
      <c r="W17973" s="74"/>
      <c r="X17973" s="74"/>
    </row>
    <row r="17974">
      <c r="S17974" s="73"/>
      <c r="T17974" s="73"/>
      <c r="U17974" s="74"/>
      <c r="V17974" s="74"/>
      <c r="W17974" s="74"/>
      <c r="X17974" s="74"/>
    </row>
    <row r="17975">
      <c r="S17975" s="73"/>
      <c r="T17975" s="73"/>
      <c r="U17975" s="74"/>
      <c r="V17975" s="74"/>
      <c r="W17975" s="74"/>
      <c r="X17975" s="74"/>
    </row>
    <row r="17976">
      <c r="S17976" s="73"/>
      <c r="T17976" s="73"/>
      <c r="U17976" s="74"/>
      <c r="V17976" s="74"/>
      <c r="W17976" s="74"/>
      <c r="X17976" s="74"/>
    </row>
    <row r="17977">
      <c r="S17977" s="73"/>
      <c r="T17977" s="73"/>
      <c r="U17977" s="74"/>
      <c r="V17977" s="74"/>
      <c r="W17977" s="74"/>
      <c r="X17977" s="74"/>
    </row>
    <row r="17978">
      <c r="S17978" s="73"/>
      <c r="T17978" s="73"/>
      <c r="U17978" s="74"/>
      <c r="V17978" s="74"/>
      <c r="W17978" s="74"/>
      <c r="X17978" s="74"/>
    </row>
    <row r="17979">
      <c r="S17979" s="73"/>
      <c r="T17979" s="73"/>
      <c r="U17979" s="74"/>
      <c r="V17979" s="74"/>
      <c r="W17979" s="74"/>
      <c r="X17979" s="74"/>
    </row>
    <row r="17980">
      <c r="S17980" s="73"/>
      <c r="T17980" s="73"/>
      <c r="U17980" s="74"/>
      <c r="V17980" s="74"/>
      <c r="W17980" s="74"/>
      <c r="X17980" s="74"/>
    </row>
    <row r="17981">
      <c r="S17981" s="73"/>
      <c r="T17981" s="73"/>
      <c r="U17981" s="74"/>
      <c r="V17981" s="74"/>
      <c r="W17981" s="74"/>
      <c r="X17981" s="74"/>
    </row>
    <row r="17982">
      <c r="S17982" s="73"/>
      <c r="T17982" s="73"/>
      <c r="U17982" s="74"/>
      <c r="V17982" s="74"/>
      <c r="W17982" s="74"/>
      <c r="X17982" s="74"/>
    </row>
    <row r="17983">
      <c r="S17983" s="73"/>
      <c r="T17983" s="73"/>
      <c r="U17983" s="74"/>
      <c r="V17983" s="74"/>
      <c r="W17983" s="74"/>
      <c r="X17983" s="74"/>
    </row>
    <row r="17984">
      <c r="S17984" s="73"/>
      <c r="T17984" s="73"/>
      <c r="U17984" s="74"/>
      <c r="V17984" s="74"/>
      <c r="W17984" s="74"/>
      <c r="X17984" s="74"/>
    </row>
    <row r="17985">
      <c r="S17985" s="73"/>
      <c r="T17985" s="73"/>
      <c r="U17985" s="74"/>
      <c r="V17985" s="74"/>
      <c r="W17985" s="74"/>
      <c r="X17985" s="74"/>
    </row>
    <row r="17986">
      <c r="S17986" s="73"/>
      <c r="T17986" s="73"/>
      <c r="U17986" s="74"/>
      <c r="V17986" s="74"/>
      <c r="W17986" s="74"/>
      <c r="X17986" s="74"/>
    </row>
    <row r="17987">
      <c r="S17987" s="73"/>
      <c r="T17987" s="73"/>
      <c r="U17987" s="74"/>
      <c r="V17987" s="74"/>
      <c r="W17987" s="74"/>
      <c r="X17987" s="74"/>
    </row>
    <row r="17988">
      <c r="S17988" s="73"/>
      <c r="T17988" s="73"/>
      <c r="U17988" s="74"/>
      <c r="V17988" s="74"/>
      <c r="W17988" s="74"/>
      <c r="X17988" s="74"/>
    </row>
    <row r="17989">
      <c r="S17989" s="73"/>
      <c r="T17989" s="73"/>
      <c r="U17989" s="74"/>
      <c r="V17989" s="74"/>
      <c r="W17989" s="74"/>
      <c r="X17989" s="74"/>
    </row>
    <row r="17990">
      <c r="S17990" s="73"/>
      <c r="T17990" s="73"/>
      <c r="U17990" s="74"/>
      <c r="V17990" s="74"/>
      <c r="W17990" s="74"/>
      <c r="X17990" s="74"/>
    </row>
    <row r="17991">
      <c r="S17991" s="73"/>
      <c r="T17991" s="73"/>
      <c r="U17991" s="74"/>
      <c r="V17991" s="74"/>
      <c r="W17991" s="74"/>
      <c r="X17991" s="74"/>
    </row>
    <row r="17992">
      <c r="S17992" s="73"/>
      <c r="T17992" s="73"/>
      <c r="U17992" s="74"/>
      <c r="V17992" s="74"/>
      <c r="W17992" s="74"/>
      <c r="X17992" s="74"/>
    </row>
    <row r="17993">
      <c r="S17993" s="73"/>
      <c r="T17993" s="73"/>
      <c r="U17993" s="74"/>
      <c r="V17993" s="74"/>
      <c r="W17993" s="74"/>
      <c r="X17993" s="74"/>
    </row>
    <row r="17994">
      <c r="S17994" s="73"/>
      <c r="T17994" s="73"/>
      <c r="U17994" s="74"/>
      <c r="V17994" s="74"/>
      <c r="W17994" s="74"/>
      <c r="X17994" s="74"/>
    </row>
    <row r="17995">
      <c r="S17995" s="73"/>
      <c r="T17995" s="73"/>
      <c r="U17995" s="74"/>
      <c r="V17995" s="74"/>
      <c r="W17995" s="74"/>
      <c r="X17995" s="74"/>
    </row>
    <row r="17996">
      <c r="S17996" s="73"/>
      <c r="T17996" s="73"/>
      <c r="U17996" s="74"/>
      <c r="V17996" s="74"/>
      <c r="W17996" s="74"/>
      <c r="X17996" s="74"/>
    </row>
    <row r="17997">
      <c r="S17997" s="73"/>
      <c r="T17997" s="73"/>
      <c r="U17997" s="74"/>
      <c r="V17997" s="74"/>
      <c r="W17997" s="74"/>
      <c r="X17997" s="74"/>
    </row>
    <row r="17998">
      <c r="S17998" s="73"/>
      <c r="T17998" s="73"/>
      <c r="U17998" s="74"/>
      <c r="V17998" s="74"/>
      <c r="W17998" s="74"/>
      <c r="X17998" s="74"/>
    </row>
    <row r="17999">
      <c r="S17999" s="73"/>
      <c r="T17999" s="73"/>
      <c r="U17999" s="74"/>
      <c r="V17999" s="74"/>
      <c r="W17999" s="74"/>
      <c r="X17999" s="74"/>
    </row>
    <row r="18000">
      <c r="S18000" s="73"/>
      <c r="T18000" s="73"/>
      <c r="U18000" s="74"/>
      <c r="V18000" s="74"/>
      <c r="W18000" s="74"/>
      <c r="X18000" s="74"/>
    </row>
    <row r="18001">
      <c r="S18001" s="73"/>
      <c r="T18001" s="73"/>
      <c r="U18001" s="74"/>
      <c r="V18001" s="74"/>
      <c r="W18001" s="74"/>
      <c r="X18001" s="74"/>
    </row>
    <row r="18002">
      <c r="S18002" s="73"/>
      <c r="T18002" s="73"/>
      <c r="U18002" s="74"/>
      <c r="V18002" s="74"/>
      <c r="W18002" s="74"/>
      <c r="X18002" s="74"/>
    </row>
    <row r="18003">
      <c r="S18003" s="73"/>
      <c r="T18003" s="73"/>
      <c r="U18003" s="74"/>
      <c r="V18003" s="74"/>
      <c r="W18003" s="74"/>
      <c r="X18003" s="74"/>
    </row>
    <row r="18004">
      <c r="S18004" s="73"/>
      <c r="T18004" s="73"/>
      <c r="U18004" s="74"/>
      <c r="V18004" s="74"/>
      <c r="W18004" s="74"/>
      <c r="X18004" s="74"/>
    </row>
    <row r="18005">
      <c r="S18005" s="73"/>
      <c r="T18005" s="73"/>
      <c r="U18005" s="74"/>
      <c r="V18005" s="74"/>
      <c r="W18005" s="74"/>
      <c r="X18005" s="74"/>
    </row>
    <row r="18006">
      <c r="S18006" s="73"/>
      <c r="T18006" s="73"/>
      <c r="U18006" s="74"/>
      <c r="V18006" s="74"/>
      <c r="W18006" s="74"/>
      <c r="X18006" s="74"/>
    </row>
    <row r="18007">
      <c r="S18007" s="73"/>
      <c r="T18007" s="73"/>
      <c r="U18007" s="74"/>
      <c r="V18007" s="74"/>
      <c r="W18007" s="74"/>
      <c r="X18007" s="74"/>
    </row>
    <row r="18008">
      <c r="S18008" s="73"/>
      <c r="T18008" s="73"/>
      <c r="U18008" s="74"/>
      <c r="V18008" s="74"/>
      <c r="W18008" s="74"/>
      <c r="X18008" s="74"/>
    </row>
    <row r="18009">
      <c r="S18009" s="73"/>
      <c r="T18009" s="73"/>
      <c r="U18009" s="74"/>
      <c r="V18009" s="74"/>
      <c r="W18009" s="74"/>
      <c r="X18009" s="74"/>
    </row>
    <row r="18010">
      <c r="S18010" s="73"/>
      <c r="T18010" s="73"/>
      <c r="U18010" s="74"/>
      <c r="V18010" s="74"/>
      <c r="W18010" s="74"/>
      <c r="X18010" s="74"/>
    </row>
    <row r="18011">
      <c r="S18011" s="73"/>
      <c r="T18011" s="73"/>
      <c r="U18011" s="74"/>
      <c r="V18011" s="74"/>
      <c r="W18011" s="74"/>
      <c r="X18011" s="74"/>
    </row>
    <row r="18012">
      <c r="S18012" s="73"/>
      <c r="T18012" s="73"/>
      <c r="U18012" s="74"/>
      <c r="V18012" s="74"/>
      <c r="W18012" s="74"/>
      <c r="X18012" s="74"/>
    </row>
    <row r="18013">
      <c r="S18013" s="73"/>
      <c r="T18013" s="73"/>
      <c r="U18013" s="74"/>
      <c r="V18013" s="74"/>
      <c r="W18013" s="74"/>
      <c r="X18013" s="74"/>
    </row>
    <row r="18014">
      <c r="S18014" s="73"/>
      <c r="T18014" s="73"/>
      <c r="U18014" s="74"/>
      <c r="V18014" s="74"/>
      <c r="W18014" s="74"/>
      <c r="X18014" s="74"/>
    </row>
    <row r="18015">
      <c r="S18015" s="73"/>
      <c r="T18015" s="73"/>
      <c r="U18015" s="74"/>
      <c r="V18015" s="74"/>
      <c r="W18015" s="74"/>
      <c r="X18015" s="74"/>
    </row>
    <row r="18016">
      <c r="S18016" s="73"/>
      <c r="T18016" s="73"/>
      <c r="U18016" s="74"/>
      <c r="V18016" s="74"/>
      <c r="W18016" s="74"/>
      <c r="X18016" s="74"/>
    </row>
    <row r="18017">
      <c r="S18017" s="73"/>
      <c r="T18017" s="73"/>
      <c r="U18017" s="74"/>
      <c r="V18017" s="74"/>
      <c r="W18017" s="74"/>
      <c r="X18017" s="74"/>
    </row>
    <row r="18018">
      <c r="S18018" s="73"/>
      <c r="T18018" s="73"/>
      <c r="U18018" s="74"/>
      <c r="V18018" s="74"/>
      <c r="W18018" s="74"/>
      <c r="X18018" s="74"/>
    </row>
    <row r="18019">
      <c r="S18019" s="73"/>
      <c r="T18019" s="73"/>
      <c r="U18019" s="74"/>
      <c r="V18019" s="74"/>
      <c r="W18019" s="74"/>
      <c r="X18019" s="74"/>
    </row>
    <row r="18020">
      <c r="S18020" s="73"/>
      <c r="T18020" s="73"/>
      <c r="U18020" s="74"/>
      <c r="V18020" s="74"/>
      <c r="W18020" s="74"/>
      <c r="X18020" s="74"/>
    </row>
    <row r="18021">
      <c r="S18021" s="73"/>
      <c r="T18021" s="73"/>
      <c r="U18021" s="74"/>
      <c r="V18021" s="74"/>
      <c r="W18021" s="74"/>
      <c r="X18021" s="74"/>
    </row>
    <row r="18022">
      <c r="S18022" s="73"/>
      <c r="T18022" s="73"/>
      <c r="U18022" s="74"/>
      <c r="V18022" s="74"/>
      <c r="W18022" s="74"/>
      <c r="X18022" s="74"/>
    </row>
    <row r="18023">
      <c r="S18023" s="73"/>
      <c r="T18023" s="73"/>
      <c r="U18023" s="74"/>
      <c r="V18023" s="74"/>
      <c r="W18023" s="74"/>
      <c r="X18023" s="74"/>
    </row>
    <row r="18024">
      <c r="S18024" s="73"/>
      <c r="T18024" s="73"/>
      <c r="U18024" s="74"/>
      <c r="V18024" s="74"/>
      <c r="W18024" s="74"/>
      <c r="X18024" s="74"/>
    </row>
    <row r="18025">
      <c r="S18025" s="73"/>
      <c r="T18025" s="73"/>
      <c r="U18025" s="74"/>
      <c r="V18025" s="74"/>
      <c r="W18025" s="74"/>
      <c r="X18025" s="74"/>
    </row>
    <row r="18026">
      <c r="S18026" s="73"/>
      <c r="T18026" s="73"/>
      <c r="U18026" s="74"/>
      <c r="V18026" s="74"/>
      <c r="W18026" s="74"/>
      <c r="X18026" s="74"/>
    </row>
    <row r="18027">
      <c r="S18027" s="73"/>
      <c r="T18027" s="73"/>
      <c r="U18027" s="74"/>
      <c r="V18027" s="74"/>
      <c r="W18027" s="74"/>
      <c r="X18027" s="74"/>
    </row>
    <row r="18028">
      <c r="S18028" s="73"/>
      <c r="T18028" s="73"/>
      <c r="U18028" s="74"/>
      <c r="V18028" s="74"/>
      <c r="W18028" s="74"/>
      <c r="X18028" s="74"/>
    </row>
    <row r="18029">
      <c r="S18029" s="73"/>
      <c r="T18029" s="73"/>
      <c r="U18029" s="74"/>
      <c r="V18029" s="74"/>
      <c r="W18029" s="74"/>
      <c r="X18029" s="74"/>
    </row>
    <row r="18030">
      <c r="S18030" s="73"/>
      <c r="T18030" s="73"/>
      <c r="U18030" s="74"/>
      <c r="V18030" s="74"/>
      <c r="W18030" s="74"/>
      <c r="X18030" s="74"/>
    </row>
    <row r="18031">
      <c r="S18031" s="73"/>
      <c r="T18031" s="73"/>
      <c r="U18031" s="74"/>
      <c r="V18031" s="74"/>
      <c r="W18031" s="74"/>
      <c r="X18031" s="74"/>
    </row>
    <row r="18032">
      <c r="S18032" s="73"/>
      <c r="T18032" s="73"/>
      <c r="U18032" s="74"/>
      <c r="V18032" s="74"/>
      <c r="W18032" s="74"/>
      <c r="X18032" s="74"/>
    </row>
    <row r="18033">
      <c r="S18033" s="73"/>
      <c r="T18033" s="73"/>
      <c r="U18033" s="74"/>
      <c r="V18033" s="74"/>
      <c r="W18033" s="74"/>
      <c r="X18033" s="74"/>
    </row>
    <row r="18034">
      <c r="S18034" s="73"/>
      <c r="T18034" s="73"/>
      <c r="U18034" s="74"/>
      <c r="V18034" s="74"/>
      <c r="W18034" s="74"/>
      <c r="X18034" s="74"/>
    </row>
    <row r="18035">
      <c r="S18035" s="73"/>
      <c r="T18035" s="73"/>
      <c r="U18035" s="74"/>
      <c r="V18035" s="74"/>
      <c r="W18035" s="74"/>
      <c r="X18035" s="74"/>
    </row>
    <row r="18036">
      <c r="S18036" s="73"/>
      <c r="T18036" s="73"/>
      <c r="U18036" s="74"/>
      <c r="V18036" s="74"/>
      <c r="W18036" s="74"/>
      <c r="X18036" s="74"/>
    </row>
    <row r="18037">
      <c r="S18037" s="73"/>
      <c r="T18037" s="73"/>
      <c r="U18037" s="74"/>
      <c r="V18037" s="74"/>
      <c r="W18037" s="74"/>
      <c r="X18037" s="74"/>
    </row>
    <row r="18038">
      <c r="S18038" s="73"/>
      <c r="T18038" s="73"/>
      <c r="U18038" s="74"/>
      <c r="V18038" s="74"/>
      <c r="W18038" s="74"/>
      <c r="X18038" s="74"/>
    </row>
    <row r="18039">
      <c r="S18039" s="73"/>
      <c r="T18039" s="73"/>
      <c r="U18039" s="74"/>
      <c r="V18039" s="74"/>
      <c r="W18039" s="74"/>
      <c r="X18039" s="74"/>
    </row>
    <row r="18040">
      <c r="S18040" s="73"/>
      <c r="T18040" s="73"/>
      <c r="U18040" s="74"/>
      <c r="V18040" s="74"/>
      <c r="W18040" s="74"/>
      <c r="X18040" s="74"/>
    </row>
    <row r="18041">
      <c r="S18041" s="73"/>
      <c r="T18041" s="73"/>
      <c r="U18041" s="74"/>
      <c r="V18041" s="74"/>
      <c r="W18041" s="74"/>
      <c r="X18041" s="74"/>
    </row>
    <row r="18042">
      <c r="S18042" s="73"/>
      <c r="T18042" s="73"/>
      <c r="U18042" s="74"/>
      <c r="V18042" s="74"/>
      <c r="W18042" s="74"/>
      <c r="X18042" s="74"/>
    </row>
    <row r="18043">
      <c r="S18043" s="73"/>
      <c r="T18043" s="73"/>
      <c r="U18043" s="74"/>
      <c r="V18043" s="74"/>
      <c r="W18043" s="74"/>
      <c r="X18043" s="74"/>
    </row>
    <row r="18044">
      <c r="S18044" s="73"/>
      <c r="T18044" s="73"/>
      <c r="U18044" s="74"/>
      <c r="V18044" s="74"/>
      <c r="W18044" s="74"/>
      <c r="X18044" s="74"/>
    </row>
    <row r="18045">
      <c r="S18045" s="73"/>
      <c r="T18045" s="73"/>
      <c r="U18045" s="74"/>
      <c r="V18045" s="74"/>
      <c r="W18045" s="74"/>
      <c r="X18045" s="74"/>
    </row>
    <row r="18046">
      <c r="S18046" s="73"/>
      <c r="T18046" s="73"/>
      <c r="U18046" s="74"/>
      <c r="V18046" s="74"/>
      <c r="W18046" s="74"/>
      <c r="X18046" s="74"/>
    </row>
    <row r="18047">
      <c r="S18047" s="73"/>
      <c r="T18047" s="73"/>
      <c r="U18047" s="74"/>
      <c r="V18047" s="74"/>
      <c r="W18047" s="74"/>
      <c r="X18047" s="74"/>
    </row>
    <row r="18048">
      <c r="S18048" s="73"/>
      <c r="T18048" s="73"/>
      <c r="U18048" s="74"/>
      <c r="V18048" s="74"/>
      <c r="W18048" s="74"/>
      <c r="X18048" s="74"/>
    </row>
    <row r="18049">
      <c r="S18049" s="73"/>
      <c r="T18049" s="73"/>
      <c r="U18049" s="74"/>
      <c r="V18049" s="74"/>
      <c r="W18049" s="74"/>
      <c r="X18049" s="74"/>
    </row>
    <row r="18050">
      <c r="S18050" s="73"/>
      <c r="T18050" s="73"/>
      <c r="U18050" s="74"/>
      <c r="V18050" s="74"/>
      <c r="W18050" s="74"/>
      <c r="X18050" s="74"/>
    </row>
    <row r="18051">
      <c r="S18051" s="73"/>
      <c r="T18051" s="73"/>
      <c r="U18051" s="74"/>
      <c r="V18051" s="74"/>
      <c r="W18051" s="74"/>
      <c r="X18051" s="74"/>
    </row>
    <row r="18052">
      <c r="S18052" s="73"/>
      <c r="T18052" s="73"/>
      <c r="U18052" s="74"/>
      <c r="V18052" s="74"/>
      <c r="W18052" s="74"/>
      <c r="X18052" s="74"/>
    </row>
    <row r="18053">
      <c r="S18053" s="73"/>
      <c r="T18053" s="73"/>
      <c r="U18053" s="74"/>
      <c r="V18053" s="74"/>
      <c r="W18053" s="74"/>
      <c r="X18053" s="74"/>
    </row>
    <row r="18054">
      <c r="S18054" s="73"/>
      <c r="T18054" s="73"/>
      <c r="U18054" s="74"/>
      <c r="V18054" s="74"/>
      <c r="W18054" s="74"/>
      <c r="X18054" s="74"/>
    </row>
    <row r="18055">
      <c r="S18055" s="73"/>
      <c r="T18055" s="73"/>
      <c r="U18055" s="74"/>
      <c r="V18055" s="74"/>
      <c r="W18055" s="74"/>
      <c r="X18055" s="74"/>
    </row>
    <row r="18056">
      <c r="S18056" s="73"/>
      <c r="T18056" s="73"/>
      <c r="U18056" s="74"/>
      <c r="V18056" s="74"/>
      <c r="W18056" s="74"/>
      <c r="X18056" s="74"/>
    </row>
    <row r="18057">
      <c r="S18057" s="73"/>
      <c r="T18057" s="73"/>
      <c r="U18057" s="74"/>
      <c r="V18057" s="74"/>
      <c r="W18057" s="74"/>
      <c r="X18057" s="74"/>
    </row>
    <row r="18058">
      <c r="S18058" s="73"/>
      <c r="T18058" s="73"/>
      <c r="U18058" s="74"/>
      <c r="V18058" s="74"/>
      <c r="W18058" s="74"/>
      <c r="X18058" s="74"/>
    </row>
    <row r="18059">
      <c r="S18059" s="73"/>
      <c r="T18059" s="73"/>
      <c r="U18059" s="74"/>
      <c r="V18059" s="74"/>
      <c r="W18059" s="74"/>
      <c r="X18059" s="74"/>
    </row>
    <row r="18060">
      <c r="S18060" s="73"/>
      <c r="T18060" s="73"/>
      <c r="U18060" s="74"/>
      <c r="V18060" s="74"/>
      <c r="W18060" s="74"/>
      <c r="X18060" s="74"/>
    </row>
    <row r="18061">
      <c r="S18061" s="73"/>
      <c r="T18061" s="73"/>
      <c r="U18061" s="74"/>
      <c r="V18061" s="74"/>
      <c r="W18061" s="74"/>
      <c r="X18061" s="74"/>
    </row>
    <row r="18062">
      <c r="S18062" s="73"/>
      <c r="T18062" s="73"/>
      <c r="U18062" s="74"/>
      <c r="V18062" s="74"/>
      <c r="W18062" s="74"/>
      <c r="X18062" s="74"/>
    </row>
    <row r="18063">
      <c r="S18063" s="73"/>
      <c r="T18063" s="73"/>
      <c r="U18063" s="74"/>
      <c r="V18063" s="74"/>
      <c r="W18063" s="74"/>
      <c r="X18063" s="74"/>
    </row>
    <row r="18064">
      <c r="S18064" s="73"/>
      <c r="T18064" s="73"/>
      <c r="U18064" s="74"/>
      <c r="V18064" s="74"/>
      <c r="W18064" s="74"/>
      <c r="X18064" s="74"/>
    </row>
    <row r="18065">
      <c r="S18065" s="73"/>
      <c r="T18065" s="73"/>
      <c r="U18065" s="74"/>
      <c r="V18065" s="74"/>
      <c r="W18065" s="74"/>
      <c r="X18065" s="74"/>
    </row>
    <row r="18066">
      <c r="S18066" s="73"/>
      <c r="T18066" s="73"/>
      <c r="U18066" s="74"/>
      <c r="V18066" s="74"/>
      <c r="W18066" s="74"/>
      <c r="X18066" s="74"/>
    </row>
    <row r="18067">
      <c r="S18067" s="73"/>
      <c r="T18067" s="73"/>
      <c r="U18067" s="74"/>
      <c r="V18067" s="74"/>
      <c r="W18067" s="74"/>
      <c r="X18067" s="74"/>
    </row>
    <row r="18068">
      <c r="S18068" s="73"/>
      <c r="T18068" s="73"/>
      <c r="U18068" s="74"/>
      <c r="V18068" s="74"/>
      <c r="W18068" s="74"/>
      <c r="X18068" s="74"/>
    </row>
    <row r="18069">
      <c r="S18069" s="73"/>
      <c r="T18069" s="73"/>
      <c r="U18069" s="74"/>
      <c r="V18069" s="74"/>
      <c r="W18069" s="74"/>
      <c r="X18069" s="74"/>
    </row>
    <row r="18070">
      <c r="S18070" s="73"/>
      <c r="T18070" s="73"/>
      <c r="U18070" s="74"/>
      <c r="V18070" s="74"/>
      <c r="W18070" s="74"/>
      <c r="X18070" s="74"/>
    </row>
    <row r="18071">
      <c r="S18071" s="73"/>
      <c r="T18071" s="73"/>
      <c r="U18071" s="74"/>
      <c r="V18071" s="74"/>
      <c r="W18071" s="74"/>
      <c r="X18071" s="74"/>
    </row>
    <row r="18072">
      <c r="S18072" s="73"/>
      <c r="T18072" s="73"/>
      <c r="U18072" s="74"/>
      <c r="V18072" s="74"/>
      <c r="W18072" s="74"/>
      <c r="X18072" s="74"/>
    </row>
    <row r="18073">
      <c r="S18073" s="73"/>
      <c r="T18073" s="73"/>
      <c r="U18073" s="74"/>
      <c r="V18073" s="74"/>
      <c r="W18073" s="74"/>
      <c r="X18073" s="74"/>
    </row>
    <row r="18074">
      <c r="S18074" s="73"/>
      <c r="T18074" s="73"/>
      <c r="U18074" s="74"/>
      <c r="V18074" s="74"/>
      <c r="W18074" s="74"/>
      <c r="X18074" s="74"/>
    </row>
    <row r="18075">
      <c r="S18075" s="73"/>
      <c r="T18075" s="73"/>
      <c r="U18075" s="74"/>
      <c r="V18075" s="74"/>
      <c r="W18075" s="74"/>
      <c r="X18075" s="74"/>
    </row>
    <row r="18076">
      <c r="S18076" s="73"/>
      <c r="T18076" s="73"/>
      <c r="U18076" s="74"/>
      <c r="V18076" s="74"/>
      <c r="W18076" s="74"/>
      <c r="X18076" s="74"/>
    </row>
    <row r="18077">
      <c r="S18077" s="73"/>
      <c r="T18077" s="73"/>
      <c r="U18077" s="74"/>
      <c r="V18077" s="74"/>
      <c r="W18077" s="74"/>
      <c r="X18077" s="74"/>
    </row>
    <row r="18078">
      <c r="S18078" s="73"/>
      <c r="T18078" s="73"/>
      <c r="U18078" s="74"/>
      <c r="V18078" s="74"/>
      <c r="W18078" s="74"/>
      <c r="X18078" s="74"/>
    </row>
    <row r="18079">
      <c r="S18079" s="73"/>
      <c r="T18079" s="73"/>
      <c r="U18079" s="74"/>
      <c r="V18079" s="74"/>
      <c r="W18079" s="74"/>
      <c r="X18079" s="74"/>
    </row>
    <row r="18080">
      <c r="S18080" s="73"/>
      <c r="T18080" s="73"/>
      <c r="U18080" s="74"/>
      <c r="V18080" s="74"/>
      <c r="W18080" s="74"/>
      <c r="X18080" s="74"/>
    </row>
    <row r="18081">
      <c r="S18081" s="73"/>
      <c r="T18081" s="73"/>
      <c r="U18081" s="74"/>
      <c r="V18081" s="74"/>
      <c r="W18081" s="74"/>
      <c r="X18081" s="74"/>
    </row>
    <row r="18082">
      <c r="S18082" s="73"/>
      <c r="T18082" s="73"/>
      <c r="U18082" s="74"/>
      <c r="V18082" s="74"/>
      <c r="W18082" s="74"/>
      <c r="X18082" s="74"/>
    </row>
    <row r="18083">
      <c r="S18083" s="73"/>
      <c r="T18083" s="73"/>
      <c r="U18083" s="74"/>
      <c r="V18083" s="74"/>
      <c r="W18083" s="74"/>
      <c r="X18083" s="74"/>
    </row>
    <row r="18084">
      <c r="S18084" s="73"/>
      <c r="T18084" s="73"/>
      <c r="U18084" s="74"/>
      <c r="V18084" s="74"/>
      <c r="W18084" s="74"/>
      <c r="X18084" s="74"/>
    </row>
    <row r="18085">
      <c r="S18085" s="73"/>
      <c r="T18085" s="73"/>
      <c r="U18085" s="74"/>
      <c r="V18085" s="74"/>
      <c r="W18085" s="74"/>
      <c r="X18085" s="74"/>
    </row>
    <row r="18086">
      <c r="S18086" s="73"/>
      <c r="T18086" s="73"/>
      <c r="U18086" s="74"/>
      <c r="V18086" s="74"/>
      <c r="W18086" s="74"/>
      <c r="X18086" s="74"/>
    </row>
    <row r="18087">
      <c r="S18087" s="73"/>
      <c r="T18087" s="73"/>
      <c r="U18087" s="74"/>
      <c r="V18087" s="74"/>
      <c r="W18087" s="74"/>
      <c r="X18087" s="74"/>
    </row>
    <row r="18088">
      <c r="S18088" s="73"/>
      <c r="T18088" s="73"/>
      <c r="U18088" s="74"/>
      <c r="V18088" s="74"/>
      <c r="W18088" s="74"/>
      <c r="X18088" s="74"/>
    </row>
    <row r="18089">
      <c r="S18089" s="73"/>
      <c r="T18089" s="73"/>
      <c r="U18089" s="74"/>
      <c r="V18089" s="74"/>
      <c r="W18089" s="74"/>
      <c r="X18089" s="74"/>
    </row>
    <row r="18090">
      <c r="S18090" s="73"/>
      <c r="T18090" s="73"/>
      <c r="U18090" s="74"/>
      <c r="V18090" s="74"/>
      <c r="W18090" s="74"/>
      <c r="X18090" s="74"/>
    </row>
    <row r="18091">
      <c r="S18091" s="73"/>
      <c r="T18091" s="73"/>
      <c r="U18091" s="74"/>
      <c r="V18091" s="74"/>
      <c r="W18091" s="74"/>
      <c r="X18091" s="74"/>
    </row>
    <row r="18092">
      <c r="S18092" s="73"/>
      <c r="T18092" s="73"/>
      <c r="U18092" s="74"/>
      <c r="V18092" s="74"/>
      <c r="W18092" s="74"/>
      <c r="X18092" s="74"/>
    </row>
    <row r="18093">
      <c r="S18093" s="73"/>
      <c r="T18093" s="73"/>
      <c r="U18093" s="74"/>
      <c r="V18093" s="74"/>
      <c r="W18093" s="74"/>
      <c r="X18093" s="74"/>
    </row>
    <row r="18094">
      <c r="S18094" s="73"/>
      <c r="T18094" s="73"/>
      <c r="U18094" s="74"/>
      <c r="V18094" s="74"/>
      <c r="W18094" s="74"/>
      <c r="X18094" s="74"/>
    </row>
    <row r="18095">
      <c r="S18095" s="73"/>
      <c r="T18095" s="73"/>
      <c r="U18095" s="74"/>
      <c r="V18095" s="74"/>
      <c r="W18095" s="74"/>
      <c r="X18095" s="74"/>
    </row>
    <row r="18096">
      <c r="S18096" s="73"/>
      <c r="T18096" s="73"/>
      <c r="U18096" s="74"/>
      <c r="V18096" s="74"/>
      <c r="W18096" s="74"/>
      <c r="X18096" s="74"/>
    </row>
    <row r="18097">
      <c r="S18097" s="73"/>
      <c r="T18097" s="73"/>
      <c r="U18097" s="74"/>
      <c r="V18097" s="74"/>
      <c r="W18097" s="74"/>
      <c r="X18097" s="74"/>
    </row>
    <row r="18098">
      <c r="S18098" s="73"/>
      <c r="T18098" s="73"/>
      <c r="U18098" s="74"/>
      <c r="V18098" s="74"/>
      <c r="W18098" s="74"/>
      <c r="X18098" s="74"/>
    </row>
    <row r="18099">
      <c r="S18099" s="73"/>
      <c r="T18099" s="73"/>
      <c r="U18099" s="74"/>
      <c r="V18099" s="74"/>
      <c r="W18099" s="74"/>
      <c r="X18099" s="74"/>
    </row>
    <row r="18100">
      <c r="S18100" s="73"/>
      <c r="T18100" s="73"/>
      <c r="U18100" s="74"/>
      <c r="V18100" s="74"/>
      <c r="W18100" s="74"/>
      <c r="X18100" s="74"/>
    </row>
    <row r="18101">
      <c r="S18101" s="73"/>
      <c r="T18101" s="73"/>
      <c r="U18101" s="74"/>
      <c r="V18101" s="74"/>
      <c r="W18101" s="74"/>
      <c r="X18101" s="74"/>
    </row>
    <row r="18102">
      <c r="S18102" s="73"/>
      <c r="T18102" s="73"/>
      <c r="U18102" s="74"/>
      <c r="V18102" s="74"/>
      <c r="W18102" s="74"/>
      <c r="X18102" s="74"/>
    </row>
    <row r="18103">
      <c r="S18103" s="73"/>
      <c r="T18103" s="73"/>
      <c r="U18103" s="74"/>
      <c r="V18103" s="74"/>
      <c r="W18103" s="74"/>
      <c r="X18103" s="74"/>
    </row>
    <row r="18104">
      <c r="S18104" s="73"/>
      <c r="T18104" s="73"/>
      <c r="U18104" s="74"/>
      <c r="V18104" s="74"/>
      <c r="W18104" s="74"/>
      <c r="X18104" s="74"/>
    </row>
    <row r="18105">
      <c r="S18105" s="73"/>
      <c r="T18105" s="73"/>
      <c r="U18105" s="74"/>
      <c r="V18105" s="74"/>
      <c r="W18105" s="74"/>
      <c r="X18105" s="74"/>
    </row>
    <row r="18106">
      <c r="S18106" s="73"/>
      <c r="T18106" s="73"/>
      <c r="U18106" s="74"/>
      <c r="V18106" s="74"/>
      <c r="W18106" s="74"/>
      <c r="X18106" s="74"/>
    </row>
    <row r="18107">
      <c r="S18107" s="73"/>
      <c r="T18107" s="73"/>
      <c r="U18107" s="74"/>
      <c r="V18107" s="74"/>
      <c r="W18107" s="74"/>
      <c r="X18107" s="74"/>
    </row>
    <row r="18108">
      <c r="S18108" s="73"/>
      <c r="T18108" s="73"/>
      <c r="U18108" s="74"/>
      <c r="V18108" s="74"/>
      <c r="W18108" s="74"/>
      <c r="X18108" s="74"/>
    </row>
    <row r="18109">
      <c r="S18109" s="76"/>
      <c r="T18109" s="73"/>
      <c r="U18109" s="74"/>
      <c r="V18109" s="74"/>
      <c r="W18109" s="74"/>
      <c r="X18109" s="74"/>
    </row>
    <row r="18110">
      <c r="S18110" s="73"/>
      <c r="T18110" s="73"/>
      <c r="U18110" s="74"/>
      <c r="V18110" s="74"/>
      <c r="W18110" s="74"/>
      <c r="X18110" s="74"/>
    </row>
    <row r="18111">
      <c r="S18111" s="73"/>
      <c r="T18111" s="73"/>
      <c r="U18111" s="74"/>
      <c r="V18111" s="74"/>
      <c r="W18111" s="74"/>
      <c r="X18111" s="74"/>
    </row>
    <row r="18112">
      <c r="S18112" s="73"/>
      <c r="T18112" s="73"/>
      <c r="U18112" s="74"/>
      <c r="V18112" s="74"/>
      <c r="W18112" s="74"/>
      <c r="X18112" s="74"/>
    </row>
    <row r="18113">
      <c r="S18113" s="73"/>
      <c r="T18113" s="73"/>
      <c r="U18113" s="74"/>
      <c r="V18113" s="74"/>
      <c r="W18113" s="74"/>
      <c r="X18113" s="74"/>
    </row>
    <row r="18114">
      <c r="S18114" s="73"/>
      <c r="T18114" s="73"/>
      <c r="U18114" s="74"/>
      <c r="V18114" s="74"/>
      <c r="W18114" s="74"/>
      <c r="X18114" s="74"/>
    </row>
    <row r="18115">
      <c r="S18115" s="73"/>
      <c r="T18115" s="73"/>
      <c r="U18115" s="74"/>
      <c r="V18115" s="74"/>
      <c r="W18115" s="74"/>
      <c r="X18115" s="74"/>
    </row>
    <row r="18116">
      <c r="S18116" s="73"/>
      <c r="T18116" s="73"/>
      <c r="U18116" s="74"/>
      <c r="V18116" s="74"/>
      <c r="W18116" s="74"/>
      <c r="X18116" s="74"/>
    </row>
    <row r="18117">
      <c r="S18117" s="73"/>
      <c r="T18117" s="73"/>
      <c r="U18117" s="74"/>
      <c r="V18117" s="74"/>
      <c r="W18117" s="74"/>
      <c r="X18117" s="74"/>
    </row>
    <row r="18118">
      <c r="S18118" s="73"/>
      <c r="T18118" s="73"/>
      <c r="U18118" s="74"/>
      <c r="V18118" s="74"/>
      <c r="W18118" s="74"/>
      <c r="X18118" s="74"/>
    </row>
    <row r="18119">
      <c r="S18119" s="73"/>
      <c r="T18119" s="73"/>
      <c r="U18119" s="74"/>
      <c r="V18119" s="74"/>
      <c r="W18119" s="74"/>
      <c r="X18119" s="74"/>
    </row>
    <row r="18120">
      <c r="S18120" s="73"/>
      <c r="T18120" s="73"/>
      <c r="U18120" s="74"/>
      <c r="V18120" s="74"/>
      <c r="W18120" s="74"/>
      <c r="X18120" s="74"/>
    </row>
    <row r="18121">
      <c r="S18121" s="73"/>
      <c r="T18121" s="73"/>
      <c r="U18121" s="74"/>
      <c r="V18121" s="74"/>
      <c r="W18121" s="74"/>
      <c r="X18121" s="74"/>
    </row>
    <row r="18122">
      <c r="S18122" s="73"/>
      <c r="T18122" s="73"/>
      <c r="U18122" s="74"/>
      <c r="V18122" s="74"/>
      <c r="W18122" s="74"/>
      <c r="X18122" s="74"/>
    </row>
    <row r="18123">
      <c r="S18123" s="73"/>
      <c r="T18123" s="73"/>
      <c r="U18123" s="74"/>
      <c r="V18123" s="74"/>
      <c r="W18123" s="74"/>
      <c r="X18123" s="74"/>
    </row>
    <row r="18124">
      <c r="S18124" s="73"/>
      <c r="T18124" s="73"/>
      <c r="U18124" s="74"/>
      <c r="V18124" s="74"/>
      <c r="W18124" s="74"/>
      <c r="X18124" s="74"/>
    </row>
    <row r="18125">
      <c r="S18125" s="73"/>
      <c r="T18125" s="73"/>
      <c r="U18125" s="74"/>
      <c r="V18125" s="74"/>
      <c r="W18125" s="74"/>
      <c r="X18125" s="74"/>
    </row>
    <row r="18126">
      <c r="S18126" s="73"/>
      <c r="T18126" s="73"/>
      <c r="U18126" s="74"/>
      <c r="V18126" s="74"/>
      <c r="W18126" s="74"/>
      <c r="X18126" s="74"/>
    </row>
    <row r="18127">
      <c r="S18127" s="73"/>
      <c r="T18127" s="73"/>
      <c r="U18127" s="74"/>
      <c r="V18127" s="74"/>
      <c r="W18127" s="74"/>
      <c r="X18127" s="74"/>
    </row>
    <row r="18128">
      <c r="S18128" s="73"/>
      <c r="T18128" s="73"/>
      <c r="U18128" s="74"/>
      <c r="V18128" s="74"/>
      <c r="W18128" s="74"/>
      <c r="X18128" s="74"/>
    </row>
    <row r="18129">
      <c r="S18129" s="73"/>
      <c r="T18129" s="73"/>
      <c r="U18129" s="74"/>
      <c r="V18129" s="74"/>
      <c r="W18129" s="74"/>
      <c r="X18129" s="74"/>
    </row>
    <row r="18130">
      <c r="S18130" s="73"/>
      <c r="T18130" s="73"/>
      <c r="U18130" s="74"/>
      <c r="V18130" s="74"/>
      <c r="W18130" s="74"/>
      <c r="X18130" s="74"/>
    </row>
    <row r="18131">
      <c r="S18131" s="73"/>
      <c r="T18131" s="73"/>
      <c r="U18131" s="74"/>
      <c r="V18131" s="74"/>
      <c r="W18131" s="74"/>
      <c r="X18131" s="74"/>
    </row>
    <row r="18132">
      <c r="S18132" s="73"/>
      <c r="T18132" s="73"/>
      <c r="U18132" s="74"/>
      <c r="V18132" s="74"/>
      <c r="W18132" s="74"/>
      <c r="X18132" s="74"/>
    </row>
    <row r="18133">
      <c r="S18133" s="73"/>
      <c r="T18133" s="73"/>
      <c r="U18133" s="74"/>
      <c r="V18133" s="74"/>
      <c r="W18133" s="74"/>
      <c r="X18133" s="74"/>
    </row>
    <row r="18134">
      <c r="S18134" s="73"/>
      <c r="T18134" s="73"/>
      <c r="U18134" s="74"/>
      <c r="V18134" s="74"/>
      <c r="W18134" s="74"/>
      <c r="X18134" s="74"/>
    </row>
    <row r="18135">
      <c r="S18135" s="73"/>
      <c r="T18135" s="73"/>
      <c r="U18135" s="74"/>
      <c r="V18135" s="74"/>
      <c r="W18135" s="74"/>
      <c r="X18135" s="74"/>
    </row>
    <row r="18136">
      <c r="S18136" s="73"/>
      <c r="T18136" s="73"/>
      <c r="U18136" s="74"/>
      <c r="V18136" s="74"/>
      <c r="W18136" s="74"/>
      <c r="X18136" s="74"/>
    </row>
    <row r="18137">
      <c r="S18137" s="73"/>
      <c r="T18137" s="73"/>
      <c r="U18137" s="74"/>
      <c r="V18137" s="74"/>
      <c r="W18137" s="74"/>
      <c r="X18137" s="74"/>
    </row>
    <row r="18138">
      <c r="S18138" s="73"/>
      <c r="T18138" s="73"/>
      <c r="U18138" s="74"/>
      <c r="V18138" s="74"/>
      <c r="W18138" s="74"/>
      <c r="X18138" s="74"/>
    </row>
    <row r="18139">
      <c r="S18139" s="73"/>
      <c r="T18139" s="73"/>
      <c r="U18139" s="74"/>
      <c r="V18139" s="74"/>
      <c r="W18139" s="74"/>
      <c r="X18139" s="74"/>
    </row>
    <row r="18140">
      <c r="S18140" s="73"/>
      <c r="T18140" s="73"/>
      <c r="U18140" s="74"/>
      <c r="V18140" s="74"/>
      <c r="W18140" s="74"/>
      <c r="X18140" s="74"/>
    </row>
    <row r="18141">
      <c r="S18141" s="73"/>
      <c r="T18141" s="73"/>
      <c r="U18141" s="74"/>
      <c r="V18141" s="74"/>
      <c r="W18141" s="74"/>
      <c r="X18141" s="74"/>
    </row>
    <row r="18142">
      <c r="S18142" s="73"/>
      <c r="T18142" s="73"/>
      <c r="U18142" s="74"/>
      <c r="V18142" s="74"/>
      <c r="W18142" s="74"/>
      <c r="X18142" s="74"/>
    </row>
    <row r="18143">
      <c r="S18143" s="73"/>
      <c r="T18143" s="73"/>
      <c r="U18143" s="74"/>
      <c r="V18143" s="74"/>
      <c r="W18143" s="74"/>
      <c r="X18143" s="74"/>
    </row>
    <row r="18144">
      <c r="S18144" s="73"/>
      <c r="T18144" s="73"/>
      <c r="U18144" s="74"/>
      <c r="V18144" s="74"/>
      <c r="W18144" s="74"/>
      <c r="X18144" s="74"/>
    </row>
    <row r="18145">
      <c r="S18145" s="73"/>
      <c r="T18145" s="73"/>
      <c r="U18145" s="74"/>
      <c r="V18145" s="74"/>
      <c r="W18145" s="74"/>
      <c r="X18145" s="74"/>
    </row>
    <row r="18146">
      <c r="S18146" s="73"/>
      <c r="T18146" s="73"/>
      <c r="U18146" s="74"/>
      <c r="V18146" s="74"/>
      <c r="W18146" s="74"/>
      <c r="X18146" s="74"/>
    </row>
    <row r="18147">
      <c r="S18147" s="73"/>
      <c r="T18147" s="73"/>
      <c r="U18147" s="74"/>
      <c r="V18147" s="74"/>
      <c r="W18147" s="74"/>
      <c r="X18147" s="74"/>
    </row>
    <row r="18148">
      <c r="S18148" s="73"/>
      <c r="T18148" s="73"/>
      <c r="U18148" s="74"/>
      <c r="V18148" s="74"/>
      <c r="W18148" s="74"/>
      <c r="X18148" s="74"/>
    </row>
    <row r="18149">
      <c r="S18149" s="73"/>
      <c r="T18149" s="73"/>
      <c r="U18149" s="74"/>
      <c r="V18149" s="74"/>
      <c r="W18149" s="74"/>
      <c r="X18149" s="74"/>
    </row>
    <row r="18150">
      <c r="S18150" s="73"/>
      <c r="T18150" s="73"/>
      <c r="U18150" s="74"/>
      <c r="V18150" s="74"/>
      <c r="W18150" s="74"/>
      <c r="X18150" s="74"/>
    </row>
    <row r="18151">
      <c r="S18151" s="73"/>
      <c r="T18151" s="73"/>
      <c r="U18151" s="74"/>
      <c r="V18151" s="74"/>
      <c r="W18151" s="74"/>
      <c r="X18151" s="74"/>
    </row>
    <row r="18152">
      <c r="S18152" s="73"/>
      <c r="T18152" s="73"/>
      <c r="U18152" s="74"/>
      <c r="V18152" s="74"/>
      <c r="W18152" s="74"/>
      <c r="X18152" s="74"/>
    </row>
    <row r="18153">
      <c r="S18153" s="73"/>
      <c r="T18153" s="73"/>
      <c r="U18153" s="74"/>
      <c r="V18153" s="74"/>
      <c r="W18153" s="74"/>
      <c r="X18153" s="74"/>
    </row>
    <row r="18154">
      <c r="S18154" s="73"/>
      <c r="T18154" s="73"/>
      <c r="U18154" s="74"/>
      <c r="V18154" s="74"/>
      <c r="W18154" s="74"/>
      <c r="X18154" s="74"/>
    </row>
    <row r="18155">
      <c r="S18155" s="73"/>
      <c r="T18155" s="73"/>
      <c r="U18155" s="74"/>
      <c r="V18155" s="74"/>
      <c r="W18155" s="74"/>
      <c r="X18155" s="74"/>
    </row>
    <row r="18156">
      <c r="S18156" s="73"/>
      <c r="T18156" s="73"/>
      <c r="U18156" s="74"/>
      <c r="V18156" s="74"/>
      <c r="W18156" s="74"/>
      <c r="X18156" s="74"/>
    </row>
    <row r="18157">
      <c r="S18157" s="73"/>
      <c r="T18157" s="73"/>
      <c r="U18157" s="74"/>
      <c r="V18157" s="74"/>
      <c r="W18157" s="74"/>
      <c r="X18157" s="74"/>
    </row>
    <row r="18158">
      <c r="S18158" s="73"/>
      <c r="T18158" s="73"/>
      <c r="U18158" s="74"/>
      <c r="V18158" s="74"/>
      <c r="W18158" s="74"/>
      <c r="X18158" s="74"/>
    </row>
    <row r="18159">
      <c r="S18159" s="73"/>
      <c r="T18159" s="73"/>
      <c r="U18159" s="74"/>
      <c r="V18159" s="74"/>
      <c r="W18159" s="74"/>
      <c r="X18159" s="74"/>
    </row>
    <row r="18160">
      <c r="S18160" s="73"/>
      <c r="T18160" s="73"/>
      <c r="U18160" s="74"/>
      <c r="V18160" s="74"/>
      <c r="W18160" s="74"/>
      <c r="X18160" s="74"/>
    </row>
    <row r="18161">
      <c r="S18161" s="73"/>
      <c r="T18161" s="73"/>
      <c r="U18161" s="74"/>
      <c r="V18161" s="74"/>
      <c r="W18161" s="74"/>
      <c r="X18161" s="74"/>
    </row>
    <row r="18162">
      <c r="S18162" s="73"/>
      <c r="T18162" s="73"/>
      <c r="U18162" s="74"/>
      <c r="V18162" s="74"/>
      <c r="W18162" s="74"/>
      <c r="X18162" s="74"/>
    </row>
    <row r="18163">
      <c r="S18163" s="73"/>
      <c r="T18163" s="73"/>
      <c r="U18163" s="74"/>
      <c r="V18163" s="74"/>
      <c r="W18163" s="74"/>
      <c r="X18163" s="74"/>
    </row>
    <row r="18164">
      <c r="S18164" s="73"/>
      <c r="T18164" s="73"/>
      <c r="U18164" s="74"/>
      <c r="V18164" s="74"/>
      <c r="W18164" s="74"/>
      <c r="X18164" s="74"/>
    </row>
    <row r="18165">
      <c r="S18165" s="73"/>
      <c r="T18165" s="73"/>
      <c r="U18165" s="74"/>
      <c r="V18165" s="74"/>
      <c r="W18165" s="74"/>
      <c r="X18165" s="74"/>
    </row>
    <row r="18166">
      <c r="S18166" s="73"/>
      <c r="T18166" s="73"/>
      <c r="U18166" s="74"/>
      <c r="V18166" s="74"/>
      <c r="W18166" s="74"/>
      <c r="X18166" s="74"/>
    </row>
    <row r="18167">
      <c r="S18167" s="73"/>
      <c r="T18167" s="73"/>
      <c r="U18167" s="74"/>
      <c r="V18167" s="74"/>
      <c r="W18167" s="74"/>
      <c r="X18167" s="74"/>
    </row>
    <row r="18168">
      <c r="S18168" s="73"/>
      <c r="T18168" s="73"/>
      <c r="U18168" s="74"/>
      <c r="V18168" s="74"/>
      <c r="W18168" s="74"/>
      <c r="X18168" s="74"/>
    </row>
    <row r="18169">
      <c r="S18169" s="73"/>
      <c r="T18169" s="73"/>
      <c r="U18169" s="74"/>
      <c r="V18169" s="74"/>
      <c r="W18169" s="74"/>
      <c r="X18169" s="74"/>
    </row>
    <row r="18170">
      <c r="S18170" s="73"/>
      <c r="T18170" s="73"/>
      <c r="U18170" s="74"/>
      <c r="V18170" s="74"/>
      <c r="W18170" s="74"/>
      <c r="X18170" s="74"/>
    </row>
    <row r="18171">
      <c r="S18171" s="73"/>
      <c r="T18171" s="73"/>
      <c r="U18171" s="74"/>
      <c r="V18171" s="74"/>
      <c r="W18171" s="74"/>
      <c r="X18171" s="74"/>
    </row>
    <row r="18172">
      <c r="S18172" s="73"/>
      <c r="T18172" s="73"/>
      <c r="U18172" s="74"/>
      <c r="V18172" s="74"/>
      <c r="W18172" s="74"/>
      <c r="X18172" s="74"/>
    </row>
    <row r="18173">
      <c r="S18173" s="73"/>
      <c r="T18173" s="73"/>
      <c r="U18173" s="74"/>
      <c r="V18173" s="74"/>
      <c r="W18173" s="74"/>
      <c r="X18173" s="74"/>
    </row>
    <row r="18174">
      <c r="S18174" s="73"/>
      <c r="T18174" s="73"/>
      <c r="U18174" s="74"/>
      <c r="V18174" s="74"/>
      <c r="W18174" s="74"/>
      <c r="X18174" s="74"/>
    </row>
    <row r="18175">
      <c r="S18175" s="73"/>
      <c r="T18175" s="73"/>
      <c r="U18175" s="74"/>
      <c r="V18175" s="74"/>
      <c r="W18175" s="74"/>
      <c r="X18175" s="74"/>
    </row>
    <row r="18176">
      <c r="S18176" s="73"/>
      <c r="T18176" s="73"/>
      <c r="U18176" s="74"/>
      <c r="V18176" s="74"/>
      <c r="W18176" s="74"/>
      <c r="X18176" s="74"/>
    </row>
    <row r="18177">
      <c r="S18177" s="73"/>
      <c r="T18177" s="73"/>
      <c r="U18177" s="74"/>
      <c r="V18177" s="74"/>
      <c r="W18177" s="74"/>
      <c r="X18177" s="74"/>
    </row>
    <row r="18178">
      <c r="S18178" s="73"/>
      <c r="T18178" s="73"/>
      <c r="U18178" s="74"/>
      <c r="V18178" s="74"/>
      <c r="W18178" s="74"/>
      <c r="X18178" s="74"/>
    </row>
    <row r="18179">
      <c r="S18179" s="73"/>
      <c r="T18179" s="73"/>
      <c r="U18179" s="74"/>
      <c r="V18179" s="74"/>
      <c r="W18179" s="74"/>
      <c r="X18179" s="74"/>
    </row>
    <row r="18180">
      <c r="S18180" s="73"/>
      <c r="T18180" s="73"/>
      <c r="U18180" s="74"/>
      <c r="V18180" s="74"/>
      <c r="W18180" s="74"/>
      <c r="X18180" s="74"/>
    </row>
    <row r="18181">
      <c r="S18181" s="73"/>
      <c r="T18181" s="73"/>
      <c r="U18181" s="74"/>
      <c r="V18181" s="74"/>
      <c r="W18181" s="74"/>
      <c r="X18181" s="74"/>
    </row>
    <row r="18182">
      <c r="S18182" s="73"/>
      <c r="T18182" s="73"/>
      <c r="U18182" s="74"/>
      <c r="V18182" s="74"/>
      <c r="W18182" s="74"/>
      <c r="X18182" s="74"/>
    </row>
    <row r="18183">
      <c r="S18183" s="73"/>
      <c r="T18183" s="73"/>
      <c r="U18183" s="74"/>
      <c r="V18183" s="74"/>
      <c r="W18183" s="74"/>
      <c r="X18183" s="74"/>
    </row>
    <row r="18184">
      <c r="S18184" s="73"/>
      <c r="T18184" s="73"/>
      <c r="U18184" s="74"/>
      <c r="V18184" s="74"/>
      <c r="W18184" s="74"/>
      <c r="X18184" s="74"/>
    </row>
    <row r="18185">
      <c r="S18185" s="73"/>
      <c r="T18185" s="73"/>
      <c r="U18185" s="74"/>
      <c r="V18185" s="74"/>
      <c r="W18185" s="74"/>
      <c r="X18185" s="74"/>
    </row>
    <row r="18186">
      <c r="S18186" s="73"/>
      <c r="T18186" s="73"/>
      <c r="U18186" s="74"/>
      <c r="V18186" s="74"/>
      <c r="W18186" s="74"/>
      <c r="X18186" s="74"/>
    </row>
    <row r="18187">
      <c r="S18187" s="73"/>
      <c r="T18187" s="73"/>
      <c r="U18187" s="74"/>
      <c r="V18187" s="74"/>
      <c r="W18187" s="74"/>
      <c r="X18187" s="74"/>
    </row>
    <row r="18188">
      <c r="S18188" s="73"/>
      <c r="T18188" s="73"/>
      <c r="U18188" s="74"/>
      <c r="V18188" s="74"/>
      <c r="W18188" s="74"/>
      <c r="X18188" s="74"/>
    </row>
    <row r="18189">
      <c r="S18189" s="73"/>
      <c r="T18189" s="73"/>
      <c r="U18189" s="74"/>
      <c r="V18189" s="74"/>
      <c r="W18189" s="74"/>
      <c r="X18189" s="74"/>
    </row>
    <row r="18190">
      <c r="S18190" s="73"/>
      <c r="T18190" s="73"/>
      <c r="U18190" s="74"/>
      <c r="V18190" s="74"/>
      <c r="W18190" s="74"/>
      <c r="X18190" s="74"/>
    </row>
    <row r="18191">
      <c r="S18191" s="73"/>
      <c r="T18191" s="73"/>
      <c r="U18191" s="74"/>
      <c r="V18191" s="74"/>
      <c r="W18191" s="74"/>
      <c r="X18191" s="74"/>
    </row>
    <row r="18192">
      <c r="S18192" s="73"/>
      <c r="T18192" s="73"/>
      <c r="U18192" s="74"/>
      <c r="V18192" s="74"/>
      <c r="W18192" s="74"/>
      <c r="X18192" s="74"/>
    </row>
    <row r="18193">
      <c r="S18193" s="73"/>
      <c r="T18193" s="73"/>
      <c r="U18193" s="74"/>
      <c r="V18193" s="74"/>
      <c r="W18193" s="74"/>
      <c r="X18193" s="74"/>
    </row>
    <row r="18194">
      <c r="S18194" s="73"/>
      <c r="T18194" s="73"/>
      <c r="U18194" s="74"/>
      <c r="V18194" s="74"/>
      <c r="W18194" s="74"/>
      <c r="X18194" s="74"/>
    </row>
    <row r="18195">
      <c r="S18195" s="73"/>
      <c r="T18195" s="73"/>
      <c r="U18195" s="74"/>
      <c r="V18195" s="74"/>
      <c r="W18195" s="74"/>
      <c r="X18195" s="74"/>
    </row>
    <row r="18196">
      <c r="S18196" s="73"/>
      <c r="T18196" s="73"/>
      <c r="U18196" s="74"/>
      <c r="V18196" s="74"/>
      <c r="W18196" s="74"/>
      <c r="X18196" s="74"/>
    </row>
    <row r="18197">
      <c r="S18197" s="73"/>
      <c r="T18197" s="73"/>
      <c r="U18197" s="74"/>
      <c r="V18197" s="74"/>
      <c r="W18197" s="74"/>
      <c r="X18197" s="74"/>
    </row>
    <row r="18198">
      <c r="S18198" s="73"/>
      <c r="T18198" s="73"/>
      <c r="U18198" s="74"/>
      <c r="V18198" s="74"/>
      <c r="W18198" s="74"/>
      <c r="X18198" s="74"/>
    </row>
    <row r="18199">
      <c r="S18199" s="73"/>
      <c r="T18199" s="73"/>
      <c r="U18199" s="74"/>
      <c r="V18199" s="74"/>
      <c r="W18199" s="74"/>
      <c r="X18199" s="74"/>
    </row>
    <row r="18200">
      <c r="S18200" s="73"/>
      <c r="T18200" s="73"/>
      <c r="U18200" s="74"/>
      <c r="V18200" s="74"/>
      <c r="W18200" s="74"/>
      <c r="X18200" s="74"/>
    </row>
    <row r="18201">
      <c r="S18201" s="73"/>
      <c r="T18201" s="73"/>
      <c r="U18201" s="74"/>
      <c r="V18201" s="74"/>
      <c r="W18201" s="74"/>
      <c r="X18201" s="74"/>
    </row>
    <row r="18202">
      <c r="S18202" s="73"/>
      <c r="T18202" s="73"/>
      <c r="U18202" s="74"/>
      <c r="V18202" s="74"/>
      <c r="W18202" s="74"/>
      <c r="X18202" s="74"/>
    </row>
    <row r="18203">
      <c r="S18203" s="73"/>
      <c r="T18203" s="73"/>
      <c r="U18203" s="74"/>
      <c r="V18203" s="74"/>
      <c r="W18203" s="74"/>
      <c r="X18203" s="74"/>
    </row>
    <row r="18204">
      <c r="S18204" s="73"/>
      <c r="T18204" s="73"/>
      <c r="U18204" s="74"/>
      <c r="V18204" s="74"/>
      <c r="W18204" s="74"/>
      <c r="X18204" s="74"/>
    </row>
    <row r="18205">
      <c r="S18205" s="73"/>
      <c r="T18205" s="73"/>
      <c r="U18205" s="74"/>
      <c r="V18205" s="74"/>
      <c r="W18205" s="74"/>
      <c r="X18205" s="74"/>
    </row>
    <row r="18206">
      <c r="S18206" s="73"/>
      <c r="T18206" s="73"/>
      <c r="U18206" s="74"/>
      <c r="V18206" s="74"/>
      <c r="W18206" s="74"/>
      <c r="X18206" s="74"/>
    </row>
    <row r="18207">
      <c r="S18207" s="73"/>
      <c r="T18207" s="73"/>
      <c r="U18207" s="74"/>
      <c r="V18207" s="74"/>
      <c r="W18207" s="74"/>
      <c r="X18207" s="74"/>
    </row>
    <row r="18208">
      <c r="S18208" s="73"/>
      <c r="T18208" s="73"/>
      <c r="U18208" s="74"/>
      <c r="V18208" s="74"/>
      <c r="W18208" s="74"/>
      <c r="X18208" s="74"/>
    </row>
    <row r="18209">
      <c r="S18209" s="73"/>
      <c r="T18209" s="73"/>
      <c r="U18209" s="74"/>
      <c r="V18209" s="74"/>
      <c r="W18209" s="74"/>
      <c r="X18209" s="74"/>
    </row>
    <row r="18210">
      <c r="S18210" s="73"/>
      <c r="T18210" s="73"/>
      <c r="U18210" s="74"/>
      <c r="V18210" s="74"/>
      <c r="W18210" s="74"/>
      <c r="X18210" s="74"/>
    </row>
    <row r="18211">
      <c r="S18211" s="73"/>
      <c r="T18211" s="73"/>
      <c r="U18211" s="74"/>
      <c r="V18211" s="74"/>
      <c r="W18211" s="74"/>
      <c r="X18211" s="74"/>
    </row>
    <row r="18212">
      <c r="S18212" s="73"/>
      <c r="T18212" s="73"/>
      <c r="U18212" s="74"/>
      <c r="V18212" s="74"/>
      <c r="W18212" s="74"/>
      <c r="X18212" s="74"/>
    </row>
    <row r="18213">
      <c r="S18213" s="73"/>
      <c r="T18213" s="73"/>
      <c r="U18213" s="74"/>
      <c r="V18213" s="74"/>
      <c r="W18213" s="74"/>
      <c r="X18213" s="74"/>
    </row>
    <row r="18214">
      <c r="S18214" s="73"/>
      <c r="T18214" s="73"/>
      <c r="U18214" s="74"/>
      <c r="V18214" s="74"/>
      <c r="W18214" s="74"/>
      <c r="X18214" s="74"/>
    </row>
    <row r="18215">
      <c r="S18215" s="73"/>
      <c r="T18215" s="73"/>
      <c r="U18215" s="74"/>
      <c r="V18215" s="74"/>
      <c r="W18215" s="74"/>
      <c r="X18215" s="74"/>
    </row>
    <row r="18216">
      <c r="S18216" s="73"/>
      <c r="T18216" s="73"/>
      <c r="U18216" s="74"/>
      <c r="V18216" s="74"/>
      <c r="W18216" s="74"/>
      <c r="X18216" s="74"/>
    </row>
    <row r="18217">
      <c r="S18217" s="73"/>
      <c r="T18217" s="73"/>
      <c r="U18217" s="74"/>
      <c r="V18217" s="74"/>
      <c r="W18217" s="74"/>
      <c r="X18217" s="74"/>
    </row>
    <row r="18218">
      <c r="S18218" s="73"/>
      <c r="T18218" s="73"/>
      <c r="U18218" s="74"/>
      <c r="V18218" s="74"/>
      <c r="W18218" s="74"/>
      <c r="X18218" s="74"/>
    </row>
    <row r="18219">
      <c r="S18219" s="73"/>
      <c r="T18219" s="73"/>
      <c r="U18219" s="74"/>
      <c r="V18219" s="74"/>
      <c r="W18219" s="74"/>
      <c r="X18219" s="74"/>
    </row>
    <row r="18220">
      <c r="S18220" s="73"/>
      <c r="T18220" s="73"/>
      <c r="U18220" s="74"/>
      <c r="V18220" s="74"/>
      <c r="W18220" s="74"/>
      <c r="X18220" s="74"/>
    </row>
    <row r="18221">
      <c r="S18221" s="73"/>
      <c r="T18221" s="73"/>
      <c r="U18221" s="74"/>
      <c r="V18221" s="74"/>
      <c r="W18221" s="74"/>
      <c r="X18221" s="74"/>
    </row>
    <row r="18222">
      <c r="S18222" s="73"/>
      <c r="T18222" s="73"/>
      <c r="U18222" s="74"/>
      <c r="V18222" s="74"/>
      <c r="W18222" s="74"/>
      <c r="X18222" s="74"/>
    </row>
    <row r="18223">
      <c r="S18223" s="73"/>
      <c r="T18223" s="73"/>
      <c r="U18223" s="74"/>
      <c r="V18223" s="74"/>
      <c r="W18223" s="74"/>
      <c r="X18223" s="74"/>
    </row>
    <row r="18224">
      <c r="S18224" s="73"/>
      <c r="T18224" s="73"/>
      <c r="U18224" s="74"/>
      <c r="V18224" s="74"/>
      <c r="W18224" s="74"/>
      <c r="X18224" s="74"/>
    </row>
    <row r="18225">
      <c r="S18225" s="73"/>
      <c r="T18225" s="73"/>
      <c r="U18225" s="74"/>
      <c r="V18225" s="74"/>
      <c r="W18225" s="74"/>
      <c r="X18225" s="74"/>
    </row>
    <row r="18226">
      <c r="S18226" s="73"/>
      <c r="T18226" s="73"/>
      <c r="U18226" s="74"/>
      <c r="V18226" s="74"/>
      <c r="W18226" s="74"/>
      <c r="X18226" s="74"/>
    </row>
    <row r="18227">
      <c r="S18227" s="73"/>
      <c r="T18227" s="73"/>
      <c r="U18227" s="74"/>
      <c r="V18227" s="74"/>
      <c r="W18227" s="74"/>
      <c r="X18227" s="74"/>
    </row>
    <row r="18228">
      <c r="S18228" s="73"/>
      <c r="T18228" s="73"/>
      <c r="U18228" s="74"/>
      <c r="V18228" s="74"/>
      <c r="W18228" s="74"/>
      <c r="X18228" s="74"/>
    </row>
    <row r="18229">
      <c r="S18229" s="73"/>
      <c r="T18229" s="73"/>
      <c r="U18229" s="74"/>
      <c r="V18229" s="74"/>
      <c r="W18229" s="74"/>
      <c r="X18229" s="74"/>
    </row>
    <row r="18230">
      <c r="S18230" s="73"/>
      <c r="T18230" s="73"/>
      <c r="U18230" s="74"/>
      <c r="V18230" s="74"/>
      <c r="W18230" s="74"/>
      <c r="X18230" s="74"/>
    </row>
    <row r="18231">
      <c r="S18231" s="73"/>
      <c r="T18231" s="73"/>
      <c r="U18231" s="74"/>
      <c r="V18231" s="74"/>
      <c r="W18231" s="74"/>
      <c r="X18231" s="74"/>
    </row>
    <row r="18232">
      <c r="S18232" s="73"/>
      <c r="T18232" s="73"/>
      <c r="U18232" s="74"/>
      <c r="V18232" s="74"/>
      <c r="W18232" s="74"/>
      <c r="X18232" s="74"/>
    </row>
    <row r="18233">
      <c r="S18233" s="73"/>
      <c r="T18233" s="73"/>
      <c r="U18233" s="74"/>
      <c r="V18233" s="74"/>
      <c r="W18233" s="74"/>
      <c r="X18233" s="74"/>
    </row>
    <row r="18234">
      <c r="S18234" s="73"/>
      <c r="T18234" s="73"/>
      <c r="U18234" s="74"/>
      <c r="V18234" s="74"/>
      <c r="W18234" s="74"/>
      <c r="X18234" s="74"/>
    </row>
    <row r="18235">
      <c r="S18235" s="73"/>
      <c r="T18235" s="73"/>
      <c r="U18235" s="74"/>
      <c r="V18235" s="74"/>
      <c r="W18235" s="74"/>
      <c r="X18235" s="74"/>
    </row>
    <row r="18236">
      <c r="S18236" s="73"/>
      <c r="T18236" s="73"/>
      <c r="U18236" s="74"/>
      <c r="V18236" s="74"/>
      <c r="W18236" s="74"/>
      <c r="X18236" s="74"/>
    </row>
    <row r="18237">
      <c r="S18237" s="73"/>
      <c r="T18237" s="73"/>
      <c r="U18237" s="74"/>
      <c r="V18237" s="74"/>
      <c r="W18237" s="74"/>
      <c r="X18237" s="74"/>
    </row>
    <row r="18238">
      <c r="S18238" s="73"/>
      <c r="T18238" s="73"/>
      <c r="U18238" s="74"/>
      <c r="V18238" s="74"/>
      <c r="W18238" s="74"/>
      <c r="X18238" s="74"/>
    </row>
    <row r="18239">
      <c r="S18239" s="73"/>
      <c r="T18239" s="73"/>
      <c r="U18239" s="74"/>
      <c r="V18239" s="74"/>
      <c r="W18239" s="74"/>
      <c r="X18239" s="74"/>
    </row>
    <row r="18240">
      <c r="S18240" s="73"/>
      <c r="T18240" s="73"/>
      <c r="U18240" s="74"/>
      <c r="V18240" s="74"/>
      <c r="W18240" s="74"/>
      <c r="X18240" s="74"/>
    </row>
    <row r="18241">
      <c r="S18241" s="73"/>
      <c r="T18241" s="73"/>
      <c r="U18241" s="74"/>
      <c r="V18241" s="74"/>
      <c r="W18241" s="74"/>
      <c r="X18241" s="74"/>
    </row>
    <row r="18242">
      <c r="S18242" s="73"/>
      <c r="T18242" s="73"/>
      <c r="U18242" s="74"/>
      <c r="V18242" s="74"/>
      <c r="W18242" s="74"/>
      <c r="X18242" s="74"/>
    </row>
    <row r="18243">
      <c r="S18243" s="73"/>
      <c r="T18243" s="73"/>
      <c r="U18243" s="74"/>
      <c r="V18243" s="74"/>
      <c r="W18243" s="74"/>
      <c r="X18243" s="74"/>
    </row>
    <row r="18244">
      <c r="S18244" s="73"/>
      <c r="T18244" s="73"/>
      <c r="U18244" s="74"/>
      <c r="V18244" s="74"/>
      <c r="W18244" s="74"/>
      <c r="X18244" s="74"/>
    </row>
    <row r="18245">
      <c r="S18245" s="73"/>
      <c r="T18245" s="73"/>
      <c r="U18245" s="74"/>
      <c r="V18245" s="74"/>
      <c r="W18245" s="74"/>
      <c r="X18245" s="74"/>
    </row>
    <row r="18246">
      <c r="S18246" s="73"/>
      <c r="T18246" s="73"/>
      <c r="U18246" s="74"/>
      <c r="V18246" s="74"/>
      <c r="W18246" s="74"/>
      <c r="X18246" s="74"/>
    </row>
    <row r="18247">
      <c r="S18247" s="73"/>
      <c r="T18247" s="73"/>
      <c r="U18247" s="74"/>
      <c r="V18247" s="74"/>
      <c r="W18247" s="74"/>
      <c r="X18247" s="74"/>
    </row>
    <row r="18248">
      <c r="S18248" s="73"/>
      <c r="T18248" s="73"/>
      <c r="U18248" s="74"/>
      <c r="V18248" s="74"/>
      <c r="W18248" s="74"/>
      <c r="X18248" s="74"/>
    </row>
    <row r="18249">
      <c r="S18249" s="73"/>
      <c r="T18249" s="73"/>
      <c r="U18249" s="74"/>
      <c r="V18249" s="74"/>
      <c r="W18249" s="74"/>
      <c r="X18249" s="74"/>
    </row>
    <row r="18250">
      <c r="S18250" s="73"/>
      <c r="T18250" s="73"/>
      <c r="U18250" s="74"/>
      <c r="V18250" s="74"/>
      <c r="W18250" s="74"/>
      <c r="X18250" s="74"/>
    </row>
    <row r="18251">
      <c r="S18251" s="73"/>
      <c r="T18251" s="73"/>
      <c r="U18251" s="74"/>
      <c r="V18251" s="74"/>
      <c r="W18251" s="74"/>
      <c r="X18251" s="74"/>
    </row>
    <row r="18252">
      <c r="S18252" s="73"/>
      <c r="T18252" s="73"/>
      <c r="U18252" s="74"/>
      <c r="V18252" s="74"/>
      <c r="W18252" s="74"/>
      <c r="X18252" s="74"/>
    </row>
    <row r="18253">
      <c r="S18253" s="73"/>
      <c r="T18253" s="73"/>
      <c r="U18253" s="74"/>
      <c r="V18253" s="74"/>
      <c r="W18253" s="74"/>
      <c r="X18253" s="74"/>
    </row>
    <row r="18254">
      <c r="S18254" s="73"/>
      <c r="T18254" s="73"/>
      <c r="U18254" s="74"/>
      <c r="V18254" s="74"/>
      <c r="W18254" s="74"/>
      <c r="X18254" s="74"/>
    </row>
    <row r="18255">
      <c r="S18255" s="73"/>
      <c r="T18255" s="73"/>
      <c r="U18255" s="74"/>
      <c r="V18255" s="74"/>
      <c r="W18255" s="74"/>
      <c r="X18255" s="74"/>
    </row>
    <row r="18256">
      <c r="S18256" s="73"/>
      <c r="T18256" s="73"/>
      <c r="U18256" s="74"/>
      <c r="V18256" s="74"/>
      <c r="W18256" s="74"/>
      <c r="X18256" s="74"/>
    </row>
    <row r="18257">
      <c r="S18257" s="73"/>
      <c r="T18257" s="73"/>
      <c r="U18257" s="74"/>
      <c r="V18257" s="74"/>
      <c r="W18257" s="74"/>
      <c r="X18257" s="74"/>
    </row>
    <row r="18258">
      <c r="S18258" s="73"/>
      <c r="T18258" s="73"/>
      <c r="U18258" s="74"/>
      <c r="V18258" s="74"/>
      <c r="W18258" s="74"/>
      <c r="X18258" s="74"/>
    </row>
    <row r="18259">
      <c r="S18259" s="73"/>
      <c r="T18259" s="73"/>
      <c r="U18259" s="74"/>
      <c r="V18259" s="74"/>
      <c r="W18259" s="74"/>
      <c r="X18259" s="74"/>
    </row>
    <row r="18260">
      <c r="S18260" s="73"/>
      <c r="T18260" s="73"/>
      <c r="U18260" s="74"/>
      <c r="V18260" s="74"/>
      <c r="W18260" s="74"/>
      <c r="X18260" s="74"/>
    </row>
    <row r="18261">
      <c r="S18261" s="73"/>
      <c r="T18261" s="73"/>
      <c r="U18261" s="74"/>
      <c r="V18261" s="74"/>
      <c r="W18261" s="74"/>
      <c r="X18261" s="74"/>
    </row>
    <row r="18262">
      <c r="S18262" s="73"/>
      <c r="T18262" s="73"/>
      <c r="U18262" s="74"/>
      <c r="V18262" s="74"/>
      <c r="W18262" s="74"/>
      <c r="X18262" s="74"/>
    </row>
    <row r="18263">
      <c r="S18263" s="73"/>
      <c r="T18263" s="73"/>
      <c r="U18263" s="74"/>
      <c r="V18263" s="74"/>
      <c r="W18263" s="74"/>
      <c r="X18263" s="74"/>
    </row>
    <row r="18264">
      <c r="S18264" s="73"/>
      <c r="T18264" s="73"/>
      <c r="U18264" s="74"/>
      <c r="V18264" s="74"/>
      <c r="W18264" s="74"/>
      <c r="X18264" s="74"/>
    </row>
    <row r="18265">
      <c r="S18265" s="73"/>
      <c r="T18265" s="73"/>
      <c r="U18265" s="74"/>
      <c r="V18265" s="74"/>
      <c r="W18265" s="74"/>
      <c r="X18265" s="74"/>
    </row>
    <row r="18266">
      <c r="S18266" s="73"/>
      <c r="T18266" s="73"/>
      <c r="U18266" s="74"/>
      <c r="V18266" s="74"/>
      <c r="W18266" s="74"/>
      <c r="X18266" s="74"/>
    </row>
    <row r="18267">
      <c r="S18267" s="73"/>
      <c r="T18267" s="73"/>
      <c r="U18267" s="74"/>
      <c r="V18267" s="74"/>
      <c r="W18267" s="74"/>
      <c r="X18267" s="74"/>
    </row>
    <row r="18268">
      <c r="S18268" s="73"/>
      <c r="T18268" s="73"/>
      <c r="U18268" s="74"/>
      <c r="V18268" s="74"/>
      <c r="W18268" s="74"/>
      <c r="X18268" s="74"/>
    </row>
    <row r="18269">
      <c r="S18269" s="73"/>
      <c r="T18269" s="73"/>
      <c r="U18269" s="74"/>
      <c r="V18269" s="74"/>
      <c r="W18269" s="74"/>
      <c r="X18269" s="74"/>
    </row>
    <row r="18270">
      <c r="S18270" s="73"/>
      <c r="T18270" s="73"/>
      <c r="U18270" s="74"/>
      <c r="V18270" s="74"/>
      <c r="W18270" s="74"/>
      <c r="X18270" s="74"/>
    </row>
    <row r="18271">
      <c r="S18271" s="73"/>
      <c r="T18271" s="73"/>
      <c r="U18271" s="74"/>
      <c r="V18271" s="74"/>
      <c r="W18271" s="74"/>
      <c r="X18271" s="74"/>
    </row>
    <row r="18272">
      <c r="S18272" s="73"/>
      <c r="T18272" s="73"/>
      <c r="U18272" s="74"/>
      <c r="V18272" s="74"/>
      <c r="W18272" s="74"/>
      <c r="X18272" s="74"/>
    </row>
    <row r="18273">
      <c r="S18273" s="73"/>
      <c r="T18273" s="73"/>
      <c r="U18273" s="74"/>
      <c r="V18273" s="74"/>
      <c r="W18273" s="74"/>
      <c r="X18273" s="74"/>
    </row>
    <row r="18274">
      <c r="S18274" s="73"/>
      <c r="T18274" s="73"/>
      <c r="U18274" s="74"/>
      <c r="V18274" s="74"/>
      <c r="W18274" s="74"/>
      <c r="X18274" s="74"/>
    </row>
    <row r="18275">
      <c r="S18275" s="73"/>
      <c r="T18275" s="73"/>
      <c r="U18275" s="74"/>
      <c r="V18275" s="74"/>
      <c r="W18275" s="74"/>
      <c r="X18275" s="74"/>
    </row>
    <row r="18276">
      <c r="S18276" s="73"/>
      <c r="T18276" s="73"/>
      <c r="U18276" s="74"/>
      <c r="V18276" s="74"/>
      <c r="W18276" s="74"/>
      <c r="X18276" s="74"/>
    </row>
    <row r="18277">
      <c r="S18277" s="73"/>
      <c r="T18277" s="73"/>
      <c r="U18277" s="74"/>
      <c r="V18277" s="74"/>
      <c r="W18277" s="74"/>
      <c r="X18277" s="74"/>
    </row>
    <row r="18278">
      <c r="S18278" s="73"/>
      <c r="T18278" s="73"/>
      <c r="U18278" s="74"/>
      <c r="V18278" s="74"/>
      <c r="W18278" s="74"/>
      <c r="X18278" s="74"/>
    </row>
    <row r="18279">
      <c r="S18279" s="73"/>
      <c r="T18279" s="73"/>
      <c r="U18279" s="74"/>
      <c r="V18279" s="74"/>
      <c r="W18279" s="74"/>
      <c r="X18279" s="74"/>
    </row>
    <row r="18280">
      <c r="S18280" s="73"/>
      <c r="T18280" s="73"/>
      <c r="U18280" s="74"/>
      <c r="V18280" s="74"/>
      <c r="W18280" s="74"/>
      <c r="X18280" s="74"/>
    </row>
    <row r="18281">
      <c r="S18281" s="73"/>
      <c r="T18281" s="73"/>
      <c r="U18281" s="74"/>
      <c r="V18281" s="74"/>
      <c r="W18281" s="74"/>
      <c r="X18281" s="74"/>
    </row>
    <row r="18282">
      <c r="S18282" s="73"/>
      <c r="T18282" s="73"/>
      <c r="U18282" s="74"/>
      <c r="V18282" s="74"/>
      <c r="W18282" s="74"/>
      <c r="X18282" s="74"/>
    </row>
    <row r="18283">
      <c r="S18283" s="73"/>
      <c r="T18283" s="73"/>
      <c r="U18283" s="74"/>
      <c r="V18283" s="74"/>
      <c r="W18283" s="74"/>
      <c r="X18283" s="74"/>
    </row>
    <row r="18284">
      <c r="S18284" s="73"/>
      <c r="T18284" s="73"/>
      <c r="U18284" s="74"/>
      <c r="V18284" s="74"/>
      <c r="W18284" s="74"/>
      <c r="X18284" s="74"/>
    </row>
    <row r="18285">
      <c r="S18285" s="73"/>
      <c r="T18285" s="73"/>
      <c r="U18285" s="74"/>
      <c r="V18285" s="74"/>
      <c r="W18285" s="74"/>
      <c r="X18285" s="74"/>
    </row>
    <row r="18286">
      <c r="S18286" s="73"/>
      <c r="T18286" s="73"/>
      <c r="U18286" s="74"/>
      <c r="V18286" s="74"/>
      <c r="W18286" s="74"/>
      <c r="X18286" s="74"/>
    </row>
    <row r="18287">
      <c r="S18287" s="73"/>
      <c r="T18287" s="73"/>
      <c r="U18287" s="74"/>
      <c r="V18287" s="74"/>
      <c r="W18287" s="74"/>
      <c r="X18287" s="74"/>
    </row>
    <row r="18288">
      <c r="S18288" s="73"/>
      <c r="T18288" s="73"/>
      <c r="U18288" s="74"/>
      <c r="V18288" s="74"/>
      <c r="W18288" s="74"/>
      <c r="X18288" s="74"/>
    </row>
    <row r="18289">
      <c r="S18289" s="73"/>
      <c r="T18289" s="73"/>
      <c r="U18289" s="74"/>
      <c r="V18289" s="74"/>
      <c r="W18289" s="74"/>
      <c r="X18289" s="74"/>
    </row>
    <row r="18290">
      <c r="S18290" s="73"/>
      <c r="T18290" s="73"/>
      <c r="U18290" s="74"/>
      <c r="V18290" s="74"/>
      <c r="W18290" s="74"/>
      <c r="X18290" s="74"/>
    </row>
    <row r="18291">
      <c r="S18291" s="73"/>
      <c r="T18291" s="73"/>
      <c r="U18291" s="74"/>
      <c r="V18291" s="74"/>
      <c r="W18291" s="74"/>
      <c r="X18291" s="74"/>
    </row>
    <row r="18292">
      <c r="S18292" s="73"/>
      <c r="T18292" s="73"/>
      <c r="U18292" s="74"/>
      <c r="V18292" s="74"/>
      <c r="W18292" s="74"/>
      <c r="X18292" s="74"/>
    </row>
    <row r="18293">
      <c r="S18293" s="73"/>
      <c r="T18293" s="73"/>
      <c r="U18293" s="74"/>
      <c r="V18293" s="74"/>
      <c r="W18293" s="74"/>
      <c r="X18293" s="74"/>
    </row>
    <row r="18294">
      <c r="S18294" s="73"/>
      <c r="T18294" s="73"/>
      <c r="U18294" s="74"/>
      <c r="V18294" s="74"/>
      <c r="W18294" s="74"/>
      <c r="X18294" s="74"/>
    </row>
    <row r="18295">
      <c r="S18295" s="73"/>
      <c r="T18295" s="73"/>
      <c r="U18295" s="74"/>
      <c r="V18295" s="74"/>
      <c r="W18295" s="74"/>
      <c r="X18295" s="74"/>
    </row>
    <row r="18296">
      <c r="S18296" s="73"/>
      <c r="T18296" s="73"/>
      <c r="U18296" s="74"/>
      <c r="V18296" s="74"/>
      <c r="W18296" s="74"/>
      <c r="X18296" s="74"/>
    </row>
    <row r="18297">
      <c r="S18297" s="73"/>
      <c r="T18297" s="73"/>
      <c r="U18297" s="74"/>
      <c r="V18297" s="74"/>
      <c r="W18297" s="74"/>
      <c r="X18297" s="74"/>
    </row>
    <row r="18298">
      <c r="S18298" s="73"/>
      <c r="T18298" s="73"/>
      <c r="U18298" s="74"/>
      <c r="V18298" s="74"/>
      <c r="W18298" s="74"/>
      <c r="X18298" s="74"/>
    </row>
    <row r="18299">
      <c r="S18299" s="73"/>
      <c r="T18299" s="73"/>
      <c r="U18299" s="74"/>
      <c r="V18299" s="74"/>
      <c r="W18299" s="74"/>
      <c r="X18299" s="74"/>
    </row>
    <row r="18300">
      <c r="S18300" s="73"/>
      <c r="T18300" s="73"/>
      <c r="U18300" s="74"/>
      <c r="V18300" s="74"/>
      <c r="W18300" s="74"/>
      <c r="X18300" s="74"/>
    </row>
    <row r="18301">
      <c r="S18301" s="73"/>
      <c r="T18301" s="73"/>
      <c r="U18301" s="74"/>
      <c r="V18301" s="74"/>
      <c r="W18301" s="74"/>
      <c r="X18301" s="74"/>
    </row>
    <row r="18302">
      <c r="S18302" s="73"/>
      <c r="T18302" s="73"/>
      <c r="U18302" s="74"/>
      <c r="V18302" s="74"/>
      <c r="W18302" s="74"/>
      <c r="X18302" s="74"/>
    </row>
    <row r="18303">
      <c r="S18303" s="73"/>
      <c r="T18303" s="73"/>
      <c r="U18303" s="74"/>
      <c r="V18303" s="74"/>
      <c r="W18303" s="74"/>
      <c r="X18303" s="74"/>
    </row>
    <row r="18304">
      <c r="S18304" s="73"/>
      <c r="T18304" s="73"/>
      <c r="U18304" s="74"/>
      <c r="V18304" s="74"/>
      <c r="W18304" s="74"/>
      <c r="X18304" s="74"/>
    </row>
    <row r="18305">
      <c r="S18305" s="73"/>
      <c r="T18305" s="73"/>
      <c r="U18305" s="74"/>
      <c r="V18305" s="74"/>
      <c r="W18305" s="74"/>
      <c r="X18305" s="74"/>
    </row>
    <row r="18306">
      <c r="S18306" s="73"/>
      <c r="T18306" s="73"/>
      <c r="U18306" s="74"/>
      <c r="V18306" s="74"/>
      <c r="W18306" s="74"/>
      <c r="X18306" s="74"/>
    </row>
    <row r="18307">
      <c r="S18307" s="73"/>
      <c r="T18307" s="73"/>
      <c r="U18307" s="74"/>
      <c r="V18307" s="74"/>
      <c r="W18307" s="74"/>
      <c r="X18307" s="74"/>
    </row>
    <row r="18308">
      <c r="S18308" s="73"/>
      <c r="T18308" s="73"/>
      <c r="U18308" s="74"/>
      <c r="V18308" s="74"/>
      <c r="W18308" s="74"/>
      <c r="X18308" s="74"/>
    </row>
    <row r="18309">
      <c r="S18309" s="73"/>
      <c r="T18309" s="73"/>
      <c r="U18309" s="74"/>
      <c r="V18309" s="74"/>
      <c r="W18309" s="74"/>
      <c r="X18309" s="74"/>
    </row>
    <row r="18310">
      <c r="S18310" s="73"/>
      <c r="T18310" s="73"/>
      <c r="U18310" s="74"/>
      <c r="V18310" s="74"/>
      <c r="W18310" s="74"/>
      <c r="X18310" s="74"/>
    </row>
    <row r="18311">
      <c r="S18311" s="73"/>
      <c r="T18311" s="73"/>
      <c r="U18311" s="74"/>
      <c r="V18311" s="74"/>
      <c r="W18311" s="74"/>
      <c r="X18311" s="74"/>
    </row>
    <row r="18312">
      <c r="S18312" s="73"/>
      <c r="T18312" s="73"/>
      <c r="U18312" s="74"/>
      <c r="V18312" s="74"/>
      <c r="W18312" s="74"/>
      <c r="X18312" s="74"/>
    </row>
    <row r="18313">
      <c r="S18313" s="73"/>
      <c r="T18313" s="73"/>
      <c r="U18313" s="74"/>
      <c r="V18313" s="74"/>
      <c r="W18313" s="74"/>
      <c r="X18313" s="74"/>
    </row>
    <row r="18314">
      <c r="S18314" s="73"/>
      <c r="T18314" s="73"/>
      <c r="U18314" s="74"/>
      <c r="V18314" s="74"/>
      <c r="W18314" s="74"/>
      <c r="X18314" s="74"/>
    </row>
    <row r="18315">
      <c r="S18315" s="73"/>
      <c r="T18315" s="73"/>
      <c r="U18315" s="74"/>
      <c r="V18315" s="74"/>
      <c r="W18315" s="74"/>
      <c r="X18315" s="74"/>
    </row>
    <row r="18316">
      <c r="S18316" s="73"/>
      <c r="T18316" s="73"/>
      <c r="U18316" s="74"/>
      <c r="V18316" s="74"/>
      <c r="W18316" s="74"/>
      <c r="X18316" s="74"/>
    </row>
    <row r="18317">
      <c r="S18317" s="73"/>
      <c r="T18317" s="73"/>
      <c r="U18317" s="74"/>
      <c r="V18317" s="74"/>
      <c r="W18317" s="74"/>
      <c r="X18317" s="74"/>
    </row>
    <row r="18318">
      <c r="S18318" s="73"/>
      <c r="T18318" s="73"/>
      <c r="U18318" s="74"/>
      <c r="V18318" s="74"/>
      <c r="W18318" s="74"/>
      <c r="X18318" s="74"/>
    </row>
    <row r="18319">
      <c r="S18319" s="73"/>
      <c r="T18319" s="73"/>
      <c r="U18319" s="74"/>
      <c r="V18319" s="74"/>
      <c r="W18319" s="74"/>
      <c r="X18319" s="74"/>
    </row>
    <row r="18320">
      <c r="S18320" s="73"/>
      <c r="T18320" s="73"/>
      <c r="U18320" s="74"/>
      <c r="V18320" s="74"/>
      <c r="W18320" s="74"/>
      <c r="X18320" s="74"/>
    </row>
    <row r="18321">
      <c r="S18321" s="73"/>
      <c r="T18321" s="73"/>
      <c r="U18321" s="74"/>
      <c r="V18321" s="74"/>
      <c r="W18321" s="74"/>
      <c r="X18321" s="74"/>
    </row>
    <row r="18322">
      <c r="S18322" s="73"/>
      <c r="T18322" s="73"/>
      <c r="U18322" s="74"/>
      <c r="V18322" s="74"/>
      <c r="W18322" s="74"/>
      <c r="X18322" s="74"/>
    </row>
    <row r="18323">
      <c r="S18323" s="73"/>
      <c r="T18323" s="73"/>
      <c r="U18323" s="74"/>
      <c r="V18323" s="74"/>
      <c r="W18323" s="74"/>
      <c r="X18323" s="74"/>
    </row>
    <row r="18324">
      <c r="S18324" s="73"/>
      <c r="T18324" s="73"/>
      <c r="U18324" s="74"/>
      <c r="V18324" s="74"/>
      <c r="W18324" s="74"/>
      <c r="X18324" s="74"/>
    </row>
    <row r="18325">
      <c r="S18325" s="73"/>
      <c r="T18325" s="73"/>
      <c r="U18325" s="74"/>
      <c r="V18325" s="74"/>
      <c r="W18325" s="74"/>
      <c r="X18325" s="74"/>
    </row>
    <row r="18326">
      <c r="S18326" s="73"/>
      <c r="T18326" s="73"/>
      <c r="U18326" s="74"/>
      <c r="V18326" s="74"/>
      <c r="W18326" s="74"/>
      <c r="X18326" s="74"/>
    </row>
    <row r="18327">
      <c r="S18327" s="73"/>
      <c r="T18327" s="73"/>
      <c r="U18327" s="74"/>
      <c r="V18327" s="74"/>
      <c r="W18327" s="74"/>
      <c r="X18327" s="74"/>
    </row>
    <row r="18328">
      <c r="S18328" s="73"/>
      <c r="T18328" s="73"/>
      <c r="U18328" s="74"/>
      <c r="V18328" s="74"/>
      <c r="W18328" s="74"/>
      <c r="X18328" s="74"/>
    </row>
    <row r="18329">
      <c r="S18329" s="73"/>
      <c r="T18329" s="73"/>
      <c r="U18329" s="74"/>
      <c r="V18329" s="74"/>
      <c r="W18329" s="74"/>
      <c r="X18329" s="74"/>
    </row>
    <row r="18330">
      <c r="S18330" s="73"/>
      <c r="T18330" s="73"/>
      <c r="U18330" s="74"/>
      <c r="V18330" s="74"/>
      <c r="W18330" s="74"/>
      <c r="X18330" s="74"/>
    </row>
    <row r="18331">
      <c r="S18331" s="73"/>
      <c r="T18331" s="73"/>
      <c r="U18331" s="74"/>
      <c r="V18331" s="74"/>
      <c r="W18331" s="74"/>
      <c r="X18331" s="74"/>
    </row>
    <row r="18332">
      <c r="S18332" s="73"/>
      <c r="T18332" s="73"/>
      <c r="U18332" s="74"/>
      <c r="V18332" s="74"/>
      <c r="W18332" s="74"/>
      <c r="X18332" s="74"/>
    </row>
    <row r="18333">
      <c r="S18333" s="73"/>
      <c r="T18333" s="73"/>
      <c r="U18333" s="74"/>
      <c r="V18333" s="74"/>
      <c r="W18333" s="74"/>
      <c r="X18333" s="74"/>
    </row>
    <row r="18334">
      <c r="S18334" s="73"/>
      <c r="T18334" s="73"/>
      <c r="U18334" s="74"/>
      <c r="V18334" s="74"/>
      <c r="W18334" s="74"/>
      <c r="X18334" s="74"/>
    </row>
    <row r="18335">
      <c r="S18335" s="73"/>
      <c r="T18335" s="73"/>
      <c r="U18335" s="74"/>
      <c r="V18335" s="74"/>
      <c r="W18335" s="74"/>
      <c r="X18335" s="74"/>
    </row>
    <row r="18336">
      <c r="S18336" s="73"/>
      <c r="T18336" s="73"/>
      <c r="U18336" s="74"/>
      <c r="V18336" s="74"/>
      <c r="W18336" s="74"/>
      <c r="X18336" s="74"/>
    </row>
    <row r="18337">
      <c r="S18337" s="73"/>
      <c r="T18337" s="73"/>
      <c r="U18337" s="74"/>
      <c r="V18337" s="74"/>
      <c r="W18337" s="74"/>
      <c r="X18337" s="74"/>
    </row>
    <row r="18338">
      <c r="S18338" s="73"/>
      <c r="T18338" s="73"/>
      <c r="U18338" s="74"/>
      <c r="V18338" s="74"/>
      <c r="W18338" s="74"/>
      <c r="X18338" s="74"/>
    </row>
    <row r="18339">
      <c r="S18339" s="73"/>
      <c r="T18339" s="73"/>
      <c r="U18339" s="74"/>
      <c r="V18339" s="74"/>
      <c r="W18339" s="74"/>
      <c r="X18339" s="74"/>
    </row>
    <row r="18340">
      <c r="S18340" s="73"/>
      <c r="T18340" s="73"/>
      <c r="U18340" s="74"/>
      <c r="V18340" s="74"/>
      <c r="W18340" s="74"/>
      <c r="X18340" s="74"/>
    </row>
    <row r="18341">
      <c r="S18341" s="73"/>
      <c r="T18341" s="73"/>
      <c r="U18341" s="74"/>
      <c r="V18341" s="74"/>
      <c r="W18341" s="74"/>
      <c r="X18341" s="74"/>
    </row>
    <row r="18342">
      <c r="S18342" s="73"/>
      <c r="T18342" s="73"/>
      <c r="U18342" s="74"/>
      <c r="V18342" s="74"/>
      <c r="W18342" s="74"/>
      <c r="X18342" s="74"/>
    </row>
    <row r="18343">
      <c r="S18343" s="73"/>
      <c r="T18343" s="73"/>
      <c r="U18343" s="74"/>
      <c r="V18343" s="74"/>
      <c r="W18343" s="74"/>
      <c r="X18343" s="74"/>
    </row>
    <row r="18344">
      <c r="S18344" s="73"/>
      <c r="T18344" s="73"/>
      <c r="U18344" s="74"/>
      <c r="V18344" s="74"/>
      <c r="W18344" s="74"/>
      <c r="X18344" s="74"/>
    </row>
    <row r="18345">
      <c r="S18345" s="73"/>
      <c r="T18345" s="73"/>
      <c r="U18345" s="74"/>
      <c r="V18345" s="74"/>
      <c r="W18345" s="74"/>
      <c r="X18345" s="74"/>
    </row>
    <row r="18346">
      <c r="S18346" s="73"/>
      <c r="T18346" s="73"/>
      <c r="U18346" s="74"/>
      <c r="V18346" s="74"/>
      <c r="W18346" s="74"/>
      <c r="X18346" s="74"/>
    </row>
    <row r="18347">
      <c r="S18347" s="73"/>
      <c r="T18347" s="73"/>
      <c r="U18347" s="74"/>
      <c r="V18347" s="74"/>
      <c r="W18347" s="74"/>
      <c r="X18347" s="74"/>
    </row>
    <row r="18348">
      <c r="S18348" s="73"/>
      <c r="T18348" s="73"/>
      <c r="U18348" s="74"/>
      <c r="V18348" s="74"/>
      <c r="W18348" s="74"/>
      <c r="X18348" s="74"/>
    </row>
    <row r="18349">
      <c r="S18349" s="73"/>
      <c r="T18349" s="73"/>
      <c r="U18349" s="74"/>
      <c r="V18349" s="74"/>
      <c r="W18349" s="74"/>
      <c r="X18349" s="74"/>
    </row>
    <row r="18350">
      <c r="S18350" s="73"/>
      <c r="T18350" s="73"/>
      <c r="U18350" s="74"/>
      <c r="V18350" s="74"/>
      <c r="W18350" s="74"/>
      <c r="X18350" s="74"/>
    </row>
    <row r="18351">
      <c r="S18351" s="73"/>
      <c r="T18351" s="73"/>
      <c r="U18351" s="74"/>
      <c r="V18351" s="74"/>
      <c r="W18351" s="74"/>
      <c r="X18351" s="74"/>
    </row>
    <row r="18352">
      <c r="S18352" s="73"/>
      <c r="T18352" s="73"/>
      <c r="U18352" s="74"/>
      <c r="V18352" s="74"/>
      <c r="W18352" s="74"/>
      <c r="X18352" s="74"/>
    </row>
    <row r="18353">
      <c r="S18353" s="73"/>
      <c r="T18353" s="73"/>
      <c r="U18353" s="74"/>
      <c r="V18353" s="74"/>
      <c r="W18353" s="74"/>
      <c r="X18353" s="74"/>
    </row>
    <row r="18354">
      <c r="S18354" s="73"/>
      <c r="T18354" s="73"/>
      <c r="U18354" s="74"/>
      <c r="V18354" s="74"/>
      <c r="W18354" s="74"/>
      <c r="X18354" s="74"/>
    </row>
    <row r="18355">
      <c r="S18355" s="73"/>
      <c r="T18355" s="73"/>
      <c r="U18355" s="74"/>
      <c r="V18355" s="74"/>
      <c r="W18355" s="74"/>
      <c r="X18355" s="74"/>
    </row>
    <row r="18356">
      <c r="S18356" s="73"/>
      <c r="T18356" s="73"/>
      <c r="U18356" s="74"/>
      <c r="V18356" s="74"/>
      <c r="W18356" s="74"/>
      <c r="X18356" s="74"/>
    </row>
    <row r="18357">
      <c r="S18357" s="73"/>
      <c r="T18357" s="73"/>
      <c r="U18357" s="74"/>
      <c r="V18357" s="74"/>
      <c r="W18357" s="74"/>
      <c r="X18357" s="74"/>
    </row>
    <row r="18358">
      <c r="S18358" s="73"/>
      <c r="T18358" s="73"/>
      <c r="U18358" s="74"/>
      <c r="V18358" s="74"/>
      <c r="W18358" s="74"/>
      <c r="X18358" s="74"/>
    </row>
    <row r="18359">
      <c r="S18359" s="73"/>
      <c r="T18359" s="73"/>
      <c r="U18359" s="74"/>
      <c r="V18359" s="74"/>
      <c r="W18359" s="74"/>
      <c r="X18359" s="74"/>
    </row>
    <row r="18360">
      <c r="S18360" s="73"/>
      <c r="T18360" s="73"/>
      <c r="U18360" s="74"/>
      <c r="V18360" s="74"/>
      <c r="W18360" s="74"/>
      <c r="X18360" s="74"/>
    </row>
    <row r="18361">
      <c r="S18361" s="73"/>
      <c r="T18361" s="73"/>
      <c r="U18361" s="74"/>
      <c r="V18361" s="74"/>
      <c r="W18361" s="74"/>
      <c r="X18361" s="74"/>
    </row>
    <row r="18362">
      <c r="S18362" s="73"/>
      <c r="T18362" s="73"/>
      <c r="U18362" s="74"/>
      <c r="V18362" s="74"/>
      <c r="W18362" s="74"/>
      <c r="X18362" s="74"/>
    </row>
    <row r="18363">
      <c r="S18363" s="73"/>
      <c r="T18363" s="73"/>
      <c r="U18363" s="74"/>
      <c r="V18363" s="74"/>
      <c r="W18363" s="74"/>
      <c r="X18363" s="74"/>
    </row>
    <row r="18364">
      <c r="S18364" s="73"/>
      <c r="T18364" s="73"/>
      <c r="U18364" s="74"/>
      <c r="V18364" s="74"/>
      <c r="W18364" s="74"/>
      <c r="X18364" s="74"/>
    </row>
    <row r="18365">
      <c r="S18365" s="73"/>
      <c r="T18365" s="73"/>
      <c r="U18365" s="74"/>
      <c r="V18365" s="74"/>
      <c r="W18365" s="74"/>
      <c r="X18365" s="74"/>
    </row>
    <row r="18366">
      <c r="S18366" s="73"/>
      <c r="T18366" s="73"/>
      <c r="U18366" s="74"/>
      <c r="V18366" s="74"/>
      <c r="W18366" s="74"/>
      <c r="X18366" s="74"/>
    </row>
    <row r="18367">
      <c r="S18367" s="73"/>
      <c r="T18367" s="73"/>
      <c r="U18367" s="74"/>
      <c r="V18367" s="74"/>
      <c r="W18367" s="74"/>
      <c r="X18367" s="74"/>
    </row>
    <row r="18368">
      <c r="S18368" s="73"/>
      <c r="T18368" s="73"/>
      <c r="U18368" s="74"/>
      <c r="V18368" s="74"/>
      <c r="W18368" s="74"/>
      <c r="X18368" s="74"/>
    </row>
    <row r="18369">
      <c r="S18369" s="73"/>
      <c r="T18369" s="73"/>
      <c r="U18369" s="74"/>
      <c r="V18369" s="74"/>
      <c r="W18369" s="74"/>
      <c r="X18369" s="74"/>
    </row>
    <row r="18370">
      <c r="S18370" s="73"/>
      <c r="T18370" s="73"/>
      <c r="U18370" s="74"/>
      <c r="V18370" s="74"/>
      <c r="W18370" s="74"/>
      <c r="X18370" s="74"/>
    </row>
    <row r="18371">
      <c r="S18371" s="73"/>
      <c r="T18371" s="73"/>
      <c r="U18371" s="74"/>
      <c r="V18371" s="74"/>
      <c r="W18371" s="74"/>
      <c r="X18371" s="74"/>
    </row>
    <row r="18372">
      <c r="S18372" s="73"/>
      <c r="T18372" s="73"/>
      <c r="U18372" s="74"/>
      <c r="V18372" s="74"/>
      <c r="W18372" s="74"/>
      <c r="X18372" s="74"/>
    </row>
    <row r="18373">
      <c r="S18373" s="73"/>
      <c r="T18373" s="73"/>
      <c r="U18373" s="74"/>
      <c r="V18373" s="74"/>
      <c r="W18373" s="74"/>
      <c r="X18373" s="74"/>
    </row>
    <row r="18374">
      <c r="S18374" s="73"/>
      <c r="T18374" s="73"/>
      <c r="U18374" s="74"/>
      <c r="V18374" s="74"/>
      <c r="W18374" s="74"/>
      <c r="X18374" s="74"/>
    </row>
    <row r="18375">
      <c r="S18375" s="73"/>
      <c r="T18375" s="73"/>
      <c r="U18375" s="74"/>
      <c r="V18375" s="74"/>
      <c r="W18375" s="74"/>
      <c r="X18375" s="74"/>
    </row>
    <row r="18376">
      <c r="S18376" s="73"/>
      <c r="T18376" s="73"/>
      <c r="U18376" s="74"/>
      <c r="V18376" s="74"/>
      <c r="W18376" s="74"/>
      <c r="X18376" s="74"/>
    </row>
    <row r="18377">
      <c r="S18377" s="73"/>
      <c r="T18377" s="73"/>
      <c r="U18377" s="74"/>
      <c r="V18377" s="74"/>
      <c r="W18377" s="74"/>
      <c r="X18377" s="74"/>
    </row>
    <row r="18378">
      <c r="S18378" s="73"/>
      <c r="T18378" s="73"/>
      <c r="U18378" s="74"/>
      <c r="V18378" s="74"/>
      <c r="W18378" s="74"/>
      <c r="X18378" s="74"/>
    </row>
    <row r="18379">
      <c r="S18379" s="73"/>
      <c r="T18379" s="73"/>
      <c r="U18379" s="74"/>
      <c r="V18379" s="74"/>
      <c r="W18379" s="74"/>
      <c r="X18379" s="74"/>
    </row>
    <row r="18380">
      <c r="S18380" s="73"/>
      <c r="T18380" s="73"/>
      <c r="U18380" s="74"/>
      <c r="V18380" s="74"/>
      <c r="W18380" s="74"/>
      <c r="X18380" s="74"/>
    </row>
    <row r="18381">
      <c r="S18381" s="73"/>
      <c r="T18381" s="73"/>
      <c r="U18381" s="74"/>
      <c r="V18381" s="74"/>
      <c r="W18381" s="74"/>
      <c r="X18381" s="74"/>
    </row>
    <row r="18382">
      <c r="S18382" s="73"/>
      <c r="T18382" s="73"/>
      <c r="U18382" s="74"/>
      <c r="V18382" s="74"/>
      <c r="W18382" s="74"/>
      <c r="X18382" s="74"/>
    </row>
    <row r="18383">
      <c r="S18383" s="73"/>
      <c r="T18383" s="73"/>
      <c r="U18383" s="74"/>
      <c r="V18383" s="74"/>
      <c r="W18383" s="74"/>
      <c r="X18383" s="74"/>
    </row>
    <row r="18384">
      <c r="S18384" s="73"/>
      <c r="T18384" s="73"/>
      <c r="U18384" s="74"/>
      <c r="V18384" s="74"/>
      <c r="W18384" s="74"/>
      <c r="X18384" s="74"/>
    </row>
    <row r="18385">
      <c r="S18385" s="73"/>
      <c r="T18385" s="73"/>
      <c r="U18385" s="74"/>
      <c r="V18385" s="74"/>
      <c r="W18385" s="74"/>
      <c r="X18385" s="74"/>
    </row>
    <row r="18386">
      <c r="S18386" s="73"/>
      <c r="T18386" s="73"/>
      <c r="U18386" s="74"/>
      <c r="V18386" s="74"/>
      <c r="W18386" s="74"/>
      <c r="X18386" s="74"/>
    </row>
    <row r="18387">
      <c r="S18387" s="73"/>
      <c r="T18387" s="73"/>
      <c r="U18387" s="74"/>
      <c r="V18387" s="74"/>
      <c r="W18387" s="74"/>
      <c r="X18387" s="74"/>
    </row>
    <row r="18388">
      <c r="S18388" s="73"/>
      <c r="T18388" s="73"/>
      <c r="U18388" s="74"/>
      <c r="V18388" s="74"/>
      <c r="W18388" s="74"/>
      <c r="X18388" s="74"/>
    </row>
    <row r="18389">
      <c r="S18389" s="73"/>
      <c r="T18389" s="73"/>
      <c r="U18389" s="74"/>
      <c r="V18389" s="74"/>
      <c r="W18389" s="74"/>
      <c r="X18389" s="74"/>
    </row>
    <row r="18390">
      <c r="S18390" s="73"/>
      <c r="T18390" s="73"/>
      <c r="U18390" s="74"/>
      <c r="V18390" s="74"/>
      <c r="W18390" s="74"/>
      <c r="X18390" s="74"/>
    </row>
    <row r="18391">
      <c r="S18391" s="73"/>
      <c r="T18391" s="73"/>
      <c r="U18391" s="74"/>
      <c r="V18391" s="74"/>
      <c r="W18391" s="74"/>
      <c r="X18391" s="74"/>
    </row>
    <row r="18392">
      <c r="S18392" s="73"/>
      <c r="T18392" s="73"/>
      <c r="U18392" s="74"/>
      <c r="V18392" s="74"/>
      <c r="W18392" s="74"/>
      <c r="X18392" s="74"/>
    </row>
    <row r="18393">
      <c r="S18393" s="73"/>
      <c r="T18393" s="73"/>
      <c r="U18393" s="74"/>
      <c r="V18393" s="74"/>
      <c r="W18393" s="74"/>
      <c r="X18393" s="74"/>
    </row>
    <row r="18394">
      <c r="S18394" s="73"/>
      <c r="T18394" s="73"/>
      <c r="U18394" s="74"/>
      <c r="V18394" s="74"/>
      <c r="W18394" s="74"/>
      <c r="X18394" s="74"/>
    </row>
    <row r="18395">
      <c r="S18395" s="73"/>
      <c r="T18395" s="73"/>
      <c r="U18395" s="74"/>
      <c r="V18395" s="74"/>
      <c r="W18395" s="74"/>
      <c r="X18395" s="74"/>
    </row>
    <row r="18396">
      <c r="S18396" s="73"/>
      <c r="T18396" s="73"/>
      <c r="U18396" s="74"/>
      <c r="V18396" s="74"/>
      <c r="W18396" s="74"/>
      <c r="X18396" s="74"/>
    </row>
    <row r="18397">
      <c r="S18397" s="73"/>
      <c r="T18397" s="73"/>
      <c r="U18397" s="74"/>
      <c r="V18397" s="74"/>
      <c r="W18397" s="74"/>
      <c r="X18397" s="74"/>
    </row>
    <row r="18398">
      <c r="S18398" s="73"/>
      <c r="T18398" s="73"/>
      <c r="U18398" s="74"/>
      <c r="V18398" s="74"/>
      <c r="W18398" s="74"/>
      <c r="X18398" s="74"/>
    </row>
    <row r="18399">
      <c r="S18399" s="73"/>
      <c r="T18399" s="73"/>
      <c r="U18399" s="74"/>
      <c r="V18399" s="74"/>
      <c r="W18399" s="74"/>
      <c r="X18399" s="74"/>
    </row>
    <row r="18400">
      <c r="S18400" s="73"/>
      <c r="T18400" s="73"/>
      <c r="U18400" s="74"/>
      <c r="V18400" s="74"/>
      <c r="W18400" s="74"/>
      <c r="X18400" s="74"/>
    </row>
    <row r="18401">
      <c r="S18401" s="73"/>
      <c r="T18401" s="73"/>
      <c r="U18401" s="74"/>
      <c r="V18401" s="74"/>
      <c r="W18401" s="74"/>
      <c r="X18401" s="74"/>
    </row>
    <row r="18402">
      <c r="S18402" s="73"/>
      <c r="T18402" s="73"/>
      <c r="U18402" s="74"/>
      <c r="V18402" s="74"/>
      <c r="W18402" s="74"/>
      <c r="X18402" s="74"/>
    </row>
    <row r="18403">
      <c r="S18403" s="73"/>
      <c r="T18403" s="73"/>
      <c r="U18403" s="74"/>
      <c r="V18403" s="74"/>
      <c r="W18403" s="74"/>
      <c r="X18403" s="74"/>
    </row>
    <row r="18404">
      <c r="S18404" s="73"/>
      <c r="T18404" s="73"/>
      <c r="U18404" s="74"/>
      <c r="V18404" s="74"/>
      <c r="W18404" s="74"/>
      <c r="X18404" s="74"/>
    </row>
    <row r="18405">
      <c r="S18405" s="73"/>
      <c r="T18405" s="73"/>
      <c r="U18405" s="74"/>
      <c r="V18405" s="74"/>
      <c r="W18405" s="74"/>
      <c r="X18405" s="74"/>
    </row>
    <row r="18406">
      <c r="S18406" s="73"/>
      <c r="T18406" s="73"/>
      <c r="U18406" s="74"/>
      <c r="V18406" s="74"/>
      <c r="W18406" s="74"/>
      <c r="X18406" s="74"/>
    </row>
    <row r="18407">
      <c r="S18407" s="73"/>
      <c r="T18407" s="73"/>
      <c r="U18407" s="74"/>
      <c r="V18407" s="74"/>
      <c r="W18407" s="74"/>
      <c r="X18407" s="74"/>
    </row>
    <row r="18408">
      <c r="S18408" s="73"/>
      <c r="T18408" s="73"/>
      <c r="U18408" s="74"/>
      <c r="V18408" s="74"/>
      <c r="W18408" s="74"/>
      <c r="X18408" s="74"/>
    </row>
    <row r="18409">
      <c r="S18409" s="73"/>
      <c r="T18409" s="73"/>
      <c r="U18409" s="74"/>
      <c r="V18409" s="74"/>
      <c r="W18409" s="74"/>
      <c r="X18409" s="74"/>
    </row>
    <row r="18410">
      <c r="S18410" s="73"/>
      <c r="T18410" s="73"/>
      <c r="U18410" s="74"/>
      <c r="V18410" s="74"/>
      <c r="W18410" s="74"/>
      <c r="X18410" s="74"/>
    </row>
    <row r="18411">
      <c r="S18411" s="73"/>
      <c r="T18411" s="73"/>
      <c r="U18411" s="74"/>
      <c r="V18411" s="74"/>
      <c r="W18411" s="74"/>
      <c r="X18411" s="74"/>
    </row>
    <row r="18412">
      <c r="S18412" s="73"/>
      <c r="T18412" s="73"/>
      <c r="U18412" s="74"/>
      <c r="V18412" s="74"/>
      <c r="W18412" s="74"/>
      <c r="X18412" s="74"/>
    </row>
    <row r="18413">
      <c r="S18413" s="73"/>
      <c r="T18413" s="73"/>
      <c r="U18413" s="74"/>
      <c r="V18413" s="74"/>
      <c r="W18413" s="74"/>
      <c r="X18413" s="74"/>
    </row>
    <row r="18414">
      <c r="S18414" s="73"/>
      <c r="T18414" s="73"/>
      <c r="U18414" s="74"/>
      <c r="V18414" s="74"/>
      <c r="W18414" s="74"/>
      <c r="X18414" s="74"/>
    </row>
    <row r="18415">
      <c r="S18415" s="73"/>
      <c r="T18415" s="73"/>
      <c r="U18415" s="74"/>
      <c r="V18415" s="74"/>
      <c r="W18415" s="74"/>
      <c r="X18415" s="74"/>
    </row>
    <row r="18416">
      <c r="S18416" s="73"/>
      <c r="T18416" s="73"/>
      <c r="U18416" s="74"/>
      <c r="V18416" s="74"/>
      <c r="W18416" s="74"/>
      <c r="X18416" s="74"/>
    </row>
    <row r="18417">
      <c r="S18417" s="73"/>
      <c r="T18417" s="73"/>
      <c r="U18417" s="74"/>
      <c r="V18417" s="74"/>
      <c r="W18417" s="74"/>
      <c r="X18417" s="74"/>
    </row>
    <row r="18418">
      <c r="S18418" s="73"/>
      <c r="T18418" s="73"/>
      <c r="U18418" s="74"/>
      <c r="V18418" s="74"/>
      <c r="W18418" s="74"/>
      <c r="X18418" s="74"/>
    </row>
    <row r="18419">
      <c r="S18419" s="73"/>
      <c r="T18419" s="73"/>
      <c r="U18419" s="74"/>
      <c r="V18419" s="74"/>
      <c r="W18419" s="74"/>
      <c r="X18419" s="74"/>
    </row>
    <row r="18420">
      <c r="S18420" s="73"/>
      <c r="T18420" s="73"/>
      <c r="U18420" s="74"/>
      <c r="V18420" s="74"/>
      <c r="W18420" s="74"/>
      <c r="X18420" s="74"/>
    </row>
    <row r="18421">
      <c r="S18421" s="73"/>
      <c r="T18421" s="73"/>
      <c r="U18421" s="74"/>
      <c r="V18421" s="74"/>
      <c r="W18421" s="74"/>
      <c r="X18421" s="74"/>
    </row>
    <row r="18422">
      <c r="S18422" s="73"/>
      <c r="T18422" s="73"/>
      <c r="U18422" s="74"/>
      <c r="V18422" s="74"/>
      <c r="W18422" s="74"/>
      <c r="X18422" s="74"/>
    </row>
    <row r="18423">
      <c r="S18423" s="73"/>
      <c r="T18423" s="73"/>
      <c r="U18423" s="74"/>
      <c r="V18423" s="74"/>
      <c r="W18423" s="74"/>
      <c r="X18423" s="74"/>
    </row>
    <row r="18424">
      <c r="S18424" s="73"/>
      <c r="T18424" s="73"/>
      <c r="U18424" s="74"/>
      <c r="V18424" s="74"/>
      <c r="W18424" s="74"/>
      <c r="X18424" s="74"/>
    </row>
    <row r="18425">
      <c r="S18425" s="73"/>
      <c r="T18425" s="73"/>
      <c r="U18425" s="74"/>
      <c r="V18425" s="74"/>
      <c r="W18425" s="74"/>
      <c r="X18425" s="74"/>
    </row>
    <row r="18426">
      <c r="S18426" s="73"/>
      <c r="T18426" s="73"/>
      <c r="U18426" s="74"/>
      <c r="V18426" s="74"/>
      <c r="W18426" s="74"/>
      <c r="X18426" s="74"/>
    </row>
    <row r="18427">
      <c r="S18427" s="73"/>
      <c r="T18427" s="73"/>
      <c r="U18427" s="74"/>
      <c r="V18427" s="74"/>
      <c r="W18427" s="74"/>
      <c r="X18427" s="74"/>
    </row>
    <row r="18428">
      <c r="S18428" s="73"/>
      <c r="T18428" s="73"/>
      <c r="U18428" s="74"/>
      <c r="V18428" s="74"/>
      <c r="W18428" s="74"/>
      <c r="X18428" s="74"/>
    </row>
    <row r="18429">
      <c r="S18429" s="73"/>
      <c r="T18429" s="73"/>
      <c r="U18429" s="74"/>
      <c r="V18429" s="74"/>
      <c r="W18429" s="74"/>
      <c r="X18429" s="74"/>
    </row>
    <row r="18430">
      <c r="S18430" s="73"/>
      <c r="T18430" s="73"/>
      <c r="U18430" s="74"/>
      <c r="V18430" s="74"/>
      <c r="W18430" s="74"/>
      <c r="X18430" s="74"/>
    </row>
    <row r="18431">
      <c r="S18431" s="73"/>
      <c r="T18431" s="73"/>
      <c r="U18431" s="74"/>
      <c r="V18431" s="74"/>
      <c r="W18431" s="74"/>
      <c r="X18431" s="74"/>
    </row>
    <row r="18432">
      <c r="S18432" s="73"/>
      <c r="T18432" s="73"/>
      <c r="U18432" s="74"/>
      <c r="V18432" s="74"/>
      <c r="W18432" s="74"/>
      <c r="X18432" s="74"/>
    </row>
    <row r="18433">
      <c r="S18433" s="73"/>
      <c r="T18433" s="73"/>
      <c r="U18433" s="74"/>
      <c r="V18433" s="74"/>
      <c r="W18433" s="74"/>
      <c r="X18433" s="74"/>
    </row>
    <row r="18434">
      <c r="S18434" s="73"/>
      <c r="T18434" s="73"/>
      <c r="U18434" s="74"/>
      <c r="V18434" s="74"/>
      <c r="W18434" s="74"/>
      <c r="X18434" s="74"/>
    </row>
    <row r="18435">
      <c r="S18435" s="73"/>
      <c r="T18435" s="73"/>
      <c r="U18435" s="74"/>
      <c r="V18435" s="74"/>
      <c r="W18435" s="74"/>
      <c r="X18435" s="74"/>
    </row>
    <row r="18436">
      <c r="S18436" s="73"/>
      <c r="T18436" s="73"/>
      <c r="U18436" s="74"/>
      <c r="V18436" s="74"/>
      <c r="W18436" s="74"/>
      <c r="X18436" s="74"/>
    </row>
    <row r="18437">
      <c r="S18437" s="73"/>
      <c r="T18437" s="73"/>
      <c r="U18437" s="74"/>
      <c r="V18437" s="74"/>
      <c r="W18437" s="74"/>
      <c r="X18437" s="74"/>
    </row>
    <row r="18438">
      <c r="S18438" s="73"/>
      <c r="T18438" s="73"/>
      <c r="U18438" s="74"/>
      <c r="V18438" s="74"/>
      <c r="W18438" s="74"/>
      <c r="X18438" s="74"/>
    </row>
    <row r="18439">
      <c r="S18439" s="73"/>
      <c r="T18439" s="73"/>
      <c r="U18439" s="74"/>
      <c r="V18439" s="74"/>
      <c r="W18439" s="74"/>
      <c r="X18439" s="74"/>
    </row>
    <row r="18440">
      <c r="S18440" s="73"/>
      <c r="T18440" s="73"/>
      <c r="U18440" s="74"/>
      <c r="V18440" s="74"/>
      <c r="W18440" s="74"/>
      <c r="X18440" s="74"/>
    </row>
    <row r="18441">
      <c r="S18441" s="73"/>
      <c r="T18441" s="73"/>
      <c r="U18441" s="74"/>
      <c r="V18441" s="74"/>
      <c r="W18441" s="74"/>
      <c r="X18441" s="74"/>
    </row>
    <row r="18442">
      <c r="S18442" s="73"/>
      <c r="T18442" s="73"/>
      <c r="U18442" s="74"/>
      <c r="V18442" s="74"/>
      <c r="W18442" s="74"/>
      <c r="X18442" s="74"/>
    </row>
    <row r="18443">
      <c r="S18443" s="73"/>
      <c r="T18443" s="73"/>
      <c r="U18443" s="74"/>
      <c r="V18443" s="74"/>
      <c r="W18443" s="74"/>
      <c r="X18443" s="74"/>
    </row>
    <row r="18444">
      <c r="S18444" s="73"/>
      <c r="T18444" s="73"/>
      <c r="U18444" s="74"/>
      <c r="V18444" s="74"/>
      <c r="W18444" s="74"/>
      <c r="X18444" s="74"/>
    </row>
    <row r="18445">
      <c r="S18445" s="73"/>
      <c r="T18445" s="73"/>
      <c r="U18445" s="74"/>
      <c r="V18445" s="74"/>
      <c r="W18445" s="74"/>
      <c r="X18445" s="74"/>
    </row>
    <row r="18446">
      <c r="S18446" s="73"/>
      <c r="T18446" s="73"/>
      <c r="U18446" s="74"/>
      <c r="V18446" s="74"/>
      <c r="W18446" s="74"/>
      <c r="X18446" s="74"/>
    </row>
    <row r="18447">
      <c r="S18447" s="73"/>
      <c r="T18447" s="73"/>
      <c r="U18447" s="74"/>
      <c r="V18447" s="74"/>
      <c r="W18447" s="74"/>
      <c r="X18447" s="74"/>
    </row>
    <row r="18448">
      <c r="S18448" s="73"/>
      <c r="T18448" s="73"/>
      <c r="U18448" s="74"/>
      <c r="V18448" s="74"/>
      <c r="W18448" s="74"/>
      <c r="X18448" s="74"/>
    </row>
    <row r="18449">
      <c r="S18449" s="73"/>
      <c r="T18449" s="73"/>
      <c r="U18449" s="74"/>
      <c r="V18449" s="74"/>
      <c r="W18449" s="74"/>
      <c r="X18449" s="74"/>
    </row>
    <row r="18450">
      <c r="S18450" s="73"/>
      <c r="T18450" s="73"/>
      <c r="U18450" s="74"/>
      <c r="V18450" s="74"/>
      <c r="W18450" s="74"/>
      <c r="X18450" s="74"/>
    </row>
    <row r="18451">
      <c r="S18451" s="73"/>
      <c r="T18451" s="73"/>
      <c r="U18451" s="74"/>
      <c r="V18451" s="74"/>
      <c r="W18451" s="74"/>
      <c r="X18451" s="74"/>
    </row>
    <row r="18452">
      <c r="S18452" s="73"/>
      <c r="T18452" s="73"/>
      <c r="U18452" s="74"/>
      <c r="V18452" s="74"/>
      <c r="W18452" s="74"/>
      <c r="X18452" s="74"/>
    </row>
    <row r="18453">
      <c r="S18453" s="73"/>
      <c r="T18453" s="73"/>
      <c r="U18453" s="74"/>
      <c r="V18453" s="74"/>
      <c r="W18453" s="74"/>
      <c r="X18453" s="74"/>
    </row>
    <row r="18454">
      <c r="S18454" s="76"/>
      <c r="T18454" s="73"/>
      <c r="U18454" s="74"/>
      <c r="V18454" s="74"/>
      <c r="W18454" s="74"/>
      <c r="X18454" s="74"/>
    </row>
    <row r="18455">
      <c r="S18455" s="73"/>
      <c r="T18455" s="73"/>
      <c r="U18455" s="74"/>
      <c r="V18455" s="74"/>
      <c r="W18455" s="74"/>
      <c r="X18455" s="74"/>
    </row>
    <row r="18456">
      <c r="S18456" s="73"/>
      <c r="T18456" s="73"/>
      <c r="U18456" s="74"/>
      <c r="V18456" s="74"/>
      <c r="W18456" s="74"/>
      <c r="X18456" s="74"/>
    </row>
    <row r="18457">
      <c r="S18457" s="73"/>
      <c r="T18457" s="73"/>
      <c r="U18457" s="74"/>
      <c r="V18457" s="74"/>
      <c r="W18457" s="74"/>
      <c r="X18457" s="74"/>
    </row>
    <row r="18458">
      <c r="S18458" s="76"/>
      <c r="T18458" s="73"/>
      <c r="U18458" s="74"/>
      <c r="V18458" s="74"/>
      <c r="W18458" s="74"/>
      <c r="X18458" s="74"/>
    </row>
    <row r="18459">
      <c r="S18459" s="73"/>
      <c r="T18459" s="73"/>
      <c r="U18459" s="74"/>
      <c r="V18459" s="74"/>
      <c r="W18459" s="74"/>
      <c r="X18459" s="74"/>
    </row>
    <row r="18460">
      <c r="S18460" s="73"/>
      <c r="T18460" s="73"/>
      <c r="U18460" s="74"/>
      <c r="V18460" s="74"/>
      <c r="W18460" s="74"/>
      <c r="X18460" s="74"/>
    </row>
    <row r="18461">
      <c r="S18461" s="73"/>
      <c r="T18461" s="73"/>
      <c r="U18461" s="74"/>
      <c r="V18461" s="74"/>
      <c r="W18461" s="74"/>
      <c r="X18461" s="74"/>
    </row>
    <row r="18462">
      <c r="S18462" s="73"/>
      <c r="T18462" s="73"/>
      <c r="U18462" s="74"/>
      <c r="V18462" s="74"/>
      <c r="W18462" s="74"/>
      <c r="X18462" s="74"/>
    </row>
    <row r="18463">
      <c r="S18463" s="73"/>
      <c r="T18463" s="73"/>
      <c r="U18463" s="74"/>
      <c r="V18463" s="74"/>
      <c r="W18463" s="74"/>
      <c r="X18463" s="74"/>
    </row>
    <row r="18464">
      <c r="S18464" s="73"/>
      <c r="T18464" s="73"/>
      <c r="U18464" s="74"/>
      <c r="V18464" s="74"/>
      <c r="W18464" s="74"/>
      <c r="X18464" s="74"/>
    </row>
    <row r="18465">
      <c r="S18465" s="73"/>
      <c r="T18465" s="73"/>
      <c r="U18465" s="74"/>
      <c r="V18465" s="74"/>
      <c r="W18465" s="74"/>
      <c r="X18465" s="74"/>
    </row>
    <row r="18466">
      <c r="S18466" s="73"/>
      <c r="T18466" s="73"/>
      <c r="U18466" s="74"/>
      <c r="V18466" s="74"/>
      <c r="W18466" s="74"/>
      <c r="X18466" s="74"/>
    </row>
    <row r="18467">
      <c r="S18467" s="73"/>
      <c r="T18467" s="73"/>
      <c r="U18467" s="74"/>
      <c r="V18467" s="74"/>
      <c r="W18467" s="74"/>
      <c r="X18467" s="74"/>
    </row>
    <row r="18468">
      <c r="S18468" s="73"/>
      <c r="T18468" s="73"/>
      <c r="U18468" s="74"/>
      <c r="V18468" s="74"/>
      <c r="W18468" s="74"/>
      <c r="X18468" s="74"/>
    </row>
    <row r="18469">
      <c r="S18469" s="73"/>
      <c r="T18469" s="73"/>
      <c r="U18469" s="74"/>
      <c r="V18469" s="74"/>
      <c r="W18469" s="74"/>
      <c r="X18469" s="74"/>
    </row>
    <row r="18470">
      <c r="S18470" s="73"/>
      <c r="T18470" s="73"/>
      <c r="U18470" s="74"/>
      <c r="V18470" s="74"/>
      <c r="W18470" s="74"/>
      <c r="X18470" s="74"/>
    </row>
    <row r="18471">
      <c r="S18471" s="73"/>
      <c r="T18471" s="73"/>
      <c r="U18471" s="74"/>
      <c r="V18471" s="74"/>
      <c r="W18471" s="74"/>
      <c r="X18471" s="74"/>
    </row>
    <row r="18472">
      <c r="S18472" s="73"/>
      <c r="T18472" s="73"/>
      <c r="U18472" s="74"/>
      <c r="V18472" s="74"/>
      <c r="W18472" s="74"/>
      <c r="X18472" s="74"/>
    </row>
    <row r="18473">
      <c r="S18473" s="73"/>
      <c r="T18473" s="73"/>
      <c r="U18473" s="74"/>
      <c r="V18473" s="74"/>
      <c r="W18473" s="74"/>
      <c r="X18473" s="74"/>
    </row>
    <row r="18474">
      <c r="S18474" s="73"/>
      <c r="T18474" s="73"/>
      <c r="U18474" s="74"/>
      <c r="V18474" s="74"/>
      <c r="W18474" s="74"/>
      <c r="X18474" s="74"/>
    </row>
    <row r="18475">
      <c r="S18475" s="73"/>
      <c r="T18475" s="73"/>
      <c r="U18475" s="74"/>
      <c r="V18475" s="74"/>
      <c r="W18475" s="74"/>
      <c r="X18475" s="74"/>
    </row>
    <row r="18476">
      <c r="S18476" s="73"/>
      <c r="T18476" s="73"/>
      <c r="U18476" s="74"/>
      <c r="V18476" s="74"/>
      <c r="W18476" s="74"/>
      <c r="X18476" s="74"/>
    </row>
    <row r="18477">
      <c r="S18477" s="73"/>
      <c r="T18477" s="73"/>
      <c r="U18477" s="74"/>
      <c r="V18477" s="74"/>
      <c r="W18477" s="74"/>
      <c r="X18477" s="74"/>
    </row>
    <row r="18478">
      <c r="S18478" s="73"/>
      <c r="T18478" s="73"/>
      <c r="U18478" s="74"/>
      <c r="V18478" s="74"/>
      <c r="W18478" s="74"/>
      <c r="X18478" s="74"/>
    </row>
    <row r="18479">
      <c r="S18479" s="73"/>
      <c r="T18479" s="73"/>
      <c r="U18479" s="74"/>
      <c r="V18479" s="74"/>
      <c r="W18479" s="74"/>
      <c r="X18479" s="74"/>
    </row>
    <row r="18480">
      <c r="S18480" s="73"/>
      <c r="T18480" s="73"/>
      <c r="U18480" s="74"/>
      <c r="V18480" s="74"/>
      <c r="W18480" s="74"/>
      <c r="X18480" s="74"/>
    </row>
    <row r="18481">
      <c r="S18481" s="73"/>
      <c r="T18481" s="73"/>
      <c r="U18481" s="74"/>
      <c r="V18481" s="74"/>
      <c r="W18481" s="74"/>
      <c r="X18481" s="74"/>
    </row>
    <row r="18482">
      <c r="S18482" s="73"/>
      <c r="T18482" s="73"/>
      <c r="U18482" s="74"/>
      <c r="V18482" s="74"/>
      <c r="W18482" s="74"/>
      <c r="X18482" s="74"/>
    </row>
    <row r="18483">
      <c r="S18483" s="73"/>
      <c r="T18483" s="73"/>
      <c r="U18483" s="74"/>
      <c r="V18483" s="74"/>
      <c r="W18483" s="74"/>
      <c r="X18483" s="74"/>
    </row>
    <row r="18484">
      <c r="S18484" s="73"/>
      <c r="T18484" s="73"/>
      <c r="U18484" s="74"/>
      <c r="V18484" s="74"/>
      <c r="W18484" s="74"/>
      <c r="X18484" s="74"/>
    </row>
    <row r="18485">
      <c r="S18485" s="73"/>
      <c r="T18485" s="73"/>
      <c r="U18485" s="74"/>
      <c r="V18485" s="74"/>
      <c r="W18485" s="74"/>
      <c r="X18485" s="74"/>
    </row>
    <row r="18486">
      <c r="S18486" s="73"/>
      <c r="T18486" s="73"/>
      <c r="U18486" s="74"/>
      <c r="V18486" s="74"/>
      <c r="W18486" s="74"/>
      <c r="X18486" s="74"/>
    </row>
    <row r="18487">
      <c r="S18487" s="73"/>
      <c r="T18487" s="73"/>
      <c r="U18487" s="74"/>
      <c r="V18487" s="74"/>
      <c r="W18487" s="74"/>
      <c r="X18487" s="74"/>
    </row>
    <row r="18488">
      <c r="S18488" s="73"/>
      <c r="T18488" s="73"/>
      <c r="U18488" s="74"/>
      <c r="V18488" s="74"/>
      <c r="W18488" s="74"/>
      <c r="X18488" s="74"/>
    </row>
    <row r="18489">
      <c r="S18489" s="73"/>
      <c r="T18489" s="73"/>
      <c r="U18489" s="74"/>
      <c r="V18489" s="74"/>
      <c r="W18489" s="74"/>
      <c r="X18489" s="74"/>
    </row>
    <row r="18490">
      <c r="S18490" s="73"/>
      <c r="T18490" s="73"/>
      <c r="U18490" s="74"/>
      <c r="V18490" s="74"/>
      <c r="W18490" s="74"/>
      <c r="X18490" s="74"/>
    </row>
    <row r="18491">
      <c r="S18491" s="73"/>
      <c r="T18491" s="73"/>
      <c r="U18491" s="74"/>
      <c r="V18491" s="74"/>
      <c r="W18491" s="74"/>
      <c r="X18491" s="74"/>
    </row>
    <row r="18492">
      <c r="S18492" s="73"/>
      <c r="T18492" s="73"/>
      <c r="U18492" s="74"/>
      <c r="V18492" s="74"/>
      <c r="W18492" s="74"/>
      <c r="X18492" s="74"/>
    </row>
    <row r="18493">
      <c r="S18493" s="73"/>
      <c r="T18493" s="73"/>
      <c r="U18493" s="74"/>
      <c r="V18493" s="74"/>
      <c r="W18493" s="74"/>
      <c r="X18493" s="74"/>
    </row>
    <row r="18494">
      <c r="S18494" s="73"/>
      <c r="T18494" s="73"/>
      <c r="U18494" s="74"/>
      <c r="V18494" s="74"/>
      <c r="W18494" s="74"/>
      <c r="X18494" s="74"/>
    </row>
    <row r="18495">
      <c r="S18495" s="73"/>
      <c r="T18495" s="73"/>
      <c r="U18495" s="74"/>
      <c r="V18495" s="74"/>
      <c r="W18495" s="74"/>
      <c r="X18495" s="74"/>
    </row>
    <row r="18496">
      <c r="S18496" s="73"/>
      <c r="T18496" s="73"/>
      <c r="U18496" s="74"/>
      <c r="V18496" s="74"/>
      <c r="W18496" s="74"/>
      <c r="X18496" s="74"/>
    </row>
    <row r="18497">
      <c r="S18497" s="73"/>
      <c r="T18497" s="73"/>
      <c r="U18497" s="74"/>
      <c r="V18497" s="74"/>
      <c r="W18497" s="74"/>
      <c r="X18497" s="74"/>
    </row>
    <row r="18498">
      <c r="S18498" s="73"/>
      <c r="T18498" s="73"/>
      <c r="U18498" s="74"/>
      <c r="V18498" s="74"/>
      <c r="W18498" s="74"/>
      <c r="X18498" s="74"/>
    </row>
    <row r="18499">
      <c r="S18499" s="73"/>
      <c r="T18499" s="73"/>
      <c r="U18499" s="74"/>
      <c r="V18499" s="74"/>
      <c r="W18499" s="74"/>
      <c r="X18499" s="74"/>
    </row>
    <row r="18500">
      <c r="S18500" s="73"/>
      <c r="T18500" s="73"/>
      <c r="U18500" s="74"/>
      <c r="V18500" s="74"/>
      <c r="W18500" s="74"/>
      <c r="X18500" s="74"/>
    </row>
    <row r="18501">
      <c r="S18501" s="73"/>
      <c r="T18501" s="73"/>
      <c r="U18501" s="74"/>
      <c r="V18501" s="74"/>
      <c r="W18501" s="74"/>
      <c r="X18501" s="74"/>
    </row>
    <row r="18502">
      <c r="S18502" s="73"/>
      <c r="T18502" s="73"/>
      <c r="U18502" s="74"/>
      <c r="V18502" s="74"/>
      <c r="W18502" s="74"/>
      <c r="X18502" s="74"/>
    </row>
    <row r="18503">
      <c r="S18503" s="73"/>
      <c r="T18503" s="73"/>
      <c r="U18503" s="74"/>
      <c r="V18503" s="74"/>
      <c r="W18503" s="74"/>
      <c r="X18503" s="74"/>
    </row>
    <row r="18504">
      <c r="S18504" s="73"/>
      <c r="T18504" s="73"/>
      <c r="U18504" s="74"/>
      <c r="V18504" s="74"/>
      <c r="W18504" s="74"/>
      <c r="X18504" s="74"/>
    </row>
    <row r="18505">
      <c r="S18505" s="73"/>
      <c r="T18505" s="73"/>
      <c r="U18505" s="74"/>
      <c r="V18505" s="74"/>
      <c r="W18505" s="74"/>
      <c r="X18505" s="74"/>
    </row>
    <row r="18506">
      <c r="S18506" s="73"/>
      <c r="T18506" s="73"/>
      <c r="U18506" s="74"/>
      <c r="V18506" s="74"/>
      <c r="W18506" s="74"/>
      <c r="X18506" s="74"/>
    </row>
    <row r="18507">
      <c r="S18507" s="73"/>
      <c r="T18507" s="73"/>
      <c r="U18507" s="74"/>
      <c r="V18507" s="74"/>
      <c r="W18507" s="74"/>
      <c r="X18507" s="74"/>
    </row>
    <row r="18508">
      <c r="S18508" s="73"/>
      <c r="T18508" s="73"/>
      <c r="U18508" s="74"/>
      <c r="V18508" s="74"/>
      <c r="W18508" s="74"/>
      <c r="X18508" s="74"/>
    </row>
    <row r="18509">
      <c r="S18509" s="73"/>
      <c r="T18509" s="73"/>
      <c r="U18509" s="74"/>
      <c r="V18509" s="74"/>
      <c r="W18509" s="74"/>
      <c r="X18509" s="74"/>
    </row>
    <row r="18510">
      <c r="S18510" s="73"/>
      <c r="T18510" s="73"/>
      <c r="U18510" s="74"/>
      <c r="V18510" s="74"/>
      <c r="W18510" s="74"/>
      <c r="X18510" s="74"/>
    </row>
    <row r="18511">
      <c r="S18511" s="73"/>
      <c r="T18511" s="73"/>
      <c r="U18511" s="74"/>
      <c r="V18511" s="74"/>
      <c r="W18511" s="74"/>
      <c r="X18511" s="74"/>
    </row>
    <row r="18512">
      <c r="S18512" s="73"/>
      <c r="T18512" s="73"/>
      <c r="U18512" s="74"/>
      <c r="V18512" s="74"/>
      <c r="W18512" s="74"/>
      <c r="X18512" s="74"/>
    </row>
    <row r="18513">
      <c r="S18513" s="73"/>
      <c r="T18513" s="73"/>
      <c r="U18513" s="74"/>
      <c r="V18513" s="74"/>
      <c r="W18513" s="74"/>
      <c r="X18513" s="74"/>
    </row>
    <row r="18514">
      <c r="S18514" s="73"/>
      <c r="T18514" s="73"/>
      <c r="U18514" s="74"/>
      <c r="V18514" s="74"/>
      <c r="W18514" s="74"/>
      <c r="X18514" s="74"/>
    </row>
    <row r="18515">
      <c r="S18515" s="73"/>
      <c r="T18515" s="73"/>
      <c r="U18515" s="74"/>
      <c r="V18515" s="74"/>
      <c r="W18515" s="74"/>
      <c r="X18515" s="74"/>
    </row>
    <row r="18516">
      <c r="S18516" s="73"/>
      <c r="T18516" s="73"/>
      <c r="U18516" s="74"/>
      <c r="V18516" s="74"/>
      <c r="W18516" s="74"/>
      <c r="X18516" s="74"/>
    </row>
    <row r="18517">
      <c r="S18517" s="73"/>
      <c r="T18517" s="73"/>
      <c r="U18517" s="74"/>
      <c r="V18517" s="74"/>
      <c r="W18517" s="74"/>
      <c r="X18517" s="74"/>
    </row>
    <row r="18518">
      <c r="S18518" s="73"/>
      <c r="T18518" s="73"/>
      <c r="U18518" s="74"/>
      <c r="V18518" s="74"/>
      <c r="W18518" s="74"/>
      <c r="X18518" s="74"/>
    </row>
    <row r="18519">
      <c r="S18519" s="73"/>
      <c r="T18519" s="73"/>
      <c r="U18519" s="74"/>
      <c r="V18519" s="74"/>
      <c r="W18519" s="74"/>
      <c r="X18519" s="74"/>
    </row>
    <row r="18520">
      <c r="S18520" s="73"/>
      <c r="T18520" s="73"/>
      <c r="U18520" s="74"/>
      <c r="V18520" s="74"/>
      <c r="W18520" s="74"/>
      <c r="X18520" s="74"/>
    </row>
    <row r="18521">
      <c r="S18521" s="73"/>
      <c r="T18521" s="73"/>
      <c r="U18521" s="74"/>
      <c r="V18521" s="74"/>
      <c r="W18521" s="74"/>
      <c r="X18521" s="74"/>
    </row>
    <row r="18522">
      <c r="S18522" s="73"/>
      <c r="T18522" s="73"/>
      <c r="U18522" s="74"/>
      <c r="V18522" s="74"/>
      <c r="W18522" s="74"/>
      <c r="X18522" s="74"/>
    </row>
    <row r="18523">
      <c r="S18523" s="73"/>
      <c r="T18523" s="73"/>
      <c r="U18523" s="74"/>
      <c r="V18523" s="74"/>
      <c r="W18523" s="74"/>
      <c r="X18523" s="74"/>
    </row>
    <row r="18524">
      <c r="S18524" s="73"/>
      <c r="T18524" s="73"/>
      <c r="U18524" s="74"/>
      <c r="V18524" s="74"/>
      <c r="W18524" s="74"/>
      <c r="X18524" s="74"/>
    </row>
    <row r="18525">
      <c r="S18525" s="73"/>
      <c r="T18525" s="73"/>
      <c r="U18525" s="74"/>
      <c r="V18525" s="74"/>
      <c r="W18525" s="74"/>
      <c r="X18525" s="74"/>
    </row>
    <row r="18526">
      <c r="S18526" s="73"/>
      <c r="T18526" s="73"/>
      <c r="U18526" s="74"/>
      <c r="V18526" s="74"/>
      <c r="W18526" s="74"/>
      <c r="X18526" s="74"/>
    </row>
    <row r="18527">
      <c r="S18527" s="73"/>
      <c r="T18527" s="73"/>
      <c r="U18527" s="74"/>
      <c r="V18527" s="74"/>
      <c r="W18527" s="74"/>
      <c r="X18527" s="74"/>
    </row>
    <row r="18528">
      <c r="S18528" s="73"/>
      <c r="T18528" s="73"/>
      <c r="U18528" s="74"/>
      <c r="V18528" s="74"/>
      <c r="W18528" s="74"/>
      <c r="X18528" s="74"/>
    </row>
    <row r="18529">
      <c r="S18529" s="73"/>
      <c r="T18529" s="73"/>
      <c r="U18529" s="74"/>
      <c r="V18529" s="74"/>
      <c r="W18529" s="74"/>
      <c r="X18529" s="74"/>
    </row>
    <row r="18530">
      <c r="S18530" s="73"/>
      <c r="T18530" s="73"/>
      <c r="U18530" s="74"/>
      <c r="V18530" s="74"/>
      <c r="W18530" s="74"/>
      <c r="X18530" s="74"/>
    </row>
    <row r="18531">
      <c r="S18531" s="73"/>
      <c r="T18531" s="73"/>
      <c r="U18531" s="74"/>
      <c r="V18531" s="74"/>
      <c r="W18531" s="74"/>
      <c r="X18531" s="74"/>
    </row>
    <row r="18532">
      <c r="S18532" s="73"/>
      <c r="T18532" s="73"/>
      <c r="U18532" s="74"/>
      <c r="V18532" s="74"/>
      <c r="W18532" s="74"/>
      <c r="X18532" s="74"/>
    </row>
    <row r="18533">
      <c r="S18533" s="73"/>
      <c r="T18533" s="73"/>
      <c r="U18533" s="74"/>
      <c r="V18533" s="74"/>
      <c r="W18533" s="74"/>
      <c r="X18533" s="74"/>
    </row>
    <row r="18534">
      <c r="S18534" s="73"/>
      <c r="T18534" s="73"/>
      <c r="U18534" s="74"/>
      <c r="V18534" s="74"/>
      <c r="W18534" s="74"/>
      <c r="X18534" s="74"/>
    </row>
    <row r="18535">
      <c r="S18535" s="73"/>
      <c r="T18535" s="73"/>
      <c r="U18535" s="74"/>
      <c r="V18535" s="74"/>
      <c r="W18535" s="74"/>
      <c r="X18535" s="74"/>
    </row>
    <row r="18536">
      <c r="S18536" s="73"/>
      <c r="T18536" s="73"/>
      <c r="U18536" s="74"/>
      <c r="V18536" s="74"/>
      <c r="W18536" s="74"/>
      <c r="X18536" s="74"/>
    </row>
    <row r="18537">
      <c r="S18537" s="73"/>
      <c r="T18537" s="73"/>
      <c r="U18537" s="74"/>
      <c r="V18537" s="74"/>
      <c r="W18537" s="74"/>
      <c r="X18537" s="74"/>
    </row>
    <row r="18538">
      <c r="S18538" s="73"/>
      <c r="T18538" s="73"/>
      <c r="U18538" s="74"/>
      <c r="V18538" s="74"/>
      <c r="W18538" s="74"/>
      <c r="X18538" s="74"/>
    </row>
    <row r="18539">
      <c r="S18539" s="73"/>
      <c r="T18539" s="73"/>
      <c r="U18539" s="74"/>
      <c r="V18539" s="74"/>
      <c r="W18539" s="74"/>
      <c r="X18539" s="74"/>
    </row>
    <row r="18540">
      <c r="S18540" s="73"/>
      <c r="T18540" s="73"/>
      <c r="U18540" s="74"/>
      <c r="V18540" s="74"/>
      <c r="W18540" s="74"/>
      <c r="X18540" s="74"/>
    </row>
    <row r="18541">
      <c r="S18541" s="73"/>
      <c r="T18541" s="73"/>
      <c r="U18541" s="74"/>
      <c r="V18541" s="74"/>
      <c r="W18541" s="74"/>
      <c r="X18541" s="74"/>
    </row>
    <row r="18542">
      <c r="S18542" s="73"/>
      <c r="T18542" s="73"/>
      <c r="U18542" s="74"/>
      <c r="V18542" s="74"/>
      <c r="W18542" s="74"/>
      <c r="X18542" s="74"/>
    </row>
    <row r="18543">
      <c r="S18543" s="73"/>
      <c r="T18543" s="73"/>
      <c r="U18543" s="74"/>
      <c r="V18543" s="74"/>
      <c r="W18543" s="74"/>
      <c r="X18543" s="74"/>
    </row>
    <row r="18544">
      <c r="S18544" s="73"/>
      <c r="T18544" s="73"/>
      <c r="U18544" s="74"/>
      <c r="V18544" s="74"/>
      <c r="W18544" s="74"/>
      <c r="X18544" s="74"/>
    </row>
    <row r="18545">
      <c r="S18545" s="73"/>
      <c r="T18545" s="73"/>
      <c r="U18545" s="74"/>
      <c r="V18545" s="74"/>
      <c r="W18545" s="74"/>
      <c r="X18545" s="74"/>
    </row>
    <row r="18546">
      <c r="S18546" s="73"/>
      <c r="T18546" s="73"/>
      <c r="U18546" s="74"/>
      <c r="V18546" s="74"/>
      <c r="W18546" s="74"/>
      <c r="X18546" s="74"/>
    </row>
    <row r="18547">
      <c r="S18547" s="73"/>
      <c r="T18547" s="73"/>
      <c r="U18547" s="74"/>
      <c r="V18547" s="74"/>
      <c r="W18547" s="74"/>
      <c r="X18547" s="74"/>
    </row>
    <row r="18548">
      <c r="S18548" s="73"/>
      <c r="T18548" s="73"/>
      <c r="U18548" s="74"/>
      <c r="V18548" s="74"/>
      <c r="W18548" s="74"/>
      <c r="X18548" s="74"/>
    </row>
    <row r="18549">
      <c r="S18549" s="73"/>
      <c r="T18549" s="73"/>
      <c r="U18549" s="74"/>
      <c r="V18549" s="74"/>
      <c r="W18549" s="74"/>
      <c r="X18549" s="74"/>
    </row>
    <row r="18550">
      <c r="S18550" s="73"/>
      <c r="T18550" s="73"/>
      <c r="U18550" s="74"/>
      <c r="V18550" s="74"/>
      <c r="W18550" s="74"/>
      <c r="X18550" s="74"/>
    </row>
    <row r="18551">
      <c r="S18551" s="73"/>
      <c r="T18551" s="73"/>
      <c r="U18551" s="74"/>
      <c r="V18551" s="74"/>
      <c r="W18551" s="74"/>
      <c r="X18551" s="74"/>
    </row>
    <row r="18552">
      <c r="S18552" s="73"/>
      <c r="T18552" s="73"/>
      <c r="U18552" s="74"/>
      <c r="V18552" s="74"/>
      <c r="W18552" s="74"/>
      <c r="X18552" s="74"/>
    </row>
    <row r="18553">
      <c r="S18553" s="73"/>
      <c r="T18553" s="73"/>
      <c r="U18553" s="74"/>
      <c r="V18553" s="74"/>
      <c r="W18553" s="74"/>
      <c r="X18553" s="74"/>
    </row>
    <row r="18554">
      <c r="S18554" s="73"/>
      <c r="T18554" s="73"/>
      <c r="U18554" s="74"/>
      <c r="V18554" s="74"/>
      <c r="W18554" s="74"/>
      <c r="X18554" s="74"/>
    </row>
    <row r="18555">
      <c r="S18555" s="73"/>
      <c r="T18555" s="73"/>
      <c r="U18555" s="74"/>
      <c r="V18555" s="74"/>
      <c r="W18555" s="74"/>
      <c r="X18555" s="74"/>
    </row>
    <row r="18556">
      <c r="S18556" s="73"/>
      <c r="T18556" s="73"/>
      <c r="U18556" s="74"/>
      <c r="V18556" s="74"/>
      <c r="W18556" s="74"/>
      <c r="X18556" s="74"/>
    </row>
    <row r="18557">
      <c r="S18557" s="73"/>
      <c r="T18557" s="73"/>
      <c r="U18557" s="74"/>
      <c r="V18557" s="74"/>
      <c r="W18557" s="74"/>
      <c r="X18557" s="74"/>
    </row>
    <row r="18558">
      <c r="S18558" s="73"/>
      <c r="T18558" s="73"/>
      <c r="U18558" s="74"/>
      <c r="V18558" s="74"/>
      <c r="W18558" s="74"/>
      <c r="X18558" s="74"/>
    </row>
    <row r="18559">
      <c r="S18559" s="73"/>
      <c r="T18559" s="73"/>
      <c r="U18559" s="74"/>
      <c r="V18559" s="74"/>
      <c r="W18559" s="74"/>
      <c r="X18559" s="74"/>
    </row>
    <row r="18560">
      <c r="S18560" s="73"/>
      <c r="T18560" s="73"/>
      <c r="U18560" s="74"/>
      <c r="V18560" s="74"/>
      <c r="W18560" s="74"/>
      <c r="X18560" s="74"/>
    </row>
    <row r="18561">
      <c r="S18561" s="73"/>
      <c r="T18561" s="73"/>
      <c r="U18561" s="74"/>
      <c r="V18561" s="74"/>
      <c r="W18561" s="74"/>
      <c r="X18561" s="74"/>
    </row>
    <row r="18562">
      <c r="S18562" s="73"/>
      <c r="T18562" s="73"/>
      <c r="U18562" s="74"/>
      <c r="V18562" s="74"/>
      <c r="W18562" s="74"/>
      <c r="X18562" s="74"/>
    </row>
    <row r="18563">
      <c r="S18563" s="73"/>
      <c r="T18563" s="73"/>
      <c r="U18563" s="74"/>
      <c r="V18563" s="74"/>
      <c r="W18563" s="74"/>
      <c r="X18563" s="74"/>
    </row>
    <row r="18564">
      <c r="S18564" s="73"/>
      <c r="T18564" s="73"/>
      <c r="U18564" s="74"/>
      <c r="V18564" s="74"/>
      <c r="W18564" s="74"/>
      <c r="X18564" s="74"/>
    </row>
    <row r="18565">
      <c r="S18565" s="73"/>
      <c r="T18565" s="73"/>
      <c r="U18565" s="74"/>
      <c r="V18565" s="74"/>
      <c r="W18565" s="74"/>
      <c r="X18565" s="74"/>
    </row>
    <row r="18566">
      <c r="S18566" s="73"/>
      <c r="T18566" s="73"/>
      <c r="U18566" s="74"/>
      <c r="V18566" s="74"/>
      <c r="W18566" s="74"/>
      <c r="X18566" s="74"/>
    </row>
    <row r="18567">
      <c r="S18567" s="73"/>
      <c r="T18567" s="73"/>
      <c r="U18567" s="74"/>
      <c r="V18567" s="74"/>
      <c r="W18567" s="74"/>
      <c r="X18567" s="74"/>
    </row>
    <row r="18568">
      <c r="S18568" s="73"/>
      <c r="T18568" s="73"/>
      <c r="U18568" s="74"/>
      <c r="V18568" s="74"/>
      <c r="W18568" s="74"/>
      <c r="X18568" s="74"/>
    </row>
    <row r="18569">
      <c r="S18569" s="73"/>
      <c r="T18569" s="73"/>
      <c r="U18569" s="74"/>
      <c r="V18569" s="74"/>
      <c r="W18569" s="74"/>
      <c r="X18569" s="74"/>
    </row>
    <row r="18570">
      <c r="S18570" s="73"/>
      <c r="T18570" s="73"/>
      <c r="U18570" s="74"/>
      <c r="V18570" s="74"/>
      <c r="W18570" s="74"/>
      <c r="X18570" s="74"/>
    </row>
    <row r="18571">
      <c r="S18571" s="73"/>
      <c r="T18571" s="73"/>
      <c r="U18571" s="74"/>
      <c r="V18571" s="74"/>
      <c r="W18571" s="74"/>
      <c r="X18571" s="74"/>
    </row>
    <row r="18572">
      <c r="S18572" s="73"/>
      <c r="T18572" s="73"/>
      <c r="U18572" s="74"/>
      <c r="V18572" s="74"/>
      <c r="W18572" s="74"/>
      <c r="X18572" s="74"/>
    </row>
    <row r="18573">
      <c r="S18573" s="73"/>
      <c r="T18573" s="73"/>
      <c r="U18573" s="74"/>
      <c r="V18573" s="74"/>
      <c r="W18573" s="74"/>
      <c r="X18573" s="74"/>
    </row>
    <row r="18574">
      <c r="S18574" s="73"/>
      <c r="T18574" s="73"/>
      <c r="U18574" s="74"/>
      <c r="V18574" s="74"/>
      <c r="W18574" s="74"/>
      <c r="X18574" s="74"/>
    </row>
    <row r="18575">
      <c r="S18575" s="73"/>
      <c r="T18575" s="73"/>
      <c r="U18575" s="74"/>
      <c r="V18575" s="74"/>
      <c r="W18575" s="74"/>
      <c r="X18575" s="74"/>
    </row>
    <row r="18576">
      <c r="S18576" s="73"/>
      <c r="T18576" s="73"/>
      <c r="U18576" s="74"/>
      <c r="V18576" s="74"/>
      <c r="W18576" s="74"/>
      <c r="X18576" s="74"/>
    </row>
    <row r="18577">
      <c r="S18577" s="73"/>
      <c r="T18577" s="73"/>
      <c r="U18577" s="74"/>
      <c r="V18577" s="74"/>
      <c r="W18577" s="74"/>
      <c r="X18577" s="74"/>
    </row>
    <row r="18578">
      <c r="S18578" s="73"/>
      <c r="T18578" s="73"/>
      <c r="U18578" s="74"/>
      <c r="V18578" s="74"/>
      <c r="W18578" s="74"/>
      <c r="X18578" s="74"/>
    </row>
    <row r="18579">
      <c r="S18579" s="73"/>
      <c r="T18579" s="73"/>
      <c r="U18579" s="74"/>
      <c r="V18579" s="74"/>
      <c r="W18579" s="74"/>
      <c r="X18579" s="74"/>
    </row>
    <row r="18580">
      <c r="S18580" s="73"/>
      <c r="T18580" s="73"/>
      <c r="U18580" s="74"/>
      <c r="V18580" s="74"/>
      <c r="W18580" s="74"/>
      <c r="X18580" s="74"/>
    </row>
    <row r="18581">
      <c r="S18581" s="73"/>
      <c r="T18581" s="73"/>
      <c r="U18581" s="74"/>
      <c r="V18581" s="74"/>
      <c r="W18581" s="74"/>
      <c r="X18581" s="74"/>
    </row>
    <row r="18582">
      <c r="S18582" s="73"/>
      <c r="T18582" s="73"/>
      <c r="U18582" s="74"/>
      <c r="V18582" s="74"/>
      <c r="W18582" s="74"/>
      <c r="X18582" s="74"/>
    </row>
    <row r="18583">
      <c r="S18583" s="73"/>
      <c r="T18583" s="73"/>
      <c r="U18583" s="74"/>
      <c r="V18583" s="74"/>
      <c r="W18583" s="74"/>
      <c r="X18583" s="74"/>
    </row>
    <row r="18584">
      <c r="S18584" s="73"/>
      <c r="T18584" s="73"/>
      <c r="U18584" s="74"/>
      <c r="V18584" s="74"/>
      <c r="W18584" s="74"/>
      <c r="X18584" s="74"/>
    </row>
    <row r="18585">
      <c r="S18585" s="73"/>
      <c r="T18585" s="73"/>
      <c r="U18585" s="74"/>
      <c r="V18585" s="74"/>
      <c r="W18585" s="74"/>
      <c r="X18585" s="74"/>
    </row>
    <row r="18586">
      <c r="S18586" s="73"/>
      <c r="T18586" s="73"/>
      <c r="U18586" s="74"/>
      <c r="V18586" s="74"/>
      <c r="W18586" s="74"/>
      <c r="X18586" s="74"/>
    </row>
    <row r="18587">
      <c r="S18587" s="73"/>
      <c r="T18587" s="73"/>
      <c r="U18587" s="74"/>
      <c r="V18587" s="74"/>
      <c r="W18587" s="74"/>
      <c r="X18587" s="74"/>
    </row>
    <row r="18588">
      <c r="S18588" s="73"/>
      <c r="T18588" s="73"/>
      <c r="U18588" s="74"/>
      <c r="V18588" s="74"/>
      <c r="W18588" s="74"/>
      <c r="X18588" s="74"/>
    </row>
    <row r="18589">
      <c r="S18589" s="73"/>
      <c r="T18589" s="73"/>
      <c r="U18589" s="74"/>
      <c r="V18589" s="74"/>
      <c r="W18589" s="74"/>
      <c r="X18589" s="74"/>
    </row>
    <row r="18590">
      <c r="S18590" s="73"/>
      <c r="T18590" s="73"/>
      <c r="U18590" s="74"/>
      <c r="V18590" s="74"/>
      <c r="W18590" s="74"/>
      <c r="X18590" s="74"/>
    </row>
    <row r="18591">
      <c r="S18591" s="73"/>
      <c r="T18591" s="73"/>
      <c r="U18591" s="74"/>
      <c r="V18591" s="74"/>
      <c r="W18591" s="74"/>
      <c r="X18591" s="74"/>
    </row>
    <row r="18592">
      <c r="S18592" s="73"/>
      <c r="T18592" s="73"/>
      <c r="U18592" s="74"/>
      <c r="V18592" s="74"/>
      <c r="W18592" s="74"/>
      <c r="X18592" s="74"/>
    </row>
    <row r="18593">
      <c r="S18593" s="73"/>
      <c r="T18593" s="73"/>
      <c r="U18593" s="74"/>
      <c r="V18593" s="74"/>
      <c r="W18593" s="74"/>
      <c r="X18593" s="74"/>
    </row>
    <row r="18594">
      <c r="S18594" s="73"/>
      <c r="T18594" s="73"/>
      <c r="U18594" s="74"/>
      <c r="V18594" s="74"/>
      <c r="W18594" s="74"/>
      <c r="X18594" s="74"/>
    </row>
    <row r="18595">
      <c r="S18595" s="73"/>
      <c r="T18595" s="73"/>
      <c r="U18595" s="74"/>
      <c r="V18595" s="74"/>
      <c r="W18595" s="74"/>
      <c r="X18595" s="74"/>
    </row>
    <row r="18596">
      <c r="S18596" s="73"/>
      <c r="T18596" s="73"/>
      <c r="U18596" s="74"/>
      <c r="V18596" s="74"/>
      <c r="W18596" s="74"/>
      <c r="X18596" s="74"/>
    </row>
    <row r="18597">
      <c r="S18597" s="73"/>
      <c r="T18597" s="73"/>
      <c r="U18597" s="74"/>
      <c r="V18597" s="74"/>
      <c r="W18597" s="74"/>
      <c r="X18597" s="74"/>
    </row>
    <row r="18598">
      <c r="S18598" s="73"/>
      <c r="T18598" s="73"/>
      <c r="U18598" s="74"/>
      <c r="V18598" s="74"/>
      <c r="W18598" s="74"/>
      <c r="X18598" s="74"/>
    </row>
    <row r="18599">
      <c r="S18599" s="73"/>
      <c r="T18599" s="73"/>
      <c r="U18599" s="74"/>
      <c r="V18599" s="74"/>
      <c r="W18599" s="74"/>
      <c r="X18599" s="74"/>
    </row>
    <row r="18600">
      <c r="S18600" s="73"/>
      <c r="T18600" s="73"/>
      <c r="U18600" s="74"/>
      <c r="V18600" s="74"/>
      <c r="W18600" s="74"/>
      <c r="X18600" s="74"/>
    </row>
    <row r="18601">
      <c r="S18601" s="73"/>
      <c r="T18601" s="73"/>
      <c r="U18601" s="74"/>
      <c r="V18601" s="74"/>
      <c r="W18601" s="74"/>
      <c r="X18601" s="74"/>
    </row>
    <row r="18602">
      <c r="S18602" s="73"/>
      <c r="T18602" s="73"/>
      <c r="U18602" s="74"/>
      <c r="V18602" s="74"/>
      <c r="W18602" s="74"/>
      <c r="X18602" s="74"/>
    </row>
    <row r="18603">
      <c r="S18603" s="73"/>
      <c r="T18603" s="73"/>
      <c r="U18603" s="74"/>
      <c r="V18603" s="74"/>
      <c r="W18603" s="74"/>
      <c r="X18603" s="74"/>
    </row>
    <row r="18604">
      <c r="S18604" s="73"/>
      <c r="T18604" s="73"/>
      <c r="U18604" s="74"/>
      <c r="V18604" s="74"/>
      <c r="W18604" s="74"/>
      <c r="X18604" s="74"/>
    </row>
    <row r="18605">
      <c r="S18605" s="73"/>
      <c r="T18605" s="73"/>
      <c r="U18605" s="74"/>
      <c r="V18605" s="74"/>
      <c r="W18605" s="74"/>
      <c r="X18605" s="74"/>
    </row>
    <row r="18606">
      <c r="S18606" s="73"/>
      <c r="T18606" s="73"/>
      <c r="U18606" s="74"/>
      <c r="V18606" s="74"/>
      <c r="W18606" s="74"/>
      <c r="X18606" s="74"/>
    </row>
    <row r="18607">
      <c r="S18607" s="73"/>
      <c r="T18607" s="73"/>
      <c r="U18607" s="74"/>
      <c r="V18607" s="74"/>
      <c r="W18607" s="74"/>
      <c r="X18607" s="74"/>
    </row>
    <row r="18608">
      <c r="S18608" s="73"/>
      <c r="T18608" s="73"/>
      <c r="U18608" s="74"/>
      <c r="V18608" s="74"/>
      <c r="W18608" s="74"/>
      <c r="X18608" s="74"/>
    </row>
    <row r="18609">
      <c r="S18609" s="73"/>
      <c r="T18609" s="73"/>
      <c r="U18609" s="74"/>
      <c r="V18609" s="74"/>
      <c r="W18609" s="74"/>
      <c r="X18609" s="74"/>
    </row>
    <row r="18610">
      <c r="S18610" s="73"/>
      <c r="T18610" s="73"/>
      <c r="U18610" s="74"/>
      <c r="V18610" s="74"/>
      <c r="W18610" s="74"/>
      <c r="X18610" s="74"/>
    </row>
    <row r="18611">
      <c r="S18611" s="73"/>
      <c r="T18611" s="73"/>
      <c r="U18611" s="74"/>
      <c r="V18611" s="74"/>
      <c r="W18611" s="74"/>
      <c r="X18611" s="74"/>
    </row>
    <row r="18612">
      <c r="S18612" s="73"/>
      <c r="T18612" s="73"/>
      <c r="U18612" s="74"/>
      <c r="V18612" s="74"/>
      <c r="W18612" s="74"/>
      <c r="X18612" s="74"/>
    </row>
    <row r="18613">
      <c r="S18613" s="73"/>
      <c r="T18613" s="73"/>
      <c r="U18613" s="74"/>
      <c r="V18613" s="74"/>
      <c r="W18613" s="74"/>
      <c r="X18613" s="74"/>
    </row>
    <row r="18614">
      <c r="S18614" s="73"/>
      <c r="T18614" s="73"/>
      <c r="U18614" s="74"/>
      <c r="V18614" s="74"/>
      <c r="W18614" s="74"/>
      <c r="X18614" s="74"/>
    </row>
    <row r="18615">
      <c r="S18615" s="73"/>
      <c r="T18615" s="73"/>
      <c r="U18615" s="74"/>
      <c r="V18615" s="74"/>
      <c r="W18615" s="74"/>
      <c r="X18615" s="74"/>
    </row>
    <row r="18616">
      <c r="S18616" s="73"/>
      <c r="T18616" s="73"/>
      <c r="U18616" s="74"/>
      <c r="V18616" s="74"/>
      <c r="W18616" s="74"/>
      <c r="X18616" s="74"/>
    </row>
    <row r="18617">
      <c r="S18617" s="73"/>
      <c r="T18617" s="73"/>
      <c r="U18617" s="74"/>
      <c r="V18617" s="74"/>
      <c r="W18617" s="74"/>
      <c r="X18617" s="74"/>
    </row>
    <row r="18618">
      <c r="S18618" s="73"/>
      <c r="T18618" s="73"/>
      <c r="U18618" s="74"/>
      <c r="V18618" s="74"/>
      <c r="W18618" s="74"/>
      <c r="X18618" s="74"/>
    </row>
    <row r="18619">
      <c r="S18619" s="73"/>
      <c r="T18619" s="73"/>
      <c r="U18619" s="74"/>
      <c r="V18619" s="74"/>
      <c r="W18619" s="74"/>
      <c r="X18619" s="74"/>
    </row>
    <row r="18620">
      <c r="S18620" s="73"/>
      <c r="T18620" s="73"/>
      <c r="U18620" s="74"/>
      <c r="V18620" s="74"/>
      <c r="W18620" s="74"/>
      <c r="X18620" s="74"/>
    </row>
    <row r="18621">
      <c r="S18621" s="73"/>
      <c r="T18621" s="73"/>
      <c r="U18621" s="74"/>
      <c r="V18621" s="74"/>
      <c r="W18621" s="74"/>
      <c r="X18621" s="74"/>
    </row>
    <row r="18622">
      <c r="S18622" s="73"/>
      <c r="T18622" s="73"/>
      <c r="U18622" s="74"/>
      <c r="V18622" s="74"/>
      <c r="W18622" s="74"/>
      <c r="X18622" s="74"/>
    </row>
    <row r="18623">
      <c r="S18623" s="73"/>
      <c r="T18623" s="73"/>
      <c r="U18623" s="74"/>
      <c r="V18623" s="74"/>
      <c r="W18623" s="74"/>
      <c r="X18623" s="74"/>
    </row>
    <row r="18624">
      <c r="S18624" s="73"/>
      <c r="T18624" s="73"/>
      <c r="U18624" s="74"/>
      <c r="V18624" s="74"/>
      <c r="W18624" s="74"/>
      <c r="X18624" s="74"/>
    </row>
    <row r="18625">
      <c r="S18625" s="73"/>
      <c r="T18625" s="73"/>
      <c r="U18625" s="74"/>
      <c r="V18625" s="74"/>
      <c r="W18625" s="74"/>
      <c r="X18625" s="74"/>
    </row>
    <row r="18626">
      <c r="S18626" s="73"/>
      <c r="T18626" s="73"/>
      <c r="U18626" s="74"/>
      <c r="V18626" s="74"/>
      <c r="W18626" s="74"/>
      <c r="X18626" s="74"/>
    </row>
    <row r="18627">
      <c r="S18627" s="73"/>
      <c r="T18627" s="73"/>
      <c r="U18627" s="74"/>
      <c r="V18627" s="74"/>
      <c r="W18627" s="74"/>
      <c r="X18627" s="74"/>
    </row>
    <row r="18628">
      <c r="S18628" s="73"/>
      <c r="T18628" s="73"/>
      <c r="U18628" s="74"/>
      <c r="V18628" s="74"/>
      <c r="W18628" s="74"/>
      <c r="X18628" s="74"/>
    </row>
    <row r="18629">
      <c r="S18629" s="73"/>
      <c r="T18629" s="73"/>
      <c r="U18629" s="74"/>
      <c r="V18629" s="74"/>
      <c r="W18629" s="74"/>
      <c r="X18629" s="74"/>
    </row>
    <row r="18630">
      <c r="S18630" s="73"/>
      <c r="T18630" s="73"/>
      <c r="U18630" s="74"/>
      <c r="V18630" s="74"/>
      <c r="W18630" s="74"/>
      <c r="X18630" s="74"/>
    </row>
    <row r="18631">
      <c r="S18631" s="73"/>
      <c r="T18631" s="73"/>
      <c r="U18631" s="74"/>
      <c r="V18631" s="74"/>
      <c r="W18631" s="74"/>
      <c r="X18631" s="74"/>
    </row>
    <row r="18632">
      <c r="S18632" s="73"/>
      <c r="T18632" s="73"/>
      <c r="U18632" s="74"/>
      <c r="V18632" s="74"/>
      <c r="W18632" s="74"/>
      <c r="X18632" s="74"/>
    </row>
    <row r="18633">
      <c r="S18633" s="73"/>
      <c r="T18633" s="73"/>
      <c r="U18633" s="74"/>
      <c r="V18633" s="74"/>
      <c r="W18633" s="74"/>
      <c r="X18633" s="74"/>
    </row>
    <row r="18634">
      <c r="S18634" s="76"/>
      <c r="T18634" s="73"/>
      <c r="U18634" s="74"/>
      <c r="V18634" s="74"/>
      <c r="W18634" s="74"/>
      <c r="X18634" s="74"/>
    </row>
    <row r="18635">
      <c r="S18635" s="73"/>
      <c r="T18635" s="73"/>
      <c r="U18635" s="74"/>
      <c r="V18635" s="74"/>
      <c r="W18635" s="74"/>
      <c r="X18635" s="74"/>
    </row>
    <row r="18636">
      <c r="S18636" s="73"/>
      <c r="T18636" s="73"/>
      <c r="U18636" s="74"/>
      <c r="V18636" s="74"/>
      <c r="W18636" s="74"/>
      <c r="X18636" s="74"/>
    </row>
    <row r="18637">
      <c r="S18637" s="73"/>
      <c r="T18637" s="73"/>
      <c r="U18637" s="74"/>
      <c r="V18637" s="74"/>
      <c r="W18637" s="74"/>
      <c r="X18637" s="74"/>
    </row>
    <row r="18638">
      <c r="S18638" s="73"/>
      <c r="T18638" s="73"/>
      <c r="U18638" s="74"/>
      <c r="V18638" s="74"/>
      <c r="W18638" s="74"/>
      <c r="X18638" s="74"/>
    </row>
    <row r="18639">
      <c r="S18639" s="73"/>
      <c r="T18639" s="73"/>
      <c r="U18639" s="74"/>
      <c r="V18639" s="74"/>
      <c r="W18639" s="74"/>
      <c r="X18639" s="74"/>
    </row>
    <row r="18640">
      <c r="S18640" s="73"/>
      <c r="T18640" s="73"/>
      <c r="U18640" s="74"/>
      <c r="V18640" s="74"/>
      <c r="W18640" s="74"/>
      <c r="X18640" s="74"/>
    </row>
    <row r="18641">
      <c r="S18641" s="73"/>
      <c r="T18641" s="73"/>
      <c r="U18641" s="74"/>
      <c r="V18641" s="74"/>
      <c r="W18641" s="74"/>
      <c r="X18641" s="74"/>
    </row>
    <row r="18642">
      <c r="S18642" s="73"/>
      <c r="T18642" s="73"/>
      <c r="U18642" s="74"/>
      <c r="V18642" s="74"/>
      <c r="W18642" s="74"/>
      <c r="X18642" s="74"/>
    </row>
    <row r="18643">
      <c r="S18643" s="73"/>
      <c r="T18643" s="73"/>
      <c r="U18643" s="74"/>
      <c r="V18643" s="74"/>
      <c r="W18643" s="74"/>
      <c r="X18643" s="74"/>
    </row>
    <row r="18644">
      <c r="S18644" s="73"/>
      <c r="T18644" s="73"/>
      <c r="U18644" s="74"/>
      <c r="V18644" s="74"/>
      <c r="W18644" s="74"/>
      <c r="X18644" s="74"/>
    </row>
    <row r="18645">
      <c r="S18645" s="73"/>
      <c r="T18645" s="73"/>
      <c r="U18645" s="74"/>
      <c r="V18645" s="74"/>
      <c r="W18645" s="74"/>
      <c r="X18645" s="74"/>
    </row>
    <row r="18646">
      <c r="S18646" s="73"/>
      <c r="T18646" s="73"/>
      <c r="U18646" s="74"/>
      <c r="V18646" s="74"/>
      <c r="W18646" s="74"/>
      <c r="X18646" s="74"/>
    </row>
    <row r="18647">
      <c r="S18647" s="73"/>
      <c r="T18647" s="73"/>
      <c r="U18647" s="74"/>
      <c r="V18647" s="74"/>
      <c r="W18647" s="74"/>
      <c r="X18647" s="74"/>
    </row>
    <row r="18648">
      <c r="S18648" s="73"/>
      <c r="T18648" s="73"/>
      <c r="U18648" s="74"/>
      <c r="V18648" s="74"/>
      <c r="W18648" s="74"/>
      <c r="X18648" s="74"/>
    </row>
    <row r="18649">
      <c r="S18649" s="73"/>
      <c r="T18649" s="73"/>
      <c r="U18649" s="74"/>
      <c r="V18649" s="74"/>
      <c r="W18649" s="74"/>
      <c r="X18649" s="74"/>
    </row>
    <row r="18650">
      <c r="S18650" s="73"/>
      <c r="T18650" s="73"/>
      <c r="U18650" s="74"/>
      <c r="V18650" s="74"/>
      <c r="W18650" s="74"/>
      <c r="X18650" s="74"/>
    </row>
    <row r="18651">
      <c r="S18651" s="73"/>
      <c r="T18651" s="73"/>
      <c r="U18651" s="74"/>
      <c r="V18651" s="74"/>
      <c r="W18651" s="74"/>
      <c r="X18651" s="74"/>
    </row>
    <row r="18652">
      <c r="S18652" s="73"/>
      <c r="T18652" s="73"/>
      <c r="U18652" s="74"/>
      <c r="V18652" s="74"/>
      <c r="W18652" s="74"/>
      <c r="X18652" s="74"/>
    </row>
    <row r="18653">
      <c r="S18653" s="73"/>
      <c r="T18653" s="73"/>
      <c r="U18653" s="74"/>
      <c r="V18653" s="74"/>
      <c r="W18653" s="74"/>
      <c r="X18653" s="74"/>
    </row>
    <row r="18654">
      <c r="S18654" s="73"/>
      <c r="T18654" s="73"/>
      <c r="U18654" s="74"/>
      <c r="V18654" s="74"/>
      <c r="W18654" s="74"/>
      <c r="X18654" s="74"/>
    </row>
    <row r="18655">
      <c r="S18655" s="73"/>
      <c r="T18655" s="73"/>
      <c r="U18655" s="74"/>
      <c r="V18655" s="74"/>
      <c r="W18655" s="74"/>
      <c r="X18655" s="74"/>
    </row>
    <row r="18656">
      <c r="S18656" s="73"/>
      <c r="T18656" s="73"/>
      <c r="U18656" s="74"/>
      <c r="V18656" s="74"/>
      <c r="W18656" s="74"/>
      <c r="X18656" s="74"/>
    </row>
    <row r="18657">
      <c r="S18657" s="73"/>
      <c r="T18657" s="73"/>
      <c r="U18657" s="74"/>
      <c r="V18657" s="74"/>
      <c r="W18657" s="74"/>
      <c r="X18657" s="74"/>
    </row>
    <row r="18658">
      <c r="S18658" s="73"/>
      <c r="T18658" s="73"/>
      <c r="U18658" s="74"/>
      <c r="V18658" s="74"/>
      <c r="W18658" s="74"/>
      <c r="X18658" s="74"/>
    </row>
    <row r="18659">
      <c r="S18659" s="73"/>
      <c r="T18659" s="73"/>
      <c r="U18659" s="74"/>
      <c r="V18659" s="74"/>
      <c r="W18659" s="74"/>
      <c r="X18659" s="74"/>
    </row>
    <row r="18660">
      <c r="S18660" s="73"/>
      <c r="T18660" s="73"/>
      <c r="U18660" s="74"/>
      <c r="V18660" s="74"/>
      <c r="W18660" s="74"/>
      <c r="X18660" s="74"/>
    </row>
    <row r="18661">
      <c r="S18661" s="73"/>
      <c r="T18661" s="73"/>
      <c r="U18661" s="74"/>
      <c r="V18661" s="74"/>
      <c r="W18661" s="74"/>
      <c r="X18661" s="74"/>
    </row>
    <row r="18662">
      <c r="S18662" s="73"/>
      <c r="T18662" s="73"/>
      <c r="U18662" s="74"/>
      <c r="V18662" s="74"/>
      <c r="W18662" s="74"/>
      <c r="X18662" s="74"/>
    </row>
    <row r="18663">
      <c r="S18663" s="73"/>
      <c r="T18663" s="73"/>
      <c r="U18663" s="74"/>
      <c r="V18663" s="74"/>
      <c r="W18663" s="74"/>
      <c r="X18663" s="74"/>
    </row>
    <row r="18664">
      <c r="S18664" s="73"/>
      <c r="T18664" s="73"/>
      <c r="U18664" s="74"/>
      <c r="V18664" s="74"/>
      <c r="W18664" s="74"/>
      <c r="X18664" s="74"/>
    </row>
    <row r="18665">
      <c r="S18665" s="73"/>
      <c r="T18665" s="73"/>
      <c r="U18665" s="74"/>
      <c r="V18665" s="74"/>
      <c r="W18665" s="74"/>
      <c r="X18665" s="74"/>
    </row>
    <row r="18666">
      <c r="S18666" s="73"/>
      <c r="T18666" s="73"/>
      <c r="U18666" s="74"/>
      <c r="V18666" s="74"/>
      <c r="W18666" s="74"/>
      <c r="X18666" s="74"/>
    </row>
    <row r="18667">
      <c r="S18667" s="76"/>
      <c r="T18667" s="73"/>
      <c r="U18667" s="74"/>
      <c r="V18667" s="74"/>
      <c r="W18667" s="74"/>
      <c r="X18667" s="74"/>
    </row>
    <row r="18668">
      <c r="S18668" s="73"/>
      <c r="T18668" s="73"/>
      <c r="U18668" s="74"/>
      <c r="V18668" s="74"/>
      <c r="W18668" s="74"/>
      <c r="X18668" s="74"/>
    </row>
    <row r="18669">
      <c r="S18669" s="76"/>
      <c r="T18669" s="73"/>
      <c r="U18669" s="74"/>
      <c r="V18669" s="74"/>
      <c r="W18669" s="74"/>
      <c r="X18669" s="74"/>
    </row>
    <row r="18670">
      <c r="S18670" s="73"/>
      <c r="T18670" s="73"/>
      <c r="U18670" s="74"/>
      <c r="V18670" s="74"/>
      <c r="W18670" s="74"/>
      <c r="X18670" s="74"/>
    </row>
    <row r="18671">
      <c r="S18671" s="73"/>
      <c r="T18671" s="73"/>
      <c r="U18671" s="74"/>
      <c r="V18671" s="74"/>
      <c r="W18671" s="74"/>
      <c r="X18671" s="74"/>
    </row>
    <row r="18672">
      <c r="S18672" s="73"/>
      <c r="T18672" s="73"/>
      <c r="U18672" s="74"/>
      <c r="V18672" s="74"/>
      <c r="W18672" s="74"/>
      <c r="X18672" s="74"/>
    </row>
    <row r="18673">
      <c r="S18673" s="73"/>
      <c r="T18673" s="73"/>
      <c r="U18673" s="74"/>
      <c r="V18673" s="74"/>
      <c r="W18673" s="74"/>
      <c r="X18673" s="74"/>
    </row>
    <row r="18674">
      <c r="S18674" s="73"/>
      <c r="T18674" s="73"/>
      <c r="U18674" s="74"/>
      <c r="V18674" s="74"/>
      <c r="W18674" s="74"/>
      <c r="X18674" s="74"/>
    </row>
    <row r="18675">
      <c r="S18675" s="73"/>
      <c r="T18675" s="73"/>
      <c r="U18675" s="74"/>
      <c r="V18675" s="74"/>
      <c r="W18675" s="74"/>
      <c r="X18675" s="74"/>
    </row>
    <row r="18676">
      <c r="S18676" s="73"/>
      <c r="T18676" s="73"/>
      <c r="U18676" s="74"/>
      <c r="V18676" s="74"/>
      <c r="W18676" s="74"/>
      <c r="X18676" s="74"/>
    </row>
    <row r="18677">
      <c r="S18677" s="73"/>
      <c r="T18677" s="73"/>
      <c r="U18677" s="74"/>
      <c r="V18677" s="74"/>
      <c r="W18677" s="74"/>
      <c r="X18677" s="74"/>
    </row>
    <row r="18678">
      <c r="S18678" s="73"/>
      <c r="T18678" s="73"/>
      <c r="U18678" s="74"/>
      <c r="V18678" s="74"/>
      <c r="W18678" s="74"/>
      <c r="X18678" s="74"/>
    </row>
    <row r="18679">
      <c r="S18679" s="73"/>
      <c r="T18679" s="73"/>
      <c r="U18679" s="74"/>
      <c r="V18679" s="74"/>
      <c r="W18679" s="74"/>
      <c r="X18679" s="74"/>
    </row>
    <row r="18680">
      <c r="S18680" s="73"/>
      <c r="T18680" s="73"/>
      <c r="U18680" s="74"/>
      <c r="V18680" s="74"/>
      <c r="W18680" s="74"/>
      <c r="X18680" s="74"/>
    </row>
    <row r="18681">
      <c r="S18681" s="73"/>
      <c r="T18681" s="73"/>
      <c r="U18681" s="74"/>
      <c r="V18681" s="74"/>
      <c r="W18681" s="74"/>
      <c r="X18681" s="74"/>
    </row>
    <row r="18682">
      <c r="S18682" s="73"/>
      <c r="T18682" s="73"/>
      <c r="U18682" s="74"/>
      <c r="V18682" s="74"/>
      <c r="W18682" s="74"/>
      <c r="X18682" s="74"/>
    </row>
    <row r="18683">
      <c r="S18683" s="73"/>
      <c r="T18683" s="73"/>
      <c r="U18683" s="74"/>
      <c r="V18683" s="74"/>
      <c r="W18683" s="74"/>
      <c r="X18683" s="74"/>
    </row>
    <row r="18684">
      <c r="S18684" s="73"/>
      <c r="T18684" s="73"/>
      <c r="U18684" s="74"/>
      <c r="V18684" s="74"/>
      <c r="W18684" s="74"/>
      <c r="X18684" s="74"/>
    </row>
    <row r="18685">
      <c r="S18685" s="73"/>
      <c r="T18685" s="73"/>
      <c r="U18685" s="74"/>
      <c r="V18685" s="74"/>
      <c r="W18685" s="74"/>
      <c r="X18685" s="74"/>
    </row>
    <row r="18686">
      <c r="S18686" s="73"/>
      <c r="T18686" s="73"/>
      <c r="U18686" s="74"/>
      <c r="V18686" s="74"/>
      <c r="W18686" s="74"/>
      <c r="X18686" s="74"/>
    </row>
    <row r="18687">
      <c r="S18687" s="73"/>
      <c r="T18687" s="73"/>
      <c r="U18687" s="74"/>
      <c r="V18687" s="74"/>
      <c r="W18687" s="74"/>
      <c r="X18687" s="74"/>
    </row>
    <row r="18688">
      <c r="S18688" s="73"/>
      <c r="T18688" s="73"/>
      <c r="U18688" s="74"/>
      <c r="V18688" s="74"/>
      <c r="W18688" s="74"/>
      <c r="X18688" s="74"/>
    </row>
    <row r="18689">
      <c r="S18689" s="73"/>
      <c r="T18689" s="73"/>
      <c r="U18689" s="74"/>
      <c r="V18689" s="74"/>
      <c r="W18689" s="74"/>
      <c r="X18689" s="74"/>
    </row>
    <row r="18690">
      <c r="S18690" s="73"/>
      <c r="T18690" s="73"/>
      <c r="U18690" s="74"/>
      <c r="V18690" s="74"/>
      <c r="W18690" s="74"/>
      <c r="X18690" s="74"/>
    </row>
    <row r="18691">
      <c r="S18691" s="73"/>
      <c r="T18691" s="73"/>
      <c r="U18691" s="74"/>
      <c r="V18691" s="74"/>
      <c r="W18691" s="74"/>
      <c r="X18691" s="74"/>
    </row>
    <row r="18692">
      <c r="S18692" s="73"/>
      <c r="T18692" s="73"/>
      <c r="U18692" s="74"/>
      <c r="V18692" s="74"/>
      <c r="W18692" s="74"/>
      <c r="X18692" s="74"/>
    </row>
    <row r="18693">
      <c r="S18693" s="73"/>
      <c r="T18693" s="73"/>
      <c r="U18693" s="74"/>
      <c r="V18693" s="74"/>
      <c r="W18693" s="74"/>
      <c r="X18693" s="74"/>
    </row>
    <row r="18694">
      <c r="S18694" s="73"/>
      <c r="T18694" s="73"/>
      <c r="U18694" s="74"/>
      <c r="V18694" s="74"/>
      <c r="W18694" s="74"/>
      <c r="X18694" s="74"/>
    </row>
    <row r="18695">
      <c r="S18695" s="73"/>
      <c r="T18695" s="73"/>
      <c r="U18695" s="74"/>
      <c r="V18695" s="74"/>
      <c r="W18695" s="74"/>
      <c r="X18695" s="74"/>
    </row>
    <row r="18696">
      <c r="S18696" s="73"/>
      <c r="T18696" s="73"/>
      <c r="U18696" s="74"/>
      <c r="V18696" s="74"/>
      <c r="W18696" s="74"/>
      <c r="X18696" s="74"/>
    </row>
    <row r="18697">
      <c r="S18697" s="73"/>
      <c r="T18697" s="73"/>
      <c r="U18697" s="74"/>
      <c r="V18697" s="74"/>
      <c r="W18697" s="74"/>
      <c r="X18697" s="74"/>
    </row>
    <row r="18698">
      <c r="S18698" s="73"/>
      <c r="T18698" s="73"/>
      <c r="U18698" s="74"/>
      <c r="V18698" s="74"/>
      <c r="W18698" s="74"/>
      <c r="X18698" s="74"/>
    </row>
    <row r="18699">
      <c r="S18699" s="76"/>
      <c r="T18699" s="73"/>
      <c r="U18699" s="74"/>
      <c r="V18699" s="74"/>
      <c r="W18699" s="74"/>
      <c r="X18699" s="74"/>
    </row>
    <row r="18700">
      <c r="S18700" s="73"/>
      <c r="T18700" s="73"/>
      <c r="U18700" s="74"/>
      <c r="V18700" s="74"/>
      <c r="W18700" s="74"/>
      <c r="X18700" s="74"/>
    </row>
    <row r="18701">
      <c r="S18701" s="73"/>
      <c r="T18701" s="73"/>
      <c r="U18701" s="74"/>
      <c r="V18701" s="74"/>
      <c r="W18701" s="74"/>
      <c r="X18701" s="74"/>
    </row>
    <row r="18702">
      <c r="S18702" s="73"/>
      <c r="T18702" s="73"/>
      <c r="U18702" s="74"/>
      <c r="V18702" s="74"/>
      <c r="W18702" s="74"/>
      <c r="X18702" s="74"/>
    </row>
    <row r="18703">
      <c r="S18703" s="73"/>
      <c r="T18703" s="73"/>
      <c r="U18703" s="74"/>
      <c r="V18703" s="74"/>
      <c r="W18703" s="74"/>
      <c r="X18703" s="74"/>
    </row>
    <row r="18704">
      <c r="S18704" s="73"/>
      <c r="T18704" s="73"/>
      <c r="U18704" s="74"/>
      <c r="V18704" s="74"/>
      <c r="W18704" s="74"/>
      <c r="X18704" s="74"/>
    </row>
    <row r="18705">
      <c r="S18705" s="73"/>
      <c r="T18705" s="73"/>
      <c r="U18705" s="74"/>
      <c r="V18705" s="74"/>
      <c r="W18705" s="74"/>
      <c r="X18705" s="74"/>
    </row>
    <row r="18706">
      <c r="S18706" s="73"/>
      <c r="T18706" s="73"/>
      <c r="U18706" s="74"/>
      <c r="V18706" s="74"/>
      <c r="W18706" s="74"/>
      <c r="X18706" s="74"/>
    </row>
    <row r="18707">
      <c r="S18707" s="73"/>
      <c r="T18707" s="73"/>
      <c r="U18707" s="74"/>
      <c r="V18707" s="74"/>
      <c r="W18707" s="74"/>
      <c r="X18707" s="74"/>
    </row>
    <row r="18708">
      <c r="S18708" s="73"/>
      <c r="T18708" s="73"/>
      <c r="U18708" s="74"/>
      <c r="V18708" s="74"/>
      <c r="W18708" s="74"/>
      <c r="X18708" s="74"/>
    </row>
    <row r="18709">
      <c r="S18709" s="73"/>
      <c r="T18709" s="73"/>
      <c r="U18709" s="74"/>
      <c r="V18709" s="74"/>
      <c r="W18709" s="74"/>
      <c r="X18709" s="74"/>
    </row>
    <row r="18710">
      <c r="S18710" s="73"/>
      <c r="T18710" s="73"/>
      <c r="U18710" s="74"/>
      <c r="V18710" s="74"/>
      <c r="W18710" s="74"/>
      <c r="X18710" s="74"/>
    </row>
    <row r="18711">
      <c r="S18711" s="73"/>
      <c r="T18711" s="73"/>
      <c r="U18711" s="74"/>
      <c r="V18711" s="74"/>
      <c r="W18711" s="74"/>
      <c r="X18711" s="74"/>
    </row>
    <row r="18712">
      <c r="S18712" s="73"/>
      <c r="T18712" s="73"/>
      <c r="U18712" s="74"/>
      <c r="V18712" s="74"/>
      <c r="W18712" s="74"/>
      <c r="X18712" s="74"/>
    </row>
    <row r="18713">
      <c r="S18713" s="73"/>
      <c r="T18713" s="73"/>
      <c r="U18713" s="74"/>
      <c r="V18713" s="74"/>
      <c r="W18713" s="74"/>
      <c r="X18713" s="74"/>
    </row>
    <row r="18714">
      <c r="S18714" s="73"/>
      <c r="T18714" s="73"/>
      <c r="U18714" s="74"/>
      <c r="V18714" s="74"/>
      <c r="W18714" s="74"/>
      <c r="X18714" s="74"/>
    </row>
    <row r="18715">
      <c r="S18715" s="73"/>
      <c r="T18715" s="73"/>
      <c r="U18715" s="74"/>
      <c r="V18715" s="74"/>
      <c r="W18715" s="74"/>
      <c r="X18715" s="74"/>
    </row>
    <row r="18716">
      <c r="S18716" s="73"/>
      <c r="T18716" s="73"/>
      <c r="U18716" s="74"/>
      <c r="V18716" s="74"/>
      <c r="W18716" s="74"/>
      <c r="X18716" s="74"/>
    </row>
    <row r="18717">
      <c r="S18717" s="73"/>
      <c r="T18717" s="73"/>
      <c r="U18717" s="74"/>
      <c r="V18717" s="74"/>
      <c r="W18717" s="74"/>
      <c r="X18717" s="74"/>
    </row>
    <row r="18718">
      <c r="S18718" s="73"/>
      <c r="T18718" s="73"/>
      <c r="U18718" s="74"/>
      <c r="V18718" s="74"/>
      <c r="W18718" s="74"/>
      <c r="X18718" s="74"/>
    </row>
    <row r="18719">
      <c r="S18719" s="73"/>
      <c r="T18719" s="73"/>
      <c r="U18719" s="74"/>
      <c r="V18719" s="74"/>
      <c r="W18719" s="74"/>
      <c r="X18719" s="74"/>
    </row>
    <row r="18720">
      <c r="S18720" s="73"/>
      <c r="T18720" s="73"/>
      <c r="U18720" s="74"/>
      <c r="V18720" s="74"/>
      <c r="W18720" s="74"/>
      <c r="X18720" s="74"/>
    </row>
    <row r="18721">
      <c r="S18721" s="73"/>
      <c r="T18721" s="73"/>
      <c r="U18721" s="74"/>
      <c r="V18721" s="74"/>
      <c r="W18721" s="74"/>
      <c r="X18721" s="74"/>
    </row>
    <row r="18722">
      <c r="S18722" s="73"/>
      <c r="T18722" s="73"/>
      <c r="U18722" s="74"/>
      <c r="V18722" s="74"/>
      <c r="W18722" s="74"/>
      <c r="X18722" s="74"/>
    </row>
    <row r="18723">
      <c r="S18723" s="73"/>
      <c r="T18723" s="73"/>
      <c r="U18723" s="74"/>
      <c r="V18723" s="74"/>
      <c r="W18723" s="74"/>
      <c r="X18723" s="74"/>
    </row>
    <row r="18724">
      <c r="S18724" s="73"/>
      <c r="T18724" s="73"/>
      <c r="U18724" s="74"/>
      <c r="V18724" s="74"/>
      <c r="W18724" s="74"/>
      <c r="X18724" s="74"/>
    </row>
    <row r="18725">
      <c r="S18725" s="73"/>
      <c r="T18725" s="73"/>
      <c r="U18725" s="74"/>
      <c r="V18725" s="74"/>
      <c r="W18725" s="74"/>
      <c r="X18725" s="74"/>
    </row>
    <row r="18726">
      <c r="S18726" s="73"/>
      <c r="T18726" s="73"/>
      <c r="U18726" s="74"/>
      <c r="V18726" s="74"/>
      <c r="W18726" s="74"/>
      <c r="X18726" s="74"/>
    </row>
    <row r="18727">
      <c r="S18727" s="73"/>
      <c r="T18727" s="73"/>
      <c r="U18727" s="74"/>
      <c r="V18727" s="74"/>
      <c r="W18727" s="74"/>
      <c r="X18727" s="74"/>
    </row>
    <row r="18728">
      <c r="S18728" s="73"/>
      <c r="T18728" s="73"/>
      <c r="U18728" s="74"/>
      <c r="V18728" s="74"/>
      <c r="W18728" s="74"/>
      <c r="X18728" s="74"/>
    </row>
    <row r="18729">
      <c r="S18729" s="73"/>
      <c r="T18729" s="73"/>
      <c r="U18729" s="74"/>
      <c r="V18729" s="74"/>
      <c r="W18729" s="74"/>
      <c r="X18729" s="74"/>
    </row>
    <row r="18730">
      <c r="S18730" s="73"/>
      <c r="T18730" s="73"/>
      <c r="U18730" s="74"/>
      <c r="V18730" s="74"/>
      <c r="W18730" s="74"/>
      <c r="X18730" s="74"/>
    </row>
    <row r="18731">
      <c r="S18731" s="73"/>
      <c r="T18731" s="73"/>
      <c r="U18731" s="74"/>
      <c r="V18731" s="74"/>
      <c r="W18731" s="74"/>
      <c r="X18731" s="74"/>
    </row>
    <row r="18732">
      <c r="S18732" s="73"/>
      <c r="T18732" s="73"/>
      <c r="U18732" s="74"/>
      <c r="V18732" s="74"/>
      <c r="W18732" s="74"/>
      <c r="X18732" s="74"/>
    </row>
    <row r="18733">
      <c r="S18733" s="73"/>
      <c r="T18733" s="73"/>
      <c r="U18733" s="74"/>
      <c r="V18733" s="74"/>
      <c r="W18733" s="74"/>
      <c r="X18733" s="74"/>
    </row>
    <row r="18734">
      <c r="S18734" s="73"/>
      <c r="T18734" s="73"/>
      <c r="U18734" s="74"/>
      <c r="V18734" s="74"/>
      <c r="W18734" s="74"/>
      <c r="X18734" s="74"/>
    </row>
    <row r="18735">
      <c r="S18735" s="73"/>
      <c r="T18735" s="73"/>
      <c r="U18735" s="74"/>
      <c r="V18735" s="74"/>
      <c r="W18735" s="74"/>
      <c r="X18735" s="74"/>
    </row>
    <row r="18736">
      <c r="S18736" s="73"/>
      <c r="T18736" s="73"/>
      <c r="U18736" s="74"/>
      <c r="V18736" s="74"/>
      <c r="W18736" s="74"/>
      <c r="X18736" s="74"/>
    </row>
    <row r="18737">
      <c r="S18737" s="73"/>
      <c r="T18737" s="73"/>
      <c r="U18737" s="74"/>
      <c r="V18737" s="74"/>
      <c r="W18737" s="74"/>
      <c r="X18737" s="74"/>
    </row>
    <row r="18738">
      <c r="S18738" s="73"/>
      <c r="T18738" s="73"/>
      <c r="U18738" s="74"/>
      <c r="V18738" s="74"/>
      <c r="W18738" s="74"/>
      <c r="X18738" s="74"/>
    </row>
    <row r="18739">
      <c r="S18739" s="73"/>
      <c r="T18739" s="73"/>
      <c r="U18739" s="74"/>
      <c r="V18739" s="74"/>
      <c r="W18739" s="74"/>
      <c r="X18739" s="74"/>
    </row>
    <row r="18740">
      <c r="S18740" s="73"/>
      <c r="T18740" s="73"/>
      <c r="U18740" s="74"/>
      <c r="V18740" s="74"/>
      <c r="W18740" s="74"/>
      <c r="X18740" s="74"/>
    </row>
    <row r="18741">
      <c r="S18741" s="73"/>
      <c r="T18741" s="73"/>
      <c r="U18741" s="74"/>
      <c r="V18741" s="74"/>
      <c r="W18741" s="74"/>
      <c r="X18741" s="74"/>
    </row>
    <row r="18742">
      <c r="S18742" s="73"/>
      <c r="T18742" s="73"/>
      <c r="U18742" s="74"/>
      <c r="V18742" s="74"/>
      <c r="W18742" s="74"/>
      <c r="X18742" s="74"/>
    </row>
    <row r="18743">
      <c r="S18743" s="73"/>
      <c r="T18743" s="73"/>
      <c r="U18743" s="74"/>
      <c r="V18743" s="74"/>
      <c r="W18743" s="74"/>
      <c r="X18743" s="74"/>
    </row>
    <row r="18744">
      <c r="S18744" s="73"/>
      <c r="T18744" s="73"/>
      <c r="U18744" s="74"/>
      <c r="V18744" s="74"/>
      <c r="W18744" s="74"/>
      <c r="X18744" s="74"/>
    </row>
    <row r="18745">
      <c r="S18745" s="73"/>
      <c r="T18745" s="73"/>
      <c r="U18745" s="74"/>
      <c r="V18745" s="74"/>
      <c r="W18745" s="74"/>
      <c r="X18745" s="74"/>
    </row>
    <row r="18746">
      <c r="S18746" s="73"/>
      <c r="T18746" s="73"/>
      <c r="U18746" s="74"/>
      <c r="V18746" s="74"/>
      <c r="W18746" s="74"/>
      <c r="X18746" s="74"/>
    </row>
    <row r="18747">
      <c r="S18747" s="73"/>
      <c r="T18747" s="73"/>
      <c r="U18747" s="74"/>
      <c r="V18747" s="74"/>
      <c r="W18747" s="74"/>
      <c r="X18747" s="74"/>
    </row>
    <row r="18748">
      <c r="S18748" s="73"/>
      <c r="T18748" s="73"/>
      <c r="U18748" s="74"/>
      <c r="V18748" s="74"/>
      <c r="W18748" s="74"/>
      <c r="X18748" s="74"/>
    </row>
    <row r="18749">
      <c r="S18749" s="73"/>
      <c r="T18749" s="73"/>
      <c r="U18749" s="74"/>
      <c r="V18749" s="74"/>
      <c r="W18749" s="74"/>
      <c r="X18749" s="74"/>
    </row>
    <row r="18750">
      <c r="S18750" s="73"/>
      <c r="T18750" s="73"/>
      <c r="U18750" s="74"/>
      <c r="V18750" s="74"/>
      <c r="W18750" s="74"/>
      <c r="X18750" s="74"/>
    </row>
    <row r="18751">
      <c r="S18751" s="73"/>
      <c r="T18751" s="73"/>
      <c r="U18751" s="74"/>
      <c r="V18751" s="74"/>
      <c r="W18751" s="74"/>
      <c r="X18751" s="74"/>
    </row>
    <row r="18752">
      <c r="S18752" s="73"/>
      <c r="T18752" s="73"/>
      <c r="U18752" s="74"/>
      <c r="V18752" s="74"/>
      <c r="W18752" s="74"/>
      <c r="X18752" s="74"/>
    </row>
    <row r="18753">
      <c r="S18753" s="73"/>
      <c r="T18753" s="73"/>
      <c r="U18753" s="74"/>
      <c r="V18753" s="74"/>
      <c r="W18753" s="74"/>
      <c r="X18753" s="74"/>
    </row>
    <row r="18754">
      <c r="S18754" s="73"/>
      <c r="T18754" s="73"/>
      <c r="U18754" s="74"/>
      <c r="V18754" s="74"/>
      <c r="W18754" s="74"/>
      <c r="X18754" s="74"/>
    </row>
    <row r="18755">
      <c r="S18755" s="73"/>
      <c r="T18755" s="73"/>
      <c r="U18755" s="74"/>
      <c r="V18755" s="74"/>
      <c r="W18755" s="74"/>
      <c r="X18755" s="74"/>
    </row>
    <row r="18756">
      <c r="S18756" s="73"/>
      <c r="T18756" s="73"/>
      <c r="U18756" s="74"/>
      <c r="V18756" s="74"/>
      <c r="W18756" s="74"/>
      <c r="X18756" s="74"/>
    </row>
    <row r="18757">
      <c r="S18757" s="73"/>
      <c r="T18757" s="73"/>
      <c r="U18757" s="74"/>
      <c r="V18757" s="74"/>
      <c r="W18757" s="74"/>
      <c r="X18757" s="74"/>
    </row>
    <row r="18758">
      <c r="S18758" s="73"/>
      <c r="T18758" s="73"/>
      <c r="U18758" s="74"/>
      <c r="V18758" s="74"/>
      <c r="W18758" s="74"/>
      <c r="X18758" s="74"/>
    </row>
    <row r="18759">
      <c r="S18759" s="73"/>
      <c r="T18759" s="73"/>
      <c r="U18759" s="74"/>
      <c r="V18759" s="74"/>
      <c r="W18759" s="74"/>
      <c r="X18759" s="74"/>
    </row>
    <row r="18760">
      <c r="S18760" s="73"/>
      <c r="T18760" s="73"/>
      <c r="U18760" s="74"/>
      <c r="V18760" s="74"/>
      <c r="W18760" s="74"/>
      <c r="X18760" s="74"/>
    </row>
    <row r="18761">
      <c r="S18761" s="73"/>
      <c r="T18761" s="73"/>
      <c r="U18761" s="74"/>
      <c r="V18761" s="74"/>
      <c r="W18761" s="74"/>
      <c r="X18761" s="74"/>
    </row>
    <row r="18762">
      <c r="S18762" s="73"/>
      <c r="T18762" s="73"/>
      <c r="U18762" s="74"/>
      <c r="V18762" s="74"/>
      <c r="W18762" s="74"/>
      <c r="X18762" s="74"/>
    </row>
    <row r="18763">
      <c r="S18763" s="73"/>
      <c r="T18763" s="73"/>
      <c r="U18763" s="74"/>
      <c r="V18763" s="74"/>
      <c r="W18763" s="74"/>
      <c r="X18763" s="74"/>
    </row>
    <row r="18764">
      <c r="S18764" s="73"/>
      <c r="T18764" s="73"/>
      <c r="U18764" s="74"/>
      <c r="V18764" s="74"/>
      <c r="W18764" s="74"/>
      <c r="X18764" s="74"/>
    </row>
    <row r="18765">
      <c r="S18765" s="73"/>
      <c r="T18765" s="73"/>
      <c r="U18765" s="74"/>
      <c r="V18765" s="74"/>
      <c r="W18765" s="74"/>
      <c r="X18765" s="74"/>
    </row>
    <row r="18766">
      <c r="S18766" s="73"/>
      <c r="T18766" s="73"/>
      <c r="U18766" s="74"/>
      <c r="V18766" s="74"/>
      <c r="W18766" s="74"/>
      <c r="X18766" s="74"/>
    </row>
    <row r="18767">
      <c r="S18767" s="73"/>
      <c r="T18767" s="73"/>
      <c r="U18767" s="74"/>
      <c r="V18767" s="74"/>
      <c r="W18767" s="74"/>
      <c r="X18767" s="74"/>
    </row>
    <row r="18768">
      <c r="S18768" s="73"/>
      <c r="T18768" s="73"/>
      <c r="U18768" s="74"/>
      <c r="V18768" s="74"/>
      <c r="W18768" s="74"/>
      <c r="X18768" s="74"/>
    </row>
    <row r="18769">
      <c r="S18769" s="73"/>
      <c r="T18769" s="73"/>
      <c r="U18769" s="74"/>
      <c r="V18769" s="74"/>
      <c r="W18769" s="74"/>
      <c r="X18769" s="74"/>
    </row>
    <row r="18770">
      <c r="S18770" s="73"/>
      <c r="T18770" s="73"/>
      <c r="U18770" s="74"/>
      <c r="V18770" s="74"/>
      <c r="W18770" s="74"/>
      <c r="X18770" s="74"/>
    </row>
    <row r="18771">
      <c r="S18771" s="73"/>
      <c r="T18771" s="73"/>
      <c r="U18771" s="74"/>
      <c r="V18771" s="74"/>
      <c r="W18771" s="74"/>
      <c r="X18771" s="74"/>
    </row>
    <row r="18772">
      <c r="S18772" s="73"/>
      <c r="T18772" s="73"/>
      <c r="U18772" s="74"/>
      <c r="V18772" s="74"/>
      <c r="W18772" s="74"/>
      <c r="X18772" s="74"/>
    </row>
    <row r="18773">
      <c r="S18773" s="73"/>
      <c r="T18773" s="73"/>
      <c r="U18773" s="74"/>
      <c r="V18773" s="74"/>
      <c r="W18773" s="74"/>
      <c r="X18773" s="74"/>
    </row>
    <row r="18774">
      <c r="S18774" s="73"/>
      <c r="T18774" s="73"/>
      <c r="U18774" s="74"/>
      <c r="V18774" s="74"/>
      <c r="W18774" s="74"/>
      <c r="X18774" s="74"/>
    </row>
    <row r="18775">
      <c r="S18775" s="73"/>
      <c r="T18775" s="73"/>
      <c r="U18775" s="74"/>
      <c r="V18775" s="74"/>
      <c r="W18775" s="74"/>
      <c r="X18775" s="74"/>
    </row>
    <row r="18776">
      <c r="S18776" s="73"/>
      <c r="T18776" s="73"/>
      <c r="U18776" s="74"/>
      <c r="V18776" s="74"/>
      <c r="W18776" s="74"/>
      <c r="X18776" s="74"/>
    </row>
    <row r="18777">
      <c r="S18777" s="73"/>
      <c r="T18777" s="73"/>
      <c r="U18777" s="74"/>
      <c r="V18777" s="74"/>
      <c r="W18777" s="74"/>
      <c r="X18777" s="74"/>
    </row>
    <row r="18778">
      <c r="S18778" s="73"/>
      <c r="T18778" s="73"/>
      <c r="U18778" s="74"/>
      <c r="V18778" s="74"/>
      <c r="W18778" s="74"/>
      <c r="X18778" s="74"/>
    </row>
    <row r="18779">
      <c r="S18779" s="73"/>
      <c r="T18779" s="73"/>
      <c r="U18779" s="74"/>
      <c r="V18779" s="74"/>
      <c r="W18779" s="74"/>
      <c r="X18779" s="74"/>
    </row>
    <row r="18780">
      <c r="S18780" s="73"/>
      <c r="T18780" s="73"/>
      <c r="U18780" s="74"/>
      <c r="V18780" s="74"/>
      <c r="W18780" s="74"/>
      <c r="X18780" s="74"/>
    </row>
    <row r="18781">
      <c r="S18781" s="73"/>
      <c r="T18781" s="73"/>
      <c r="U18781" s="74"/>
      <c r="V18781" s="74"/>
      <c r="W18781" s="74"/>
      <c r="X18781" s="74"/>
    </row>
    <row r="18782">
      <c r="S18782" s="73"/>
      <c r="T18782" s="73"/>
      <c r="U18782" s="74"/>
      <c r="V18782" s="74"/>
      <c r="W18782" s="74"/>
      <c r="X18782" s="74"/>
    </row>
    <row r="18783">
      <c r="S18783" s="73"/>
      <c r="T18783" s="73"/>
      <c r="U18783" s="74"/>
      <c r="V18783" s="74"/>
      <c r="W18783" s="74"/>
      <c r="X18783" s="74"/>
    </row>
    <row r="18784">
      <c r="S18784" s="73"/>
      <c r="T18784" s="73"/>
      <c r="U18784" s="74"/>
      <c r="V18784" s="74"/>
      <c r="W18784" s="74"/>
      <c r="X18784" s="74"/>
    </row>
    <row r="18785">
      <c r="S18785" s="73"/>
      <c r="T18785" s="73"/>
      <c r="U18785" s="74"/>
      <c r="V18785" s="74"/>
      <c r="W18785" s="74"/>
      <c r="X18785" s="74"/>
    </row>
    <row r="18786">
      <c r="S18786" s="73"/>
      <c r="T18786" s="73"/>
      <c r="U18786" s="74"/>
      <c r="V18786" s="74"/>
      <c r="W18786" s="74"/>
      <c r="X18786" s="74"/>
    </row>
    <row r="18787">
      <c r="S18787" s="73"/>
      <c r="T18787" s="73"/>
      <c r="U18787" s="74"/>
      <c r="V18787" s="74"/>
      <c r="W18787" s="74"/>
      <c r="X18787" s="74"/>
    </row>
    <row r="18788">
      <c r="S18788" s="73"/>
      <c r="T18788" s="73"/>
      <c r="U18788" s="74"/>
      <c r="V18788" s="74"/>
      <c r="W18788" s="74"/>
      <c r="X18788" s="74"/>
    </row>
    <row r="18789">
      <c r="S18789" s="73"/>
      <c r="T18789" s="73"/>
      <c r="U18789" s="74"/>
      <c r="V18789" s="74"/>
      <c r="W18789" s="74"/>
      <c r="X18789" s="74"/>
    </row>
    <row r="18790">
      <c r="S18790" s="73"/>
      <c r="T18790" s="73"/>
      <c r="U18790" s="74"/>
      <c r="V18790" s="74"/>
      <c r="W18790" s="74"/>
      <c r="X18790" s="74"/>
    </row>
    <row r="18791">
      <c r="S18791" s="73"/>
      <c r="T18791" s="73"/>
      <c r="U18791" s="74"/>
      <c r="V18791" s="74"/>
      <c r="W18791" s="74"/>
      <c r="X18791" s="74"/>
    </row>
    <row r="18792">
      <c r="S18792" s="73"/>
      <c r="T18792" s="73"/>
      <c r="U18792" s="74"/>
      <c r="V18792" s="74"/>
      <c r="W18792" s="74"/>
      <c r="X18792" s="74"/>
    </row>
    <row r="18793">
      <c r="S18793" s="73"/>
      <c r="T18793" s="73"/>
      <c r="U18793" s="74"/>
      <c r="V18793" s="74"/>
      <c r="W18793" s="74"/>
      <c r="X18793" s="74"/>
    </row>
    <row r="18794">
      <c r="S18794" s="73"/>
      <c r="T18794" s="73"/>
      <c r="U18794" s="74"/>
      <c r="V18794" s="74"/>
      <c r="W18794" s="74"/>
      <c r="X18794" s="74"/>
    </row>
    <row r="18795">
      <c r="S18795" s="73"/>
      <c r="T18795" s="73"/>
      <c r="U18795" s="74"/>
      <c r="V18795" s="74"/>
      <c r="W18795" s="74"/>
      <c r="X18795" s="74"/>
    </row>
    <row r="18796">
      <c r="S18796" s="73"/>
      <c r="T18796" s="73"/>
      <c r="U18796" s="74"/>
      <c r="V18796" s="74"/>
      <c r="W18796" s="74"/>
      <c r="X18796" s="74"/>
    </row>
    <row r="18797">
      <c r="S18797" s="73"/>
      <c r="T18797" s="73"/>
      <c r="U18797" s="74"/>
      <c r="V18797" s="74"/>
      <c r="W18797" s="74"/>
      <c r="X18797" s="74"/>
    </row>
    <row r="18798">
      <c r="S18798" s="73"/>
      <c r="T18798" s="73"/>
      <c r="U18798" s="74"/>
      <c r="V18798" s="74"/>
      <c r="W18798" s="74"/>
      <c r="X18798" s="74"/>
    </row>
    <row r="18799">
      <c r="S18799" s="73"/>
      <c r="T18799" s="73"/>
      <c r="U18799" s="74"/>
      <c r="V18799" s="74"/>
      <c r="W18799" s="74"/>
      <c r="X18799" s="74"/>
    </row>
    <row r="18800">
      <c r="S18800" s="73"/>
      <c r="T18800" s="73"/>
      <c r="U18800" s="74"/>
      <c r="V18800" s="74"/>
      <c r="W18800" s="74"/>
      <c r="X18800" s="74"/>
    </row>
    <row r="18801">
      <c r="S18801" s="73"/>
      <c r="T18801" s="73"/>
      <c r="U18801" s="74"/>
      <c r="V18801" s="74"/>
      <c r="W18801" s="74"/>
      <c r="X18801" s="74"/>
    </row>
    <row r="18802">
      <c r="S18802" s="73"/>
      <c r="T18802" s="73"/>
      <c r="U18802" s="74"/>
      <c r="V18802" s="74"/>
      <c r="W18802" s="74"/>
      <c r="X18802" s="74"/>
    </row>
    <row r="18803">
      <c r="S18803" s="73"/>
      <c r="T18803" s="73"/>
      <c r="U18803" s="74"/>
      <c r="V18803" s="74"/>
      <c r="W18803" s="74"/>
      <c r="X18803" s="74"/>
    </row>
    <row r="18804">
      <c r="S18804" s="73"/>
      <c r="T18804" s="73"/>
      <c r="U18804" s="74"/>
      <c r="V18804" s="74"/>
      <c r="W18804" s="74"/>
      <c r="X18804" s="74"/>
    </row>
    <row r="18805">
      <c r="S18805" s="73"/>
      <c r="T18805" s="73"/>
      <c r="U18805" s="74"/>
      <c r="V18805" s="74"/>
      <c r="W18805" s="74"/>
      <c r="X18805" s="74"/>
    </row>
    <row r="18806">
      <c r="S18806" s="73"/>
      <c r="T18806" s="73"/>
      <c r="U18806" s="74"/>
      <c r="V18806" s="74"/>
      <c r="W18806" s="74"/>
      <c r="X18806" s="74"/>
    </row>
    <row r="18807">
      <c r="S18807" s="73"/>
      <c r="T18807" s="73"/>
      <c r="U18807" s="74"/>
      <c r="V18807" s="74"/>
      <c r="W18807" s="74"/>
      <c r="X18807" s="74"/>
    </row>
    <row r="18808">
      <c r="S18808" s="73"/>
      <c r="T18808" s="73"/>
      <c r="U18808" s="74"/>
      <c r="V18808" s="74"/>
      <c r="W18808" s="74"/>
      <c r="X18808" s="74"/>
    </row>
    <row r="18809">
      <c r="S18809" s="73"/>
      <c r="T18809" s="73"/>
      <c r="U18809" s="74"/>
      <c r="V18809" s="74"/>
      <c r="W18809" s="74"/>
      <c r="X18809" s="74"/>
    </row>
    <row r="18810">
      <c r="S18810" s="73"/>
      <c r="T18810" s="73"/>
      <c r="U18810" s="74"/>
      <c r="V18810" s="74"/>
      <c r="W18810" s="74"/>
      <c r="X18810" s="74"/>
    </row>
    <row r="18811">
      <c r="S18811" s="73"/>
      <c r="T18811" s="73"/>
      <c r="U18811" s="74"/>
      <c r="V18811" s="74"/>
      <c r="W18811" s="74"/>
      <c r="X18811" s="74"/>
    </row>
    <row r="18812">
      <c r="S18812" s="73"/>
      <c r="T18812" s="73"/>
      <c r="U18812" s="74"/>
      <c r="V18812" s="74"/>
      <c r="W18812" s="74"/>
      <c r="X18812" s="74"/>
    </row>
    <row r="18813">
      <c r="S18813" s="73"/>
      <c r="T18813" s="73"/>
      <c r="U18813" s="74"/>
      <c r="V18813" s="74"/>
      <c r="W18813" s="74"/>
      <c r="X18813" s="74"/>
    </row>
    <row r="18814">
      <c r="S18814" s="73"/>
      <c r="T18814" s="73"/>
      <c r="U18814" s="74"/>
      <c r="V18814" s="74"/>
      <c r="W18814" s="74"/>
      <c r="X18814" s="74"/>
    </row>
    <row r="18815">
      <c r="S18815" s="73"/>
      <c r="T18815" s="73"/>
      <c r="U18815" s="74"/>
      <c r="V18815" s="74"/>
      <c r="W18815" s="74"/>
      <c r="X18815" s="74"/>
    </row>
    <row r="18816">
      <c r="S18816" s="73"/>
      <c r="T18816" s="73"/>
      <c r="U18816" s="74"/>
      <c r="V18816" s="74"/>
      <c r="W18816" s="74"/>
      <c r="X18816" s="74"/>
    </row>
    <row r="18817">
      <c r="S18817" s="73"/>
      <c r="T18817" s="73"/>
      <c r="U18817" s="74"/>
      <c r="V18817" s="74"/>
      <c r="W18817" s="74"/>
      <c r="X18817" s="74"/>
    </row>
    <row r="18818">
      <c r="S18818" s="73"/>
      <c r="T18818" s="73"/>
      <c r="U18818" s="74"/>
      <c r="V18818" s="74"/>
      <c r="W18818" s="74"/>
      <c r="X18818" s="74"/>
    </row>
    <row r="18819">
      <c r="S18819" s="73"/>
      <c r="T18819" s="73"/>
      <c r="U18819" s="74"/>
      <c r="V18819" s="74"/>
      <c r="W18819" s="74"/>
      <c r="X18819" s="74"/>
    </row>
    <row r="18820">
      <c r="S18820" s="73"/>
      <c r="T18820" s="73"/>
      <c r="U18820" s="74"/>
      <c r="V18820" s="74"/>
      <c r="W18820" s="74"/>
      <c r="X18820" s="74"/>
    </row>
    <row r="18821">
      <c r="S18821" s="73"/>
      <c r="T18821" s="73"/>
      <c r="U18821" s="74"/>
      <c r="V18821" s="74"/>
      <c r="W18821" s="74"/>
      <c r="X18821" s="74"/>
    </row>
    <row r="18822">
      <c r="S18822" s="73"/>
      <c r="T18822" s="73"/>
      <c r="U18822" s="74"/>
      <c r="V18822" s="74"/>
      <c r="W18822" s="74"/>
      <c r="X18822" s="74"/>
    </row>
    <row r="18823">
      <c r="S18823" s="73"/>
      <c r="T18823" s="73"/>
      <c r="U18823" s="74"/>
      <c r="V18823" s="74"/>
      <c r="W18823" s="74"/>
      <c r="X18823" s="74"/>
    </row>
    <row r="18824">
      <c r="S18824" s="73"/>
      <c r="T18824" s="73"/>
      <c r="U18824" s="74"/>
      <c r="V18824" s="74"/>
      <c r="W18824" s="74"/>
      <c r="X18824" s="74"/>
    </row>
    <row r="18825">
      <c r="S18825" s="73"/>
      <c r="T18825" s="73"/>
      <c r="U18825" s="74"/>
      <c r="V18825" s="74"/>
      <c r="W18825" s="74"/>
      <c r="X18825" s="74"/>
    </row>
    <row r="18826">
      <c r="S18826" s="73"/>
      <c r="T18826" s="73"/>
      <c r="U18826" s="74"/>
      <c r="V18826" s="74"/>
      <c r="W18826" s="74"/>
      <c r="X18826" s="74"/>
    </row>
    <row r="18827">
      <c r="S18827" s="73"/>
      <c r="T18827" s="73"/>
      <c r="U18827" s="74"/>
      <c r="V18827" s="74"/>
      <c r="W18827" s="74"/>
      <c r="X18827" s="74"/>
    </row>
    <row r="18828">
      <c r="S18828" s="73"/>
      <c r="T18828" s="73"/>
      <c r="U18828" s="74"/>
      <c r="V18828" s="74"/>
      <c r="W18828" s="74"/>
      <c r="X18828" s="74"/>
    </row>
    <row r="18829">
      <c r="S18829" s="73"/>
      <c r="T18829" s="73"/>
      <c r="U18829" s="74"/>
      <c r="V18829" s="74"/>
      <c r="W18829" s="74"/>
      <c r="X18829" s="74"/>
    </row>
    <row r="18830">
      <c r="S18830" s="73"/>
      <c r="T18830" s="73"/>
      <c r="U18830" s="74"/>
      <c r="V18830" s="74"/>
      <c r="W18830" s="74"/>
      <c r="X18830" s="74"/>
    </row>
    <row r="18831">
      <c r="S18831" s="73"/>
      <c r="T18831" s="73"/>
      <c r="U18831" s="74"/>
      <c r="V18831" s="74"/>
      <c r="W18831" s="74"/>
      <c r="X18831" s="74"/>
    </row>
    <row r="18832">
      <c r="S18832" s="73"/>
      <c r="T18832" s="73"/>
      <c r="U18832" s="74"/>
      <c r="V18832" s="74"/>
      <c r="W18832" s="74"/>
      <c r="X18832" s="74"/>
    </row>
    <row r="18833">
      <c r="S18833" s="73"/>
      <c r="T18833" s="73"/>
      <c r="U18833" s="74"/>
      <c r="V18833" s="74"/>
      <c r="W18833" s="74"/>
      <c r="X18833" s="74"/>
    </row>
    <row r="18834">
      <c r="S18834" s="73"/>
      <c r="T18834" s="73"/>
      <c r="U18834" s="74"/>
      <c r="V18834" s="74"/>
      <c r="W18834" s="74"/>
      <c r="X18834" s="74"/>
    </row>
    <row r="18835">
      <c r="S18835" s="73"/>
      <c r="T18835" s="73"/>
      <c r="U18835" s="74"/>
      <c r="V18835" s="74"/>
      <c r="W18835" s="74"/>
      <c r="X18835" s="74"/>
    </row>
    <row r="18836">
      <c r="S18836" s="73"/>
      <c r="T18836" s="73"/>
      <c r="U18836" s="74"/>
      <c r="V18836" s="74"/>
      <c r="W18836" s="74"/>
      <c r="X18836" s="74"/>
    </row>
    <row r="18837">
      <c r="S18837" s="73"/>
      <c r="T18837" s="73"/>
      <c r="U18837" s="74"/>
      <c r="V18837" s="74"/>
      <c r="W18837" s="74"/>
      <c r="X18837" s="74"/>
    </row>
    <row r="18838">
      <c r="S18838" s="73"/>
      <c r="T18838" s="73"/>
      <c r="U18838" s="74"/>
      <c r="V18838" s="74"/>
      <c r="W18838" s="74"/>
      <c r="X18838" s="74"/>
    </row>
    <row r="18839">
      <c r="S18839" s="73"/>
      <c r="T18839" s="73"/>
      <c r="U18839" s="74"/>
      <c r="V18839" s="74"/>
      <c r="W18839" s="74"/>
      <c r="X18839" s="74"/>
    </row>
    <row r="18840">
      <c r="S18840" s="73"/>
      <c r="T18840" s="73"/>
      <c r="U18840" s="74"/>
      <c r="V18840" s="74"/>
      <c r="W18840" s="74"/>
      <c r="X18840" s="74"/>
    </row>
    <row r="18841">
      <c r="S18841" s="73"/>
      <c r="T18841" s="73"/>
      <c r="U18841" s="74"/>
      <c r="V18841" s="74"/>
      <c r="W18841" s="74"/>
      <c r="X18841" s="74"/>
    </row>
    <row r="18842">
      <c r="S18842" s="73"/>
      <c r="T18842" s="73"/>
      <c r="U18842" s="74"/>
      <c r="V18842" s="74"/>
      <c r="W18842" s="74"/>
      <c r="X18842" s="74"/>
    </row>
    <row r="18843">
      <c r="S18843" s="73"/>
      <c r="T18843" s="73"/>
      <c r="U18843" s="74"/>
      <c r="V18843" s="74"/>
      <c r="W18843" s="74"/>
      <c r="X18843" s="74"/>
    </row>
    <row r="18844">
      <c r="S18844" s="73"/>
      <c r="T18844" s="73"/>
      <c r="U18844" s="74"/>
      <c r="V18844" s="74"/>
      <c r="W18844" s="74"/>
      <c r="X18844" s="74"/>
    </row>
    <row r="18845">
      <c r="S18845" s="73"/>
      <c r="T18845" s="73"/>
      <c r="U18845" s="74"/>
      <c r="V18845" s="74"/>
      <c r="W18845" s="74"/>
      <c r="X18845" s="74"/>
    </row>
    <row r="18846">
      <c r="S18846" s="73"/>
      <c r="T18846" s="73"/>
      <c r="U18846" s="74"/>
      <c r="V18846" s="74"/>
      <c r="W18846" s="74"/>
      <c r="X18846" s="74"/>
    </row>
    <row r="18847">
      <c r="S18847" s="73"/>
      <c r="T18847" s="73"/>
      <c r="U18847" s="74"/>
      <c r="V18847" s="74"/>
      <c r="W18847" s="74"/>
      <c r="X18847" s="74"/>
    </row>
    <row r="18848">
      <c r="S18848" s="73"/>
      <c r="T18848" s="73"/>
      <c r="U18848" s="74"/>
      <c r="V18848" s="74"/>
      <c r="W18848" s="74"/>
      <c r="X18848" s="74"/>
    </row>
    <row r="18849">
      <c r="S18849" s="73"/>
      <c r="T18849" s="73"/>
      <c r="U18849" s="74"/>
      <c r="V18849" s="74"/>
      <c r="W18849" s="74"/>
      <c r="X18849" s="74"/>
    </row>
    <row r="18850">
      <c r="S18850" s="73"/>
      <c r="T18850" s="73"/>
      <c r="U18850" s="74"/>
      <c r="V18850" s="74"/>
      <c r="W18850" s="74"/>
      <c r="X18850" s="74"/>
    </row>
    <row r="18851">
      <c r="S18851" s="73"/>
      <c r="T18851" s="73"/>
      <c r="U18851" s="74"/>
      <c r="V18851" s="74"/>
      <c r="W18851" s="74"/>
      <c r="X18851" s="74"/>
    </row>
    <row r="18852">
      <c r="S18852" s="73"/>
      <c r="T18852" s="73"/>
      <c r="U18852" s="74"/>
      <c r="V18852" s="74"/>
      <c r="W18852" s="74"/>
      <c r="X18852" s="74"/>
    </row>
    <row r="18853">
      <c r="S18853" s="73"/>
      <c r="T18853" s="73"/>
      <c r="U18853" s="74"/>
      <c r="V18853" s="74"/>
      <c r="W18853" s="74"/>
      <c r="X18853" s="74"/>
    </row>
    <row r="18854">
      <c r="S18854" s="73"/>
      <c r="T18854" s="73"/>
      <c r="U18854" s="74"/>
      <c r="V18854" s="74"/>
      <c r="W18854" s="74"/>
      <c r="X18854" s="74"/>
    </row>
    <row r="18855">
      <c r="S18855" s="73"/>
      <c r="T18855" s="73"/>
      <c r="U18855" s="74"/>
      <c r="V18855" s="74"/>
      <c r="W18855" s="74"/>
      <c r="X18855" s="74"/>
    </row>
    <row r="18856">
      <c r="S18856" s="73"/>
      <c r="T18856" s="73"/>
      <c r="U18856" s="74"/>
      <c r="V18856" s="74"/>
      <c r="W18856" s="74"/>
      <c r="X18856" s="74"/>
    </row>
    <row r="18857">
      <c r="S18857" s="73"/>
      <c r="T18857" s="73"/>
      <c r="U18857" s="74"/>
      <c r="V18857" s="74"/>
      <c r="W18857" s="74"/>
      <c r="X18857" s="74"/>
    </row>
    <row r="18858">
      <c r="S18858" s="73"/>
      <c r="T18858" s="73"/>
      <c r="U18858" s="74"/>
      <c r="V18858" s="74"/>
      <c r="W18858" s="74"/>
      <c r="X18858" s="74"/>
    </row>
    <row r="18859">
      <c r="S18859" s="73"/>
      <c r="T18859" s="73"/>
      <c r="U18859" s="74"/>
      <c r="V18859" s="74"/>
      <c r="W18859" s="74"/>
      <c r="X18859" s="74"/>
    </row>
    <row r="18860">
      <c r="S18860" s="73"/>
      <c r="T18860" s="73"/>
      <c r="U18860" s="74"/>
      <c r="V18860" s="74"/>
      <c r="W18860" s="74"/>
      <c r="X18860" s="74"/>
    </row>
    <row r="18861">
      <c r="S18861" s="73"/>
      <c r="T18861" s="73"/>
      <c r="U18861" s="74"/>
      <c r="V18861" s="74"/>
      <c r="W18861" s="74"/>
      <c r="X18861" s="74"/>
    </row>
    <row r="18862">
      <c r="S18862" s="73"/>
      <c r="T18862" s="73"/>
      <c r="U18862" s="74"/>
      <c r="V18862" s="74"/>
      <c r="W18862" s="74"/>
      <c r="X18862" s="74"/>
    </row>
    <row r="18863">
      <c r="S18863" s="73"/>
      <c r="T18863" s="73"/>
      <c r="U18863" s="74"/>
      <c r="V18863" s="74"/>
      <c r="W18863" s="74"/>
      <c r="X18863" s="74"/>
    </row>
    <row r="18864">
      <c r="S18864" s="73"/>
      <c r="T18864" s="73"/>
      <c r="U18864" s="74"/>
      <c r="V18864" s="74"/>
      <c r="W18864" s="74"/>
      <c r="X18864" s="74"/>
    </row>
    <row r="18865">
      <c r="S18865" s="73"/>
      <c r="T18865" s="73"/>
      <c r="U18865" s="74"/>
      <c r="V18865" s="74"/>
      <c r="W18865" s="74"/>
      <c r="X18865" s="74"/>
    </row>
    <row r="18866">
      <c r="S18866" s="73"/>
      <c r="T18866" s="73"/>
      <c r="U18866" s="74"/>
      <c r="V18866" s="74"/>
      <c r="W18866" s="74"/>
      <c r="X18866" s="74"/>
    </row>
    <row r="18867">
      <c r="S18867" s="73"/>
      <c r="T18867" s="73"/>
      <c r="U18867" s="74"/>
      <c r="V18867" s="74"/>
      <c r="W18867" s="74"/>
      <c r="X18867" s="74"/>
    </row>
    <row r="18868">
      <c r="S18868" s="73"/>
      <c r="T18868" s="73"/>
      <c r="U18868" s="74"/>
      <c r="V18868" s="74"/>
      <c r="W18868" s="74"/>
      <c r="X18868" s="74"/>
    </row>
    <row r="18869">
      <c r="S18869" s="73"/>
      <c r="T18869" s="73"/>
      <c r="U18869" s="74"/>
      <c r="V18869" s="74"/>
      <c r="W18869" s="74"/>
      <c r="X18869" s="74"/>
    </row>
    <row r="18870">
      <c r="S18870" s="73"/>
      <c r="T18870" s="73"/>
      <c r="U18870" s="74"/>
      <c r="V18870" s="74"/>
      <c r="W18870" s="74"/>
      <c r="X18870" s="74"/>
    </row>
    <row r="18871">
      <c r="S18871" s="73"/>
      <c r="T18871" s="73"/>
      <c r="U18871" s="74"/>
      <c r="V18871" s="74"/>
      <c r="W18871" s="74"/>
      <c r="X18871" s="74"/>
    </row>
    <row r="18872">
      <c r="S18872" s="73"/>
      <c r="T18872" s="73"/>
      <c r="U18872" s="74"/>
      <c r="V18872" s="74"/>
      <c r="W18872" s="74"/>
      <c r="X18872" s="74"/>
    </row>
    <row r="18873">
      <c r="S18873" s="73"/>
      <c r="T18873" s="73"/>
      <c r="U18873" s="74"/>
      <c r="V18873" s="74"/>
      <c r="W18873" s="74"/>
      <c r="X18873" s="74"/>
    </row>
    <row r="18874">
      <c r="S18874" s="73"/>
      <c r="T18874" s="73"/>
      <c r="U18874" s="74"/>
      <c r="V18874" s="74"/>
      <c r="W18874" s="74"/>
      <c r="X18874" s="74"/>
    </row>
    <row r="18875">
      <c r="S18875" s="73"/>
      <c r="T18875" s="73"/>
      <c r="U18875" s="74"/>
      <c r="V18875" s="74"/>
      <c r="W18875" s="74"/>
      <c r="X18875" s="74"/>
    </row>
    <row r="18876">
      <c r="S18876" s="73"/>
      <c r="T18876" s="73"/>
      <c r="U18876" s="74"/>
      <c r="V18876" s="74"/>
      <c r="W18876" s="74"/>
      <c r="X18876" s="74"/>
    </row>
    <row r="18877">
      <c r="S18877" s="73"/>
      <c r="T18877" s="73"/>
      <c r="U18877" s="74"/>
      <c r="V18877" s="74"/>
      <c r="W18877" s="74"/>
      <c r="X18877" s="74"/>
    </row>
    <row r="18878">
      <c r="S18878" s="73"/>
      <c r="T18878" s="73"/>
      <c r="U18878" s="74"/>
      <c r="V18878" s="74"/>
      <c r="W18878" s="74"/>
      <c r="X18878" s="74"/>
    </row>
    <row r="18879">
      <c r="S18879" s="73"/>
      <c r="T18879" s="73"/>
      <c r="U18879" s="74"/>
      <c r="V18879" s="74"/>
      <c r="W18879" s="74"/>
      <c r="X18879" s="74"/>
    </row>
    <row r="18880">
      <c r="S18880" s="73"/>
      <c r="T18880" s="73"/>
      <c r="U18880" s="74"/>
      <c r="V18880" s="74"/>
      <c r="W18880" s="74"/>
      <c r="X18880" s="74"/>
    </row>
    <row r="18881">
      <c r="S18881" s="73"/>
      <c r="T18881" s="73"/>
      <c r="U18881" s="74"/>
      <c r="V18881" s="74"/>
      <c r="W18881" s="74"/>
      <c r="X18881" s="74"/>
    </row>
    <row r="18882">
      <c r="S18882" s="73"/>
      <c r="T18882" s="73"/>
      <c r="U18882" s="74"/>
      <c r="V18882" s="74"/>
      <c r="W18882" s="74"/>
      <c r="X18882" s="74"/>
    </row>
    <row r="18883">
      <c r="S18883" s="73"/>
      <c r="T18883" s="73"/>
      <c r="U18883" s="74"/>
      <c r="V18883" s="74"/>
      <c r="W18883" s="74"/>
      <c r="X18883" s="74"/>
    </row>
    <row r="18884">
      <c r="S18884" s="73"/>
      <c r="T18884" s="73"/>
      <c r="U18884" s="74"/>
      <c r="V18884" s="74"/>
      <c r="W18884" s="74"/>
      <c r="X18884" s="74"/>
    </row>
    <row r="18885">
      <c r="S18885" s="73"/>
      <c r="T18885" s="73"/>
      <c r="U18885" s="74"/>
      <c r="V18885" s="74"/>
      <c r="W18885" s="74"/>
      <c r="X18885" s="74"/>
    </row>
    <row r="18886">
      <c r="S18886" s="73"/>
      <c r="T18886" s="73"/>
      <c r="U18886" s="74"/>
      <c r="V18886" s="74"/>
      <c r="W18886" s="74"/>
      <c r="X18886" s="74"/>
    </row>
    <row r="18887">
      <c r="S18887" s="73"/>
      <c r="T18887" s="73"/>
      <c r="U18887" s="74"/>
      <c r="V18887" s="74"/>
      <c r="W18887" s="74"/>
      <c r="X18887" s="74"/>
    </row>
    <row r="18888">
      <c r="S18888" s="73"/>
      <c r="T18888" s="73"/>
      <c r="U18888" s="74"/>
      <c r="V18888" s="74"/>
      <c r="W18888" s="74"/>
      <c r="X18888" s="74"/>
    </row>
    <row r="18889">
      <c r="S18889" s="73"/>
      <c r="T18889" s="73"/>
      <c r="U18889" s="74"/>
      <c r="V18889" s="74"/>
      <c r="W18889" s="74"/>
      <c r="X18889" s="74"/>
    </row>
    <row r="18890">
      <c r="S18890" s="73"/>
      <c r="T18890" s="73"/>
      <c r="U18890" s="74"/>
      <c r="V18890" s="74"/>
      <c r="W18890" s="74"/>
      <c r="X18890" s="74"/>
    </row>
    <row r="18891">
      <c r="S18891" s="73"/>
      <c r="T18891" s="73"/>
      <c r="U18891" s="74"/>
      <c r="V18891" s="74"/>
      <c r="W18891" s="74"/>
      <c r="X18891" s="74"/>
    </row>
    <row r="18892">
      <c r="S18892" s="73"/>
      <c r="T18892" s="73"/>
      <c r="U18892" s="74"/>
      <c r="V18892" s="74"/>
      <c r="W18892" s="74"/>
      <c r="X18892" s="74"/>
    </row>
    <row r="18893">
      <c r="S18893" s="73"/>
      <c r="T18893" s="73"/>
      <c r="U18893" s="74"/>
      <c r="V18893" s="74"/>
      <c r="W18893" s="74"/>
      <c r="X18893" s="74"/>
    </row>
    <row r="18894">
      <c r="S18894" s="73"/>
      <c r="T18894" s="73"/>
      <c r="U18894" s="74"/>
      <c r="V18894" s="74"/>
      <c r="W18894" s="74"/>
      <c r="X18894" s="74"/>
    </row>
    <row r="18895">
      <c r="S18895" s="76"/>
      <c r="T18895" s="73"/>
      <c r="U18895" s="74"/>
      <c r="V18895" s="74"/>
      <c r="W18895" s="74"/>
      <c r="X18895" s="74"/>
    </row>
    <row r="18896">
      <c r="S18896" s="73"/>
      <c r="T18896" s="73"/>
      <c r="U18896" s="74"/>
      <c r="V18896" s="74"/>
      <c r="W18896" s="74"/>
      <c r="X18896" s="74"/>
    </row>
    <row r="18897">
      <c r="S18897" s="73"/>
      <c r="T18897" s="73"/>
      <c r="U18897" s="74"/>
      <c r="V18897" s="74"/>
      <c r="W18897" s="74"/>
      <c r="X18897" s="74"/>
    </row>
    <row r="18898">
      <c r="S18898" s="73"/>
      <c r="T18898" s="73"/>
      <c r="U18898" s="74"/>
      <c r="V18898" s="74"/>
      <c r="W18898" s="74"/>
      <c r="X18898" s="74"/>
    </row>
    <row r="18899">
      <c r="S18899" s="73"/>
      <c r="T18899" s="73"/>
      <c r="U18899" s="74"/>
      <c r="V18899" s="74"/>
      <c r="W18899" s="74"/>
      <c r="X18899" s="74"/>
    </row>
    <row r="18900">
      <c r="S18900" s="73"/>
      <c r="T18900" s="73"/>
      <c r="U18900" s="74"/>
      <c r="V18900" s="74"/>
      <c r="W18900" s="74"/>
      <c r="X18900" s="74"/>
    </row>
    <row r="18901">
      <c r="S18901" s="73"/>
      <c r="T18901" s="73"/>
      <c r="U18901" s="74"/>
      <c r="V18901" s="74"/>
      <c r="W18901" s="74"/>
      <c r="X18901" s="74"/>
    </row>
    <row r="18902">
      <c r="S18902" s="73"/>
      <c r="T18902" s="73"/>
      <c r="U18902" s="74"/>
      <c r="V18902" s="74"/>
      <c r="W18902" s="74"/>
      <c r="X18902" s="74"/>
    </row>
    <row r="18903">
      <c r="S18903" s="73"/>
      <c r="T18903" s="73"/>
      <c r="U18903" s="74"/>
      <c r="V18903" s="74"/>
      <c r="W18903" s="74"/>
      <c r="X18903" s="74"/>
    </row>
    <row r="18904">
      <c r="S18904" s="73"/>
      <c r="T18904" s="73"/>
      <c r="U18904" s="74"/>
      <c r="V18904" s="74"/>
      <c r="W18904" s="74"/>
      <c r="X18904" s="74"/>
    </row>
    <row r="18905">
      <c r="S18905" s="73"/>
      <c r="T18905" s="73"/>
      <c r="U18905" s="74"/>
      <c r="V18905" s="74"/>
      <c r="W18905" s="74"/>
      <c r="X18905" s="74"/>
    </row>
    <row r="18906">
      <c r="S18906" s="73"/>
      <c r="T18906" s="73"/>
      <c r="U18906" s="74"/>
      <c r="V18906" s="74"/>
      <c r="W18906" s="74"/>
      <c r="X18906" s="74"/>
    </row>
    <row r="18907">
      <c r="S18907" s="73"/>
      <c r="T18907" s="73"/>
      <c r="U18907" s="74"/>
      <c r="V18907" s="74"/>
      <c r="W18907" s="74"/>
      <c r="X18907" s="74"/>
    </row>
    <row r="18908">
      <c r="S18908" s="73"/>
      <c r="T18908" s="73"/>
      <c r="U18908" s="74"/>
      <c r="V18908" s="74"/>
      <c r="W18908" s="74"/>
      <c r="X18908" s="74"/>
    </row>
    <row r="18909">
      <c r="S18909" s="73"/>
      <c r="T18909" s="73"/>
      <c r="U18909" s="74"/>
      <c r="V18909" s="74"/>
      <c r="W18909" s="74"/>
      <c r="X18909" s="74"/>
    </row>
    <row r="18910">
      <c r="S18910" s="73"/>
      <c r="T18910" s="73"/>
      <c r="U18910" s="74"/>
      <c r="V18910" s="74"/>
      <c r="W18910" s="74"/>
      <c r="X18910" s="74"/>
    </row>
    <row r="18911">
      <c r="S18911" s="73"/>
      <c r="T18911" s="73"/>
      <c r="U18911" s="74"/>
      <c r="V18911" s="74"/>
      <c r="W18911" s="74"/>
      <c r="X18911" s="74"/>
    </row>
    <row r="18912">
      <c r="S18912" s="73"/>
      <c r="T18912" s="73"/>
      <c r="U18912" s="74"/>
      <c r="V18912" s="74"/>
      <c r="W18912" s="74"/>
      <c r="X18912" s="74"/>
    </row>
    <row r="18913">
      <c r="S18913" s="73"/>
      <c r="T18913" s="73"/>
      <c r="U18913" s="74"/>
      <c r="V18913" s="74"/>
      <c r="W18913" s="74"/>
      <c r="X18913" s="74"/>
    </row>
    <row r="18914">
      <c r="S18914" s="73"/>
      <c r="T18914" s="73"/>
      <c r="U18914" s="74"/>
      <c r="V18914" s="74"/>
      <c r="W18914" s="74"/>
      <c r="X18914" s="74"/>
    </row>
    <row r="18915">
      <c r="S18915" s="73"/>
      <c r="T18915" s="73"/>
      <c r="U18915" s="74"/>
      <c r="V18915" s="74"/>
      <c r="W18915" s="74"/>
      <c r="X18915" s="74"/>
    </row>
    <row r="18916">
      <c r="S18916" s="73"/>
      <c r="T18916" s="73"/>
      <c r="U18916" s="74"/>
      <c r="V18916" s="74"/>
      <c r="W18916" s="74"/>
      <c r="X18916" s="74"/>
    </row>
    <row r="18917">
      <c r="S18917" s="73"/>
      <c r="T18917" s="73"/>
      <c r="U18917" s="74"/>
      <c r="V18917" s="74"/>
      <c r="W18917" s="74"/>
      <c r="X18917" s="74"/>
    </row>
    <row r="18918">
      <c r="S18918" s="73"/>
      <c r="T18918" s="73"/>
      <c r="U18918" s="74"/>
      <c r="V18918" s="74"/>
      <c r="W18918" s="74"/>
      <c r="X18918" s="74"/>
    </row>
    <row r="18919">
      <c r="S18919" s="73"/>
      <c r="T18919" s="73"/>
      <c r="U18919" s="74"/>
      <c r="V18919" s="74"/>
      <c r="W18919" s="74"/>
      <c r="X18919" s="74"/>
    </row>
    <row r="18920">
      <c r="S18920" s="73"/>
      <c r="T18920" s="73"/>
      <c r="U18920" s="74"/>
      <c r="V18920" s="74"/>
      <c r="W18920" s="74"/>
      <c r="X18920" s="74"/>
    </row>
    <row r="18921">
      <c r="S18921" s="73"/>
      <c r="T18921" s="73"/>
      <c r="U18921" s="74"/>
      <c r="V18921" s="74"/>
      <c r="W18921" s="74"/>
      <c r="X18921" s="74"/>
    </row>
    <row r="18922">
      <c r="S18922" s="76"/>
      <c r="T18922" s="73"/>
      <c r="U18922" s="74"/>
      <c r="V18922" s="74"/>
      <c r="W18922" s="74"/>
      <c r="X18922" s="74"/>
    </row>
    <row r="18923">
      <c r="S18923" s="73"/>
      <c r="T18923" s="73"/>
      <c r="U18923" s="74"/>
      <c r="V18923" s="74"/>
      <c r="W18923" s="74"/>
      <c r="X18923" s="74"/>
    </row>
    <row r="18924">
      <c r="S18924" s="73"/>
      <c r="T18924" s="73"/>
      <c r="U18924" s="74"/>
      <c r="V18924" s="74"/>
      <c r="W18924" s="74"/>
      <c r="X18924" s="74"/>
    </row>
    <row r="18925">
      <c r="S18925" s="73"/>
      <c r="T18925" s="73"/>
      <c r="U18925" s="74"/>
      <c r="V18925" s="74"/>
      <c r="W18925" s="74"/>
      <c r="X18925" s="74"/>
    </row>
    <row r="18926">
      <c r="S18926" s="73"/>
      <c r="T18926" s="73"/>
      <c r="U18926" s="74"/>
      <c r="V18926" s="74"/>
      <c r="W18926" s="74"/>
      <c r="X18926" s="74"/>
    </row>
    <row r="18927">
      <c r="S18927" s="73"/>
      <c r="T18927" s="73"/>
      <c r="U18927" s="74"/>
      <c r="V18927" s="74"/>
      <c r="W18927" s="74"/>
      <c r="X18927" s="74"/>
    </row>
    <row r="18928">
      <c r="S18928" s="73"/>
      <c r="T18928" s="73"/>
      <c r="U18928" s="74"/>
      <c r="V18928" s="74"/>
      <c r="W18928" s="74"/>
      <c r="X18928" s="74"/>
    </row>
    <row r="18929">
      <c r="S18929" s="73"/>
      <c r="T18929" s="73"/>
      <c r="U18929" s="74"/>
      <c r="V18929" s="74"/>
      <c r="W18929" s="74"/>
      <c r="X18929" s="74"/>
    </row>
    <row r="18930">
      <c r="S18930" s="73"/>
      <c r="T18930" s="73"/>
      <c r="U18930" s="74"/>
      <c r="V18930" s="74"/>
      <c r="W18930" s="74"/>
      <c r="X18930" s="74"/>
    </row>
    <row r="18931">
      <c r="S18931" s="76"/>
      <c r="T18931" s="73"/>
      <c r="U18931" s="74"/>
      <c r="V18931" s="74"/>
      <c r="W18931" s="74"/>
      <c r="X18931" s="74"/>
    </row>
    <row r="18932">
      <c r="S18932" s="73"/>
      <c r="T18932" s="73"/>
      <c r="U18932" s="74"/>
      <c r="V18932" s="74"/>
      <c r="W18932" s="74"/>
      <c r="X18932" s="74"/>
    </row>
    <row r="18933">
      <c r="S18933" s="73"/>
      <c r="T18933" s="73"/>
      <c r="U18933" s="74"/>
      <c r="V18933" s="74"/>
      <c r="W18933" s="74"/>
      <c r="X18933" s="74"/>
    </row>
    <row r="18934">
      <c r="S18934" s="73"/>
      <c r="T18934" s="73"/>
      <c r="U18934" s="74"/>
      <c r="V18934" s="74"/>
      <c r="W18934" s="74"/>
      <c r="X18934" s="74"/>
    </row>
    <row r="18935">
      <c r="S18935" s="73"/>
      <c r="T18935" s="73"/>
      <c r="U18935" s="74"/>
      <c r="V18935" s="74"/>
      <c r="W18935" s="74"/>
      <c r="X18935" s="74"/>
    </row>
    <row r="18936">
      <c r="S18936" s="73"/>
      <c r="T18936" s="73"/>
      <c r="U18936" s="74"/>
      <c r="V18936" s="74"/>
      <c r="W18936" s="74"/>
      <c r="X18936" s="74"/>
    </row>
    <row r="18937">
      <c r="S18937" s="73"/>
      <c r="T18937" s="73"/>
      <c r="U18937" s="74"/>
      <c r="V18937" s="74"/>
      <c r="W18937" s="74"/>
      <c r="X18937" s="74"/>
    </row>
    <row r="18938">
      <c r="S18938" s="73"/>
      <c r="T18938" s="73"/>
      <c r="U18938" s="74"/>
      <c r="V18938" s="74"/>
      <c r="W18938" s="74"/>
      <c r="X18938" s="74"/>
    </row>
    <row r="18939">
      <c r="S18939" s="73"/>
      <c r="T18939" s="73"/>
      <c r="U18939" s="74"/>
      <c r="V18939" s="74"/>
      <c r="W18939" s="74"/>
      <c r="X18939" s="74"/>
    </row>
    <row r="18940">
      <c r="S18940" s="73"/>
      <c r="T18940" s="73"/>
      <c r="U18940" s="74"/>
      <c r="V18940" s="74"/>
      <c r="W18940" s="74"/>
      <c r="X18940" s="74"/>
    </row>
    <row r="18941">
      <c r="S18941" s="73"/>
      <c r="T18941" s="73"/>
      <c r="U18941" s="74"/>
      <c r="V18941" s="74"/>
      <c r="W18941" s="74"/>
      <c r="X18941" s="74"/>
    </row>
    <row r="18942">
      <c r="S18942" s="73"/>
      <c r="T18942" s="73"/>
      <c r="U18942" s="74"/>
      <c r="V18942" s="74"/>
      <c r="W18942" s="74"/>
      <c r="X18942" s="74"/>
    </row>
    <row r="18943">
      <c r="S18943" s="73"/>
      <c r="T18943" s="73"/>
      <c r="U18943" s="74"/>
      <c r="V18943" s="74"/>
      <c r="W18943" s="74"/>
      <c r="X18943" s="74"/>
    </row>
    <row r="18944">
      <c r="S18944" s="73"/>
      <c r="T18944" s="73"/>
      <c r="U18944" s="74"/>
      <c r="V18944" s="74"/>
      <c r="W18944" s="74"/>
      <c r="X18944" s="74"/>
    </row>
    <row r="18945">
      <c r="S18945" s="73"/>
      <c r="T18945" s="73"/>
      <c r="U18945" s="74"/>
      <c r="V18945" s="74"/>
      <c r="W18945" s="74"/>
      <c r="X18945" s="74"/>
    </row>
    <row r="18946">
      <c r="S18946" s="73"/>
      <c r="T18946" s="73"/>
      <c r="U18946" s="74"/>
      <c r="V18946" s="74"/>
      <c r="W18946" s="74"/>
      <c r="X18946" s="74"/>
    </row>
    <row r="18947">
      <c r="S18947" s="73"/>
      <c r="T18947" s="73"/>
      <c r="U18947" s="74"/>
      <c r="V18947" s="74"/>
      <c r="W18947" s="74"/>
      <c r="X18947" s="74"/>
    </row>
    <row r="18948">
      <c r="S18948" s="73"/>
      <c r="T18948" s="73"/>
      <c r="U18948" s="74"/>
      <c r="V18948" s="74"/>
      <c r="W18948" s="74"/>
      <c r="X18948" s="74"/>
    </row>
    <row r="18949">
      <c r="S18949" s="73"/>
      <c r="T18949" s="73"/>
      <c r="U18949" s="74"/>
      <c r="V18949" s="74"/>
      <c r="W18949" s="74"/>
      <c r="X18949" s="74"/>
    </row>
    <row r="18950">
      <c r="S18950" s="73"/>
      <c r="T18950" s="73"/>
      <c r="U18950" s="74"/>
      <c r="V18950" s="74"/>
      <c r="W18950" s="74"/>
      <c r="X18950" s="74"/>
    </row>
    <row r="18951">
      <c r="S18951" s="73"/>
      <c r="T18951" s="73"/>
      <c r="U18951" s="74"/>
      <c r="V18951" s="74"/>
      <c r="W18951" s="74"/>
      <c r="X18951" s="74"/>
    </row>
    <row r="18952">
      <c r="S18952" s="73"/>
      <c r="T18952" s="73"/>
      <c r="U18952" s="74"/>
      <c r="V18952" s="74"/>
      <c r="W18952" s="74"/>
      <c r="X18952" s="74"/>
    </row>
    <row r="18953">
      <c r="S18953" s="73"/>
      <c r="T18953" s="73"/>
      <c r="U18953" s="74"/>
      <c r="V18953" s="74"/>
      <c r="W18953" s="74"/>
      <c r="X18953" s="74"/>
    </row>
    <row r="18954">
      <c r="S18954" s="73"/>
      <c r="T18954" s="73"/>
      <c r="U18954" s="74"/>
      <c r="V18954" s="74"/>
      <c r="W18954" s="74"/>
      <c r="X18954" s="74"/>
    </row>
    <row r="18955">
      <c r="S18955" s="73"/>
      <c r="T18955" s="73"/>
      <c r="U18955" s="74"/>
      <c r="V18955" s="74"/>
      <c r="W18955" s="74"/>
      <c r="X18955" s="74"/>
    </row>
    <row r="18956">
      <c r="S18956" s="73"/>
      <c r="T18956" s="73"/>
      <c r="U18956" s="74"/>
      <c r="V18956" s="74"/>
      <c r="W18956" s="74"/>
      <c r="X18956" s="74"/>
    </row>
    <row r="18957">
      <c r="S18957" s="73"/>
      <c r="T18957" s="73"/>
      <c r="U18957" s="74"/>
      <c r="V18957" s="74"/>
      <c r="W18957" s="74"/>
      <c r="X18957" s="74"/>
    </row>
    <row r="18958">
      <c r="S18958" s="73"/>
      <c r="T18958" s="73"/>
      <c r="U18958" s="74"/>
      <c r="V18958" s="74"/>
      <c r="W18958" s="74"/>
      <c r="X18958" s="74"/>
    </row>
    <row r="18959">
      <c r="S18959" s="73"/>
      <c r="T18959" s="73"/>
      <c r="U18959" s="74"/>
      <c r="V18959" s="74"/>
      <c r="W18959" s="74"/>
      <c r="X18959" s="74"/>
    </row>
    <row r="18960">
      <c r="S18960" s="73"/>
      <c r="T18960" s="73"/>
      <c r="U18960" s="74"/>
      <c r="V18960" s="74"/>
      <c r="W18960" s="74"/>
      <c r="X18960" s="74"/>
    </row>
    <row r="18961">
      <c r="S18961" s="73"/>
      <c r="T18961" s="73"/>
      <c r="U18961" s="74"/>
      <c r="V18961" s="74"/>
      <c r="W18961" s="74"/>
      <c r="X18961" s="74"/>
    </row>
    <row r="18962">
      <c r="S18962" s="73"/>
      <c r="T18962" s="73"/>
      <c r="U18962" s="74"/>
      <c r="V18962" s="74"/>
      <c r="W18962" s="74"/>
      <c r="X18962" s="74"/>
    </row>
    <row r="18963">
      <c r="S18963" s="73"/>
      <c r="T18963" s="73"/>
      <c r="U18963" s="74"/>
      <c r="V18963" s="74"/>
      <c r="W18963" s="74"/>
      <c r="X18963" s="74"/>
    </row>
    <row r="18964">
      <c r="S18964" s="73"/>
      <c r="T18964" s="73"/>
      <c r="U18964" s="74"/>
      <c r="V18964" s="74"/>
      <c r="W18964" s="74"/>
      <c r="X18964" s="74"/>
    </row>
    <row r="18965">
      <c r="S18965" s="73"/>
      <c r="T18965" s="73"/>
      <c r="U18965" s="74"/>
      <c r="V18965" s="74"/>
      <c r="W18965" s="74"/>
      <c r="X18965" s="74"/>
    </row>
    <row r="18966">
      <c r="S18966" s="73"/>
      <c r="T18966" s="73"/>
      <c r="U18966" s="74"/>
      <c r="V18966" s="74"/>
      <c r="W18966" s="74"/>
      <c r="X18966" s="74"/>
    </row>
    <row r="18967">
      <c r="S18967" s="73"/>
      <c r="T18967" s="73"/>
      <c r="U18967" s="74"/>
      <c r="V18967" s="74"/>
      <c r="W18967" s="74"/>
      <c r="X18967" s="74"/>
    </row>
    <row r="18968">
      <c r="S18968" s="73"/>
      <c r="T18968" s="73"/>
      <c r="U18968" s="74"/>
      <c r="V18968" s="74"/>
      <c r="W18968" s="74"/>
      <c r="X18968" s="74"/>
    </row>
    <row r="18969">
      <c r="S18969" s="73"/>
      <c r="T18969" s="73"/>
      <c r="U18969" s="74"/>
      <c r="V18969" s="74"/>
      <c r="W18969" s="74"/>
      <c r="X18969" s="74"/>
    </row>
    <row r="18970">
      <c r="S18970" s="73"/>
      <c r="T18970" s="73"/>
      <c r="U18970" s="74"/>
      <c r="V18970" s="74"/>
      <c r="W18970" s="74"/>
      <c r="X18970" s="74"/>
    </row>
    <row r="18971">
      <c r="S18971" s="73"/>
      <c r="T18971" s="73"/>
      <c r="U18971" s="74"/>
      <c r="V18971" s="74"/>
      <c r="W18971" s="74"/>
      <c r="X18971" s="74"/>
    </row>
    <row r="18972">
      <c r="S18972" s="73"/>
      <c r="T18972" s="73"/>
      <c r="U18972" s="74"/>
      <c r="V18972" s="74"/>
      <c r="W18972" s="74"/>
      <c r="X18972" s="74"/>
    </row>
    <row r="18973">
      <c r="S18973" s="73"/>
      <c r="T18973" s="73"/>
      <c r="U18973" s="74"/>
      <c r="V18973" s="74"/>
      <c r="W18973" s="74"/>
      <c r="X18973" s="74"/>
    </row>
    <row r="18974">
      <c r="S18974" s="73"/>
      <c r="T18974" s="73"/>
      <c r="U18974" s="74"/>
      <c r="V18974" s="74"/>
      <c r="W18974" s="74"/>
      <c r="X18974" s="74"/>
    </row>
    <row r="18975">
      <c r="S18975" s="73"/>
      <c r="T18975" s="73"/>
      <c r="U18975" s="74"/>
      <c r="V18975" s="74"/>
      <c r="W18975" s="74"/>
      <c r="X18975" s="74"/>
    </row>
    <row r="18976">
      <c r="S18976" s="73"/>
      <c r="T18976" s="73"/>
      <c r="U18976" s="74"/>
      <c r="V18976" s="74"/>
      <c r="W18976" s="74"/>
      <c r="X18976" s="74"/>
    </row>
    <row r="18977">
      <c r="S18977" s="73"/>
      <c r="T18977" s="73"/>
      <c r="U18977" s="74"/>
      <c r="V18977" s="74"/>
      <c r="W18977" s="74"/>
      <c r="X18977" s="74"/>
    </row>
    <row r="18978">
      <c r="S18978" s="73"/>
      <c r="T18978" s="73"/>
      <c r="U18978" s="74"/>
      <c r="V18978" s="74"/>
      <c r="W18978" s="74"/>
      <c r="X18978" s="74"/>
    </row>
    <row r="18979">
      <c r="S18979" s="73"/>
      <c r="T18979" s="73"/>
      <c r="U18979" s="74"/>
      <c r="V18979" s="74"/>
      <c r="W18979" s="74"/>
      <c r="X18979" s="74"/>
    </row>
    <row r="18980">
      <c r="S18980" s="73"/>
      <c r="T18980" s="73"/>
      <c r="U18980" s="74"/>
      <c r="V18980" s="74"/>
      <c r="W18980" s="74"/>
      <c r="X18980" s="74"/>
    </row>
    <row r="18981">
      <c r="S18981" s="73"/>
      <c r="T18981" s="73"/>
      <c r="U18981" s="74"/>
      <c r="V18981" s="74"/>
      <c r="W18981" s="74"/>
      <c r="X18981" s="74"/>
    </row>
    <row r="18982">
      <c r="S18982" s="73"/>
      <c r="T18982" s="73"/>
      <c r="U18982" s="74"/>
      <c r="V18982" s="74"/>
      <c r="W18982" s="74"/>
      <c r="X18982" s="74"/>
    </row>
    <row r="18983">
      <c r="S18983" s="73"/>
      <c r="T18983" s="73"/>
      <c r="U18983" s="74"/>
      <c r="V18983" s="74"/>
      <c r="W18983" s="74"/>
      <c r="X18983" s="74"/>
    </row>
    <row r="18984">
      <c r="S18984" s="73"/>
      <c r="T18984" s="73"/>
      <c r="U18984" s="74"/>
      <c r="V18984" s="74"/>
      <c r="W18984" s="74"/>
      <c r="X18984" s="74"/>
    </row>
    <row r="18985">
      <c r="S18985" s="73"/>
      <c r="T18985" s="73"/>
      <c r="U18985" s="74"/>
      <c r="V18985" s="74"/>
      <c r="W18985" s="74"/>
      <c r="X18985" s="74"/>
    </row>
    <row r="18986">
      <c r="S18986" s="73"/>
      <c r="T18986" s="73"/>
      <c r="U18986" s="74"/>
      <c r="V18986" s="74"/>
      <c r="W18986" s="74"/>
      <c r="X18986" s="74"/>
    </row>
    <row r="18987">
      <c r="S18987" s="73"/>
      <c r="T18987" s="73"/>
      <c r="U18987" s="74"/>
      <c r="V18987" s="74"/>
      <c r="W18987" s="74"/>
      <c r="X18987" s="74"/>
    </row>
    <row r="18988">
      <c r="S18988" s="73"/>
      <c r="T18988" s="73"/>
      <c r="U18988" s="74"/>
      <c r="V18988" s="74"/>
      <c r="W18988" s="74"/>
      <c r="X18988" s="74"/>
    </row>
    <row r="18989">
      <c r="S18989" s="73"/>
      <c r="T18989" s="73"/>
      <c r="U18989" s="74"/>
      <c r="V18989" s="74"/>
      <c r="W18989" s="74"/>
      <c r="X18989" s="74"/>
    </row>
    <row r="18990">
      <c r="S18990" s="73"/>
      <c r="T18990" s="73"/>
      <c r="U18990" s="74"/>
      <c r="V18990" s="74"/>
      <c r="W18990" s="74"/>
      <c r="X18990" s="74"/>
    </row>
    <row r="18991">
      <c r="S18991" s="73"/>
      <c r="T18991" s="73"/>
      <c r="U18991" s="74"/>
      <c r="V18991" s="74"/>
      <c r="W18991" s="74"/>
      <c r="X18991" s="74"/>
    </row>
    <row r="18992">
      <c r="S18992" s="73"/>
      <c r="T18992" s="73"/>
      <c r="U18992" s="74"/>
      <c r="V18992" s="74"/>
      <c r="W18992" s="74"/>
      <c r="X18992" s="74"/>
    </row>
    <row r="18993">
      <c r="S18993" s="73"/>
      <c r="T18993" s="73"/>
      <c r="U18993" s="74"/>
      <c r="V18993" s="74"/>
      <c r="W18993" s="74"/>
      <c r="X18993" s="74"/>
    </row>
    <row r="18994">
      <c r="S18994" s="73"/>
      <c r="T18994" s="73"/>
      <c r="U18994" s="74"/>
      <c r="V18994" s="74"/>
      <c r="W18994" s="74"/>
      <c r="X18994" s="74"/>
    </row>
    <row r="18995">
      <c r="S18995" s="73"/>
      <c r="T18995" s="73"/>
      <c r="U18995" s="74"/>
      <c r="V18995" s="74"/>
      <c r="W18995" s="74"/>
      <c r="X18995" s="74"/>
    </row>
    <row r="18996">
      <c r="S18996" s="73"/>
      <c r="T18996" s="73"/>
      <c r="U18996" s="74"/>
      <c r="V18996" s="74"/>
      <c r="W18996" s="74"/>
      <c r="X18996" s="74"/>
    </row>
    <row r="18997">
      <c r="S18997" s="73"/>
      <c r="T18997" s="73"/>
      <c r="U18997" s="74"/>
      <c r="V18997" s="74"/>
      <c r="W18997" s="74"/>
      <c r="X18997" s="74"/>
    </row>
    <row r="18998">
      <c r="S18998" s="73"/>
      <c r="T18998" s="73"/>
      <c r="U18998" s="74"/>
      <c r="V18998" s="74"/>
      <c r="W18998" s="74"/>
      <c r="X18998" s="74"/>
    </row>
    <row r="18999">
      <c r="S18999" s="73"/>
      <c r="T18999" s="73"/>
      <c r="U18999" s="74"/>
      <c r="V18999" s="74"/>
      <c r="W18999" s="74"/>
      <c r="X18999" s="74"/>
    </row>
    <row r="19000">
      <c r="S19000" s="73"/>
      <c r="T19000" s="73"/>
      <c r="U19000" s="74"/>
      <c r="V19000" s="74"/>
      <c r="W19000" s="74"/>
      <c r="X19000" s="74"/>
    </row>
    <row r="19001">
      <c r="S19001" s="73"/>
      <c r="T19001" s="73"/>
      <c r="U19001" s="74"/>
      <c r="V19001" s="74"/>
      <c r="W19001" s="74"/>
      <c r="X19001" s="74"/>
    </row>
    <row r="19002">
      <c r="S19002" s="73"/>
      <c r="T19002" s="73"/>
      <c r="U19002" s="74"/>
      <c r="V19002" s="74"/>
      <c r="W19002" s="74"/>
      <c r="X19002" s="74"/>
    </row>
    <row r="19003">
      <c r="S19003" s="73"/>
      <c r="T19003" s="73"/>
      <c r="U19003" s="74"/>
      <c r="V19003" s="74"/>
      <c r="W19003" s="74"/>
      <c r="X19003" s="74"/>
    </row>
    <row r="19004">
      <c r="S19004" s="73"/>
      <c r="T19004" s="73"/>
      <c r="U19004" s="74"/>
      <c r="V19004" s="74"/>
      <c r="W19004" s="74"/>
      <c r="X19004" s="74"/>
    </row>
    <row r="19005">
      <c r="S19005" s="73"/>
      <c r="T19005" s="73"/>
      <c r="U19005" s="74"/>
      <c r="V19005" s="74"/>
      <c r="W19005" s="74"/>
      <c r="X19005" s="74"/>
    </row>
    <row r="19006">
      <c r="S19006" s="73"/>
      <c r="T19006" s="73"/>
      <c r="U19006" s="74"/>
      <c r="V19006" s="74"/>
      <c r="W19006" s="74"/>
      <c r="X19006" s="74"/>
    </row>
    <row r="19007">
      <c r="S19007" s="73"/>
      <c r="T19007" s="73"/>
      <c r="U19007" s="74"/>
      <c r="V19007" s="74"/>
      <c r="W19007" s="74"/>
      <c r="X19007" s="74"/>
    </row>
    <row r="19008">
      <c r="S19008" s="73"/>
      <c r="T19008" s="73"/>
      <c r="U19008" s="74"/>
      <c r="V19008" s="74"/>
      <c r="W19008" s="74"/>
      <c r="X19008" s="74"/>
    </row>
    <row r="19009">
      <c r="S19009" s="73"/>
      <c r="T19009" s="73"/>
      <c r="U19009" s="74"/>
      <c r="V19009" s="74"/>
      <c r="W19009" s="74"/>
      <c r="X19009" s="74"/>
    </row>
    <row r="19010">
      <c r="S19010" s="73"/>
      <c r="T19010" s="73"/>
      <c r="U19010" s="74"/>
      <c r="V19010" s="74"/>
      <c r="W19010" s="74"/>
      <c r="X19010" s="74"/>
    </row>
    <row r="19011">
      <c r="S19011" s="73"/>
      <c r="T19011" s="73"/>
      <c r="U19011" s="74"/>
      <c r="V19011" s="74"/>
      <c r="W19011" s="74"/>
      <c r="X19011" s="74"/>
    </row>
    <row r="19012">
      <c r="S19012" s="73"/>
      <c r="T19012" s="73"/>
      <c r="U19012" s="74"/>
      <c r="V19012" s="74"/>
      <c r="W19012" s="74"/>
      <c r="X19012" s="74"/>
    </row>
    <row r="19013">
      <c r="S19013" s="73"/>
      <c r="T19013" s="73"/>
      <c r="U19013" s="74"/>
      <c r="V19013" s="74"/>
      <c r="W19013" s="74"/>
      <c r="X19013" s="74"/>
    </row>
    <row r="19014">
      <c r="S19014" s="73"/>
      <c r="T19014" s="73"/>
      <c r="U19014" s="74"/>
      <c r="V19014" s="74"/>
      <c r="W19014" s="74"/>
      <c r="X19014" s="74"/>
    </row>
    <row r="19015">
      <c r="S19015" s="73"/>
      <c r="T19015" s="73"/>
      <c r="U19015" s="74"/>
      <c r="V19015" s="74"/>
      <c r="W19015" s="74"/>
      <c r="X19015" s="74"/>
    </row>
    <row r="19016">
      <c r="S19016" s="73"/>
      <c r="T19016" s="73"/>
      <c r="U19016" s="74"/>
      <c r="V19016" s="74"/>
      <c r="W19016" s="74"/>
      <c r="X19016" s="74"/>
    </row>
    <row r="19017">
      <c r="S19017" s="73"/>
      <c r="T19017" s="73"/>
      <c r="U19017" s="74"/>
      <c r="V19017" s="74"/>
      <c r="W19017" s="74"/>
      <c r="X19017" s="74"/>
    </row>
    <row r="19018">
      <c r="S19018" s="73"/>
      <c r="T19018" s="73"/>
      <c r="U19018" s="74"/>
      <c r="V19018" s="74"/>
      <c r="W19018" s="74"/>
      <c r="X19018" s="74"/>
    </row>
    <row r="19019">
      <c r="S19019" s="73"/>
      <c r="T19019" s="73"/>
      <c r="U19019" s="74"/>
      <c r="V19019" s="74"/>
      <c r="W19019" s="74"/>
      <c r="X19019" s="74"/>
    </row>
    <row r="19020">
      <c r="S19020" s="73"/>
      <c r="T19020" s="73"/>
      <c r="U19020" s="74"/>
      <c r="V19020" s="74"/>
      <c r="W19020" s="74"/>
      <c r="X19020" s="74"/>
    </row>
    <row r="19021">
      <c r="S19021" s="73"/>
      <c r="T19021" s="73"/>
      <c r="U19021" s="74"/>
      <c r="V19021" s="74"/>
      <c r="W19021" s="74"/>
      <c r="X19021" s="74"/>
    </row>
    <row r="19022">
      <c r="S19022" s="73"/>
      <c r="T19022" s="73"/>
      <c r="U19022" s="74"/>
      <c r="V19022" s="74"/>
      <c r="W19022" s="74"/>
      <c r="X19022" s="74"/>
    </row>
    <row r="19023">
      <c r="S19023" s="73"/>
      <c r="T19023" s="73"/>
      <c r="U19023" s="74"/>
      <c r="V19023" s="74"/>
      <c r="W19023" s="74"/>
      <c r="X19023" s="74"/>
    </row>
    <row r="19024">
      <c r="S19024" s="73"/>
      <c r="T19024" s="73"/>
      <c r="U19024" s="74"/>
      <c r="V19024" s="74"/>
      <c r="W19024" s="74"/>
      <c r="X19024" s="74"/>
    </row>
    <row r="19025">
      <c r="S19025" s="73"/>
      <c r="T19025" s="73"/>
      <c r="U19025" s="74"/>
      <c r="V19025" s="74"/>
      <c r="W19025" s="74"/>
      <c r="X19025" s="74"/>
    </row>
    <row r="19026">
      <c r="S19026" s="73"/>
      <c r="T19026" s="73"/>
      <c r="U19026" s="74"/>
      <c r="V19026" s="74"/>
      <c r="W19026" s="74"/>
      <c r="X19026" s="74"/>
    </row>
    <row r="19027">
      <c r="S19027" s="73"/>
      <c r="T19027" s="73"/>
      <c r="U19027" s="74"/>
      <c r="V19027" s="74"/>
      <c r="W19027" s="74"/>
      <c r="X19027" s="74"/>
    </row>
    <row r="19028">
      <c r="S19028" s="73"/>
      <c r="T19028" s="73"/>
      <c r="U19028" s="74"/>
      <c r="V19028" s="74"/>
      <c r="W19028" s="74"/>
      <c r="X19028" s="74"/>
    </row>
    <row r="19029">
      <c r="S19029" s="73"/>
      <c r="T19029" s="73"/>
      <c r="U19029" s="74"/>
      <c r="V19029" s="74"/>
      <c r="W19029" s="74"/>
      <c r="X19029" s="74"/>
    </row>
    <row r="19030">
      <c r="S19030" s="73"/>
      <c r="T19030" s="73"/>
      <c r="U19030" s="74"/>
      <c r="V19030" s="74"/>
      <c r="W19030" s="74"/>
      <c r="X19030" s="74"/>
    </row>
    <row r="19031">
      <c r="S19031" s="73"/>
      <c r="T19031" s="73"/>
      <c r="U19031" s="74"/>
      <c r="V19031" s="74"/>
      <c r="W19031" s="74"/>
      <c r="X19031" s="74"/>
    </row>
    <row r="19032">
      <c r="S19032" s="73"/>
      <c r="T19032" s="73"/>
      <c r="U19032" s="74"/>
      <c r="V19032" s="74"/>
      <c r="W19032" s="74"/>
      <c r="X19032" s="74"/>
    </row>
    <row r="19033">
      <c r="S19033" s="73"/>
      <c r="T19033" s="73"/>
      <c r="U19033" s="74"/>
      <c r="V19033" s="74"/>
      <c r="W19033" s="74"/>
      <c r="X19033" s="74"/>
    </row>
    <row r="19034">
      <c r="S19034" s="73"/>
      <c r="T19034" s="73"/>
      <c r="U19034" s="74"/>
      <c r="V19034" s="74"/>
      <c r="W19034" s="74"/>
      <c r="X19034" s="74"/>
    </row>
    <row r="19035">
      <c r="S19035" s="73"/>
      <c r="T19035" s="73"/>
      <c r="U19035" s="74"/>
      <c r="V19035" s="74"/>
      <c r="W19035" s="74"/>
      <c r="X19035" s="74"/>
    </row>
    <row r="19036">
      <c r="S19036" s="73"/>
      <c r="T19036" s="73"/>
      <c r="U19036" s="74"/>
      <c r="V19036" s="74"/>
      <c r="W19036" s="74"/>
      <c r="X19036" s="74"/>
    </row>
    <row r="19037">
      <c r="S19037" s="73"/>
      <c r="T19037" s="73"/>
      <c r="U19037" s="74"/>
      <c r="V19037" s="74"/>
      <c r="W19037" s="74"/>
      <c r="X19037" s="74"/>
    </row>
    <row r="19038">
      <c r="S19038" s="73"/>
      <c r="T19038" s="73"/>
      <c r="U19038" s="74"/>
      <c r="V19038" s="74"/>
      <c r="W19038" s="74"/>
      <c r="X19038" s="74"/>
    </row>
    <row r="19039">
      <c r="S19039" s="73"/>
      <c r="T19039" s="73"/>
      <c r="U19039" s="74"/>
      <c r="V19039" s="74"/>
      <c r="W19039" s="74"/>
      <c r="X19039" s="74"/>
    </row>
    <row r="19040">
      <c r="S19040" s="73"/>
      <c r="T19040" s="73"/>
      <c r="U19040" s="74"/>
      <c r="V19040" s="74"/>
      <c r="W19040" s="74"/>
      <c r="X19040" s="74"/>
    </row>
    <row r="19041">
      <c r="S19041" s="73"/>
      <c r="T19041" s="73"/>
      <c r="U19041" s="74"/>
      <c r="V19041" s="74"/>
      <c r="W19041" s="74"/>
      <c r="X19041" s="74"/>
    </row>
    <row r="19042">
      <c r="S19042" s="73"/>
      <c r="T19042" s="73"/>
      <c r="U19042" s="74"/>
      <c r="V19042" s="74"/>
      <c r="W19042" s="74"/>
      <c r="X19042" s="74"/>
    </row>
    <row r="19043">
      <c r="S19043" s="73"/>
      <c r="T19043" s="73"/>
      <c r="U19043" s="74"/>
      <c r="V19043" s="74"/>
      <c r="W19043" s="74"/>
      <c r="X19043" s="74"/>
    </row>
    <row r="19044">
      <c r="S19044" s="73"/>
      <c r="T19044" s="73"/>
      <c r="U19044" s="74"/>
      <c r="V19044" s="74"/>
      <c r="W19044" s="74"/>
      <c r="X19044" s="74"/>
    </row>
    <row r="19045">
      <c r="S19045" s="73"/>
      <c r="T19045" s="73"/>
      <c r="U19045" s="74"/>
      <c r="V19045" s="74"/>
      <c r="W19045" s="74"/>
      <c r="X19045" s="74"/>
    </row>
    <row r="19046">
      <c r="S19046" s="73"/>
      <c r="T19046" s="73"/>
      <c r="U19046" s="74"/>
      <c r="V19046" s="74"/>
      <c r="W19046" s="74"/>
      <c r="X19046" s="74"/>
    </row>
    <row r="19047">
      <c r="S19047" s="73"/>
      <c r="T19047" s="73"/>
      <c r="U19047" s="74"/>
      <c r="V19047" s="74"/>
      <c r="W19047" s="74"/>
      <c r="X19047" s="74"/>
    </row>
    <row r="19048">
      <c r="S19048" s="73"/>
      <c r="T19048" s="73"/>
      <c r="U19048" s="74"/>
      <c r="V19048" s="74"/>
      <c r="W19048" s="74"/>
      <c r="X19048" s="74"/>
    </row>
    <row r="19049">
      <c r="S19049" s="73"/>
      <c r="T19049" s="73"/>
      <c r="U19049" s="74"/>
      <c r="V19049" s="74"/>
      <c r="W19049" s="74"/>
      <c r="X19049" s="74"/>
    </row>
    <row r="19050">
      <c r="S19050" s="73"/>
      <c r="T19050" s="73"/>
      <c r="U19050" s="74"/>
      <c r="V19050" s="74"/>
      <c r="W19050" s="74"/>
      <c r="X19050" s="74"/>
    </row>
    <row r="19051">
      <c r="S19051" s="73"/>
      <c r="T19051" s="73"/>
      <c r="U19051" s="74"/>
      <c r="V19051" s="74"/>
      <c r="W19051" s="74"/>
      <c r="X19051" s="74"/>
    </row>
    <row r="19052">
      <c r="S19052" s="73"/>
      <c r="T19052" s="73"/>
      <c r="U19052" s="74"/>
      <c r="V19052" s="74"/>
      <c r="W19052" s="74"/>
      <c r="X19052" s="74"/>
    </row>
    <row r="19053">
      <c r="S19053" s="73"/>
      <c r="T19053" s="73"/>
      <c r="U19053" s="74"/>
      <c r="V19053" s="74"/>
      <c r="W19053" s="74"/>
      <c r="X19053" s="74"/>
    </row>
    <row r="19054">
      <c r="S19054" s="73"/>
      <c r="T19054" s="73"/>
      <c r="U19054" s="74"/>
      <c r="V19054" s="74"/>
      <c r="W19054" s="74"/>
      <c r="X19054" s="74"/>
    </row>
    <row r="19055">
      <c r="S19055" s="73"/>
      <c r="T19055" s="73"/>
      <c r="U19055" s="74"/>
      <c r="V19055" s="74"/>
      <c r="W19055" s="74"/>
      <c r="X19055" s="74"/>
    </row>
    <row r="19056">
      <c r="S19056" s="73"/>
      <c r="T19056" s="73"/>
      <c r="U19056" s="74"/>
      <c r="V19056" s="74"/>
      <c r="W19056" s="74"/>
      <c r="X19056" s="74"/>
    </row>
    <row r="19057">
      <c r="S19057" s="73"/>
      <c r="T19057" s="73"/>
      <c r="U19057" s="74"/>
      <c r="V19057" s="74"/>
      <c r="W19057" s="74"/>
      <c r="X19057" s="74"/>
    </row>
    <row r="19058">
      <c r="S19058" s="73"/>
      <c r="T19058" s="73"/>
      <c r="U19058" s="74"/>
      <c r="V19058" s="74"/>
      <c r="W19058" s="74"/>
      <c r="X19058" s="74"/>
    </row>
    <row r="19059">
      <c r="S19059" s="73"/>
      <c r="T19059" s="73"/>
      <c r="U19059" s="74"/>
      <c r="V19059" s="74"/>
      <c r="W19059" s="74"/>
      <c r="X19059" s="74"/>
    </row>
    <row r="19060">
      <c r="S19060" s="73"/>
      <c r="T19060" s="73"/>
      <c r="U19060" s="74"/>
      <c r="V19060" s="74"/>
      <c r="W19060" s="74"/>
      <c r="X19060" s="74"/>
    </row>
    <row r="19061">
      <c r="S19061" s="73"/>
      <c r="T19061" s="73"/>
      <c r="U19061" s="74"/>
      <c r="V19061" s="74"/>
      <c r="W19061" s="74"/>
      <c r="X19061" s="74"/>
    </row>
    <row r="19062">
      <c r="S19062" s="73"/>
      <c r="T19062" s="73"/>
      <c r="U19062" s="74"/>
      <c r="V19062" s="74"/>
      <c r="W19062" s="74"/>
      <c r="X19062" s="74"/>
    </row>
    <row r="19063">
      <c r="S19063" s="73"/>
      <c r="T19063" s="73"/>
      <c r="U19063" s="74"/>
      <c r="V19063" s="74"/>
      <c r="W19063" s="74"/>
      <c r="X19063" s="74"/>
    </row>
    <row r="19064">
      <c r="S19064" s="73"/>
      <c r="T19064" s="73"/>
      <c r="U19064" s="74"/>
      <c r="V19064" s="74"/>
      <c r="W19064" s="74"/>
      <c r="X19064" s="74"/>
    </row>
    <row r="19065">
      <c r="S19065" s="73"/>
      <c r="T19065" s="73"/>
      <c r="U19065" s="74"/>
      <c r="V19065" s="74"/>
      <c r="W19065" s="74"/>
      <c r="X19065" s="74"/>
    </row>
    <row r="19066">
      <c r="S19066" s="73"/>
      <c r="T19066" s="73"/>
      <c r="U19066" s="74"/>
      <c r="V19066" s="74"/>
      <c r="W19066" s="74"/>
      <c r="X19066" s="74"/>
    </row>
    <row r="19067">
      <c r="S19067" s="73"/>
      <c r="T19067" s="73"/>
      <c r="U19067" s="74"/>
      <c r="V19067" s="74"/>
      <c r="W19067" s="74"/>
      <c r="X19067" s="74"/>
    </row>
    <row r="19068">
      <c r="S19068" s="73"/>
      <c r="T19068" s="73"/>
      <c r="U19068" s="74"/>
      <c r="V19068" s="74"/>
      <c r="W19068" s="74"/>
      <c r="X19068" s="74"/>
    </row>
    <row r="19069">
      <c r="S19069" s="73"/>
      <c r="T19069" s="73"/>
      <c r="U19069" s="74"/>
      <c r="V19069" s="74"/>
      <c r="W19069" s="74"/>
      <c r="X19069" s="74"/>
    </row>
    <row r="19070">
      <c r="S19070" s="73"/>
      <c r="T19070" s="73"/>
      <c r="U19070" s="74"/>
      <c r="V19070" s="74"/>
      <c r="W19070" s="74"/>
      <c r="X19070" s="74"/>
    </row>
    <row r="19071">
      <c r="S19071" s="73"/>
      <c r="T19071" s="73"/>
      <c r="U19071" s="74"/>
      <c r="V19071" s="74"/>
      <c r="W19071" s="74"/>
      <c r="X19071" s="74"/>
    </row>
    <row r="19072">
      <c r="S19072" s="73"/>
      <c r="T19072" s="73"/>
      <c r="U19072" s="74"/>
      <c r="V19072" s="74"/>
      <c r="W19072" s="74"/>
      <c r="X19072" s="74"/>
    </row>
    <row r="19073">
      <c r="S19073" s="73"/>
      <c r="T19073" s="73"/>
      <c r="U19073" s="74"/>
      <c r="V19073" s="74"/>
      <c r="W19073" s="74"/>
      <c r="X19073" s="74"/>
    </row>
    <row r="19074">
      <c r="S19074" s="73"/>
      <c r="T19074" s="73"/>
      <c r="U19074" s="74"/>
      <c r="V19074" s="74"/>
      <c r="W19074" s="74"/>
      <c r="X19074" s="74"/>
    </row>
    <row r="19075">
      <c r="S19075" s="73"/>
      <c r="T19075" s="73"/>
      <c r="U19075" s="74"/>
      <c r="V19075" s="74"/>
      <c r="W19075" s="74"/>
      <c r="X19075" s="74"/>
    </row>
    <row r="19076">
      <c r="S19076" s="73"/>
      <c r="T19076" s="73"/>
      <c r="U19076" s="74"/>
      <c r="V19076" s="74"/>
      <c r="W19076" s="74"/>
      <c r="X19076" s="74"/>
    </row>
    <row r="19077">
      <c r="S19077" s="73"/>
      <c r="T19077" s="73"/>
      <c r="U19077" s="74"/>
      <c r="V19077" s="74"/>
      <c r="W19077" s="74"/>
      <c r="X19077" s="74"/>
    </row>
    <row r="19078">
      <c r="S19078" s="73"/>
      <c r="T19078" s="73"/>
      <c r="U19078" s="74"/>
      <c r="V19078" s="74"/>
      <c r="W19078" s="74"/>
      <c r="X19078" s="74"/>
    </row>
    <row r="19079">
      <c r="S19079" s="73"/>
      <c r="T19079" s="73"/>
      <c r="U19079" s="74"/>
      <c r="V19079" s="74"/>
      <c r="W19079" s="74"/>
      <c r="X19079" s="74"/>
    </row>
    <row r="19080">
      <c r="S19080" s="73"/>
      <c r="T19080" s="73"/>
      <c r="U19080" s="74"/>
      <c r="V19080" s="74"/>
      <c r="W19080" s="74"/>
      <c r="X19080" s="74"/>
    </row>
    <row r="19081">
      <c r="S19081" s="73"/>
      <c r="T19081" s="73"/>
      <c r="U19081" s="74"/>
      <c r="V19081" s="74"/>
      <c r="W19081" s="74"/>
      <c r="X19081" s="74"/>
    </row>
    <row r="19082">
      <c r="S19082" s="73"/>
      <c r="T19082" s="73"/>
      <c r="U19082" s="74"/>
      <c r="V19082" s="74"/>
      <c r="W19082" s="74"/>
      <c r="X19082" s="74"/>
    </row>
    <row r="19083">
      <c r="S19083" s="73"/>
      <c r="T19083" s="73"/>
      <c r="U19083" s="74"/>
      <c r="V19083" s="74"/>
      <c r="W19083" s="74"/>
      <c r="X19083" s="74"/>
    </row>
    <row r="19084">
      <c r="S19084" s="73"/>
      <c r="T19084" s="73"/>
      <c r="U19084" s="74"/>
      <c r="V19084" s="74"/>
      <c r="W19084" s="74"/>
      <c r="X19084" s="74"/>
    </row>
    <row r="19085">
      <c r="S19085" s="73"/>
      <c r="T19085" s="73"/>
      <c r="U19085" s="74"/>
      <c r="V19085" s="74"/>
      <c r="W19085" s="74"/>
      <c r="X19085" s="74"/>
    </row>
    <row r="19086">
      <c r="S19086" s="73"/>
      <c r="T19086" s="73"/>
      <c r="U19086" s="74"/>
      <c r="V19086" s="74"/>
      <c r="W19086" s="74"/>
      <c r="X19086" s="74"/>
    </row>
    <row r="19087">
      <c r="S19087" s="73"/>
      <c r="T19087" s="73"/>
      <c r="U19087" s="74"/>
      <c r="V19087" s="74"/>
      <c r="W19087" s="74"/>
      <c r="X19087" s="74"/>
    </row>
    <row r="19088">
      <c r="S19088" s="73"/>
      <c r="T19088" s="73"/>
      <c r="U19088" s="74"/>
      <c r="V19088" s="74"/>
      <c r="W19088" s="74"/>
      <c r="X19088" s="74"/>
    </row>
    <row r="19089">
      <c r="S19089" s="73"/>
      <c r="T19089" s="73"/>
      <c r="U19089" s="74"/>
      <c r="V19089" s="74"/>
      <c r="W19089" s="74"/>
      <c r="X19089" s="74"/>
    </row>
    <row r="19090">
      <c r="S19090" s="73"/>
      <c r="T19090" s="73"/>
      <c r="U19090" s="74"/>
      <c r="V19090" s="74"/>
      <c r="W19090" s="74"/>
      <c r="X19090" s="74"/>
    </row>
    <row r="19091">
      <c r="S19091" s="73"/>
      <c r="T19091" s="73"/>
      <c r="U19091" s="74"/>
      <c r="V19091" s="74"/>
      <c r="W19091" s="74"/>
      <c r="X19091" s="74"/>
    </row>
    <row r="19092">
      <c r="S19092" s="73"/>
      <c r="T19092" s="73"/>
      <c r="U19092" s="74"/>
      <c r="V19092" s="74"/>
      <c r="W19092" s="74"/>
      <c r="X19092" s="74"/>
    </row>
    <row r="19093">
      <c r="S19093" s="73"/>
      <c r="T19093" s="73"/>
      <c r="U19093" s="74"/>
      <c r="V19093" s="74"/>
      <c r="W19093" s="74"/>
      <c r="X19093" s="74"/>
    </row>
    <row r="19094">
      <c r="S19094" s="73"/>
      <c r="T19094" s="73"/>
      <c r="U19094" s="74"/>
      <c r="V19094" s="74"/>
      <c r="W19094" s="74"/>
      <c r="X19094" s="74"/>
    </row>
    <row r="19095">
      <c r="S19095" s="73"/>
      <c r="T19095" s="73"/>
      <c r="U19095" s="74"/>
      <c r="V19095" s="74"/>
      <c r="W19095" s="74"/>
      <c r="X19095" s="74"/>
    </row>
    <row r="19096">
      <c r="S19096" s="73"/>
      <c r="T19096" s="73"/>
      <c r="U19096" s="74"/>
      <c r="V19096" s="74"/>
      <c r="W19096" s="74"/>
      <c r="X19096" s="74"/>
    </row>
    <row r="19097">
      <c r="S19097" s="73"/>
      <c r="T19097" s="73"/>
      <c r="U19097" s="74"/>
      <c r="V19097" s="74"/>
      <c r="W19097" s="74"/>
      <c r="X19097" s="74"/>
    </row>
    <row r="19098">
      <c r="S19098" s="73"/>
      <c r="T19098" s="73"/>
      <c r="U19098" s="74"/>
      <c r="V19098" s="74"/>
      <c r="W19098" s="74"/>
      <c r="X19098" s="74"/>
    </row>
    <row r="19099">
      <c r="S19099" s="73"/>
      <c r="T19099" s="73"/>
      <c r="U19099" s="74"/>
      <c r="V19099" s="74"/>
      <c r="W19099" s="74"/>
      <c r="X19099" s="74"/>
    </row>
    <row r="19100">
      <c r="S19100" s="73"/>
      <c r="T19100" s="73"/>
      <c r="U19100" s="74"/>
      <c r="V19100" s="74"/>
      <c r="W19100" s="74"/>
      <c r="X19100" s="74"/>
    </row>
    <row r="19101">
      <c r="S19101" s="73"/>
      <c r="T19101" s="73"/>
      <c r="U19101" s="74"/>
      <c r="V19101" s="74"/>
      <c r="W19101" s="74"/>
      <c r="X19101" s="74"/>
    </row>
    <row r="19102">
      <c r="S19102" s="73"/>
      <c r="T19102" s="73"/>
      <c r="U19102" s="74"/>
      <c r="V19102" s="74"/>
      <c r="W19102" s="74"/>
      <c r="X19102" s="74"/>
    </row>
    <row r="19103">
      <c r="S19103" s="73"/>
      <c r="T19103" s="73"/>
      <c r="U19103" s="74"/>
      <c r="V19103" s="74"/>
      <c r="W19103" s="74"/>
      <c r="X19103" s="74"/>
    </row>
    <row r="19104">
      <c r="S19104" s="73"/>
      <c r="T19104" s="73"/>
      <c r="U19104" s="74"/>
      <c r="V19104" s="74"/>
      <c r="W19104" s="74"/>
      <c r="X19104" s="74"/>
    </row>
    <row r="19105">
      <c r="S19105" s="73"/>
      <c r="T19105" s="73"/>
      <c r="U19105" s="74"/>
      <c r="V19105" s="74"/>
      <c r="W19105" s="74"/>
      <c r="X19105" s="74"/>
    </row>
    <row r="19106">
      <c r="S19106" s="73"/>
      <c r="T19106" s="73"/>
      <c r="U19106" s="74"/>
      <c r="V19106" s="74"/>
      <c r="W19106" s="74"/>
      <c r="X19106" s="74"/>
    </row>
    <row r="19107">
      <c r="S19107" s="73"/>
      <c r="T19107" s="73"/>
      <c r="U19107" s="74"/>
      <c r="V19107" s="74"/>
      <c r="W19107" s="74"/>
      <c r="X19107" s="74"/>
    </row>
    <row r="19108">
      <c r="S19108" s="73"/>
      <c r="T19108" s="73"/>
      <c r="U19108" s="74"/>
      <c r="V19108" s="74"/>
      <c r="W19108" s="74"/>
      <c r="X19108" s="74"/>
    </row>
    <row r="19109">
      <c r="S19109" s="73"/>
      <c r="T19109" s="73"/>
      <c r="U19109" s="74"/>
      <c r="V19109" s="74"/>
      <c r="W19109" s="74"/>
      <c r="X19109" s="74"/>
    </row>
    <row r="19110">
      <c r="S19110" s="73"/>
      <c r="T19110" s="73"/>
      <c r="U19110" s="74"/>
      <c r="V19110" s="74"/>
      <c r="W19110" s="74"/>
      <c r="X19110" s="74"/>
    </row>
    <row r="19111">
      <c r="S19111" s="73"/>
      <c r="T19111" s="73"/>
      <c r="U19111" s="74"/>
      <c r="V19111" s="74"/>
      <c r="W19111" s="74"/>
      <c r="X19111" s="74"/>
    </row>
    <row r="19112">
      <c r="S19112" s="73"/>
      <c r="T19112" s="73"/>
      <c r="U19112" s="74"/>
      <c r="V19112" s="74"/>
      <c r="W19112" s="74"/>
      <c r="X19112" s="74"/>
    </row>
    <row r="19113">
      <c r="S19113" s="73"/>
      <c r="T19113" s="73"/>
      <c r="U19113" s="74"/>
      <c r="V19113" s="74"/>
      <c r="W19113" s="74"/>
      <c r="X19113" s="74"/>
    </row>
    <row r="19114">
      <c r="S19114" s="73"/>
      <c r="T19114" s="73"/>
      <c r="U19114" s="74"/>
      <c r="V19114" s="74"/>
      <c r="W19114" s="74"/>
      <c r="X19114" s="74"/>
    </row>
    <row r="19115">
      <c r="S19115" s="73"/>
      <c r="T19115" s="73"/>
      <c r="U19115" s="74"/>
      <c r="V19115" s="74"/>
      <c r="W19115" s="74"/>
      <c r="X19115" s="74"/>
    </row>
    <row r="19116">
      <c r="S19116" s="73"/>
      <c r="T19116" s="73"/>
      <c r="U19116" s="74"/>
      <c r="V19116" s="74"/>
      <c r="W19116" s="74"/>
      <c r="X19116" s="74"/>
    </row>
    <row r="19117">
      <c r="S19117" s="73"/>
      <c r="T19117" s="73"/>
      <c r="U19117" s="74"/>
      <c r="V19117" s="74"/>
      <c r="W19117" s="74"/>
      <c r="X19117" s="74"/>
    </row>
    <row r="19118">
      <c r="S19118" s="73"/>
      <c r="T19118" s="73"/>
      <c r="U19118" s="74"/>
      <c r="V19118" s="74"/>
      <c r="W19118" s="74"/>
      <c r="X19118" s="74"/>
    </row>
    <row r="19119">
      <c r="S19119" s="73"/>
      <c r="T19119" s="73"/>
      <c r="U19119" s="74"/>
      <c r="V19119" s="74"/>
      <c r="W19119" s="74"/>
      <c r="X19119" s="74"/>
    </row>
    <row r="19120">
      <c r="S19120" s="73"/>
      <c r="T19120" s="73"/>
      <c r="U19120" s="74"/>
      <c r="V19120" s="74"/>
      <c r="W19120" s="74"/>
      <c r="X19120" s="74"/>
    </row>
    <row r="19121">
      <c r="S19121" s="73"/>
      <c r="T19121" s="73"/>
      <c r="U19121" s="74"/>
      <c r="V19121" s="74"/>
      <c r="W19121" s="74"/>
      <c r="X19121" s="74"/>
    </row>
    <row r="19122">
      <c r="S19122" s="73"/>
      <c r="T19122" s="73"/>
      <c r="U19122" s="74"/>
      <c r="V19122" s="74"/>
      <c r="W19122" s="74"/>
      <c r="X19122" s="74"/>
    </row>
    <row r="19123">
      <c r="S19123" s="73"/>
      <c r="T19123" s="73"/>
      <c r="U19123" s="74"/>
      <c r="V19123" s="74"/>
      <c r="W19123" s="74"/>
      <c r="X19123" s="74"/>
    </row>
    <row r="19124">
      <c r="S19124" s="73"/>
      <c r="T19124" s="73"/>
      <c r="U19124" s="74"/>
      <c r="V19124" s="74"/>
      <c r="W19124" s="74"/>
      <c r="X19124" s="74"/>
    </row>
    <row r="19125">
      <c r="S19125" s="73"/>
      <c r="T19125" s="73"/>
      <c r="U19125" s="74"/>
      <c r="V19125" s="74"/>
      <c r="W19125" s="74"/>
      <c r="X19125" s="74"/>
    </row>
    <row r="19126">
      <c r="S19126" s="73"/>
      <c r="T19126" s="73"/>
      <c r="U19126" s="74"/>
      <c r="V19126" s="74"/>
      <c r="W19126" s="74"/>
      <c r="X19126" s="74"/>
    </row>
    <row r="19127">
      <c r="S19127" s="73"/>
      <c r="T19127" s="73"/>
      <c r="U19127" s="74"/>
      <c r="V19127" s="74"/>
      <c r="W19127" s="74"/>
      <c r="X19127" s="74"/>
    </row>
    <row r="19128">
      <c r="S19128" s="73"/>
      <c r="T19128" s="73"/>
      <c r="U19128" s="74"/>
      <c r="V19128" s="74"/>
      <c r="W19128" s="74"/>
      <c r="X19128" s="74"/>
    </row>
    <row r="19129">
      <c r="S19129" s="73"/>
      <c r="T19129" s="73"/>
      <c r="U19129" s="74"/>
      <c r="V19129" s="74"/>
      <c r="W19129" s="74"/>
      <c r="X19129" s="74"/>
    </row>
    <row r="19130">
      <c r="S19130" s="73"/>
      <c r="T19130" s="73"/>
      <c r="U19130" s="74"/>
      <c r="V19130" s="74"/>
      <c r="W19130" s="74"/>
      <c r="X19130" s="74"/>
    </row>
    <row r="19131">
      <c r="S19131" s="73"/>
      <c r="T19131" s="73"/>
      <c r="U19131" s="74"/>
      <c r="V19131" s="74"/>
      <c r="W19131" s="74"/>
      <c r="X19131" s="74"/>
    </row>
    <row r="19132">
      <c r="S19132" s="73"/>
      <c r="T19132" s="73"/>
      <c r="U19132" s="74"/>
      <c r="V19132" s="74"/>
      <c r="W19132" s="74"/>
      <c r="X19132" s="74"/>
    </row>
    <row r="19133">
      <c r="S19133" s="73"/>
      <c r="T19133" s="73"/>
      <c r="U19133" s="74"/>
      <c r="V19133" s="74"/>
      <c r="W19133" s="74"/>
      <c r="X19133" s="74"/>
    </row>
    <row r="19134">
      <c r="S19134" s="73"/>
      <c r="T19134" s="73"/>
      <c r="U19134" s="74"/>
      <c r="V19134" s="74"/>
      <c r="W19134" s="74"/>
      <c r="X19134" s="74"/>
    </row>
    <row r="19135">
      <c r="S19135" s="73"/>
      <c r="T19135" s="73"/>
      <c r="U19135" s="74"/>
      <c r="V19135" s="74"/>
      <c r="W19135" s="74"/>
      <c r="X19135" s="74"/>
    </row>
    <row r="19136">
      <c r="S19136" s="73"/>
      <c r="T19136" s="73"/>
      <c r="U19136" s="74"/>
      <c r="V19136" s="74"/>
      <c r="W19136" s="74"/>
      <c r="X19136" s="74"/>
    </row>
    <row r="19137">
      <c r="S19137" s="73"/>
      <c r="T19137" s="73"/>
      <c r="U19137" s="74"/>
      <c r="V19137" s="74"/>
      <c r="W19137" s="74"/>
      <c r="X19137" s="74"/>
    </row>
    <row r="19138">
      <c r="S19138" s="73"/>
      <c r="T19138" s="73"/>
      <c r="U19138" s="74"/>
      <c r="V19138" s="74"/>
      <c r="W19138" s="74"/>
      <c r="X19138" s="74"/>
    </row>
    <row r="19139">
      <c r="S19139" s="73"/>
      <c r="T19139" s="73"/>
      <c r="U19139" s="74"/>
      <c r="V19139" s="74"/>
      <c r="W19139" s="74"/>
      <c r="X19139" s="74"/>
    </row>
    <row r="19140">
      <c r="S19140" s="73"/>
      <c r="T19140" s="73"/>
      <c r="U19140" s="74"/>
      <c r="V19140" s="74"/>
      <c r="W19140" s="74"/>
      <c r="X19140" s="74"/>
    </row>
    <row r="19141">
      <c r="S19141" s="73"/>
      <c r="T19141" s="73"/>
      <c r="U19141" s="74"/>
      <c r="V19141" s="74"/>
      <c r="W19141" s="74"/>
      <c r="X19141" s="74"/>
    </row>
    <row r="19142">
      <c r="S19142" s="73"/>
      <c r="T19142" s="73"/>
      <c r="U19142" s="74"/>
      <c r="V19142" s="74"/>
      <c r="W19142" s="74"/>
      <c r="X19142" s="74"/>
    </row>
    <row r="19143">
      <c r="S19143" s="73"/>
      <c r="T19143" s="73"/>
      <c r="U19143" s="74"/>
      <c r="V19143" s="74"/>
      <c r="W19143" s="74"/>
      <c r="X19143" s="74"/>
    </row>
    <row r="19144">
      <c r="S19144" s="73"/>
      <c r="T19144" s="73"/>
      <c r="U19144" s="74"/>
      <c r="V19144" s="74"/>
      <c r="W19144" s="74"/>
      <c r="X19144" s="74"/>
    </row>
    <row r="19145">
      <c r="S19145" s="73"/>
      <c r="T19145" s="73"/>
      <c r="U19145" s="74"/>
      <c r="V19145" s="74"/>
      <c r="W19145" s="74"/>
      <c r="X19145" s="74"/>
    </row>
    <row r="19146">
      <c r="S19146" s="73"/>
      <c r="T19146" s="73"/>
      <c r="U19146" s="74"/>
      <c r="V19146" s="74"/>
      <c r="W19146" s="74"/>
      <c r="X19146" s="74"/>
    </row>
    <row r="19147">
      <c r="S19147" s="73"/>
      <c r="T19147" s="73"/>
      <c r="U19147" s="74"/>
      <c r="V19147" s="74"/>
      <c r="W19147" s="74"/>
      <c r="X19147" s="74"/>
    </row>
    <row r="19148">
      <c r="S19148" s="73"/>
      <c r="T19148" s="73"/>
      <c r="U19148" s="74"/>
      <c r="V19148" s="74"/>
      <c r="W19148" s="74"/>
      <c r="X19148" s="74"/>
    </row>
    <row r="19149">
      <c r="S19149" s="73"/>
      <c r="T19149" s="73"/>
      <c r="U19149" s="74"/>
      <c r="V19149" s="74"/>
      <c r="W19149" s="74"/>
      <c r="X19149" s="74"/>
    </row>
    <row r="19150">
      <c r="S19150" s="73"/>
      <c r="T19150" s="73"/>
      <c r="U19150" s="74"/>
      <c r="V19150" s="74"/>
      <c r="W19150" s="74"/>
      <c r="X19150" s="74"/>
    </row>
    <row r="19151">
      <c r="S19151" s="73"/>
      <c r="T19151" s="73"/>
      <c r="U19151" s="74"/>
      <c r="V19151" s="74"/>
      <c r="W19151" s="74"/>
      <c r="X19151" s="74"/>
    </row>
    <row r="19152">
      <c r="S19152" s="73"/>
      <c r="T19152" s="73"/>
      <c r="U19152" s="74"/>
      <c r="V19152" s="74"/>
      <c r="W19152" s="74"/>
      <c r="X19152" s="74"/>
    </row>
    <row r="19153">
      <c r="S19153" s="73"/>
      <c r="T19153" s="73"/>
      <c r="U19153" s="74"/>
      <c r="V19153" s="74"/>
      <c r="W19153" s="74"/>
      <c r="X19153" s="74"/>
    </row>
    <row r="19154">
      <c r="S19154" s="73"/>
      <c r="T19154" s="73"/>
      <c r="U19154" s="74"/>
      <c r="V19154" s="74"/>
      <c r="W19154" s="74"/>
      <c r="X19154" s="74"/>
    </row>
    <row r="19155">
      <c r="S19155" s="73"/>
      <c r="T19155" s="73"/>
      <c r="U19155" s="74"/>
      <c r="V19155" s="74"/>
      <c r="W19155" s="74"/>
      <c r="X19155" s="74"/>
    </row>
    <row r="19156">
      <c r="S19156" s="73"/>
      <c r="T19156" s="73"/>
      <c r="U19156" s="74"/>
      <c r="V19156" s="74"/>
      <c r="W19156" s="74"/>
      <c r="X19156" s="74"/>
    </row>
    <row r="19157">
      <c r="S19157" s="73"/>
      <c r="T19157" s="73"/>
      <c r="U19157" s="74"/>
      <c r="V19157" s="74"/>
      <c r="W19157" s="74"/>
      <c r="X19157" s="74"/>
    </row>
    <row r="19158">
      <c r="S19158" s="73"/>
      <c r="T19158" s="73"/>
      <c r="U19158" s="74"/>
      <c r="V19158" s="74"/>
      <c r="W19158" s="74"/>
      <c r="X19158" s="74"/>
    </row>
    <row r="19159">
      <c r="S19159" s="73"/>
      <c r="T19159" s="73"/>
      <c r="U19159" s="74"/>
      <c r="V19159" s="74"/>
      <c r="W19159" s="74"/>
      <c r="X19159" s="74"/>
    </row>
    <row r="19160">
      <c r="S19160" s="73"/>
      <c r="T19160" s="73"/>
      <c r="U19160" s="74"/>
      <c r="V19160" s="74"/>
      <c r="W19160" s="74"/>
      <c r="X19160" s="74"/>
    </row>
    <row r="19161">
      <c r="S19161" s="73"/>
      <c r="T19161" s="73"/>
      <c r="U19161" s="74"/>
      <c r="V19161" s="74"/>
      <c r="W19161" s="74"/>
      <c r="X19161" s="74"/>
    </row>
    <row r="19162">
      <c r="S19162" s="73"/>
      <c r="T19162" s="73"/>
      <c r="U19162" s="74"/>
      <c r="V19162" s="74"/>
      <c r="W19162" s="74"/>
      <c r="X19162" s="74"/>
    </row>
    <row r="19163">
      <c r="S19163" s="73"/>
      <c r="T19163" s="73"/>
      <c r="U19163" s="74"/>
      <c r="V19163" s="74"/>
      <c r="W19163" s="74"/>
      <c r="X19163" s="74"/>
    </row>
    <row r="19164">
      <c r="S19164" s="73"/>
      <c r="T19164" s="73"/>
      <c r="U19164" s="74"/>
      <c r="V19164" s="74"/>
      <c r="W19164" s="74"/>
      <c r="X19164" s="74"/>
    </row>
    <row r="19165">
      <c r="S19165" s="73"/>
      <c r="T19165" s="73"/>
      <c r="U19165" s="74"/>
      <c r="V19165" s="74"/>
      <c r="W19165" s="74"/>
      <c r="X19165" s="74"/>
    </row>
    <row r="19166">
      <c r="S19166" s="73"/>
      <c r="T19166" s="73"/>
      <c r="U19166" s="74"/>
      <c r="V19166" s="74"/>
      <c r="W19166" s="74"/>
      <c r="X19166" s="74"/>
    </row>
    <row r="19167">
      <c r="S19167" s="73"/>
      <c r="T19167" s="73"/>
      <c r="U19167" s="74"/>
      <c r="V19167" s="74"/>
      <c r="W19167" s="74"/>
      <c r="X19167" s="74"/>
    </row>
    <row r="19168">
      <c r="S19168" s="73"/>
      <c r="T19168" s="73"/>
      <c r="U19168" s="74"/>
      <c r="V19168" s="74"/>
      <c r="W19168" s="74"/>
      <c r="X19168" s="74"/>
    </row>
    <row r="19169">
      <c r="S19169" s="73"/>
      <c r="T19169" s="73"/>
      <c r="U19169" s="74"/>
      <c r="V19169" s="74"/>
      <c r="W19169" s="74"/>
      <c r="X19169" s="74"/>
    </row>
    <row r="19170">
      <c r="S19170" s="73"/>
      <c r="T19170" s="73"/>
      <c r="U19170" s="74"/>
      <c r="V19170" s="74"/>
      <c r="W19170" s="74"/>
      <c r="X19170" s="74"/>
    </row>
    <row r="19171">
      <c r="S19171" s="73"/>
      <c r="T19171" s="73"/>
      <c r="U19171" s="74"/>
      <c r="V19171" s="74"/>
      <c r="W19171" s="74"/>
      <c r="X19171" s="74"/>
    </row>
    <row r="19172">
      <c r="S19172" s="73"/>
      <c r="T19172" s="73"/>
      <c r="U19172" s="74"/>
      <c r="V19172" s="74"/>
      <c r="W19172" s="74"/>
      <c r="X19172" s="74"/>
    </row>
    <row r="19173">
      <c r="S19173" s="73"/>
      <c r="T19173" s="73"/>
      <c r="U19173" s="74"/>
      <c r="V19173" s="74"/>
      <c r="W19173" s="74"/>
      <c r="X19173" s="74"/>
    </row>
    <row r="19174">
      <c r="S19174" s="73"/>
      <c r="T19174" s="73"/>
      <c r="U19174" s="74"/>
      <c r="V19174" s="74"/>
      <c r="W19174" s="74"/>
      <c r="X19174" s="74"/>
    </row>
    <row r="19175">
      <c r="S19175" s="73"/>
      <c r="T19175" s="73"/>
      <c r="U19175" s="74"/>
      <c r="V19175" s="74"/>
      <c r="W19175" s="74"/>
      <c r="X19175" s="74"/>
    </row>
    <row r="19176">
      <c r="S19176" s="73"/>
      <c r="T19176" s="73"/>
      <c r="U19176" s="74"/>
      <c r="V19176" s="74"/>
      <c r="W19176" s="74"/>
      <c r="X19176" s="74"/>
    </row>
    <row r="19177">
      <c r="S19177" s="73"/>
      <c r="T19177" s="73"/>
      <c r="U19177" s="74"/>
      <c r="V19177" s="74"/>
      <c r="W19177" s="74"/>
      <c r="X19177" s="74"/>
    </row>
    <row r="19178">
      <c r="S19178" s="73"/>
      <c r="T19178" s="73"/>
      <c r="U19178" s="74"/>
      <c r="V19178" s="74"/>
      <c r="W19178" s="74"/>
      <c r="X19178" s="74"/>
    </row>
    <row r="19179">
      <c r="S19179" s="76"/>
      <c r="T19179" s="73"/>
      <c r="U19179" s="74"/>
      <c r="V19179" s="74"/>
      <c r="W19179" s="74"/>
      <c r="X19179" s="74"/>
    </row>
    <row r="19180">
      <c r="S19180" s="73"/>
      <c r="T19180" s="73"/>
      <c r="U19180" s="74"/>
      <c r="V19180" s="74"/>
      <c r="W19180" s="74"/>
      <c r="X19180" s="74"/>
    </row>
    <row r="19181">
      <c r="S19181" s="73"/>
      <c r="T19181" s="73"/>
      <c r="U19181" s="74"/>
      <c r="V19181" s="74"/>
      <c r="W19181" s="74"/>
      <c r="X19181" s="74"/>
    </row>
    <row r="19182">
      <c r="S19182" s="73"/>
      <c r="T19182" s="73"/>
      <c r="U19182" s="74"/>
      <c r="V19182" s="74"/>
      <c r="W19182" s="74"/>
      <c r="X19182" s="74"/>
    </row>
    <row r="19183">
      <c r="S19183" s="73"/>
      <c r="T19183" s="73"/>
      <c r="U19183" s="74"/>
      <c r="V19183" s="74"/>
      <c r="W19183" s="74"/>
      <c r="X19183" s="74"/>
    </row>
    <row r="19184">
      <c r="S19184" s="73"/>
      <c r="T19184" s="73"/>
      <c r="U19184" s="74"/>
      <c r="V19184" s="74"/>
      <c r="W19184" s="74"/>
      <c r="X19184" s="74"/>
    </row>
    <row r="19185">
      <c r="S19185" s="73"/>
      <c r="T19185" s="73"/>
      <c r="U19185" s="74"/>
      <c r="V19185" s="74"/>
      <c r="W19185" s="74"/>
      <c r="X19185" s="74"/>
    </row>
    <row r="19186">
      <c r="S19186" s="73"/>
      <c r="T19186" s="73"/>
      <c r="U19186" s="74"/>
      <c r="V19186" s="74"/>
      <c r="W19186" s="74"/>
      <c r="X19186" s="74"/>
    </row>
    <row r="19187">
      <c r="S19187" s="73"/>
      <c r="T19187" s="73"/>
      <c r="U19187" s="74"/>
      <c r="V19187" s="74"/>
      <c r="W19187" s="74"/>
      <c r="X19187" s="74"/>
    </row>
    <row r="19188">
      <c r="S19188" s="73"/>
      <c r="T19188" s="73"/>
      <c r="U19188" s="74"/>
      <c r="V19188" s="74"/>
      <c r="W19188" s="74"/>
      <c r="X19188" s="74"/>
    </row>
    <row r="19189">
      <c r="S19189" s="73"/>
      <c r="T19189" s="73"/>
      <c r="U19189" s="74"/>
      <c r="V19189" s="74"/>
      <c r="W19189" s="74"/>
      <c r="X19189" s="74"/>
    </row>
    <row r="19190">
      <c r="S19190" s="73"/>
      <c r="T19190" s="73"/>
      <c r="U19190" s="74"/>
      <c r="V19190" s="74"/>
      <c r="W19190" s="74"/>
      <c r="X19190" s="74"/>
    </row>
    <row r="19191">
      <c r="S19191" s="73"/>
      <c r="T19191" s="73"/>
      <c r="U19191" s="74"/>
      <c r="V19191" s="74"/>
      <c r="W19191" s="74"/>
      <c r="X19191" s="74"/>
    </row>
    <row r="19192">
      <c r="S19192" s="73"/>
      <c r="T19192" s="73"/>
      <c r="U19192" s="74"/>
      <c r="V19192" s="74"/>
      <c r="W19192" s="74"/>
      <c r="X19192" s="74"/>
    </row>
    <row r="19193">
      <c r="S19193" s="73"/>
      <c r="T19193" s="73"/>
      <c r="U19193" s="74"/>
      <c r="V19193" s="74"/>
      <c r="W19193" s="74"/>
      <c r="X19193" s="74"/>
    </row>
    <row r="19194">
      <c r="S19194" s="73"/>
      <c r="T19194" s="73"/>
      <c r="U19194" s="74"/>
      <c r="V19194" s="74"/>
      <c r="W19194" s="74"/>
      <c r="X19194" s="74"/>
    </row>
    <row r="19195">
      <c r="S19195" s="73"/>
      <c r="T19195" s="73"/>
      <c r="U19195" s="74"/>
      <c r="V19195" s="74"/>
      <c r="W19195" s="74"/>
      <c r="X19195" s="74"/>
    </row>
    <row r="19196">
      <c r="S19196" s="73"/>
      <c r="T19196" s="73"/>
      <c r="U19196" s="74"/>
      <c r="V19196" s="74"/>
      <c r="W19196" s="74"/>
      <c r="X19196" s="74"/>
    </row>
    <row r="19197">
      <c r="S19197" s="73"/>
      <c r="T19197" s="73"/>
      <c r="U19197" s="74"/>
      <c r="V19197" s="74"/>
      <c r="W19197" s="74"/>
      <c r="X19197" s="74"/>
    </row>
    <row r="19198">
      <c r="S19198" s="73"/>
      <c r="T19198" s="73"/>
      <c r="U19198" s="74"/>
      <c r="V19198" s="74"/>
      <c r="W19198" s="74"/>
      <c r="X19198" s="74"/>
    </row>
    <row r="19199">
      <c r="S19199" s="73"/>
      <c r="T19199" s="73"/>
      <c r="U19199" s="74"/>
      <c r="V19199" s="74"/>
      <c r="W19199" s="74"/>
      <c r="X19199" s="74"/>
    </row>
    <row r="19200">
      <c r="S19200" s="73"/>
      <c r="T19200" s="73"/>
      <c r="U19200" s="74"/>
      <c r="V19200" s="74"/>
      <c r="W19200" s="74"/>
      <c r="X19200" s="74"/>
    </row>
    <row r="19201">
      <c r="S19201" s="73"/>
      <c r="T19201" s="73"/>
      <c r="U19201" s="74"/>
      <c r="V19201" s="74"/>
      <c r="W19201" s="74"/>
      <c r="X19201" s="74"/>
    </row>
    <row r="19202">
      <c r="S19202" s="73"/>
      <c r="T19202" s="73"/>
      <c r="U19202" s="74"/>
      <c r="V19202" s="74"/>
      <c r="W19202" s="74"/>
      <c r="X19202" s="74"/>
    </row>
    <row r="19203">
      <c r="S19203" s="73"/>
      <c r="T19203" s="73"/>
      <c r="U19203" s="74"/>
      <c r="V19203" s="74"/>
      <c r="W19203" s="74"/>
      <c r="X19203" s="74"/>
    </row>
    <row r="19204">
      <c r="S19204" s="73"/>
      <c r="T19204" s="73"/>
      <c r="U19204" s="74"/>
      <c r="V19204" s="74"/>
      <c r="W19204" s="74"/>
      <c r="X19204" s="74"/>
    </row>
    <row r="19205">
      <c r="S19205" s="73"/>
      <c r="T19205" s="73"/>
      <c r="U19205" s="74"/>
      <c r="V19205" s="74"/>
      <c r="W19205" s="74"/>
      <c r="X19205" s="74"/>
    </row>
    <row r="19206">
      <c r="S19206" s="73"/>
      <c r="T19206" s="73"/>
      <c r="U19206" s="74"/>
      <c r="V19206" s="74"/>
      <c r="W19206" s="74"/>
      <c r="X19206" s="74"/>
    </row>
    <row r="19207">
      <c r="S19207" s="73"/>
      <c r="T19207" s="73"/>
      <c r="U19207" s="74"/>
      <c r="V19207" s="74"/>
      <c r="W19207" s="74"/>
      <c r="X19207" s="74"/>
    </row>
    <row r="19208">
      <c r="S19208" s="73"/>
      <c r="T19208" s="73"/>
      <c r="U19208" s="74"/>
      <c r="V19208" s="74"/>
      <c r="W19208" s="74"/>
      <c r="X19208" s="74"/>
    </row>
    <row r="19209">
      <c r="S19209" s="73"/>
      <c r="T19209" s="73"/>
      <c r="U19209" s="74"/>
      <c r="V19209" s="74"/>
      <c r="W19209" s="74"/>
      <c r="X19209" s="74"/>
    </row>
    <row r="19210">
      <c r="S19210" s="73"/>
      <c r="T19210" s="73"/>
      <c r="U19210" s="74"/>
      <c r="V19210" s="74"/>
      <c r="W19210" s="74"/>
      <c r="X19210" s="74"/>
    </row>
    <row r="19211">
      <c r="S19211" s="73"/>
      <c r="T19211" s="73"/>
      <c r="U19211" s="74"/>
      <c r="V19211" s="74"/>
      <c r="W19211" s="74"/>
      <c r="X19211" s="74"/>
    </row>
    <row r="19212">
      <c r="S19212" s="73"/>
      <c r="T19212" s="73"/>
      <c r="U19212" s="74"/>
      <c r="V19212" s="74"/>
      <c r="W19212" s="74"/>
      <c r="X19212" s="74"/>
    </row>
    <row r="19213">
      <c r="S19213" s="73"/>
      <c r="T19213" s="73"/>
      <c r="U19213" s="74"/>
      <c r="V19213" s="74"/>
      <c r="W19213" s="74"/>
      <c r="X19213" s="74"/>
    </row>
    <row r="19214">
      <c r="S19214" s="73"/>
      <c r="T19214" s="73"/>
      <c r="U19214" s="74"/>
      <c r="V19214" s="74"/>
      <c r="W19214" s="74"/>
      <c r="X19214" s="74"/>
    </row>
    <row r="19215">
      <c r="S19215" s="73"/>
      <c r="T19215" s="73"/>
      <c r="U19215" s="74"/>
      <c r="V19215" s="74"/>
      <c r="W19215" s="74"/>
      <c r="X19215" s="74"/>
    </row>
    <row r="19216">
      <c r="S19216" s="73"/>
      <c r="T19216" s="73"/>
      <c r="U19216" s="74"/>
      <c r="V19216" s="74"/>
      <c r="W19216" s="74"/>
      <c r="X19216" s="74"/>
    </row>
    <row r="19217">
      <c r="S19217" s="73"/>
      <c r="T19217" s="73"/>
      <c r="U19217" s="74"/>
      <c r="V19217" s="74"/>
      <c r="W19217" s="74"/>
      <c r="X19217" s="74"/>
    </row>
    <row r="19218">
      <c r="S19218" s="73"/>
      <c r="T19218" s="73"/>
      <c r="U19218" s="74"/>
      <c r="V19218" s="74"/>
      <c r="W19218" s="74"/>
      <c r="X19218" s="74"/>
    </row>
    <row r="19219">
      <c r="S19219" s="73"/>
      <c r="T19219" s="73"/>
      <c r="U19219" s="74"/>
      <c r="V19219" s="74"/>
      <c r="W19219" s="74"/>
      <c r="X19219" s="74"/>
    </row>
    <row r="19220">
      <c r="S19220" s="73"/>
      <c r="T19220" s="73"/>
      <c r="U19220" s="74"/>
      <c r="V19220" s="74"/>
      <c r="W19220" s="74"/>
      <c r="X19220" s="74"/>
    </row>
    <row r="19221">
      <c r="S19221" s="73"/>
      <c r="T19221" s="73"/>
      <c r="U19221" s="74"/>
      <c r="V19221" s="74"/>
      <c r="W19221" s="74"/>
      <c r="X19221" s="74"/>
    </row>
    <row r="19222">
      <c r="S19222" s="73"/>
      <c r="T19222" s="73"/>
      <c r="U19222" s="74"/>
      <c r="V19222" s="74"/>
      <c r="W19222" s="74"/>
      <c r="X19222" s="74"/>
    </row>
    <row r="19223">
      <c r="S19223" s="73"/>
      <c r="T19223" s="73"/>
      <c r="U19223" s="74"/>
      <c r="V19223" s="74"/>
      <c r="W19223" s="74"/>
      <c r="X19223" s="74"/>
    </row>
    <row r="19224">
      <c r="S19224" s="73"/>
      <c r="T19224" s="73"/>
      <c r="U19224" s="74"/>
      <c r="V19224" s="74"/>
      <c r="W19224" s="74"/>
      <c r="X19224" s="74"/>
    </row>
    <row r="19225">
      <c r="S19225" s="73"/>
      <c r="T19225" s="73"/>
      <c r="U19225" s="74"/>
      <c r="V19225" s="74"/>
      <c r="W19225" s="74"/>
      <c r="X19225" s="74"/>
    </row>
    <row r="19226">
      <c r="S19226" s="73"/>
      <c r="T19226" s="73"/>
      <c r="U19226" s="74"/>
      <c r="V19226" s="74"/>
      <c r="W19226" s="74"/>
      <c r="X19226" s="74"/>
    </row>
    <row r="19227">
      <c r="S19227" s="73"/>
      <c r="T19227" s="73"/>
      <c r="U19227" s="74"/>
      <c r="V19227" s="74"/>
      <c r="W19227" s="74"/>
      <c r="X19227" s="74"/>
    </row>
    <row r="19228">
      <c r="S19228" s="73"/>
      <c r="T19228" s="73"/>
      <c r="U19228" s="74"/>
      <c r="V19228" s="74"/>
      <c r="W19228" s="74"/>
      <c r="X19228" s="74"/>
    </row>
    <row r="19229">
      <c r="S19229" s="73"/>
      <c r="T19229" s="73"/>
      <c r="U19229" s="74"/>
      <c r="V19229" s="74"/>
      <c r="W19229" s="74"/>
      <c r="X19229" s="74"/>
    </row>
    <row r="19230">
      <c r="S19230" s="73"/>
      <c r="T19230" s="73"/>
      <c r="U19230" s="74"/>
      <c r="V19230" s="74"/>
      <c r="W19230" s="74"/>
      <c r="X19230" s="74"/>
    </row>
    <row r="19231">
      <c r="S19231" s="73"/>
      <c r="T19231" s="73"/>
      <c r="U19231" s="74"/>
      <c r="V19231" s="74"/>
      <c r="W19231" s="74"/>
      <c r="X19231" s="74"/>
    </row>
    <row r="19232">
      <c r="S19232" s="73"/>
      <c r="T19232" s="73"/>
      <c r="U19232" s="74"/>
      <c r="V19232" s="74"/>
      <c r="W19232" s="74"/>
      <c r="X19232" s="74"/>
    </row>
    <row r="19233">
      <c r="S19233" s="73"/>
      <c r="T19233" s="73"/>
      <c r="U19233" s="74"/>
      <c r="V19233" s="74"/>
      <c r="W19233" s="74"/>
      <c r="X19233" s="74"/>
    </row>
    <row r="19234">
      <c r="S19234" s="73"/>
      <c r="T19234" s="73"/>
      <c r="U19234" s="74"/>
      <c r="V19234" s="74"/>
      <c r="W19234" s="74"/>
      <c r="X19234" s="74"/>
    </row>
    <row r="19235">
      <c r="S19235" s="73"/>
      <c r="T19235" s="73"/>
      <c r="U19235" s="74"/>
      <c r="V19235" s="74"/>
      <c r="W19235" s="74"/>
      <c r="X19235" s="74"/>
    </row>
    <row r="19236">
      <c r="S19236" s="73"/>
      <c r="T19236" s="73"/>
      <c r="U19236" s="74"/>
      <c r="V19236" s="74"/>
      <c r="W19236" s="74"/>
      <c r="X19236" s="74"/>
    </row>
    <row r="19237">
      <c r="S19237" s="73"/>
      <c r="T19237" s="73"/>
      <c r="U19237" s="74"/>
      <c r="V19237" s="74"/>
      <c r="W19237" s="74"/>
      <c r="X19237" s="74"/>
    </row>
    <row r="19238">
      <c r="S19238" s="73"/>
      <c r="T19238" s="73"/>
      <c r="U19238" s="74"/>
      <c r="V19238" s="74"/>
      <c r="W19238" s="74"/>
      <c r="X19238" s="74"/>
    </row>
    <row r="19239">
      <c r="S19239" s="73"/>
      <c r="T19239" s="73"/>
      <c r="U19239" s="74"/>
      <c r="V19239" s="74"/>
      <c r="W19239" s="74"/>
      <c r="X19239" s="74"/>
    </row>
    <row r="19240">
      <c r="S19240" s="73"/>
      <c r="T19240" s="73"/>
      <c r="U19240" s="74"/>
      <c r="V19240" s="74"/>
      <c r="W19240" s="74"/>
      <c r="X19240" s="74"/>
    </row>
    <row r="19241">
      <c r="S19241" s="73"/>
      <c r="T19241" s="73"/>
      <c r="U19241" s="74"/>
      <c r="V19241" s="74"/>
      <c r="W19241" s="74"/>
      <c r="X19241" s="74"/>
    </row>
    <row r="19242">
      <c r="S19242" s="73"/>
      <c r="T19242" s="73"/>
      <c r="U19242" s="74"/>
      <c r="V19242" s="74"/>
      <c r="W19242" s="74"/>
      <c r="X19242" s="74"/>
    </row>
    <row r="19243">
      <c r="S19243" s="73"/>
      <c r="T19243" s="73"/>
      <c r="U19243" s="74"/>
      <c r="V19243" s="74"/>
      <c r="W19243" s="74"/>
      <c r="X19243" s="74"/>
    </row>
    <row r="19244">
      <c r="S19244" s="73"/>
      <c r="T19244" s="73"/>
      <c r="U19244" s="74"/>
      <c r="V19244" s="74"/>
      <c r="W19244" s="74"/>
      <c r="X19244" s="74"/>
    </row>
    <row r="19245">
      <c r="S19245" s="73"/>
      <c r="T19245" s="73"/>
      <c r="U19245" s="74"/>
      <c r="V19245" s="74"/>
      <c r="W19245" s="74"/>
      <c r="X19245" s="74"/>
    </row>
    <row r="19246">
      <c r="S19246" s="73"/>
      <c r="T19246" s="73"/>
      <c r="U19246" s="74"/>
      <c r="V19246" s="74"/>
      <c r="W19246" s="74"/>
      <c r="X19246" s="74"/>
    </row>
    <row r="19247">
      <c r="S19247" s="73"/>
      <c r="T19247" s="73"/>
      <c r="U19247" s="74"/>
      <c r="V19247" s="74"/>
      <c r="W19247" s="74"/>
      <c r="X19247" s="74"/>
    </row>
    <row r="19248">
      <c r="S19248" s="73"/>
      <c r="T19248" s="73"/>
      <c r="U19248" s="74"/>
      <c r="V19248" s="74"/>
      <c r="W19248" s="74"/>
      <c r="X19248" s="74"/>
    </row>
    <row r="19249">
      <c r="S19249" s="73"/>
      <c r="T19249" s="73"/>
      <c r="U19249" s="74"/>
      <c r="V19249" s="74"/>
      <c r="W19249" s="74"/>
      <c r="X19249" s="74"/>
    </row>
    <row r="19250">
      <c r="S19250" s="73"/>
      <c r="T19250" s="73"/>
      <c r="U19250" s="74"/>
      <c r="V19250" s="74"/>
      <c r="W19250" s="74"/>
      <c r="X19250" s="74"/>
    </row>
    <row r="19251">
      <c r="S19251" s="73"/>
      <c r="T19251" s="73"/>
      <c r="U19251" s="74"/>
      <c r="V19251" s="74"/>
      <c r="W19251" s="74"/>
      <c r="X19251" s="74"/>
    </row>
    <row r="19252">
      <c r="S19252" s="73"/>
      <c r="T19252" s="73"/>
      <c r="U19252" s="74"/>
      <c r="V19252" s="74"/>
      <c r="W19252" s="74"/>
      <c r="X19252" s="74"/>
    </row>
    <row r="19253">
      <c r="S19253" s="73"/>
      <c r="T19253" s="73"/>
      <c r="U19253" s="74"/>
      <c r="V19253" s="74"/>
      <c r="W19253" s="74"/>
      <c r="X19253" s="74"/>
    </row>
    <row r="19254">
      <c r="S19254" s="73"/>
      <c r="T19254" s="73"/>
      <c r="U19254" s="74"/>
      <c r="V19254" s="74"/>
      <c r="W19254" s="74"/>
      <c r="X19254" s="74"/>
    </row>
    <row r="19255">
      <c r="S19255" s="73"/>
      <c r="T19255" s="73"/>
      <c r="U19255" s="74"/>
      <c r="V19255" s="74"/>
      <c r="W19255" s="74"/>
      <c r="X19255" s="74"/>
    </row>
    <row r="19256">
      <c r="S19256" s="73"/>
      <c r="T19256" s="73"/>
      <c r="U19256" s="74"/>
      <c r="V19256" s="74"/>
      <c r="W19256" s="74"/>
      <c r="X19256" s="74"/>
    </row>
    <row r="19257">
      <c r="S19257" s="73"/>
      <c r="T19257" s="73"/>
      <c r="U19257" s="74"/>
      <c r="V19257" s="74"/>
      <c r="W19257" s="74"/>
      <c r="X19257" s="74"/>
    </row>
    <row r="19258">
      <c r="S19258" s="73"/>
      <c r="T19258" s="73"/>
      <c r="U19258" s="74"/>
      <c r="V19258" s="74"/>
      <c r="W19258" s="74"/>
      <c r="X19258" s="74"/>
    </row>
    <row r="19259">
      <c r="S19259" s="73"/>
      <c r="T19259" s="73"/>
      <c r="U19259" s="74"/>
      <c r="V19259" s="74"/>
      <c r="W19259" s="74"/>
      <c r="X19259" s="74"/>
    </row>
    <row r="19260">
      <c r="S19260" s="73"/>
      <c r="T19260" s="73"/>
      <c r="U19260" s="74"/>
      <c r="V19260" s="74"/>
      <c r="W19260" s="74"/>
      <c r="X19260" s="74"/>
    </row>
    <row r="19261">
      <c r="S19261" s="73"/>
      <c r="T19261" s="73"/>
      <c r="U19261" s="74"/>
      <c r="V19261" s="74"/>
      <c r="W19261" s="74"/>
      <c r="X19261" s="74"/>
    </row>
    <row r="19262">
      <c r="S19262" s="73"/>
      <c r="T19262" s="73"/>
      <c r="U19262" s="74"/>
      <c r="V19262" s="74"/>
      <c r="W19262" s="74"/>
      <c r="X19262" s="74"/>
    </row>
    <row r="19263">
      <c r="S19263" s="73"/>
      <c r="T19263" s="73"/>
      <c r="U19263" s="74"/>
      <c r="V19263" s="74"/>
      <c r="W19263" s="74"/>
      <c r="X19263" s="74"/>
    </row>
    <row r="19264">
      <c r="S19264" s="73"/>
      <c r="T19264" s="73"/>
      <c r="U19264" s="74"/>
      <c r="V19264" s="74"/>
      <c r="W19264" s="74"/>
      <c r="X19264" s="74"/>
    </row>
    <row r="19265">
      <c r="S19265" s="73"/>
      <c r="T19265" s="73"/>
      <c r="U19265" s="74"/>
      <c r="V19265" s="74"/>
      <c r="W19265" s="74"/>
      <c r="X19265" s="74"/>
    </row>
    <row r="19266">
      <c r="S19266" s="73"/>
      <c r="T19266" s="73"/>
      <c r="U19266" s="74"/>
      <c r="V19266" s="74"/>
      <c r="W19266" s="74"/>
      <c r="X19266" s="74"/>
    </row>
    <row r="19267">
      <c r="S19267" s="73"/>
      <c r="T19267" s="73"/>
      <c r="U19267" s="74"/>
      <c r="V19267" s="74"/>
      <c r="W19267" s="74"/>
      <c r="X19267" s="74"/>
    </row>
    <row r="19268">
      <c r="S19268" s="73"/>
      <c r="T19268" s="73"/>
      <c r="U19268" s="74"/>
      <c r="V19268" s="74"/>
      <c r="W19268" s="74"/>
      <c r="X19268" s="74"/>
    </row>
    <row r="19269">
      <c r="S19269" s="73"/>
      <c r="T19269" s="73"/>
      <c r="U19269" s="74"/>
      <c r="V19269" s="74"/>
      <c r="W19269" s="74"/>
      <c r="X19269" s="74"/>
    </row>
    <row r="19270">
      <c r="S19270" s="73"/>
      <c r="T19270" s="73"/>
      <c r="U19270" s="74"/>
      <c r="V19270" s="74"/>
      <c r="W19270" s="74"/>
      <c r="X19270" s="74"/>
    </row>
    <row r="19271">
      <c r="S19271" s="73"/>
      <c r="T19271" s="73"/>
      <c r="U19271" s="74"/>
      <c r="V19271" s="74"/>
      <c r="W19271" s="74"/>
      <c r="X19271" s="74"/>
    </row>
    <row r="19272">
      <c r="S19272" s="73"/>
      <c r="T19272" s="73"/>
      <c r="U19272" s="74"/>
      <c r="V19272" s="74"/>
      <c r="W19272" s="74"/>
      <c r="X19272" s="74"/>
    </row>
    <row r="19273">
      <c r="S19273" s="73"/>
      <c r="T19273" s="73"/>
      <c r="U19273" s="74"/>
      <c r="V19273" s="74"/>
      <c r="W19273" s="74"/>
      <c r="X19273" s="74"/>
    </row>
    <row r="19274">
      <c r="S19274" s="73"/>
      <c r="T19274" s="73"/>
      <c r="U19274" s="74"/>
      <c r="V19274" s="74"/>
      <c r="W19274" s="74"/>
      <c r="X19274" s="74"/>
    </row>
    <row r="19275">
      <c r="S19275" s="73"/>
      <c r="T19275" s="73"/>
      <c r="U19275" s="74"/>
      <c r="V19275" s="74"/>
      <c r="W19275" s="74"/>
      <c r="X19275" s="74"/>
    </row>
    <row r="19276">
      <c r="S19276" s="73"/>
      <c r="T19276" s="73"/>
      <c r="U19276" s="74"/>
      <c r="V19276" s="74"/>
      <c r="W19276" s="74"/>
      <c r="X19276" s="74"/>
    </row>
    <row r="19277">
      <c r="S19277" s="73"/>
      <c r="T19277" s="73"/>
      <c r="U19277" s="74"/>
      <c r="V19277" s="74"/>
      <c r="W19277" s="74"/>
      <c r="X19277" s="74"/>
    </row>
    <row r="19278">
      <c r="S19278" s="73"/>
      <c r="T19278" s="73"/>
      <c r="U19278" s="74"/>
      <c r="V19278" s="74"/>
      <c r="W19278" s="74"/>
      <c r="X19278" s="74"/>
    </row>
    <row r="19279">
      <c r="S19279" s="73"/>
      <c r="T19279" s="73"/>
      <c r="U19279" s="74"/>
      <c r="V19279" s="74"/>
      <c r="W19279" s="74"/>
      <c r="X19279" s="74"/>
    </row>
    <row r="19280">
      <c r="S19280" s="73"/>
      <c r="T19280" s="73"/>
      <c r="U19280" s="74"/>
      <c r="V19280" s="74"/>
      <c r="W19280" s="74"/>
      <c r="X19280" s="74"/>
    </row>
    <row r="19281">
      <c r="S19281" s="73"/>
      <c r="T19281" s="73"/>
      <c r="U19281" s="74"/>
      <c r="V19281" s="74"/>
      <c r="W19281" s="74"/>
      <c r="X19281" s="74"/>
    </row>
    <row r="19282">
      <c r="S19282" s="73"/>
      <c r="T19282" s="73"/>
      <c r="U19282" s="74"/>
      <c r="V19282" s="74"/>
      <c r="W19282" s="74"/>
      <c r="X19282" s="74"/>
    </row>
    <row r="19283">
      <c r="S19283" s="73"/>
      <c r="T19283" s="73"/>
      <c r="U19283" s="74"/>
      <c r="V19283" s="74"/>
      <c r="W19283" s="74"/>
      <c r="X19283" s="74"/>
    </row>
    <row r="19284">
      <c r="S19284" s="73"/>
      <c r="T19284" s="73"/>
      <c r="U19284" s="74"/>
      <c r="V19284" s="74"/>
      <c r="W19284" s="74"/>
      <c r="X19284" s="74"/>
    </row>
    <row r="19285">
      <c r="S19285" s="73"/>
      <c r="T19285" s="73"/>
      <c r="U19285" s="74"/>
      <c r="V19285" s="74"/>
      <c r="W19285" s="74"/>
      <c r="X19285" s="74"/>
    </row>
    <row r="19286">
      <c r="S19286" s="73"/>
      <c r="T19286" s="73"/>
      <c r="U19286" s="74"/>
      <c r="V19286" s="74"/>
      <c r="W19286" s="74"/>
      <c r="X19286" s="74"/>
    </row>
    <row r="19287">
      <c r="S19287" s="73"/>
      <c r="T19287" s="73"/>
      <c r="U19287" s="74"/>
      <c r="V19287" s="74"/>
      <c r="W19287" s="74"/>
      <c r="X19287" s="74"/>
    </row>
    <row r="19288">
      <c r="S19288" s="73"/>
      <c r="T19288" s="73"/>
      <c r="U19288" s="74"/>
      <c r="V19288" s="74"/>
      <c r="W19288" s="74"/>
      <c r="X19288" s="74"/>
    </row>
    <row r="19289">
      <c r="S19289" s="73"/>
      <c r="T19289" s="73"/>
      <c r="U19289" s="74"/>
      <c r="V19289" s="74"/>
      <c r="W19289" s="74"/>
      <c r="X19289" s="74"/>
    </row>
    <row r="19290">
      <c r="S19290" s="73"/>
      <c r="T19290" s="73"/>
      <c r="U19290" s="74"/>
      <c r="V19290" s="74"/>
      <c r="W19290" s="74"/>
      <c r="X19290" s="74"/>
    </row>
    <row r="19291">
      <c r="S19291" s="73"/>
      <c r="T19291" s="73"/>
      <c r="U19291" s="74"/>
      <c r="V19291" s="74"/>
      <c r="W19291" s="74"/>
      <c r="X19291" s="74"/>
    </row>
    <row r="19292">
      <c r="S19292" s="73"/>
      <c r="T19292" s="73"/>
      <c r="U19292" s="74"/>
      <c r="V19292" s="74"/>
      <c r="W19292" s="74"/>
      <c r="X19292" s="74"/>
    </row>
    <row r="19293">
      <c r="S19293" s="73"/>
      <c r="T19293" s="73"/>
      <c r="U19293" s="74"/>
      <c r="V19293" s="74"/>
      <c r="W19293" s="74"/>
      <c r="X19293" s="74"/>
    </row>
    <row r="19294">
      <c r="S19294" s="73"/>
      <c r="T19294" s="73"/>
      <c r="U19294" s="74"/>
      <c r="V19294" s="74"/>
      <c r="W19294" s="74"/>
      <c r="X19294" s="74"/>
    </row>
    <row r="19295">
      <c r="S19295" s="73"/>
      <c r="T19295" s="73"/>
      <c r="U19295" s="74"/>
      <c r="V19295" s="74"/>
      <c r="W19295" s="74"/>
      <c r="X19295" s="74"/>
    </row>
    <row r="19296">
      <c r="S19296" s="73"/>
      <c r="T19296" s="73"/>
      <c r="U19296" s="74"/>
      <c r="V19296" s="74"/>
      <c r="W19296" s="74"/>
      <c r="X19296" s="74"/>
    </row>
    <row r="19297">
      <c r="S19297" s="73"/>
      <c r="T19297" s="73"/>
      <c r="U19297" s="74"/>
      <c r="V19297" s="74"/>
      <c r="W19297" s="74"/>
      <c r="X19297" s="74"/>
    </row>
    <row r="19298">
      <c r="S19298" s="73"/>
      <c r="T19298" s="73"/>
      <c r="U19298" s="74"/>
      <c r="V19298" s="74"/>
      <c r="W19298" s="74"/>
      <c r="X19298" s="74"/>
    </row>
    <row r="19299">
      <c r="S19299" s="73"/>
      <c r="T19299" s="73"/>
      <c r="U19299" s="74"/>
      <c r="V19299" s="74"/>
      <c r="W19299" s="74"/>
      <c r="X19299" s="74"/>
    </row>
    <row r="19300">
      <c r="S19300" s="73"/>
      <c r="T19300" s="73"/>
      <c r="U19300" s="74"/>
      <c r="V19300" s="74"/>
      <c r="W19300" s="74"/>
      <c r="X19300" s="74"/>
    </row>
    <row r="19301">
      <c r="S19301" s="73"/>
      <c r="T19301" s="73"/>
      <c r="U19301" s="74"/>
      <c r="V19301" s="74"/>
      <c r="W19301" s="74"/>
      <c r="X19301" s="74"/>
    </row>
    <row r="19302">
      <c r="S19302" s="73"/>
      <c r="T19302" s="73"/>
      <c r="U19302" s="74"/>
      <c r="V19302" s="74"/>
      <c r="W19302" s="74"/>
      <c r="X19302" s="74"/>
    </row>
    <row r="19303">
      <c r="S19303" s="73"/>
      <c r="T19303" s="73"/>
      <c r="U19303" s="74"/>
      <c r="V19303" s="74"/>
      <c r="W19303" s="74"/>
      <c r="X19303" s="74"/>
    </row>
    <row r="19304">
      <c r="S19304" s="73"/>
      <c r="T19304" s="73"/>
      <c r="U19304" s="74"/>
      <c r="V19304" s="74"/>
      <c r="W19304" s="74"/>
      <c r="X19304" s="74"/>
    </row>
    <row r="19305">
      <c r="S19305" s="73"/>
      <c r="T19305" s="73"/>
      <c r="U19305" s="74"/>
      <c r="V19305" s="74"/>
      <c r="W19305" s="74"/>
      <c r="X19305" s="74"/>
    </row>
    <row r="19306">
      <c r="S19306" s="73"/>
      <c r="T19306" s="73"/>
      <c r="U19306" s="74"/>
      <c r="V19306" s="74"/>
      <c r="W19306" s="74"/>
      <c r="X19306" s="74"/>
    </row>
    <row r="19307">
      <c r="S19307" s="73"/>
      <c r="T19307" s="73"/>
      <c r="U19307" s="74"/>
      <c r="V19307" s="74"/>
      <c r="W19307" s="74"/>
      <c r="X19307" s="74"/>
    </row>
    <row r="19308">
      <c r="S19308" s="73"/>
      <c r="T19308" s="73"/>
      <c r="U19308" s="74"/>
      <c r="V19308" s="74"/>
      <c r="W19308" s="74"/>
      <c r="X19308" s="74"/>
    </row>
    <row r="19309">
      <c r="S19309" s="73"/>
      <c r="T19309" s="73"/>
      <c r="U19309" s="74"/>
      <c r="V19309" s="74"/>
      <c r="W19309" s="74"/>
      <c r="X19309" s="74"/>
    </row>
    <row r="19310">
      <c r="S19310" s="73"/>
      <c r="T19310" s="73"/>
      <c r="U19310" s="74"/>
      <c r="V19310" s="74"/>
      <c r="W19310" s="74"/>
      <c r="X19310" s="74"/>
    </row>
    <row r="19311">
      <c r="S19311" s="73"/>
      <c r="T19311" s="73"/>
      <c r="U19311" s="74"/>
      <c r="V19311" s="74"/>
      <c r="W19311" s="74"/>
      <c r="X19311" s="74"/>
    </row>
    <row r="19312">
      <c r="S19312" s="73"/>
      <c r="T19312" s="73"/>
      <c r="U19312" s="74"/>
      <c r="V19312" s="74"/>
      <c r="W19312" s="74"/>
      <c r="X19312" s="74"/>
    </row>
    <row r="19313">
      <c r="S19313" s="73"/>
      <c r="T19313" s="73"/>
      <c r="U19313" s="74"/>
      <c r="V19313" s="74"/>
      <c r="W19313" s="74"/>
      <c r="X19313" s="74"/>
    </row>
    <row r="19314">
      <c r="S19314" s="73"/>
      <c r="T19314" s="73"/>
      <c r="U19314" s="74"/>
      <c r="V19314" s="74"/>
      <c r="W19314" s="74"/>
      <c r="X19314" s="74"/>
    </row>
    <row r="19315">
      <c r="S19315" s="73"/>
      <c r="T19315" s="73"/>
      <c r="U19315" s="74"/>
      <c r="V19315" s="74"/>
      <c r="W19315" s="74"/>
      <c r="X19315" s="74"/>
    </row>
    <row r="19316">
      <c r="S19316" s="73"/>
      <c r="T19316" s="73"/>
      <c r="U19316" s="74"/>
      <c r="V19316" s="74"/>
      <c r="W19316" s="74"/>
      <c r="X19316" s="74"/>
    </row>
    <row r="19317">
      <c r="S19317" s="73"/>
      <c r="T19317" s="73"/>
      <c r="U19317" s="74"/>
      <c r="V19317" s="74"/>
      <c r="W19317" s="74"/>
      <c r="X19317" s="74"/>
    </row>
    <row r="19318">
      <c r="S19318" s="76"/>
      <c r="T19318" s="73"/>
      <c r="U19318" s="74"/>
      <c r="V19318" s="74"/>
      <c r="W19318" s="74"/>
      <c r="X19318" s="74"/>
    </row>
    <row r="19319">
      <c r="S19319" s="73"/>
      <c r="T19319" s="73"/>
      <c r="U19319" s="74"/>
      <c r="V19319" s="74"/>
      <c r="W19319" s="74"/>
      <c r="X19319" s="74"/>
    </row>
    <row r="19320">
      <c r="S19320" s="73"/>
      <c r="T19320" s="73"/>
      <c r="U19320" s="74"/>
      <c r="V19320" s="74"/>
      <c r="W19320" s="74"/>
      <c r="X19320" s="74"/>
    </row>
    <row r="19321">
      <c r="S19321" s="73"/>
      <c r="T19321" s="73"/>
      <c r="U19321" s="74"/>
      <c r="V19321" s="74"/>
      <c r="W19321" s="74"/>
      <c r="X19321" s="74"/>
    </row>
    <row r="19322">
      <c r="S19322" s="73"/>
      <c r="T19322" s="73"/>
      <c r="U19322" s="74"/>
      <c r="V19322" s="74"/>
      <c r="W19322" s="74"/>
      <c r="X19322" s="74"/>
    </row>
    <row r="19323">
      <c r="S19323" s="73"/>
      <c r="T19323" s="73"/>
      <c r="U19323" s="74"/>
      <c r="V19323" s="74"/>
      <c r="W19323" s="74"/>
      <c r="X19323" s="74"/>
    </row>
    <row r="19324">
      <c r="S19324" s="73"/>
      <c r="T19324" s="73"/>
      <c r="U19324" s="74"/>
      <c r="V19324" s="74"/>
      <c r="W19324" s="74"/>
      <c r="X19324" s="74"/>
    </row>
    <row r="19325">
      <c r="S19325" s="73"/>
      <c r="T19325" s="73"/>
      <c r="U19325" s="74"/>
      <c r="V19325" s="74"/>
      <c r="W19325" s="74"/>
      <c r="X19325" s="74"/>
    </row>
    <row r="19326">
      <c r="S19326" s="73"/>
      <c r="T19326" s="73"/>
      <c r="U19326" s="74"/>
      <c r="V19326" s="74"/>
      <c r="W19326" s="74"/>
      <c r="X19326" s="74"/>
    </row>
    <row r="19327">
      <c r="S19327" s="73"/>
      <c r="T19327" s="73"/>
      <c r="U19327" s="74"/>
      <c r="V19327" s="74"/>
      <c r="W19327" s="74"/>
      <c r="X19327" s="74"/>
    </row>
    <row r="19328">
      <c r="S19328" s="73"/>
      <c r="T19328" s="73"/>
      <c r="U19328" s="74"/>
      <c r="V19328" s="74"/>
      <c r="W19328" s="74"/>
      <c r="X19328" s="74"/>
    </row>
    <row r="19329">
      <c r="S19329" s="73"/>
      <c r="T19329" s="73"/>
      <c r="U19329" s="74"/>
      <c r="V19329" s="74"/>
      <c r="W19329" s="74"/>
      <c r="X19329" s="74"/>
    </row>
    <row r="19330">
      <c r="S19330" s="73"/>
      <c r="T19330" s="73"/>
      <c r="U19330" s="74"/>
      <c r="V19330" s="74"/>
      <c r="W19330" s="74"/>
      <c r="X19330" s="74"/>
    </row>
    <row r="19331">
      <c r="S19331" s="73"/>
      <c r="T19331" s="73"/>
      <c r="U19331" s="74"/>
      <c r="V19331" s="74"/>
      <c r="W19331" s="74"/>
      <c r="X19331" s="74"/>
    </row>
    <row r="19332">
      <c r="S19332" s="73"/>
      <c r="T19332" s="73"/>
      <c r="U19332" s="74"/>
      <c r="V19332" s="74"/>
      <c r="W19332" s="74"/>
      <c r="X19332" s="74"/>
    </row>
    <row r="19333">
      <c r="S19333" s="73"/>
      <c r="T19333" s="73"/>
      <c r="U19333" s="74"/>
      <c r="V19333" s="74"/>
      <c r="W19333" s="74"/>
      <c r="X19333" s="74"/>
    </row>
    <row r="19334">
      <c r="S19334" s="73"/>
      <c r="T19334" s="73"/>
      <c r="U19334" s="74"/>
      <c r="V19334" s="74"/>
      <c r="W19334" s="74"/>
      <c r="X19334" s="74"/>
    </row>
    <row r="19335">
      <c r="S19335" s="73"/>
      <c r="T19335" s="73"/>
      <c r="U19335" s="74"/>
      <c r="V19335" s="74"/>
      <c r="W19335" s="74"/>
      <c r="X19335" s="74"/>
    </row>
    <row r="19336">
      <c r="S19336" s="73"/>
      <c r="T19336" s="73"/>
      <c r="U19336" s="74"/>
      <c r="V19336" s="74"/>
      <c r="W19336" s="74"/>
      <c r="X19336" s="74"/>
    </row>
    <row r="19337">
      <c r="S19337" s="73"/>
      <c r="T19337" s="73"/>
      <c r="U19337" s="74"/>
      <c r="V19337" s="74"/>
      <c r="W19337" s="74"/>
      <c r="X19337" s="74"/>
    </row>
    <row r="19338">
      <c r="S19338" s="76"/>
      <c r="T19338" s="73"/>
      <c r="U19338" s="74"/>
      <c r="V19338" s="74"/>
      <c r="W19338" s="74"/>
      <c r="X19338" s="74"/>
    </row>
    <row r="19339">
      <c r="S19339" s="73"/>
      <c r="T19339" s="73"/>
      <c r="U19339" s="74"/>
      <c r="V19339" s="74"/>
      <c r="W19339" s="74"/>
      <c r="X19339" s="74"/>
    </row>
    <row r="19340">
      <c r="S19340" s="73"/>
      <c r="T19340" s="73"/>
      <c r="U19340" s="74"/>
      <c r="V19340" s="74"/>
      <c r="W19340" s="74"/>
      <c r="X19340" s="74"/>
    </row>
    <row r="19341">
      <c r="S19341" s="73"/>
      <c r="T19341" s="73"/>
      <c r="U19341" s="74"/>
      <c r="V19341" s="74"/>
      <c r="W19341" s="74"/>
      <c r="X19341" s="74"/>
    </row>
    <row r="19342">
      <c r="S19342" s="73"/>
      <c r="T19342" s="73"/>
      <c r="U19342" s="74"/>
      <c r="V19342" s="74"/>
      <c r="W19342" s="74"/>
      <c r="X19342" s="74"/>
    </row>
    <row r="19343">
      <c r="S19343" s="73"/>
      <c r="T19343" s="73"/>
      <c r="U19343" s="74"/>
      <c r="V19343" s="74"/>
      <c r="W19343" s="74"/>
      <c r="X19343" s="74"/>
    </row>
    <row r="19344">
      <c r="S19344" s="73"/>
      <c r="T19344" s="73"/>
      <c r="U19344" s="74"/>
      <c r="V19344" s="74"/>
      <c r="W19344" s="74"/>
      <c r="X19344" s="74"/>
    </row>
    <row r="19345">
      <c r="S19345" s="73"/>
      <c r="T19345" s="73"/>
      <c r="U19345" s="74"/>
      <c r="V19345" s="74"/>
      <c r="W19345" s="74"/>
      <c r="X19345" s="74"/>
    </row>
    <row r="19346">
      <c r="S19346" s="73"/>
      <c r="T19346" s="73"/>
      <c r="U19346" s="74"/>
      <c r="V19346" s="74"/>
      <c r="W19346" s="74"/>
      <c r="X19346" s="74"/>
    </row>
    <row r="19347">
      <c r="S19347" s="73"/>
      <c r="T19347" s="73"/>
      <c r="U19347" s="74"/>
      <c r="V19347" s="74"/>
      <c r="W19347" s="74"/>
      <c r="X19347" s="74"/>
    </row>
    <row r="19348">
      <c r="S19348" s="73"/>
      <c r="T19348" s="73"/>
      <c r="U19348" s="74"/>
      <c r="V19348" s="74"/>
      <c r="W19348" s="74"/>
      <c r="X19348" s="74"/>
    </row>
    <row r="19349">
      <c r="S19349" s="73"/>
      <c r="T19349" s="73"/>
      <c r="U19349" s="74"/>
      <c r="V19349" s="74"/>
      <c r="W19349" s="74"/>
      <c r="X19349" s="74"/>
    </row>
    <row r="19350">
      <c r="S19350" s="73"/>
      <c r="T19350" s="73"/>
      <c r="U19350" s="74"/>
      <c r="V19350" s="74"/>
      <c r="W19350" s="74"/>
      <c r="X19350" s="74"/>
    </row>
    <row r="19351">
      <c r="S19351" s="73"/>
      <c r="T19351" s="73"/>
      <c r="U19351" s="74"/>
      <c r="V19351" s="74"/>
      <c r="W19351" s="74"/>
      <c r="X19351" s="74"/>
    </row>
    <row r="19352">
      <c r="S19352" s="76"/>
      <c r="T19352" s="73"/>
      <c r="U19352" s="74"/>
      <c r="V19352" s="74"/>
      <c r="W19352" s="74"/>
      <c r="X19352" s="74"/>
    </row>
    <row r="19353">
      <c r="S19353" s="73"/>
      <c r="T19353" s="73"/>
      <c r="U19353" s="74"/>
      <c r="V19353" s="74"/>
      <c r="W19353" s="74"/>
      <c r="X19353" s="74"/>
    </row>
    <row r="19354">
      <c r="S19354" s="73"/>
      <c r="T19354" s="73"/>
      <c r="U19354" s="74"/>
      <c r="V19354" s="74"/>
      <c r="W19354" s="74"/>
      <c r="X19354" s="74"/>
    </row>
    <row r="19355">
      <c r="S19355" s="73"/>
      <c r="T19355" s="73"/>
      <c r="U19355" s="74"/>
      <c r="V19355" s="74"/>
      <c r="W19355" s="74"/>
      <c r="X19355" s="74"/>
    </row>
    <row r="19356">
      <c r="S19356" s="73"/>
      <c r="T19356" s="73"/>
      <c r="U19356" s="74"/>
      <c r="V19356" s="74"/>
      <c r="W19356" s="74"/>
      <c r="X19356" s="74"/>
    </row>
    <row r="19357">
      <c r="S19357" s="73"/>
      <c r="T19357" s="73"/>
      <c r="U19357" s="74"/>
      <c r="V19357" s="74"/>
      <c r="W19357" s="74"/>
      <c r="X19357" s="74"/>
    </row>
    <row r="19358">
      <c r="S19358" s="73"/>
      <c r="T19358" s="73"/>
      <c r="U19358" s="74"/>
      <c r="V19358" s="74"/>
      <c r="W19358" s="74"/>
      <c r="X19358" s="74"/>
    </row>
    <row r="19359">
      <c r="S19359" s="73"/>
      <c r="T19359" s="73"/>
      <c r="U19359" s="74"/>
      <c r="V19359" s="74"/>
      <c r="W19359" s="74"/>
      <c r="X19359" s="74"/>
    </row>
    <row r="19360">
      <c r="S19360" s="73"/>
      <c r="T19360" s="73"/>
      <c r="U19360" s="74"/>
      <c r="V19360" s="74"/>
      <c r="W19360" s="74"/>
      <c r="X19360" s="74"/>
    </row>
    <row r="19361">
      <c r="S19361" s="73"/>
      <c r="T19361" s="73"/>
      <c r="U19361" s="74"/>
      <c r="V19361" s="74"/>
      <c r="W19361" s="74"/>
      <c r="X19361" s="74"/>
    </row>
    <row r="19362">
      <c r="S19362" s="73"/>
      <c r="T19362" s="73"/>
      <c r="U19362" s="74"/>
      <c r="V19362" s="74"/>
      <c r="W19362" s="74"/>
      <c r="X19362" s="74"/>
    </row>
    <row r="19363">
      <c r="S19363" s="73"/>
      <c r="T19363" s="73"/>
      <c r="U19363" s="74"/>
      <c r="V19363" s="74"/>
      <c r="W19363" s="74"/>
      <c r="X19363" s="74"/>
    </row>
    <row r="19364">
      <c r="S19364" s="73"/>
      <c r="T19364" s="73"/>
      <c r="U19364" s="74"/>
      <c r="V19364" s="74"/>
      <c r="W19364" s="74"/>
      <c r="X19364" s="74"/>
    </row>
    <row r="19365">
      <c r="S19365" s="73"/>
      <c r="T19365" s="73"/>
      <c r="U19365" s="74"/>
      <c r="V19365" s="74"/>
      <c r="W19365" s="74"/>
      <c r="X19365" s="74"/>
    </row>
    <row r="19366">
      <c r="S19366" s="76"/>
      <c r="T19366" s="73"/>
      <c r="U19366" s="74"/>
      <c r="V19366" s="74"/>
      <c r="W19366" s="74"/>
      <c r="X19366" s="74"/>
    </row>
    <row r="19367">
      <c r="S19367" s="73"/>
      <c r="T19367" s="73"/>
      <c r="U19367" s="74"/>
      <c r="V19367" s="74"/>
      <c r="W19367" s="74"/>
      <c r="X19367" s="74"/>
    </row>
    <row r="19368">
      <c r="S19368" s="73"/>
      <c r="T19368" s="73"/>
      <c r="U19368" s="74"/>
      <c r="V19368" s="74"/>
      <c r="W19368" s="74"/>
      <c r="X19368" s="74"/>
    </row>
    <row r="19369">
      <c r="S19369" s="73"/>
      <c r="T19369" s="73"/>
      <c r="U19369" s="74"/>
      <c r="V19369" s="74"/>
      <c r="W19369" s="74"/>
      <c r="X19369" s="74"/>
    </row>
    <row r="19370">
      <c r="S19370" s="73"/>
      <c r="T19370" s="73"/>
      <c r="U19370" s="74"/>
      <c r="V19370" s="74"/>
      <c r="W19370" s="74"/>
      <c r="X19370" s="74"/>
    </row>
    <row r="19371">
      <c r="S19371" s="73"/>
      <c r="T19371" s="73"/>
      <c r="U19371" s="74"/>
      <c r="V19371" s="74"/>
      <c r="W19371" s="74"/>
      <c r="X19371" s="74"/>
    </row>
    <row r="19372">
      <c r="S19372" s="73"/>
      <c r="T19372" s="73"/>
      <c r="U19372" s="74"/>
      <c r="V19372" s="74"/>
      <c r="W19372" s="74"/>
      <c r="X19372" s="74"/>
    </row>
    <row r="19373">
      <c r="S19373" s="73"/>
      <c r="T19373" s="73"/>
      <c r="U19373" s="74"/>
      <c r="V19373" s="74"/>
      <c r="W19373" s="74"/>
      <c r="X19373" s="74"/>
    </row>
    <row r="19374">
      <c r="S19374" s="73"/>
      <c r="T19374" s="73"/>
      <c r="U19374" s="74"/>
      <c r="V19374" s="74"/>
      <c r="W19374" s="74"/>
      <c r="X19374" s="74"/>
    </row>
    <row r="19375">
      <c r="S19375" s="73"/>
      <c r="T19375" s="73"/>
      <c r="U19375" s="74"/>
      <c r="V19375" s="74"/>
      <c r="W19375" s="74"/>
      <c r="X19375" s="74"/>
    </row>
    <row r="19376">
      <c r="S19376" s="73"/>
      <c r="T19376" s="73"/>
      <c r="U19376" s="74"/>
      <c r="V19376" s="74"/>
      <c r="W19376" s="74"/>
      <c r="X19376" s="74"/>
    </row>
    <row r="19377">
      <c r="S19377" s="73"/>
      <c r="T19377" s="73"/>
      <c r="U19377" s="74"/>
      <c r="V19377" s="74"/>
      <c r="W19377" s="74"/>
      <c r="X19377" s="74"/>
    </row>
    <row r="19378">
      <c r="S19378" s="73"/>
      <c r="T19378" s="73"/>
      <c r="U19378" s="74"/>
      <c r="V19378" s="74"/>
      <c r="W19378" s="74"/>
      <c r="X19378" s="74"/>
    </row>
    <row r="19379">
      <c r="S19379" s="73"/>
      <c r="T19379" s="73"/>
      <c r="U19379" s="74"/>
      <c r="V19379" s="74"/>
      <c r="W19379" s="74"/>
      <c r="X19379" s="74"/>
    </row>
    <row r="19380">
      <c r="S19380" s="73"/>
      <c r="T19380" s="73"/>
      <c r="U19380" s="74"/>
      <c r="V19380" s="74"/>
      <c r="W19380" s="74"/>
      <c r="X19380" s="74"/>
    </row>
    <row r="19381">
      <c r="S19381" s="73"/>
      <c r="T19381" s="73"/>
      <c r="U19381" s="74"/>
      <c r="V19381" s="74"/>
      <c r="W19381" s="74"/>
      <c r="X19381" s="74"/>
    </row>
    <row r="19382">
      <c r="S19382" s="73"/>
      <c r="T19382" s="73"/>
      <c r="U19382" s="74"/>
      <c r="V19382" s="74"/>
      <c r="W19382" s="74"/>
      <c r="X19382" s="74"/>
    </row>
    <row r="19383">
      <c r="S19383" s="73"/>
      <c r="T19383" s="73"/>
      <c r="U19383" s="74"/>
      <c r="V19383" s="74"/>
      <c r="W19383" s="74"/>
      <c r="X19383" s="74"/>
    </row>
    <row r="19384">
      <c r="S19384" s="73"/>
      <c r="T19384" s="73"/>
      <c r="U19384" s="74"/>
      <c r="V19384" s="74"/>
      <c r="W19384" s="74"/>
      <c r="X19384" s="74"/>
    </row>
    <row r="19385">
      <c r="S19385" s="73"/>
      <c r="T19385" s="73"/>
      <c r="U19385" s="74"/>
      <c r="V19385" s="74"/>
      <c r="W19385" s="74"/>
      <c r="X19385" s="74"/>
    </row>
    <row r="19386">
      <c r="S19386" s="73"/>
      <c r="T19386" s="73"/>
      <c r="U19386" s="74"/>
      <c r="V19386" s="74"/>
      <c r="W19386" s="74"/>
      <c r="X19386" s="74"/>
    </row>
    <row r="19387">
      <c r="S19387" s="73"/>
      <c r="T19387" s="73"/>
      <c r="U19387" s="74"/>
      <c r="V19387" s="74"/>
      <c r="W19387" s="74"/>
      <c r="X19387" s="74"/>
    </row>
    <row r="19388">
      <c r="S19388" s="73"/>
      <c r="T19388" s="73"/>
      <c r="U19388" s="74"/>
      <c r="V19388" s="74"/>
      <c r="W19388" s="74"/>
      <c r="X19388" s="74"/>
    </row>
    <row r="19389">
      <c r="S19389" s="73"/>
      <c r="T19389" s="73"/>
      <c r="U19389" s="74"/>
      <c r="V19389" s="74"/>
      <c r="W19389" s="74"/>
      <c r="X19389" s="74"/>
    </row>
    <row r="19390">
      <c r="S19390" s="73"/>
      <c r="T19390" s="73"/>
      <c r="U19390" s="74"/>
      <c r="V19390" s="74"/>
      <c r="W19390" s="74"/>
      <c r="X19390" s="74"/>
    </row>
    <row r="19391">
      <c r="S19391" s="73"/>
      <c r="T19391" s="73"/>
      <c r="U19391" s="74"/>
      <c r="V19391" s="74"/>
      <c r="W19391" s="74"/>
      <c r="X19391" s="74"/>
    </row>
    <row r="19392">
      <c r="S19392" s="73"/>
      <c r="T19392" s="73"/>
      <c r="U19392" s="74"/>
      <c r="V19392" s="74"/>
      <c r="W19392" s="74"/>
      <c r="X19392" s="74"/>
    </row>
    <row r="19393">
      <c r="S19393" s="73"/>
      <c r="T19393" s="73"/>
      <c r="U19393" s="74"/>
      <c r="V19393" s="74"/>
      <c r="W19393" s="74"/>
      <c r="X19393" s="74"/>
    </row>
    <row r="19394">
      <c r="S19394" s="73"/>
      <c r="T19394" s="73"/>
      <c r="U19394" s="74"/>
      <c r="V19394" s="74"/>
      <c r="W19394" s="74"/>
      <c r="X19394" s="74"/>
    </row>
    <row r="19395">
      <c r="S19395" s="73"/>
      <c r="T19395" s="73"/>
      <c r="U19395" s="74"/>
      <c r="V19395" s="74"/>
      <c r="W19395" s="74"/>
      <c r="X19395" s="74"/>
    </row>
    <row r="19396">
      <c r="S19396" s="73"/>
      <c r="T19396" s="73"/>
      <c r="U19396" s="74"/>
      <c r="V19396" s="74"/>
      <c r="W19396" s="74"/>
      <c r="X19396" s="74"/>
    </row>
    <row r="19397">
      <c r="S19397" s="73"/>
      <c r="T19397" s="73"/>
      <c r="U19397" s="74"/>
      <c r="V19397" s="74"/>
      <c r="W19397" s="74"/>
      <c r="X19397" s="74"/>
    </row>
    <row r="19398">
      <c r="S19398" s="73"/>
      <c r="T19398" s="73"/>
      <c r="U19398" s="74"/>
      <c r="V19398" s="74"/>
      <c r="W19398" s="74"/>
      <c r="X19398" s="74"/>
    </row>
    <row r="19399">
      <c r="S19399" s="73"/>
      <c r="T19399" s="73"/>
      <c r="U19399" s="74"/>
      <c r="V19399" s="74"/>
      <c r="W19399" s="74"/>
      <c r="X19399" s="74"/>
    </row>
    <row r="19400">
      <c r="S19400" s="73"/>
      <c r="T19400" s="73"/>
      <c r="U19400" s="74"/>
      <c r="V19400" s="74"/>
      <c r="W19400" s="74"/>
      <c r="X19400" s="74"/>
    </row>
    <row r="19401">
      <c r="S19401" s="73"/>
      <c r="T19401" s="73"/>
      <c r="U19401" s="74"/>
      <c r="V19401" s="74"/>
      <c r="W19401" s="74"/>
      <c r="X19401" s="74"/>
    </row>
    <row r="19402">
      <c r="S19402" s="73"/>
      <c r="T19402" s="73"/>
      <c r="U19402" s="74"/>
      <c r="V19402" s="74"/>
      <c r="W19402" s="74"/>
      <c r="X19402" s="74"/>
    </row>
    <row r="19403">
      <c r="S19403" s="73"/>
      <c r="T19403" s="73"/>
      <c r="U19403" s="74"/>
      <c r="V19403" s="74"/>
      <c r="W19403" s="74"/>
      <c r="X19403" s="74"/>
    </row>
    <row r="19404">
      <c r="S19404" s="73"/>
      <c r="T19404" s="73"/>
      <c r="U19404" s="74"/>
      <c r="V19404" s="74"/>
      <c r="W19404" s="74"/>
      <c r="X19404" s="74"/>
    </row>
    <row r="19405">
      <c r="S19405" s="73"/>
      <c r="T19405" s="73"/>
      <c r="U19405" s="74"/>
      <c r="V19405" s="74"/>
      <c r="W19405" s="74"/>
      <c r="X19405" s="74"/>
    </row>
    <row r="19406">
      <c r="S19406" s="73"/>
      <c r="T19406" s="73"/>
      <c r="U19406" s="74"/>
      <c r="V19406" s="74"/>
      <c r="W19406" s="74"/>
      <c r="X19406" s="74"/>
    </row>
    <row r="19407">
      <c r="S19407" s="73"/>
      <c r="T19407" s="73"/>
      <c r="U19407" s="74"/>
      <c r="V19407" s="74"/>
      <c r="W19407" s="74"/>
      <c r="X19407" s="74"/>
    </row>
    <row r="19408">
      <c r="S19408" s="73"/>
      <c r="T19408" s="73"/>
      <c r="U19408" s="74"/>
      <c r="V19408" s="74"/>
      <c r="W19408" s="74"/>
      <c r="X19408" s="74"/>
    </row>
    <row r="19409">
      <c r="S19409" s="73"/>
      <c r="T19409" s="73"/>
      <c r="U19409" s="74"/>
      <c r="V19409" s="74"/>
      <c r="W19409" s="74"/>
      <c r="X19409" s="74"/>
    </row>
    <row r="19410">
      <c r="S19410" s="73"/>
      <c r="T19410" s="73"/>
      <c r="U19410" s="74"/>
      <c r="V19410" s="74"/>
      <c r="W19410" s="74"/>
      <c r="X19410" s="74"/>
    </row>
    <row r="19411">
      <c r="S19411" s="73"/>
      <c r="T19411" s="73"/>
      <c r="U19411" s="74"/>
      <c r="V19411" s="74"/>
      <c r="W19411" s="74"/>
      <c r="X19411" s="74"/>
    </row>
    <row r="19412">
      <c r="S19412" s="73"/>
      <c r="T19412" s="73"/>
      <c r="U19412" s="74"/>
      <c r="V19412" s="74"/>
      <c r="W19412" s="74"/>
      <c r="X19412" s="74"/>
    </row>
    <row r="19413">
      <c r="S19413" s="73"/>
      <c r="T19413" s="73"/>
      <c r="U19413" s="74"/>
      <c r="V19413" s="74"/>
      <c r="W19413" s="74"/>
      <c r="X19413" s="74"/>
    </row>
    <row r="19414">
      <c r="S19414" s="73"/>
      <c r="T19414" s="73"/>
      <c r="U19414" s="74"/>
      <c r="V19414" s="74"/>
      <c r="W19414" s="74"/>
      <c r="X19414" s="74"/>
    </row>
    <row r="19415">
      <c r="S19415" s="73"/>
      <c r="T19415" s="73"/>
      <c r="U19415" s="74"/>
      <c r="V19415" s="74"/>
      <c r="W19415" s="74"/>
      <c r="X19415" s="74"/>
    </row>
    <row r="19416">
      <c r="S19416" s="73"/>
      <c r="T19416" s="73"/>
      <c r="U19416" s="74"/>
      <c r="V19416" s="74"/>
      <c r="W19416" s="74"/>
      <c r="X19416" s="74"/>
    </row>
    <row r="19417">
      <c r="S19417" s="73"/>
      <c r="T19417" s="73"/>
      <c r="U19417" s="74"/>
      <c r="V19417" s="74"/>
      <c r="W19417" s="74"/>
      <c r="X19417" s="74"/>
    </row>
    <row r="19418">
      <c r="S19418" s="73"/>
      <c r="T19418" s="73"/>
      <c r="U19418" s="74"/>
      <c r="V19418" s="74"/>
      <c r="W19418" s="74"/>
      <c r="X19418" s="74"/>
    </row>
    <row r="19419">
      <c r="S19419" s="73"/>
      <c r="T19419" s="73"/>
      <c r="U19419" s="74"/>
      <c r="V19419" s="74"/>
      <c r="W19419" s="74"/>
      <c r="X19419" s="74"/>
    </row>
    <row r="19420">
      <c r="S19420" s="73"/>
      <c r="T19420" s="73"/>
      <c r="U19420" s="74"/>
      <c r="V19420" s="74"/>
      <c r="W19420" s="74"/>
      <c r="X19420" s="74"/>
    </row>
    <row r="19421">
      <c r="S19421" s="73"/>
      <c r="T19421" s="73"/>
      <c r="U19421" s="74"/>
      <c r="V19421" s="74"/>
      <c r="W19421" s="74"/>
      <c r="X19421" s="74"/>
    </row>
    <row r="19422">
      <c r="S19422" s="73"/>
      <c r="T19422" s="73"/>
      <c r="U19422" s="74"/>
      <c r="V19422" s="74"/>
      <c r="W19422" s="74"/>
      <c r="X19422" s="74"/>
    </row>
    <row r="19423">
      <c r="S19423" s="73"/>
      <c r="T19423" s="73"/>
      <c r="U19423" s="74"/>
      <c r="V19423" s="74"/>
      <c r="W19423" s="74"/>
      <c r="X19423" s="74"/>
    </row>
    <row r="19424">
      <c r="S19424" s="73"/>
      <c r="T19424" s="73"/>
      <c r="U19424" s="74"/>
      <c r="V19424" s="74"/>
      <c r="W19424" s="74"/>
      <c r="X19424" s="74"/>
    </row>
    <row r="19425">
      <c r="S19425" s="73"/>
      <c r="T19425" s="73"/>
      <c r="U19425" s="74"/>
      <c r="V19425" s="74"/>
      <c r="W19425" s="74"/>
      <c r="X19425" s="74"/>
    </row>
    <row r="19426">
      <c r="S19426" s="73"/>
      <c r="T19426" s="73"/>
      <c r="U19426" s="74"/>
      <c r="V19426" s="74"/>
      <c r="W19426" s="74"/>
      <c r="X19426" s="74"/>
    </row>
    <row r="19427">
      <c r="S19427" s="73"/>
      <c r="T19427" s="73"/>
      <c r="U19427" s="74"/>
      <c r="V19427" s="74"/>
      <c r="W19427" s="74"/>
      <c r="X19427" s="74"/>
    </row>
    <row r="19428">
      <c r="S19428" s="73"/>
      <c r="T19428" s="73"/>
      <c r="U19428" s="74"/>
      <c r="V19428" s="74"/>
      <c r="W19428" s="74"/>
      <c r="X19428" s="74"/>
    </row>
    <row r="19429">
      <c r="S19429" s="73"/>
      <c r="T19429" s="73"/>
      <c r="U19429" s="74"/>
      <c r="V19429" s="74"/>
      <c r="W19429" s="74"/>
      <c r="X19429" s="74"/>
    </row>
    <row r="19430">
      <c r="S19430" s="73"/>
      <c r="T19430" s="73"/>
      <c r="U19430" s="74"/>
      <c r="V19430" s="74"/>
      <c r="W19430" s="74"/>
      <c r="X19430" s="74"/>
    </row>
    <row r="19431">
      <c r="S19431" s="73"/>
      <c r="T19431" s="73"/>
      <c r="U19431" s="74"/>
      <c r="V19431" s="74"/>
      <c r="W19431" s="74"/>
      <c r="X19431" s="74"/>
    </row>
    <row r="19432">
      <c r="S19432" s="73"/>
      <c r="T19432" s="73"/>
      <c r="U19432" s="74"/>
      <c r="V19432" s="74"/>
      <c r="W19432" s="74"/>
      <c r="X19432" s="74"/>
    </row>
    <row r="19433">
      <c r="S19433" s="73"/>
      <c r="T19433" s="73"/>
      <c r="U19433" s="74"/>
      <c r="V19433" s="74"/>
      <c r="W19433" s="74"/>
      <c r="X19433" s="74"/>
    </row>
    <row r="19434">
      <c r="S19434" s="73"/>
      <c r="T19434" s="73"/>
      <c r="U19434" s="74"/>
      <c r="V19434" s="74"/>
      <c r="W19434" s="74"/>
      <c r="X19434" s="74"/>
    </row>
    <row r="19435">
      <c r="S19435" s="73"/>
      <c r="T19435" s="73"/>
      <c r="U19435" s="74"/>
      <c r="V19435" s="74"/>
      <c r="W19435" s="74"/>
      <c r="X19435" s="74"/>
    </row>
    <row r="19436">
      <c r="S19436" s="73"/>
      <c r="T19436" s="73"/>
      <c r="U19436" s="74"/>
      <c r="V19436" s="74"/>
      <c r="W19436" s="74"/>
      <c r="X19436" s="74"/>
    </row>
    <row r="19437">
      <c r="S19437" s="73"/>
      <c r="T19437" s="73"/>
      <c r="U19437" s="74"/>
      <c r="V19437" s="74"/>
      <c r="W19437" s="74"/>
      <c r="X19437" s="74"/>
    </row>
    <row r="19438">
      <c r="S19438" s="73"/>
      <c r="T19438" s="73"/>
      <c r="U19438" s="74"/>
      <c r="V19438" s="74"/>
      <c r="W19438" s="74"/>
      <c r="X19438" s="74"/>
    </row>
    <row r="19439">
      <c r="S19439" s="73"/>
      <c r="T19439" s="73"/>
      <c r="U19439" s="74"/>
      <c r="V19439" s="74"/>
      <c r="W19439" s="74"/>
      <c r="X19439" s="74"/>
    </row>
    <row r="19440">
      <c r="S19440" s="73"/>
      <c r="T19440" s="73"/>
      <c r="U19440" s="74"/>
      <c r="V19440" s="74"/>
      <c r="W19440" s="74"/>
      <c r="X19440" s="74"/>
    </row>
    <row r="19441">
      <c r="S19441" s="73"/>
      <c r="T19441" s="73"/>
      <c r="U19441" s="74"/>
      <c r="V19441" s="74"/>
      <c r="W19441" s="74"/>
      <c r="X19441" s="74"/>
    </row>
    <row r="19442">
      <c r="S19442" s="73"/>
      <c r="T19442" s="73"/>
      <c r="U19442" s="74"/>
      <c r="V19442" s="74"/>
      <c r="W19442" s="74"/>
      <c r="X19442" s="74"/>
    </row>
    <row r="19443">
      <c r="S19443" s="73"/>
      <c r="T19443" s="73"/>
      <c r="U19443" s="74"/>
      <c r="V19443" s="74"/>
      <c r="W19443" s="74"/>
      <c r="X19443" s="74"/>
    </row>
    <row r="19444">
      <c r="S19444" s="73"/>
      <c r="T19444" s="73"/>
      <c r="U19444" s="74"/>
      <c r="V19444" s="74"/>
      <c r="W19444" s="74"/>
      <c r="X19444" s="74"/>
    </row>
    <row r="19445">
      <c r="S19445" s="73"/>
      <c r="T19445" s="73"/>
      <c r="U19445" s="74"/>
      <c r="V19445" s="74"/>
      <c r="W19445" s="74"/>
      <c r="X19445" s="74"/>
    </row>
    <row r="19446">
      <c r="S19446" s="73"/>
      <c r="T19446" s="73"/>
      <c r="U19446" s="74"/>
      <c r="V19446" s="74"/>
      <c r="W19446" s="74"/>
      <c r="X19446" s="74"/>
    </row>
    <row r="19447">
      <c r="S19447" s="73"/>
      <c r="T19447" s="73"/>
      <c r="U19447" s="74"/>
      <c r="V19447" s="74"/>
      <c r="W19447" s="74"/>
      <c r="X19447" s="74"/>
    </row>
    <row r="19448">
      <c r="S19448" s="73"/>
      <c r="T19448" s="73"/>
      <c r="U19448" s="74"/>
      <c r="V19448" s="74"/>
      <c r="W19448" s="74"/>
      <c r="X19448" s="74"/>
    </row>
    <row r="19449">
      <c r="S19449" s="73"/>
      <c r="T19449" s="73"/>
      <c r="U19449" s="74"/>
      <c r="V19449" s="74"/>
      <c r="W19449" s="74"/>
      <c r="X19449" s="74"/>
    </row>
    <row r="19450">
      <c r="S19450" s="73"/>
      <c r="T19450" s="73"/>
      <c r="U19450" s="74"/>
      <c r="V19450" s="74"/>
      <c r="W19450" s="74"/>
      <c r="X19450" s="74"/>
    </row>
    <row r="19451">
      <c r="S19451" s="73"/>
      <c r="T19451" s="73"/>
      <c r="U19451" s="74"/>
      <c r="V19451" s="74"/>
      <c r="W19451" s="74"/>
      <c r="X19451" s="74"/>
    </row>
    <row r="19452">
      <c r="S19452" s="73"/>
      <c r="T19452" s="73"/>
      <c r="U19452" s="74"/>
      <c r="V19452" s="74"/>
      <c r="W19452" s="74"/>
      <c r="X19452" s="74"/>
    </row>
    <row r="19453">
      <c r="S19453" s="73"/>
      <c r="T19453" s="73"/>
      <c r="U19453" s="74"/>
      <c r="V19453" s="74"/>
      <c r="W19453" s="74"/>
      <c r="X19453" s="74"/>
    </row>
    <row r="19454">
      <c r="S19454" s="73"/>
      <c r="T19454" s="73"/>
      <c r="U19454" s="74"/>
      <c r="V19454" s="74"/>
      <c r="W19454" s="74"/>
      <c r="X19454" s="74"/>
    </row>
    <row r="19455">
      <c r="S19455" s="73"/>
      <c r="T19455" s="73"/>
      <c r="U19455" s="74"/>
      <c r="V19455" s="74"/>
      <c r="W19455" s="74"/>
      <c r="X19455" s="74"/>
    </row>
    <row r="19456">
      <c r="S19456" s="73"/>
      <c r="T19456" s="73"/>
      <c r="U19456" s="74"/>
      <c r="V19456" s="74"/>
      <c r="W19456" s="74"/>
      <c r="X19456" s="74"/>
    </row>
    <row r="19457">
      <c r="S19457" s="73"/>
      <c r="T19457" s="73"/>
      <c r="U19457" s="74"/>
      <c r="V19457" s="74"/>
      <c r="W19457" s="74"/>
      <c r="X19457" s="74"/>
    </row>
    <row r="19458">
      <c r="S19458" s="73"/>
      <c r="T19458" s="73"/>
      <c r="U19458" s="74"/>
      <c r="V19458" s="74"/>
      <c r="W19458" s="74"/>
      <c r="X19458" s="74"/>
    </row>
    <row r="19459">
      <c r="S19459" s="73"/>
      <c r="T19459" s="73"/>
      <c r="U19459" s="74"/>
      <c r="V19459" s="74"/>
      <c r="W19459" s="74"/>
      <c r="X19459" s="74"/>
    </row>
    <row r="19460">
      <c r="S19460" s="73"/>
      <c r="T19460" s="73"/>
      <c r="U19460" s="74"/>
      <c r="V19460" s="74"/>
      <c r="W19460" s="74"/>
      <c r="X19460" s="74"/>
    </row>
    <row r="19461">
      <c r="S19461" s="73"/>
      <c r="T19461" s="73"/>
      <c r="U19461" s="74"/>
      <c r="V19461" s="74"/>
      <c r="W19461" s="74"/>
      <c r="X19461" s="74"/>
    </row>
    <row r="19462">
      <c r="S19462" s="73"/>
      <c r="T19462" s="73"/>
      <c r="U19462" s="74"/>
      <c r="V19462" s="74"/>
      <c r="W19462" s="74"/>
      <c r="X19462" s="74"/>
    </row>
    <row r="19463">
      <c r="S19463" s="73"/>
      <c r="T19463" s="73"/>
      <c r="U19463" s="74"/>
      <c r="V19463" s="74"/>
      <c r="W19463" s="74"/>
      <c r="X19463" s="74"/>
    </row>
    <row r="19464">
      <c r="S19464" s="73"/>
      <c r="T19464" s="73"/>
      <c r="U19464" s="74"/>
      <c r="V19464" s="74"/>
      <c r="W19464" s="74"/>
      <c r="X19464" s="74"/>
    </row>
    <row r="19465">
      <c r="S19465" s="73"/>
      <c r="T19465" s="73"/>
      <c r="U19465" s="74"/>
      <c r="V19465" s="74"/>
      <c r="W19465" s="74"/>
      <c r="X19465" s="74"/>
    </row>
    <row r="19466">
      <c r="S19466" s="73"/>
      <c r="T19466" s="73"/>
      <c r="U19466" s="74"/>
      <c r="V19466" s="74"/>
      <c r="W19466" s="74"/>
      <c r="X19466" s="74"/>
    </row>
    <row r="19467">
      <c r="S19467" s="73"/>
      <c r="T19467" s="73"/>
      <c r="U19467" s="74"/>
      <c r="V19467" s="74"/>
      <c r="W19467" s="74"/>
      <c r="X19467" s="74"/>
    </row>
    <row r="19468">
      <c r="S19468" s="73"/>
      <c r="T19468" s="73"/>
      <c r="U19468" s="74"/>
      <c r="V19468" s="74"/>
      <c r="W19468" s="74"/>
      <c r="X19468" s="74"/>
    </row>
    <row r="19469">
      <c r="S19469" s="73"/>
      <c r="T19469" s="73"/>
      <c r="U19469" s="74"/>
      <c r="V19469" s="74"/>
      <c r="W19469" s="74"/>
      <c r="X19469" s="74"/>
    </row>
    <row r="19470">
      <c r="S19470" s="73"/>
      <c r="T19470" s="73"/>
      <c r="U19470" s="74"/>
      <c r="V19470" s="74"/>
      <c r="W19470" s="74"/>
      <c r="X19470" s="74"/>
    </row>
    <row r="19471">
      <c r="S19471" s="73"/>
      <c r="T19471" s="73"/>
      <c r="U19471" s="74"/>
      <c r="V19471" s="74"/>
      <c r="W19471" s="74"/>
      <c r="X19471" s="74"/>
    </row>
    <row r="19472">
      <c r="S19472" s="73"/>
      <c r="T19472" s="73"/>
      <c r="U19472" s="74"/>
      <c r="V19472" s="74"/>
      <c r="W19472" s="74"/>
      <c r="X19472" s="74"/>
    </row>
    <row r="19473">
      <c r="S19473" s="73"/>
      <c r="T19473" s="73"/>
      <c r="U19473" s="74"/>
      <c r="V19473" s="74"/>
      <c r="W19473" s="74"/>
      <c r="X19473" s="74"/>
    </row>
    <row r="19474">
      <c r="S19474" s="73"/>
      <c r="T19474" s="73"/>
      <c r="U19474" s="74"/>
      <c r="V19474" s="74"/>
      <c r="W19474" s="74"/>
      <c r="X19474" s="74"/>
    </row>
    <row r="19475">
      <c r="S19475" s="73"/>
      <c r="T19475" s="73"/>
      <c r="U19475" s="74"/>
      <c r="V19475" s="74"/>
      <c r="W19475" s="74"/>
      <c r="X19475" s="74"/>
    </row>
    <row r="19476">
      <c r="S19476" s="73"/>
      <c r="T19476" s="73"/>
      <c r="U19476" s="74"/>
      <c r="V19476" s="74"/>
      <c r="W19476" s="74"/>
      <c r="X19476" s="74"/>
    </row>
    <row r="19477">
      <c r="S19477" s="73"/>
      <c r="T19477" s="73"/>
      <c r="U19477" s="74"/>
      <c r="V19477" s="74"/>
      <c r="W19477" s="74"/>
      <c r="X19477" s="74"/>
    </row>
    <row r="19478">
      <c r="S19478" s="73"/>
      <c r="T19478" s="73"/>
      <c r="U19478" s="74"/>
      <c r="V19478" s="74"/>
      <c r="W19478" s="74"/>
      <c r="X19478" s="74"/>
    </row>
    <row r="19479">
      <c r="S19479" s="73"/>
      <c r="T19479" s="73"/>
      <c r="U19479" s="74"/>
      <c r="V19479" s="74"/>
      <c r="W19479" s="74"/>
      <c r="X19479" s="74"/>
    </row>
    <row r="19480">
      <c r="S19480" s="73"/>
      <c r="T19480" s="73"/>
      <c r="U19480" s="74"/>
      <c r="V19480" s="74"/>
      <c r="W19480" s="74"/>
      <c r="X19480" s="74"/>
    </row>
    <row r="19481">
      <c r="S19481" s="73"/>
      <c r="T19481" s="73"/>
      <c r="U19481" s="74"/>
      <c r="V19481" s="74"/>
      <c r="W19481" s="74"/>
      <c r="X19481" s="74"/>
    </row>
    <row r="19482">
      <c r="S19482" s="73"/>
      <c r="T19482" s="73"/>
      <c r="U19482" s="74"/>
      <c r="V19482" s="74"/>
      <c r="W19482" s="74"/>
      <c r="X19482" s="74"/>
    </row>
    <row r="19483">
      <c r="S19483" s="73"/>
      <c r="T19483" s="73"/>
      <c r="U19483" s="74"/>
      <c r="V19483" s="74"/>
      <c r="W19483" s="74"/>
      <c r="X19483" s="74"/>
    </row>
    <row r="19484">
      <c r="S19484" s="73"/>
      <c r="T19484" s="73"/>
      <c r="U19484" s="74"/>
      <c r="V19484" s="74"/>
      <c r="W19484" s="74"/>
      <c r="X19484" s="74"/>
    </row>
    <row r="19485">
      <c r="S19485" s="73"/>
      <c r="T19485" s="73"/>
      <c r="U19485" s="74"/>
      <c r="V19485" s="74"/>
      <c r="W19485" s="74"/>
      <c r="X19485" s="74"/>
    </row>
    <row r="19486">
      <c r="S19486" s="73"/>
      <c r="T19486" s="73"/>
      <c r="U19486" s="74"/>
      <c r="V19486" s="74"/>
      <c r="W19486" s="74"/>
      <c r="X19486" s="74"/>
    </row>
    <row r="19487">
      <c r="S19487" s="73"/>
      <c r="T19487" s="73"/>
      <c r="U19487" s="74"/>
      <c r="V19487" s="74"/>
      <c r="W19487" s="74"/>
      <c r="X19487" s="74"/>
    </row>
    <row r="19488">
      <c r="S19488" s="73"/>
      <c r="T19488" s="73"/>
      <c r="U19488" s="74"/>
      <c r="V19488" s="74"/>
      <c r="W19488" s="74"/>
      <c r="X19488" s="74"/>
    </row>
    <row r="19489">
      <c r="S19489" s="73"/>
      <c r="T19489" s="73"/>
      <c r="U19489" s="74"/>
      <c r="V19489" s="74"/>
      <c r="W19489" s="74"/>
      <c r="X19489" s="74"/>
    </row>
    <row r="19490">
      <c r="S19490" s="73"/>
      <c r="T19490" s="73"/>
      <c r="U19490" s="74"/>
      <c r="V19490" s="74"/>
      <c r="W19490" s="74"/>
      <c r="X19490" s="74"/>
    </row>
    <row r="19491">
      <c r="S19491" s="73"/>
      <c r="T19491" s="73"/>
      <c r="U19491" s="74"/>
      <c r="V19491" s="74"/>
      <c r="W19491" s="74"/>
      <c r="X19491" s="74"/>
    </row>
    <row r="19492">
      <c r="S19492" s="73"/>
      <c r="T19492" s="73"/>
      <c r="U19492" s="74"/>
      <c r="V19492" s="74"/>
      <c r="W19492" s="74"/>
      <c r="X19492" s="74"/>
    </row>
    <row r="19493">
      <c r="S19493" s="73"/>
      <c r="T19493" s="73"/>
      <c r="U19493" s="74"/>
      <c r="V19493" s="74"/>
      <c r="W19493" s="74"/>
      <c r="X19493" s="74"/>
    </row>
    <row r="19494">
      <c r="S19494" s="73"/>
      <c r="T19494" s="73"/>
      <c r="U19494" s="74"/>
      <c r="V19494" s="74"/>
      <c r="W19494" s="74"/>
      <c r="X19494" s="74"/>
    </row>
    <row r="19495">
      <c r="S19495" s="73"/>
      <c r="T19495" s="73"/>
      <c r="U19495" s="74"/>
      <c r="V19495" s="74"/>
      <c r="W19495" s="74"/>
      <c r="X19495" s="74"/>
    </row>
    <row r="19496">
      <c r="S19496" s="73"/>
      <c r="T19496" s="73"/>
      <c r="U19496" s="74"/>
      <c r="V19496" s="74"/>
      <c r="W19496" s="74"/>
      <c r="X19496" s="74"/>
    </row>
    <row r="19497">
      <c r="S19497" s="73"/>
      <c r="T19497" s="73"/>
      <c r="U19497" s="74"/>
      <c r="V19497" s="74"/>
      <c r="W19497" s="74"/>
      <c r="X19497" s="74"/>
    </row>
    <row r="19498">
      <c r="S19498" s="73"/>
      <c r="T19498" s="73"/>
      <c r="U19498" s="74"/>
      <c r="V19498" s="74"/>
      <c r="W19498" s="74"/>
      <c r="X19498" s="74"/>
    </row>
    <row r="19499">
      <c r="S19499" s="73"/>
      <c r="T19499" s="73"/>
      <c r="U19499" s="74"/>
      <c r="V19499" s="74"/>
      <c r="W19499" s="74"/>
      <c r="X19499" s="74"/>
    </row>
    <row r="19500">
      <c r="S19500" s="73"/>
      <c r="T19500" s="73"/>
      <c r="U19500" s="74"/>
      <c r="V19500" s="74"/>
      <c r="W19500" s="74"/>
      <c r="X19500" s="74"/>
    </row>
    <row r="19501">
      <c r="S19501" s="73"/>
      <c r="T19501" s="73"/>
      <c r="U19501" s="74"/>
      <c r="V19501" s="74"/>
      <c r="W19501" s="74"/>
      <c r="X19501" s="74"/>
    </row>
    <row r="19502">
      <c r="S19502" s="73"/>
      <c r="T19502" s="73"/>
      <c r="U19502" s="74"/>
      <c r="V19502" s="74"/>
      <c r="W19502" s="74"/>
      <c r="X19502" s="74"/>
    </row>
    <row r="19508">
      <c r="S19508" s="73"/>
      <c r="T19508" s="73"/>
      <c r="U19508" s="74"/>
      <c r="V19508" s="74"/>
      <c r="W19508" s="74"/>
      <c r="X19508" s="77"/>
    </row>
    <row r="19509">
      <c r="S19509" s="73"/>
      <c r="T19509" s="73"/>
      <c r="U19509" s="74"/>
      <c r="V19509" s="74"/>
      <c r="W19509" s="74"/>
      <c r="X19509" s="77"/>
    </row>
    <row r="19510">
      <c r="S19510" s="73"/>
      <c r="T19510" s="73"/>
      <c r="U19510" s="74"/>
      <c r="V19510" s="74"/>
      <c r="W19510" s="74"/>
      <c r="X19510" s="77"/>
    </row>
    <row r="19511">
      <c r="S19511" s="73"/>
      <c r="T19511" s="73"/>
      <c r="U19511" s="74"/>
      <c r="V19511" s="74"/>
      <c r="W19511" s="74"/>
      <c r="X19511" s="77"/>
    </row>
    <row r="19512">
      <c r="S19512" s="73"/>
      <c r="T19512" s="73"/>
      <c r="U19512" s="74"/>
      <c r="V19512" s="74"/>
      <c r="W19512" s="74"/>
      <c r="X19512" s="77"/>
    </row>
    <row r="19513">
      <c r="S19513" s="76"/>
      <c r="T19513" s="73"/>
      <c r="U19513" s="74"/>
      <c r="V19513" s="74"/>
      <c r="W19513" s="74"/>
      <c r="X19513" s="77"/>
    </row>
    <row r="19514">
      <c r="S19514" s="73"/>
      <c r="T19514" s="73"/>
      <c r="U19514" s="74"/>
      <c r="V19514" s="74"/>
      <c r="W19514" s="74"/>
      <c r="X19514" s="77"/>
    </row>
    <row r="19515">
      <c r="S19515" s="73"/>
      <c r="T19515" s="73"/>
      <c r="U19515" s="74"/>
      <c r="V19515" s="74"/>
      <c r="W19515" s="74"/>
      <c r="X19515" s="77"/>
    </row>
    <row r="19516">
      <c r="S19516" s="73"/>
      <c r="T19516" s="73"/>
      <c r="U19516" s="74"/>
      <c r="V19516" s="74"/>
      <c r="W19516" s="74"/>
      <c r="X19516" s="77"/>
    </row>
    <row r="19517">
      <c r="S19517" s="76"/>
      <c r="T19517" s="73"/>
      <c r="U19517" s="74"/>
      <c r="V19517" s="74"/>
      <c r="W19517" s="74"/>
      <c r="X19517" s="77"/>
    </row>
    <row r="19518">
      <c r="S19518" s="76"/>
      <c r="T19518" s="73"/>
      <c r="U19518" s="74"/>
      <c r="V19518" s="74"/>
      <c r="W19518" s="74"/>
      <c r="X19518" s="77"/>
    </row>
    <row r="19519">
      <c r="S19519" s="73"/>
      <c r="T19519" s="73"/>
      <c r="U19519" s="74"/>
      <c r="V19519" s="74"/>
      <c r="W19519" s="74"/>
      <c r="X19519" s="77"/>
    </row>
    <row r="19520">
      <c r="S19520" s="76"/>
      <c r="T19520" s="73"/>
      <c r="U19520" s="74"/>
      <c r="V19520" s="74"/>
      <c r="W19520" s="74"/>
      <c r="X19520" s="77"/>
    </row>
    <row r="19521">
      <c r="S19521" s="76"/>
      <c r="T19521" s="73"/>
      <c r="U19521" s="74"/>
      <c r="V19521" s="74"/>
      <c r="W19521" s="74"/>
      <c r="X19521" s="77"/>
    </row>
    <row r="19522">
      <c r="S19522" s="73"/>
      <c r="T19522" s="73"/>
      <c r="U19522" s="74"/>
      <c r="V19522" s="74"/>
      <c r="W19522" s="74"/>
      <c r="X19522" s="77"/>
    </row>
    <row r="19523">
      <c r="S19523" s="76"/>
      <c r="T19523" s="73"/>
      <c r="U19523" s="74"/>
      <c r="V19523" s="74"/>
      <c r="W19523" s="74"/>
      <c r="X19523" s="77"/>
    </row>
    <row r="19524">
      <c r="S19524" s="76"/>
      <c r="T19524" s="73"/>
      <c r="U19524" s="74"/>
      <c r="V19524" s="74"/>
      <c r="W19524" s="74"/>
      <c r="X19524" s="77"/>
    </row>
    <row r="19525">
      <c r="S19525" s="76"/>
      <c r="T19525" s="73"/>
      <c r="U19525" s="74"/>
      <c r="V19525" s="74"/>
      <c r="W19525" s="74"/>
      <c r="X19525" s="77"/>
    </row>
    <row r="19526">
      <c r="S19526" s="76"/>
      <c r="T19526" s="73"/>
      <c r="U19526" s="74"/>
      <c r="V19526" s="74"/>
      <c r="W19526" s="74"/>
      <c r="X19526" s="77"/>
    </row>
    <row r="19527">
      <c r="S19527" s="73"/>
      <c r="T19527" s="73"/>
      <c r="U19527" s="74"/>
      <c r="V19527" s="74"/>
      <c r="W19527" s="74"/>
      <c r="X19527" s="77"/>
    </row>
    <row r="19528">
      <c r="S19528" s="73"/>
      <c r="T19528" s="73"/>
      <c r="U19528" s="74"/>
      <c r="V19528" s="74"/>
      <c r="W19528" s="74"/>
      <c r="X19528" s="77"/>
    </row>
    <row r="19529">
      <c r="S19529" s="73"/>
      <c r="T19529" s="73"/>
      <c r="U19529" s="74"/>
      <c r="V19529" s="74"/>
      <c r="W19529" s="74"/>
      <c r="X19529" s="77"/>
    </row>
    <row r="19530">
      <c r="S19530" s="73"/>
      <c r="T19530" s="73"/>
      <c r="U19530" s="74"/>
      <c r="V19530" s="74"/>
      <c r="W19530" s="74"/>
      <c r="X19530" s="77"/>
    </row>
    <row r="19531">
      <c r="S19531" s="73"/>
      <c r="T19531" s="73"/>
      <c r="U19531" s="74"/>
      <c r="V19531" s="74"/>
      <c r="W19531" s="74"/>
      <c r="X19531" s="77"/>
    </row>
    <row r="19532">
      <c r="S19532" s="73"/>
      <c r="T19532" s="73"/>
      <c r="U19532" s="74"/>
      <c r="V19532" s="74"/>
      <c r="W19532" s="74"/>
      <c r="X19532" s="77"/>
    </row>
    <row r="19533">
      <c r="S19533" s="73"/>
      <c r="T19533" s="73"/>
      <c r="U19533" s="74"/>
      <c r="V19533" s="74"/>
      <c r="W19533" s="74"/>
      <c r="X19533" s="77"/>
    </row>
    <row r="19534">
      <c r="S19534" s="73"/>
      <c r="T19534" s="73"/>
      <c r="U19534" s="74"/>
      <c r="V19534" s="74"/>
      <c r="W19534" s="74"/>
      <c r="X19534" s="77"/>
    </row>
    <row r="19535">
      <c r="S19535" s="73"/>
      <c r="T19535" s="73"/>
      <c r="U19535" s="74"/>
      <c r="V19535" s="74"/>
      <c r="W19535" s="74"/>
      <c r="X19535" s="77"/>
    </row>
    <row r="19536">
      <c r="S19536" s="73"/>
      <c r="T19536" s="73"/>
      <c r="U19536" s="74"/>
      <c r="V19536" s="74"/>
      <c r="W19536" s="74"/>
      <c r="X19536" s="77"/>
    </row>
    <row r="19537">
      <c r="S19537" s="73"/>
      <c r="T19537" s="73"/>
      <c r="U19537" s="74"/>
      <c r="V19537" s="74"/>
      <c r="W19537" s="74"/>
      <c r="X19537" s="77"/>
    </row>
    <row r="19538">
      <c r="S19538" s="73"/>
      <c r="T19538" s="73"/>
      <c r="U19538" s="74"/>
      <c r="V19538" s="74"/>
      <c r="W19538" s="74"/>
      <c r="X19538" s="77"/>
    </row>
    <row r="19539">
      <c r="S19539" s="73"/>
      <c r="T19539" s="73"/>
      <c r="U19539" s="74"/>
      <c r="V19539" s="74"/>
      <c r="W19539" s="74"/>
      <c r="X19539" s="77"/>
    </row>
    <row r="19540">
      <c r="S19540" s="73"/>
      <c r="T19540" s="73"/>
      <c r="U19540" s="74"/>
      <c r="V19540" s="74"/>
      <c r="W19540" s="74"/>
      <c r="X19540" s="77"/>
    </row>
    <row r="19541">
      <c r="S19541" s="73"/>
      <c r="T19541" s="73"/>
      <c r="U19541" s="74"/>
      <c r="V19541" s="74"/>
      <c r="W19541" s="74"/>
      <c r="X19541" s="77"/>
    </row>
    <row r="19542">
      <c r="S19542" s="73"/>
      <c r="T19542" s="73"/>
      <c r="U19542" s="74"/>
      <c r="V19542" s="74"/>
      <c r="W19542" s="74"/>
      <c r="X19542" s="74"/>
    </row>
    <row r="19543">
      <c r="S19543" s="73"/>
      <c r="T19543" s="73"/>
      <c r="U19543" s="74"/>
      <c r="V19543" s="74"/>
      <c r="W19543" s="74"/>
      <c r="X19543" s="74"/>
    </row>
    <row r="19544">
      <c r="S19544" s="73"/>
      <c r="T19544" s="73"/>
      <c r="U19544" s="74"/>
      <c r="V19544" s="74"/>
      <c r="W19544" s="74"/>
      <c r="X19544" s="74"/>
    </row>
    <row r="19545">
      <c r="S19545" s="73"/>
      <c r="T19545" s="73"/>
      <c r="U19545" s="74"/>
      <c r="V19545" s="74"/>
      <c r="W19545" s="74"/>
      <c r="X19545" s="74"/>
    </row>
    <row r="19546">
      <c r="S19546" s="73"/>
      <c r="T19546" s="73"/>
      <c r="U19546" s="74"/>
      <c r="V19546" s="74"/>
      <c r="W19546" s="74"/>
      <c r="X19546" s="74"/>
    </row>
    <row r="19547">
      <c r="S19547" s="73"/>
      <c r="T19547" s="73"/>
      <c r="U19547" s="74"/>
      <c r="V19547" s="74"/>
      <c r="W19547" s="74"/>
      <c r="X19547" s="74"/>
    </row>
    <row r="19548">
      <c r="S19548" s="73"/>
      <c r="T19548" s="73"/>
      <c r="U19548" s="74"/>
      <c r="V19548" s="74"/>
      <c r="W19548" s="74"/>
      <c r="X19548" s="74"/>
    </row>
    <row r="19549">
      <c r="S19549" s="73"/>
      <c r="T19549" s="73"/>
      <c r="U19549" s="74"/>
      <c r="V19549" s="74"/>
      <c r="W19549" s="74"/>
      <c r="X19549" s="74"/>
    </row>
    <row r="19550">
      <c r="S19550" s="73"/>
      <c r="T19550" s="73"/>
      <c r="U19550" s="74"/>
      <c r="V19550" s="74"/>
      <c r="W19550" s="74"/>
      <c r="X19550" s="74"/>
    </row>
    <row r="19551">
      <c r="S19551" s="73"/>
      <c r="T19551" s="73"/>
      <c r="U19551" s="74"/>
      <c r="V19551" s="74"/>
      <c r="W19551" s="74"/>
      <c r="X19551" s="74"/>
    </row>
    <row r="19552">
      <c r="S19552" s="73"/>
      <c r="T19552" s="73"/>
      <c r="U19552" s="74"/>
      <c r="V19552" s="74"/>
      <c r="W19552" s="74"/>
      <c r="X19552" s="74"/>
    </row>
    <row r="19553">
      <c r="S19553" s="73"/>
      <c r="T19553" s="73"/>
      <c r="U19553" s="74"/>
      <c r="V19553" s="74"/>
      <c r="W19553" s="74"/>
      <c r="X19553" s="74"/>
    </row>
    <row r="19554">
      <c r="S19554" s="73"/>
      <c r="T19554" s="73"/>
      <c r="U19554" s="74"/>
      <c r="V19554" s="74"/>
      <c r="W19554" s="74"/>
      <c r="X19554" s="74"/>
    </row>
    <row r="19555">
      <c r="S19555" s="73"/>
      <c r="T19555" s="73"/>
      <c r="U19555" s="74"/>
      <c r="V19555" s="74"/>
      <c r="W19555" s="74"/>
      <c r="X19555" s="74"/>
    </row>
    <row r="19556">
      <c r="S19556" s="73"/>
      <c r="T19556" s="73"/>
      <c r="U19556" s="74"/>
      <c r="V19556" s="74"/>
      <c r="W19556" s="74"/>
      <c r="X19556" s="74"/>
    </row>
    <row r="19557">
      <c r="S19557" s="73"/>
      <c r="T19557" s="73"/>
      <c r="U19557" s="74"/>
      <c r="V19557" s="74"/>
      <c r="W19557" s="74"/>
      <c r="X19557" s="74"/>
    </row>
    <row r="19558">
      <c r="S19558" s="73"/>
      <c r="T19558" s="73"/>
      <c r="U19558" s="74"/>
      <c r="V19558" s="74"/>
      <c r="W19558" s="74"/>
      <c r="X19558" s="74"/>
    </row>
    <row r="19559">
      <c r="S19559" s="73"/>
      <c r="T19559" s="73"/>
      <c r="U19559" s="74"/>
      <c r="V19559" s="74"/>
      <c r="W19559" s="74"/>
      <c r="X19559" s="74"/>
    </row>
    <row r="19560">
      <c r="S19560" s="73"/>
      <c r="T19560" s="73"/>
      <c r="U19560" s="74"/>
      <c r="V19560" s="74"/>
      <c r="W19560" s="74"/>
      <c r="X19560" s="74"/>
    </row>
    <row r="19561">
      <c r="S19561" s="73"/>
      <c r="T19561" s="73"/>
      <c r="U19561" s="74"/>
      <c r="V19561" s="74"/>
      <c r="W19561" s="74"/>
      <c r="X19561" s="74"/>
    </row>
    <row r="19562">
      <c r="S19562" s="73"/>
      <c r="T19562" s="73"/>
      <c r="U19562" s="74"/>
      <c r="V19562" s="74"/>
      <c r="W19562" s="74"/>
      <c r="X19562" s="74"/>
    </row>
    <row r="19563">
      <c r="S19563" s="73"/>
      <c r="T19563" s="73"/>
      <c r="U19563" s="74"/>
      <c r="V19563" s="74"/>
      <c r="W19563" s="74"/>
      <c r="X19563" s="74"/>
    </row>
    <row r="19564">
      <c r="S19564" s="73"/>
      <c r="T19564" s="73"/>
      <c r="U19564" s="74"/>
      <c r="V19564" s="74"/>
      <c r="W19564" s="74"/>
      <c r="X19564" s="74"/>
    </row>
    <row r="19565">
      <c r="S19565" s="73"/>
      <c r="T19565" s="73"/>
      <c r="U19565" s="74"/>
      <c r="V19565" s="74"/>
      <c r="W19565" s="74"/>
      <c r="X19565" s="74"/>
    </row>
    <row r="19566">
      <c r="S19566" s="73"/>
      <c r="T19566" s="73"/>
      <c r="U19566" s="74"/>
      <c r="V19566" s="74"/>
      <c r="W19566" s="74"/>
      <c r="X19566" s="74"/>
    </row>
    <row r="19567">
      <c r="S19567" s="73"/>
      <c r="T19567" s="73"/>
      <c r="U19567" s="74"/>
      <c r="V19567" s="74"/>
      <c r="W19567" s="74"/>
      <c r="X19567" s="74"/>
    </row>
    <row r="19568">
      <c r="S19568" s="73"/>
      <c r="T19568" s="73"/>
      <c r="U19568" s="74"/>
      <c r="V19568" s="74"/>
      <c r="W19568" s="74"/>
      <c r="X19568" s="74"/>
    </row>
    <row r="19569">
      <c r="S19569" s="73"/>
      <c r="T19569" s="73"/>
      <c r="U19569" s="74"/>
      <c r="V19569" s="74"/>
      <c r="W19569" s="74"/>
      <c r="X19569" s="74"/>
    </row>
    <row r="19570">
      <c r="S19570" s="73"/>
      <c r="T19570" s="73"/>
      <c r="U19570" s="74"/>
      <c r="V19570" s="74"/>
      <c r="W19570" s="74"/>
      <c r="X19570" s="74"/>
    </row>
    <row r="19571">
      <c r="S19571" s="73"/>
      <c r="T19571" s="73"/>
      <c r="U19571" s="74"/>
      <c r="V19571" s="74"/>
      <c r="W19571" s="74"/>
      <c r="X19571" s="74"/>
    </row>
    <row r="19572">
      <c r="S19572" s="73"/>
      <c r="T19572" s="73"/>
      <c r="U19572" s="74"/>
      <c r="V19572" s="74"/>
      <c r="W19572" s="74"/>
      <c r="X19572" s="74"/>
    </row>
    <row r="19573">
      <c r="S19573" s="73"/>
      <c r="T19573" s="73"/>
      <c r="U19573" s="74"/>
      <c r="V19573" s="74"/>
      <c r="W19573" s="74"/>
      <c r="X19573" s="74"/>
    </row>
    <row r="19574">
      <c r="S19574" s="73"/>
      <c r="T19574" s="73"/>
      <c r="U19574" s="74"/>
      <c r="V19574" s="74"/>
      <c r="W19574" s="74"/>
      <c r="X19574" s="74"/>
    </row>
    <row r="19575">
      <c r="S19575" s="73"/>
      <c r="T19575" s="73"/>
      <c r="U19575" s="74"/>
      <c r="V19575" s="74"/>
      <c r="W19575" s="74"/>
      <c r="X19575" s="74"/>
    </row>
    <row r="19576">
      <c r="S19576" s="73"/>
      <c r="T19576" s="73"/>
      <c r="U19576" s="74"/>
      <c r="V19576" s="74"/>
      <c r="W19576" s="74"/>
      <c r="X19576" s="74"/>
    </row>
    <row r="19577">
      <c r="S19577" s="73"/>
      <c r="T19577" s="73"/>
      <c r="U19577" s="74"/>
      <c r="V19577" s="74"/>
      <c r="W19577" s="74"/>
      <c r="X19577" s="74"/>
    </row>
    <row r="19578">
      <c r="S19578" s="73"/>
      <c r="T19578" s="73"/>
      <c r="U19578" s="74"/>
      <c r="V19578" s="74"/>
      <c r="W19578" s="74"/>
      <c r="X19578" s="74"/>
    </row>
    <row r="19579">
      <c r="S19579" s="73"/>
      <c r="T19579" s="73"/>
      <c r="U19579" s="74"/>
      <c r="V19579" s="74"/>
      <c r="W19579" s="74"/>
      <c r="X19579" s="74"/>
    </row>
    <row r="19580">
      <c r="S19580" s="73"/>
      <c r="T19580" s="73"/>
      <c r="U19580" s="74"/>
      <c r="V19580" s="74"/>
      <c r="W19580" s="74"/>
      <c r="X19580" s="74"/>
    </row>
    <row r="19581">
      <c r="S19581" s="73"/>
      <c r="T19581" s="73"/>
      <c r="U19581" s="74"/>
      <c r="V19581" s="74"/>
      <c r="W19581" s="74"/>
      <c r="X19581" s="74"/>
    </row>
    <row r="19582">
      <c r="S19582" s="73"/>
      <c r="T19582" s="73"/>
      <c r="U19582" s="74"/>
      <c r="V19582" s="74"/>
      <c r="W19582" s="74"/>
      <c r="X19582" s="74"/>
    </row>
    <row r="19583">
      <c r="S19583" s="73"/>
      <c r="T19583" s="73"/>
      <c r="U19583" s="74"/>
      <c r="V19583" s="74"/>
      <c r="W19583" s="74"/>
      <c r="X19583" s="74"/>
    </row>
    <row r="19584">
      <c r="S19584" s="73"/>
      <c r="T19584" s="73"/>
      <c r="U19584" s="74"/>
      <c r="V19584" s="74"/>
      <c r="W19584" s="74"/>
      <c r="X19584" s="74"/>
    </row>
    <row r="19585">
      <c r="S19585" s="73"/>
      <c r="T19585" s="73"/>
      <c r="U19585" s="74"/>
      <c r="V19585" s="74"/>
      <c r="W19585" s="74"/>
      <c r="X19585" s="74"/>
    </row>
    <row r="19586">
      <c r="S19586" s="73"/>
      <c r="T19586" s="73"/>
      <c r="U19586" s="74"/>
      <c r="V19586" s="74"/>
      <c r="W19586" s="74"/>
      <c r="X19586" s="74"/>
    </row>
    <row r="19587">
      <c r="S19587" s="73"/>
      <c r="T19587" s="73"/>
      <c r="U19587" s="74"/>
      <c r="V19587" s="74"/>
      <c r="W19587" s="74"/>
      <c r="X19587" s="74"/>
    </row>
    <row r="19588">
      <c r="S19588" s="73"/>
      <c r="T19588" s="73"/>
      <c r="U19588" s="74"/>
      <c r="V19588" s="74"/>
      <c r="W19588" s="74"/>
      <c r="X19588" s="74"/>
    </row>
    <row r="19589">
      <c r="S19589" s="73"/>
      <c r="T19589" s="73"/>
      <c r="U19589" s="74"/>
      <c r="V19589" s="74"/>
      <c r="W19589" s="74"/>
      <c r="X19589" s="74"/>
    </row>
    <row r="19590">
      <c r="S19590" s="73"/>
      <c r="T19590" s="73"/>
      <c r="U19590" s="74"/>
      <c r="V19590" s="74"/>
      <c r="W19590" s="74"/>
      <c r="X19590" s="74"/>
    </row>
    <row r="19591">
      <c r="S19591" s="73"/>
      <c r="T19591" s="73"/>
      <c r="U19591" s="74"/>
      <c r="V19591" s="74"/>
      <c r="W19591" s="74"/>
      <c r="X19591" s="74"/>
    </row>
    <row r="19592">
      <c r="S19592" s="73"/>
      <c r="T19592" s="73"/>
      <c r="U19592" s="74"/>
      <c r="V19592" s="74"/>
      <c r="W19592" s="74"/>
      <c r="X19592" s="74"/>
    </row>
    <row r="19593">
      <c r="S19593" s="73"/>
      <c r="T19593" s="73"/>
      <c r="U19593" s="74"/>
      <c r="V19593" s="74"/>
      <c r="W19593" s="74"/>
      <c r="X19593" s="74"/>
    </row>
    <row r="19594">
      <c r="S19594" s="73"/>
      <c r="T19594" s="73"/>
      <c r="U19594" s="74"/>
      <c r="V19594" s="74"/>
      <c r="W19594" s="74"/>
      <c r="X19594" s="74"/>
    </row>
    <row r="19595">
      <c r="S19595" s="73"/>
      <c r="T19595" s="73"/>
      <c r="U19595" s="74"/>
      <c r="V19595" s="74"/>
      <c r="W19595" s="74"/>
      <c r="X19595" s="74"/>
    </row>
    <row r="19596">
      <c r="S19596" s="73"/>
      <c r="T19596" s="73"/>
      <c r="U19596" s="74"/>
      <c r="V19596" s="74"/>
      <c r="W19596" s="74"/>
      <c r="X19596" s="74"/>
    </row>
    <row r="19597">
      <c r="S19597" s="73"/>
      <c r="T19597" s="73"/>
      <c r="U19597" s="74"/>
      <c r="V19597" s="74"/>
      <c r="W19597" s="74"/>
      <c r="X19597" s="74"/>
    </row>
    <row r="19598">
      <c r="S19598" s="73"/>
      <c r="T19598" s="73"/>
      <c r="U19598" s="74"/>
      <c r="V19598" s="74"/>
      <c r="W19598" s="74"/>
      <c r="X19598" s="74"/>
    </row>
    <row r="19599">
      <c r="S19599" s="73"/>
      <c r="T19599" s="73"/>
      <c r="U19599" s="74"/>
      <c r="V19599" s="74"/>
      <c r="W19599" s="74"/>
      <c r="X19599" s="74"/>
    </row>
    <row r="19600">
      <c r="S19600" s="73"/>
      <c r="T19600" s="73"/>
      <c r="U19600" s="74"/>
      <c r="V19600" s="74"/>
      <c r="W19600" s="74"/>
      <c r="X19600" s="74"/>
    </row>
    <row r="19601">
      <c r="S19601" s="73"/>
      <c r="T19601" s="73"/>
      <c r="U19601" s="74"/>
      <c r="V19601" s="74"/>
      <c r="W19601" s="74"/>
      <c r="X19601" s="74"/>
    </row>
    <row r="19602">
      <c r="S19602" s="73"/>
      <c r="T19602" s="73"/>
      <c r="U19602" s="74"/>
      <c r="V19602" s="74"/>
      <c r="W19602" s="74"/>
      <c r="X19602" s="74"/>
    </row>
    <row r="19603">
      <c r="S19603" s="73"/>
      <c r="T19603" s="73"/>
      <c r="U19603" s="74"/>
      <c r="V19603" s="74"/>
      <c r="W19603" s="74"/>
      <c r="X19603" s="74"/>
    </row>
    <row r="19604">
      <c r="S19604" s="73"/>
      <c r="T19604" s="73"/>
      <c r="U19604" s="74"/>
      <c r="V19604" s="74"/>
      <c r="W19604" s="74"/>
      <c r="X19604" s="74"/>
    </row>
    <row r="19605">
      <c r="S19605" s="73"/>
      <c r="T19605" s="73"/>
      <c r="U19605" s="74"/>
      <c r="V19605" s="74"/>
      <c r="W19605" s="74"/>
      <c r="X19605" s="74"/>
    </row>
    <row r="19606">
      <c r="S19606" s="73"/>
      <c r="T19606" s="73"/>
      <c r="U19606" s="74"/>
      <c r="V19606" s="74"/>
      <c r="W19606" s="74"/>
      <c r="X19606" s="74"/>
    </row>
    <row r="19607">
      <c r="S19607" s="73"/>
      <c r="T19607" s="73"/>
      <c r="U19607" s="74"/>
      <c r="V19607" s="74"/>
      <c r="W19607" s="74"/>
      <c r="X19607" s="74"/>
    </row>
    <row r="19608">
      <c r="S19608" s="73"/>
      <c r="T19608" s="73"/>
      <c r="U19608" s="74"/>
      <c r="V19608" s="74"/>
      <c r="W19608" s="74"/>
      <c r="X19608" s="74"/>
    </row>
    <row r="19609">
      <c r="S19609" s="73"/>
      <c r="T19609" s="73"/>
      <c r="U19609" s="74"/>
      <c r="V19609" s="74"/>
      <c r="W19609" s="74"/>
      <c r="X19609" s="74"/>
    </row>
    <row r="19610">
      <c r="S19610" s="73"/>
      <c r="T19610" s="73"/>
      <c r="U19610" s="74"/>
      <c r="V19610" s="74"/>
      <c r="W19610" s="74"/>
      <c r="X19610" s="74"/>
    </row>
    <row r="19611">
      <c r="S19611" s="73"/>
      <c r="T19611" s="73"/>
      <c r="U19611" s="74"/>
      <c r="V19611" s="74"/>
      <c r="W19611" s="74"/>
      <c r="X19611" s="74"/>
    </row>
    <row r="19612">
      <c r="S19612" s="73"/>
      <c r="T19612" s="73"/>
      <c r="U19612" s="74"/>
      <c r="V19612" s="74"/>
      <c r="W19612" s="74"/>
      <c r="X19612" s="74"/>
    </row>
    <row r="19613">
      <c r="S19613" s="73"/>
      <c r="T19613" s="73"/>
      <c r="U19613" s="74"/>
      <c r="V19613" s="74"/>
      <c r="W19613" s="74"/>
      <c r="X19613" s="74"/>
    </row>
    <row r="19614">
      <c r="S19614" s="73"/>
      <c r="T19614" s="73"/>
      <c r="U19614" s="74"/>
      <c r="V19614" s="74"/>
      <c r="W19614" s="74"/>
      <c r="X19614" s="74"/>
    </row>
    <row r="19615">
      <c r="S19615" s="73"/>
      <c r="T19615" s="73"/>
      <c r="U19615" s="74"/>
      <c r="V19615" s="74"/>
      <c r="W19615" s="74"/>
      <c r="X19615" s="74"/>
    </row>
    <row r="19616">
      <c r="S19616" s="73"/>
      <c r="T19616" s="73"/>
      <c r="U19616" s="74"/>
      <c r="V19616" s="74"/>
      <c r="W19616" s="74"/>
      <c r="X19616" s="74"/>
    </row>
    <row r="19617">
      <c r="S19617" s="73"/>
      <c r="T19617" s="73"/>
      <c r="U19617" s="74"/>
      <c r="V19617" s="74"/>
      <c r="W19617" s="74"/>
      <c r="X19617" s="74"/>
    </row>
    <row r="19618">
      <c r="S19618" s="73"/>
      <c r="T19618" s="73"/>
      <c r="U19618" s="74"/>
      <c r="V19618" s="74"/>
      <c r="W19618" s="74"/>
      <c r="X19618" s="74"/>
    </row>
    <row r="19619">
      <c r="S19619" s="73"/>
      <c r="T19619" s="73"/>
      <c r="U19619" s="74"/>
      <c r="V19619" s="74"/>
      <c r="W19619" s="74"/>
      <c r="X19619" s="74"/>
    </row>
    <row r="19620">
      <c r="S19620" s="73"/>
      <c r="T19620" s="73"/>
      <c r="U19620" s="74"/>
      <c r="V19620" s="74"/>
      <c r="W19620" s="74"/>
      <c r="X19620" s="74"/>
    </row>
    <row r="19621">
      <c r="S19621" s="73"/>
      <c r="T19621" s="73"/>
      <c r="U19621" s="74"/>
      <c r="V19621" s="74"/>
      <c r="W19621" s="74"/>
      <c r="X19621" s="74"/>
    </row>
    <row r="19622">
      <c r="S19622" s="73"/>
      <c r="T19622" s="73"/>
      <c r="U19622" s="74"/>
      <c r="V19622" s="74"/>
      <c r="W19622" s="74"/>
      <c r="X19622" s="74"/>
    </row>
    <row r="19623">
      <c r="S19623" s="73"/>
      <c r="T19623" s="73"/>
      <c r="U19623" s="74"/>
      <c r="V19623" s="74"/>
      <c r="W19623" s="74"/>
      <c r="X19623" s="74"/>
    </row>
    <row r="19624">
      <c r="S19624" s="73"/>
      <c r="T19624" s="73"/>
      <c r="U19624" s="74"/>
      <c r="V19624" s="74"/>
      <c r="W19624" s="74"/>
      <c r="X19624" s="74"/>
    </row>
    <row r="19625">
      <c r="S19625" s="73"/>
      <c r="T19625" s="73"/>
      <c r="U19625" s="74"/>
      <c r="V19625" s="74"/>
      <c r="W19625" s="74"/>
      <c r="X19625" s="74"/>
    </row>
    <row r="19626">
      <c r="S19626" s="73"/>
      <c r="T19626" s="73"/>
      <c r="U19626" s="74"/>
      <c r="V19626" s="74"/>
      <c r="W19626" s="74"/>
      <c r="X19626" s="74"/>
    </row>
    <row r="19627">
      <c r="S19627" s="73"/>
      <c r="T19627" s="73"/>
      <c r="U19627" s="74"/>
      <c r="V19627" s="74"/>
      <c r="W19627" s="74"/>
      <c r="X19627" s="74"/>
    </row>
    <row r="19628">
      <c r="S19628" s="73"/>
      <c r="T19628" s="73"/>
      <c r="U19628" s="74"/>
      <c r="V19628" s="74"/>
      <c r="W19628" s="74"/>
      <c r="X19628" s="74"/>
    </row>
    <row r="19629">
      <c r="S19629" s="73"/>
      <c r="T19629" s="73"/>
      <c r="U19629" s="74"/>
      <c r="V19629" s="74"/>
      <c r="W19629" s="74"/>
      <c r="X19629" s="74"/>
    </row>
    <row r="19630">
      <c r="S19630" s="73"/>
      <c r="T19630" s="73"/>
      <c r="U19630" s="74"/>
      <c r="V19630" s="74"/>
      <c r="W19630" s="74"/>
      <c r="X19630" s="74"/>
    </row>
    <row r="19631">
      <c r="S19631" s="73"/>
      <c r="T19631" s="73"/>
      <c r="U19631" s="74"/>
      <c r="V19631" s="74"/>
      <c r="W19631" s="74"/>
      <c r="X19631" s="74"/>
    </row>
    <row r="19632">
      <c r="S19632" s="73"/>
      <c r="T19632" s="73"/>
      <c r="U19632" s="74"/>
      <c r="V19632" s="74"/>
      <c r="W19632" s="74"/>
      <c r="X19632" s="74"/>
    </row>
    <row r="19633">
      <c r="S19633" s="73"/>
      <c r="T19633" s="73"/>
      <c r="U19633" s="74"/>
      <c r="V19633" s="74"/>
      <c r="W19633" s="74"/>
      <c r="X19633" s="74"/>
    </row>
    <row r="19634">
      <c r="S19634" s="73"/>
      <c r="T19634" s="73"/>
      <c r="U19634" s="74"/>
      <c r="V19634" s="74"/>
      <c r="W19634" s="74"/>
      <c r="X19634" s="74"/>
    </row>
    <row r="19635">
      <c r="S19635" s="73"/>
      <c r="T19635" s="73"/>
      <c r="U19635" s="74"/>
      <c r="V19635" s="74"/>
      <c r="W19635" s="74"/>
      <c r="X19635" s="74"/>
    </row>
    <row r="19636">
      <c r="S19636" s="73"/>
      <c r="T19636" s="73"/>
      <c r="U19636" s="74"/>
      <c r="V19636" s="74"/>
      <c r="W19636" s="74"/>
      <c r="X19636" s="74"/>
    </row>
    <row r="19637">
      <c r="S19637" s="73"/>
      <c r="T19637" s="73"/>
      <c r="U19637" s="74"/>
      <c r="V19637" s="74"/>
      <c r="W19637" s="74"/>
      <c r="X19637" s="74"/>
    </row>
    <row r="19638">
      <c r="S19638" s="73"/>
      <c r="T19638" s="73"/>
      <c r="U19638" s="74"/>
      <c r="V19638" s="74"/>
      <c r="W19638" s="74"/>
      <c r="X19638" s="74"/>
    </row>
    <row r="19639">
      <c r="S19639" s="73"/>
      <c r="T19639" s="73"/>
      <c r="U19639" s="74"/>
      <c r="V19639" s="74"/>
      <c r="W19639" s="74"/>
      <c r="X19639" s="74"/>
    </row>
    <row r="19640">
      <c r="S19640" s="73"/>
      <c r="T19640" s="73"/>
      <c r="U19640" s="74"/>
      <c r="V19640" s="74"/>
      <c r="W19640" s="74"/>
      <c r="X19640" s="74"/>
    </row>
    <row r="19641">
      <c r="S19641" s="73"/>
      <c r="T19641" s="73"/>
      <c r="U19641" s="74"/>
      <c r="V19641" s="74"/>
      <c r="W19641" s="74"/>
      <c r="X19641" s="74"/>
    </row>
    <row r="19642">
      <c r="S19642" s="73"/>
      <c r="T19642" s="73"/>
      <c r="U19642" s="74"/>
      <c r="V19642" s="74"/>
      <c r="W19642" s="74"/>
      <c r="X19642" s="74"/>
    </row>
    <row r="19643">
      <c r="S19643" s="73"/>
      <c r="T19643" s="73"/>
      <c r="U19643" s="74"/>
      <c r="V19643" s="74"/>
      <c r="W19643" s="74"/>
      <c r="X19643" s="74"/>
    </row>
    <row r="19644">
      <c r="S19644" s="73"/>
      <c r="T19644" s="73"/>
      <c r="U19644" s="74"/>
      <c r="V19644" s="74"/>
      <c r="W19644" s="74"/>
      <c r="X19644" s="74"/>
    </row>
    <row r="19645">
      <c r="S19645" s="73"/>
      <c r="T19645" s="73"/>
      <c r="U19645" s="74"/>
      <c r="V19645" s="74"/>
      <c r="W19645" s="74"/>
      <c r="X19645" s="74"/>
    </row>
    <row r="19646">
      <c r="S19646" s="73"/>
      <c r="T19646" s="73"/>
      <c r="U19646" s="74"/>
      <c r="V19646" s="74"/>
      <c r="W19646" s="74"/>
      <c r="X19646" s="74"/>
    </row>
    <row r="19647">
      <c r="S19647" s="73"/>
      <c r="T19647" s="73"/>
      <c r="U19647" s="74"/>
      <c r="V19647" s="74"/>
      <c r="W19647" s="74"/>
      <c r="X19647" s="74"/>
    </row>
    <row r="19648">
      <c r="S19648" s="73"/>
      <c r="T19648" s="73"/>
      <c r="U19648" s="74"/>
      <c r="V19648" s="74"/>
      <c r="W19648" s="74"/>
      <c r="X19648" s="74"/>
    </row>
    <row r="19649">
      <c r="S19649" s="73"/>
      <c r="T19649" s="73"/>
      <c r="U19649" s="74"/>
      <c r="V19649" s="74"/>
      <c r="W19649" s="74"/>
      <c r="X19649" s="74"/>
    </row>
    <row r="19650">
      <c r="S19650" s="73"/>
      <c r="T19650" s="73"/>
      <c r="U19650" s="74"/>
      <c r="V19650" s="74"/>
      <c r="W19650" s="74"/>
      <c r="X19650" s="74"/>
    </row>
    <row r="19651">
      <c r="S19651" s="73"/>
      <c r="T19651" s="73"/>
      <c r="U19651" s="74"/>
      <c r="V19651" s="74"/>
      <c r="W19651" s="74"/>
      <c r="X19651" s="74"/>
    </row>
    <row r="19652">
      <c r="S19652" s="73"/>
      <c r="T19652" s="73"/>
      <c r="U19652" s="74"/>
      <c r="V19652" s="74"/>
      <c r="W19652" s="74"/>
      <c r="X19652" s="74"/>
    </row>
    <row r="19653">
      <c r="S19653" s="73"/>
      <c r="T19653" s="73"/>
      <c r="U19653" s="74"/>
      <c r="V19653" s="74"/>
      <c r="W19653" s="74"/>
      <c r="X19653" s="74"/>
    </row>
    <row r="19654">
      <c r="S19654" s="73"/>
      <c r="T19654" s="73"/>
      <c r="U19654" s="74"/>
      <c r="V19654" s="74"/>
      <c r="W19654" s="74"/>
      <c r="X19654" s="74"/>
    </row>
    <row r="19655">
      <c r="S19655" s="73"/>
      <c r="T19655" s="73"/>
      <c r="U19655" s="74"/>
      <c r="V19655" s="74"/>
      <c r="W19655" s="74"/>
      <c r="X19655" s="74"/>
    </row>
    <row r="19656">
      <c r="S19656" s="73"/>
      <c r="T19656" s="73"/>
      <c r="U19656" s="74"/>
      <c r="V19656" s="74"/>
      <c r="W19656" s="74"/>
      <c r="X19656" s="74"/>
    </row>
    <row r="19657">
      <c r="S19657" s="73"/>
      <c r="T19657" s="73"/>
      <c r="U19657" s="74"/>
      <c r="V19657" s="74"/>
      <c r="W19657" s="74"/>
      <c r="X19657" s="74"/>
    </row>
    <row r="19658">
      <c r="S19658" s="73"/>
      <c r="T19658" s="73"/>
      <c r="U19658" s="74"/>
      <c r="V19658" s="74"/>
      <c r="W19658" s="74"/>
      <c r="X19658" s="74"/>
    </row>
    <row r="19659">
      <c r="S19659" s="73"/>
      <c r="T19659" s="73"/>
      <c r="U19659" s="74"/>
      <c r="V19659" s="74"/>
      <c r="W19659" s="74"/>
      <c r="X19659" s="74"/>
    </row>
    <row r="19660">
      <c r="S19660" s="73"/>
      <c r="T19660" s="73"/>
      <c r="U19660" s="74"/>
      <c r="V19660" s="74"/>
      <c r="W19660" s="74"/>
      <c r="X19660" s="74"/>
    </row>
    <row r="19661">
      <c r="S19661" s="73"/>
      <c r="T19661" s="73"/>
      <c r="U19661" s="74"/>
      <c r="V19661" s="74"/>
      <c r="W19661" s="74"/>
      <c r="X19661" s="74"/>
    </row>
    <row r="19662">
      <c r="S19662" s="73"/>
      <c r="T19662" s="73"/>
      <c r="U19662" s="74"/>
      <c r="V19662" s="74"/>
      <c r="W19662" s="74"/>
      <c r="X19662" s="74"/>
    </row>
    <row r="19663">
      <c r="S19663" s="73"/>
      <c r="T19663" s="73"/>
      <c r="U19663" s="74"/>
      <c r="V19663" s="74"/>
      <c r="W19663" s="74"/>
      <c r="X19663" s="74"/>
    </row>
    <row r="19664">
      <c r="S19664" s="73"/>
      <c r="T19664" s="73"/>
      <c r="U19664" s="74"/>
      <c r="V19664" s="74"/>
      <c r="W19664" s="74"/>
      <c r="X19664" s="74"/>
    </row>
    <row r="19665">
      <c r="S19665" s="73"/>
      <c r="T19665" s="73"/>
      <c r="U19665" s="74"/>
      <c r="V19665" s="74"/>
      <c r="W19665" s="74"/>
      <c r="X19665" s="74"/>
    </row>
    <row r="19666">
      <c r="S19666" s="73"/>
      <c r="T19666" s="73"/>
      <c r="U19666" s="74"/>
      <c r="V19666" s="74"/>
      <c r="W19666" s="74"/>
      <c r="X19666" s="74"/>
    </row>
    <row r="19667">
      <c r="S19667" s="73"/>
      <c r="T19667" s="73"/>
      <c r="U19667" s="74"/>
      <c r="V19667" s="74"/>
      <c r="W19667" s="74"/>
      <c r="X19667" s="74"/>
    </row>
    <row r="19668">
      <c r="S19668" s="73"/>
      <c r="T19668" s="73"/>
      <c r="U19668" s="74"/>
      <c r="V19668" s="74"/>
      <c r="W19668" s="74"/>
      <c r="X19668" s="74"/>
    </row>
    <row r="19669">
      <c r="S19669" s="73"/>
      <c r="T19669" s="73"/>
      <c r="U19669" s="74"/>
      <c r="V19669" s="74"/>
      <c r="W19669" s="74"/>
      <c r="X19669" s="74"/>
    </row>
    <row r="19670">
      <c r="S19670" s="73"/>
      <c r="T19670" s="73"/>
      <c r="U19670" s="74"/>
      <c r="V19670" s="74"/>
      <c r="W19670" s="74"/>
      <c r="X19670" s="74"/>
    </row>
    <row r="19671">
      <c r="S19671" s="73"/>
      <c r="T19671" s="73"/>
      <c r="U19671" s="74"/>
      <c r="V19671" s="74"/>
      <c r="W19671" s="74"/>
      <c r="X19671" s="74"/>
    </row>
    <row r="19672">
      <c r="S19672" s="73"/>
      <c r="T19672" s="73"/>
      <c r="U19672" s="74"/>
      <c r="V19672" s="74"/>
      <c r="W19672" s="74"/>
      <c r="X19672" s="74"/>
    </row>
    <row r="19673">
      <c r="S19673" s="73"/>
      <c r="T19673" s="73"/>
      <c r="U19673" s="74"/>
      <c r="V19673" s="74"/>
      <c r="W19673" s="74"/>
      <c r="X19673" s="74"/>
    </row>
    <row r="19674">
      <c r="S19674" s="73"/>
      <c r="T19674" s="73"/>
      <c r="U19674" s="74"/>
      <c r="V19674" s="74"/>
      <c r="W19674" s="74"/>
      <c r="X19674" s="74"/>
    </row>
    <row r="19675">
      <c r="S19675" s="73"/>
      <c r="T19675" s="73"/>
      <c r="U19675" s="74"/>
      <c r="V19675" s="74"/>
      <c r="W19675" s="74"/>
      <c r="X19675" s="74"/>
    </row>
    <row r="19676">
      <c r="S19676" s="73"/>
      <c r="T19676" s="73"/>
      <c r="U19676" s="74"/>
      <c r="V19676" s="74"/>
      <c r="W19676" s="74"/>
      <c r="X19676" s="74"/>
    </row>
    <row r="19677">
      <c r="S19677" s="73"/>
      <c r="T19677" s="73"/>
      <c r="U19677" s="74"/>
      <c r="V19677" s="74"/>
      <c r="W19677" s="74"/>
      <c r="X19677" s="74"/>
    </row>
    <row r="19678">
      <c r="S19678" s="73"/>
      <c r="T19678" s="73"/>
      <c r="U19678" s="74"/>
      <c r="V19678" s="74"/>
      <c r="W19678" s="74"/>
      <c r="X19678" s="74"/>
    </row>
    <row r="19679">
      <c r="S19679" s="73"/>
      <c r="T19679" s="73"/>
      <c r="U19679" s="74"/>
      <c r="V19679" s="74"/>
      <c r="W19679" s="74"/>
      <c r="X19679" s="74"/>
    </row>
    <row r="19680">
      <c r="S19680" s="73"/>
      <c r="T19680" s="73"/>
      <c r="U19680" s="74"/>
      <c r="V19680" s="74"/>
      <c r="W19680" s="74"/>
      <c r="X19680" s="74"/>
    </row>
    <row r="19681">
      <c r="S19681" s="73"/>
      <c r="T19681" s="73"/>
      <c r="U19681" s="74"/>
      <c r="V19681" s="74"/>
      <c r="W19681" s="74"/>
      <c r="X19681" s="74"/>
    </row>
    <row r="19682">
      <c r="S19682" s="73"/>
      <c r="T19682" s="73"/>
      <c r="U19682" s="74"/>
      <c r="V19682" s="74"/>
      <c r="W19682" s="74"/>
      <c r="X19682" s="74"/>
    </row>
    <row r="19683">
      <c r="S19683" s="73"/>
      <c r="T19683" s="73"/>
      <c r="U19683" s="74"/>
      <c r="V19683" s="74"/>
      <c r="W19683" s="74"/>
      <c r="X19683" s="74"/>
    </row>
    <row r="19684">
      <c r="S19684" s="73"/>
      <c r="T19684" s="73"/>
      <c r="U19684" s="74"/>
      <c r="V19684" s="74"/>
      <c r="W19684" s="74"/>
      <c r="X19684" s="74"/>
    </row>
    <row r="19685">
      <c r="S19685" s="73"/>
      <c r="T19685" s="73"/>
      <c r="U19685" s="74"/>
      <c r="V19685" s="74"/>
      <c r="W19685" s="74"/>
      <c r="X19685" s="74"/>
    </row>
    <row r="19686">
      <c r="S19686" s="73"/>
      <c r="T19686" s="73"/>
      <c r="U19686" s="74"/>
      <c r="V19686" s="74"/>
      <c r="W19686" s="74"/>
      <c r="X19686" s="74"/>
    </row>
    <row r="19687">
      <c r="S19687" s="73"/>
      <c r="T19687" s="73"/>
      <c r="U19687" s="74"/>
      <c r="V19687" s="74"/>
      <c r="W19687" s="74"/>
      <c r="X19687" s="74"/>
    </row>
    <row r="19688">
      <c r="S19688" s="73"/>
      <c r="T19688" s="73"/>
      <c r="U19688" s="74"/>
      <c r="V19688" s="74"/>
      <c r="W19688" s="74"/>
      <c r="X19688" s="74"/>
    </row>
    <row r="19689">
      <c r="S19689" s="73"/>
      <c r="T19689" s="73"/>
      <c r="U19689" s="74"/>
      <c r="V19689" s="74"/>
      <c r="W19689" s="74"/>
      <c r="X19689" s="74"/>
    </row>
    <row r="19690">
      <c r="S19690" s="73"/>
      <c r="T19690" s="73"/>
      <c r="U19690" s="74"/>
      <c r="V19690" s="74"/>
      <c r="W19690" s="74"/>
      <c r="X19690" s="74"/>
    </row>
    <row r="19691">
      <c r="S19691" s="73"/>
      <c r="T19691" s="73"/>
      <c r="U19691" s="74"/>
      <c r="V19691" s="74"/>
      <c r="W19691" s="74"/>
      <c r="X19691" s="74"/>
    </row>
    <row r="19692">
      <c r="S19692" s="73"/>
      <c r="T19692" s="73"/>
      <c r="U19692" s="74"/>
      <c r="V19692" s="74"/>
      <c r="W19692" s="74"/>
      <c r="X19692" s="74"/>
    </row>
    <row r="19693">
      <c r="S19693" s="73"/>
      <c r="T19693" s="73"/>
      <c r="U19693" s="74"/>
      <c r="V19693" s="74"/>
      <c r="W19693" s="74"/>
      <c r="X19693" s="74"/>
    </row>
    <row r="19694">
      <c r="S19694" s="73"/>
      <c r="T19694" s="73"/>
      <c r="U19694" s="74"/>
      <c r="V19694" s="74"/>
      <c r="W19694" s="74"/>
      <c r="X19694" s="74"/>
    </row>
    <row r="19695">
      <c r="S19695" s="73"/>
      <c r="T19695" s="73"/>
      <c r="U19695" s="74"/>
      <c r="V19695" s="74"/>
      <c r="W19695" s="74"/>
      <c r="X19695" s="74"/>
    </row>
    <row r="19696">
      <c r="S19696" s="73"/>
      <c r="T19696" s="73"/>
      <c r="U19696" s="74"/>
      <c r="V19696" s="74"/>
      <c r="W19696" s="74"/>
      <c r="X19696" s="74"/>
    </row>
    <row r="19697">
      <c r="S19697" s="73"/>
      <c r="T19697" s="73"/>
      <c r="U19697" s="74"/>
      <c r="V19697" s="74"/>
      <c r="W19697" s="74"/>
      <c r="X19697" s="74"/>
    </row>
    <row r="19698">
      <c r="S19698" s="73"/>
      <c r="T19698" s="73"/>
      <c r="U19698" s="74"/>
      <c r="V19698" s="74"/>
      <c r="W19698" s="74"/>
      <c r="X19698" s="74"/>
    </row>
    <row r="19699">
      <c r="S19699" s="73"/>
      <c r="T19699" s="73"/>
      <c r="U19699" s="74"/>
      <c r="V19699" s="74"/>
      <c r="W19699" s="74"/>
      <c r="X19699" s="74"/>
    </row>
    <row r="19700">
      <c r="S19700" s="73"/>
      <c r="T19700" s="73"/>
      <c r="U19700" s="74"/>
      <c r="V19700" s="74"/>
      <c r="W19700" s="74"/>
      <c r="X19700" s="74"/>
    </row>
    <row r="19701">
      <c r="S19701" s="73"/>
      <c r="T19701" s="73"/>
      <c r="U19701" s="74"/>
      <c r="V19701" s="74"/>
      <c r="W19701" s="74"/>
      <c r="X19701" s="74"/>
    </row>
    <row r="19702">
      <c r="S19702" s="73"/>
      <c r="T19702" s="73"/>
      <c r="U19702" s="74"/>
      <c r="V19702" s="74"/>
      <c r="W19702" s="74"/>
      <c r="X19702" s="74"/>
    </row>
    <row r="19703">
      <c r="S19703" s="73"/>
      <c r="T19703" s="73"/>
      <c r="U19703" s="74"/>
      <c r="V19703" s="74"/>
      <c r="W19703" s="74"/>
      <c r="X19703" s="74"/>
    </row>
    <row r="19704">
      <c r="S19704" s="76"/>
      <c r="T19704" s="73"/>
      <c r="U19704" s="74"/>
      <c r="V19704" s="74"/>
      <c r="W19704" s="74"/>
      <c r="X19704" s="74"/>
    </row>
    <row r="19705">
      <c r="S19705" s="73"/>
      <c r="T19705" s="73"/>
      <c r="U19705" s="74"/>
      <c r="V19705" s="74"/>
      <c r="W19705" s="74"/>
      <c r="X19705" s="74"/>
    </row>
    <row r="19706">
      <c r="S19706" s="73"/>
      <c r="T19706" s="73"/>
      <c r="U19706" s="74"/>
      <c r="V19706" s="74"/>
      <c r="W19706" s="74"/>
      <c r="X19706" s="74"/>
    </row>
    <row r="19707">
      <c r="S19707" s="73"/>
      <c r="T19707" s="73"/>
      <c r="U19707" s="74"/>
      <c r="V19707" s="74"/>
      <c r="W19707" s="74"/>
      <c r="X19707" s="74"/>
    </row>
    <row r="19708">
      <c r="S19708" s="73"/>
      <c r="T19708" s="73"/>
      <c r="U19708" s="74"/>
      <c r="V19708" s="74"/>
      <c r="W19708" s="74"/>
      <c r="X19708" s="74"/>
    </row>
    <row r="19709">
      <c r="S19709" s="73"/>
      <c r="T19709" s="73"/>
      <c r="U19709" s="74"/>
      <c r="V19709" s="74"/>
      <c r="W19709" s="74"/>
      <c r="X19709" s="74"/>
    </row>
    <row r="19710">
      <c r="S19710" s="73"/>
      <c r="T19710" s="73"/>
      <c r="U19710" s="74"/>
      <c r="V19710" s="74"/>
      <c r="W19710" s="74"/>
      <c r="X19710" s="74"/>
    </row>
    <row r="19711">
      <c r="S19711" s="73"/>
      <c r="T19711" s="73"/>
      <c r="U19711" s="74"/>
      <c r="V19711" s="74"/>
      <c r="W19711" s="74"/>
      <c r="X19711" s="74"/>
    </row>
    <row r="19712">
      <c r="S19712" s="73"/>
      <c r="T19712" s="73"/>
      <c r="U19712" s="74"/>
      <c r="V19712" s="74"/>
      <c r="W19712" s="74"/>
      <c r="X19712" s="74"/>
    </row>
    <row r="19713">
      <c r="S19713" s="73"/>
      <c r="T19713" s="73"/>
      <c r="U19713" s="74"/>
      <c r="V19713" s="74"/>
      <c r="W19713" s="74"/>
      <c r="X19713" s="74"/>
    </row>
    <row r="19714">
      <c r="S19714" s="73"/>
      <c r="T19714" s="73"/>
      <c r="U19714" s="74"/>
      <c r="V19714" s="74"/>
      <c r="W19714" s="74"/>
      <c r="X19714" s="74"/>
    </row>
    <row r="19715">
      <c r="S19715" s="73"/>
      <c r="T19715" s="73"/>
      <c r="U19715" s="74"/>
      <c r="V19715" s="74"/>
      <c r="W19715" s="74"/>
      <c r="X19715" s="74"/>
    </row>
    <row r="19716">
      <c r="S19716" s="73"/>
      <c r="T19716" s="73"/>
      <c r="U19716" s="74"/>
      <c r="V19716" s="74"/>
      <c r="W19716" s="74"/>
      <c r="X19716" s="74"/>
    </row>
    <row r="19717">
      <c r="S19717" s="73"/>
      <c r="T19717" s="73"/>
      <c r="U19717" s="74"/>
      <c r="V19717" s="74"/>
      <c r="W19717" s="74"/>
      <c r="X19717" s="74"/>
    </row>
    <row r="19718">
      <c r="S19718" s="73"/>
      <c r="T19718" s="73"/>
      <c r="U19718" s="74"/>
      <c r="V19718" s="74"/>
      <c r="W19718" s="74"/>
      <c r="X19718" s="74"/>
    </row>
    <row r="19719">
      <c r="S19719" s="73"/>
      <c r="T19719" s="73"/>
      <c r="U19719" s="74"/>
      <c r="V19719" s="74"/>
      <c r="W19719" s="74"/>
      <c r="X19719" s="74"/>
    </row>
    <row r="19720">
      <c r="S19720" s="73"/>
      <c r="T19720" s="73"/>
      <c r="U19720" s="74"/>
      <c r="V19720" s="74"/>
      <c r="W19720" s="74"/>
      <c r="X19720" s="74"/>
    </row>
    <row r="19721">
      <c r="S19721" s="73"/>
      <c r="T19721" s="73"/>
      <c r="U19721" s="74"/>
      <c r="V19721" s="74"/>
      <c r="W19721" s="74"/>
      <c r="X19721" s="74"/>
    </row>
    <row r="19722">
      <c r="S19722" s="73"/>
      <c r="T19722" s="73"/>
      <c r="U19722" s="74"/>
      <c r="V19722" s="74"/>
      <c r="W19722" s="74"/>
      <c r="X19722" s="74"/>
    </row>
    <row r="19723">
      <c r="S19723" s="73"/>
      <c r="T19723" s="73"/>
      <c r="U19723" s="74"/>
      <c r="V19723" s="74"/>
      <c r="W19723" s="74"/>
      <c r="X19723" s="74"/>
    </row>
    <row r="19724">
      <c r="S19724" s="73"/>
      <c r="T19724" s="73"/>
      <c r="U19724" s="74"/>
      <c r="V19724" s="74"/>
      <c r="W19724" s="74"/>
      <c r="X19724" s="74"/>
    </row>
    <row r="19725">
      <c r="S19725" s="73"/>
      <c r="T19725" s="73"/>
      <c r="U19725" s="74"/>
      <c r="V19725" s="74"/>
      <c r="W19725" s="74"/>
      <c r="X19725" s="74"/>
    </row>
    <row r="19726">
      <c r="S19726" s="73"/>
      <c r="T19726" s="73"/>
      <c r="U19726" s="74"/>
      <c r="V19726" s="74"/>
      <c r="W19726" s="74"/>
      <c r="X19726" s="74"/>
    </row>
    <row r="19727">
      <c r="S19727" s="73"/>
      <c r="T19727" s="73"/>
      <c r="U19727" s="74"/>
      <c r="V19727" s="74"/>
      <c r="W19727" s="74"/>
      <c r="X19727" s="74"/>
    </row>
    <row r="19728">
      <c r="S19728" s="73"/>
      <c r="T19728" s="73"/>
      <c r="U19728" s="74"/>
      <c r="V19728" s="74"/>
      <c r="W19728" s="74"/>
      <c r="X19728" s="74"/>
    </row>
    <row r="19729">
      <c r="S19729" s="73"/>
      <c r="T19729" s="73"/>
      <c r="U19729" s="74"/>
      <c r="V19729" s="74"/>
      <c r="W19729" s="74"/>
      <c r="X19729" s="74"/>
    </row>
    <row r="19730">
      <c r="S19730" s="73"/>
      <c r="T19730" s="73"/>
      <c r="U19730" s="74"/>
      <c r="V19730" s="74"/>
      <c r="W19730" s="74"/>
      <c r="X19730" s="74"/>
    </row>
    <row r="19731">
      <c r="S19731" s="73"/>
      <c r="T19731" s="73"/>
      <c r="U19731" s="74"/>
      <c r="V19731" s="74"/>
      <c r="W19731" s="74"/>
      <c r="X19731" s="74"/>
    </row>
    <row r="19732">
      <c r="S19732" s="73"/>
      <c r="T19732" s="73"/>
      <c r="U19732" s="74"/>
      <c r="V19732" s="74"/>
      <c r="W19732" s="74"/>
      <c r="X19732" s="74"/>
    </row>
    <row r="19733">
      <c r="S19733" s="73"/>
      <c r="T19733" s="73"/>
      <c r="U19733" s="74"/>
      <c r="V19733" s="74"/>
      <c r="W19733" s="74"/>
      <c r="X19733" s="74"/>
    </row>
    <row r="19734">
      <c r="S19734" s="73"/>
      <c r="T19734" s="73"/>
      <c r="U19734" s="74"/>
      <c r="V19734" s="74"/>
      <c r="W19734" s="74"/>
      <c r="X19734" s="74"/>
    </row>
    <row r="19735">
      <c r="S19735" s="73"/>
      <c r="T19735" s="73"/>
      <c r="U19735" s="74"/>
      <c r="V19735" s="74"/>
      <c r="W19735" s="74"/>
      <c r="X19735" s="74"/>
    </row>
    <row r="19736">
      <c r="S19736" s="73"/>
      <c r="T19736" s="73"/>
      <c r="U19736" s="74"/>
      <c r="V19736" s="74"/>
      <c r="W19736" s="74"/>
      <c r="X19736" s="74"/>
    </row>
    <row r="19737">
      <c r="S19737" s="73"/>
      <c r="T19737" s="73"/>
      <c r="U19737" s="74"/>
      <c r="V19737" s="74"/>
      <c r="W19737" s="74"/>
      <c r="X19737" s="74"/>
    </row>
    <row r="19738">
      <c r="S19738" s="73"/>
      <c r="T19738" s="73"/>
      <c r="U19738" s="74"/>
      <c r="V19738" s="74"/>
      <c r="W19738" s="74"/>
      <c r="X19738" s="74"/>
    </row>
    <row r="19739">
      <c r="S19739" s="73"/>
      <c r="T19739" s="76"/>
      <c r="U19739" s="74"/>
      <c r="V19739" s="74"/>
      <c r="W19739" s="77"/>
      <c r="X19739" s="77"/>
    </row>
    <row r="19740">
      <c r="S19740" s="73"/>
      <c r="T19740" s="76"/>
      <c r="U19740" s="74"/>
      <c r="V19740" s="74"/>
      <c r="W19740" s="77"/>
      <c r="X19740" s="77"/>
    </row>
    <row r="19741">
      <c r="S19741" s="73"/>
      <c r="T19741" s="76"/>
      <c r="U19741" s="74"/>
      <c r="V19741" s="74"/>
      <c r="W19741" s="77"/>
      <c r="X19741" s="77"/>
    </row>
    <row r="19742">
      <c r="S19742" s="73"/>
      <c r="T19742" s="76"/>
      <c r="U19742" s="74"/>
      <c r="V19742" s="74"/>
      <c r="W19742" s="77"/>
      <c r="X19742" s="77"/>
    </row>
    <row r="19743">
      <c r="S19743" s="73"/>
      <c r="T19743" s="76"/>
      <c r="U19743" s="74"/>
      <c r="V19743" s="74"/>
      <c r="W19743" s="77"/>
      <c r="X19743" s="77"/>
    </row>
    <row r="19744">
      <c r="S19744" s="73"/>
      <c r="T19744" s="76"/>
      <c r="U19744" s="74"/>
      <c r="V19744" s="74"/>
      <c r="W19744" s="77"/>
      <c r="X19744" s="77"/>
    </row>
    <row r="19745">
      <c r="S19745" s="73"/>
      <c r="T19745" s="76"/>
      <c r="U19745" s="74"/>
      <c r="V19745" s="74"/>
      <c r="W19745" s="77"/>
      <c r="X19745" s="77"/>
    </row>
    <row r="19746">
      <c r="S19746" s="73"/>
      <c r="T19746" s="76"/>
      <c r="U19746" s="74"/>
      <c r="V19746" s="74"/>
      <c r="W19746" s="77"/>
      <c r="X19746" s="77"/>
    </row>
    <row r="19747">
      <c r="S19747" s="73"/>
      <c r="T19747" s="76"/>
      <c r="U19747" s="74"/>
      <c r="V19747" s="74"/>
      <c r="W19747" s="77"/>
      <c r="X19747" s="77"/>
    </row>
    <row r="19748">
      <c r="S19748" s="73"/>
      <c r="T19748" s="76"/>
      <c r="U19748" s="74"/>
      <c r="V19748" s="74"/>
      <c r="W19748" s="77"/>
      <c r="X19748" s="77"/>
    </row>
    <row r="19749">
      <c r="S19749" s="73"/>
      <c r="T19749" s="76"/>
      <c r="U19749" s="74"/>
      <c r="V19749" s="74"/>
      <c r="W19749" s="77"/>
      <c r="X19749" s="77"/>
    </row>
    <row r="19750">
      <c r="S19750" s="73"/>
      <c r="T19750" s="76"/>
      <c r="U19750" s="74"/>
      <c r="V19750" s="74"/>
      <c r="W19750" s="77"/>
      <c r="X19750" s="77"/>
    </row>
    <row r="19751">
      <c r="S19751" s="73"/>
      <c r="T19751" s="76"/>
      <c r="U19751" s="74"/>
      <c r="V19751" s="74"/>
      <c r="W19751" s="77"/>
      <c r="X19751" s="77"/>
    </row>
    <row r="19752">
      <c r="S19752" s="73"/>
      <c r="T19752" s="76"/>
      <c r="U19752" s="74"/>
      <c r="V19752" s="74"/>
      <c r="W19752" s="77"/>
      <c r="X19752" s="77"/>
    </row>
    <row r="19753">
      <c r="S19753" s="73"/>
      <c r="T19753" s="76"/>
      <c r="U19753" s="74"/>
      <c r="V19753" s="74"/>
      <c r="W19753" s="77"/>
      <c r="X19753" s="77"/>
    </row>
    <row r="19754">
      <c r="S19754" s="73"/>
      <c r="T19754" s="76"/>
      <c r="U19754" s="74"/>
      <c r="V19754" s="74"/>
      <c r="W19754" s="77"/>
      <c r="X19754" s="77"/>
    </row>
    <row r="19755">
      <c r="S19755" s="73"/>
      <c r="T19755" s="76"/>
      <c r="U19755" s="74"/>
      <c r="V19755" s="74"/>
      <c r="W19755" s="77"/>
      <c r="X19755" s="77"/>
    </row>
    <row r="19756">
      <c r="S19756" s="73"/>
      <c r="T19756" s="76"/>
      <c r="U19756" s="74"/>
      <c r="V19756" s="74"/>
      <c r="W19756" s="77"/>
      <c r="X19756" s="77"/>
    </row>
    <row r="19757">
      <c r="S19757" s="73"/>
      <c r="T19757" s="76"/>
      <c r="U19757" s="74"/>
      <c r="V19757" s="74"/>
      <c r="W19757" s="77"/>
      <c r="X19757" s="77"/>
    </row>
    <row r="19758">
      <c r="S19758" s="73"/>
      <c r="T19758" s="76"/>
      <c r="U19758" s="74"/>
      <c r="V19758" s="74"/>
      <c r="W19758" s="77"/>
      <c r="X19758" s="77"/>
    </row>
    <row r="19759">
      <c r="S19759" s="73"/>
      <c r="T19759" s="76"/>
      <c r="U19759" s="74"/>
      <c r="V19759" s="74"/>
      <c r="W19759" s="77"/>
      <c r="X19759" s="77"/>
    </row>
    <row r="19760">
      <c r="S19760" s="73"/>
      <c r="T19760" s="76"/>
      <c r="U19760" s="74"/>
      <c r="V19760" s="74"/>
      <c r="W19760" s="77"/>
      <c r="X19760" s="77"/>
    </row>
    <row r="19761">
      <c r="S19761" s="73"/>
      <c r="T19761" s="76"/>
      <c r="U19761" s="74"/>
      <c r="V19761" s="74"/>
      <c r="W19761" s="77"/>
      <c r="X19761" s="77"/>
    </row>
    <row r="19762">
      <c r="S19762" s="73"/>
      <c r="T19762" s="76"/>
      <c r="U19762" s="74"/>
      <c r="V19762" s="74"/>
      <c r="W19762" s="77"/>
      <c r="X19762" s="77"/>
    </row>
    <row r="19763">
      <c r="S19763" s="73"/>
      <c r="T19763" s="76"/>
      <c r="U19763" s="74"/>
      <c r="V19763" s="74"/>
      <c r="W19763" s="77"/>
      <c r="X19763" s="77"/>
    </row>
    <row r="19764">
      <c r="S19764" s="73"/>
      <c r="T19764" s="76"/>
      <c r="U19764" s="74"/>
      <c r="V19764" s="74"/>
      <c r="W19764" s="77"/>
      <c r="X19764" s="77"/>
    </row>
    <row r="19765">
      <c r="S19765" s="73"/>
      <c r="T19765" s="76"/>
      <c r="U19765" s="74"/>
      <c r="V19765" s="74"/>
      <c r="W19765" s="77"/>
      <c r="X19765" s="77"/>
    </row>
    <row r="19766">
      <c r="S19766" s="73"/>
      <c r="T19766" s="76"/>
      <c r="U19766" s="74"/>
      <c r="V19766" s="74"/>
      <c r="W19766" s="77"/>
      <c r="X19766" s="77"/>
    </row>
    <row r="19767">
      <c r="S19767" s="73"/>
      <c r="T19767" s="76"/>
      <c r="U19767" s="74"/>
      <c r="V19767" s="74"/>
      <c r="W19767" s="77"/>
      <c r="X19767" s="77"/>
    </row>
    <row r="19768">
      <c r="S19768" s="76"/>
      <c r="T19768" s="76"/>
      <c r="U19768" s="74"/>
      <c r="V19768" s="74"/>
      <c r="W19768" s="77"/>
      <c r="X19768" s="77"/>
    </row>
    <row r="19769">
      <c r="S19769" s="73"/>
      <c r="T19769" s="76"/>
      <c r="U19769" s="74"/>
      <c r="V19769" s="74"/>
      <c r="W19769" s="77"/>
      <c r="X19769" s="77"/>
    </row>
    <row r="19770">
      <c r="S19770" s="73"/>
      <c r="T19770" s="76"/>
      <c r="U19770" s="74"/>
      <c r="V19770" s="74"/>
      <c r="W19770" s="77"/>
      <c r="X19770" s="77"/>
    </row>
    <row r="19771">
      <c r="S19771" s="73"/>
      <c r="T19771" s="76"/>
      <c r="U19771" s="74"/>
      <c r="V19771" s="74"/>
      <c r="W19771" s="77"/>
      <c r="X19771" s="77"/>
    </row>
    <row r="19772">
      <c r="S19772" s="73"/>
      <c r="T19772" s="76"/>
      <c r="U19772" s="74"/>
      <c r="V19772" s="74"/>
      <c r="W19772" s="77"/>
      <c r="X19772" s="77"/>
    </row>
    <row r="19773">
      <c r="S19773" s="73"/>
      <c r="T19773" s="76"/>
      <c r="U19773" s="74"/>
      <c r="V19773" s="74"/>
      <c r="W19773" s="77"/>
      <c r="X19773" s="77"/>
    </row>
    <row r="19774">
      <c r="S19774" s="73"/>
      <c r="T19774" s="76"/>
      <c r="U19774" s="74"/>
      <c r="V19774" s="74"/>
      <c r="W19774" s="77"/>
      <c r="X19774" s="77"/>
    </row>
    <row r="19775">
      <c r="S19775" s="73"/>
      <c r="T19775" s="76"/>
      <c r="U19775" s="74"/>
      <c r="V19775" s="74"/>
      <c r="W19775" s="77"/>
      <c r="X19775" s="77"/>
    </row>
    <row r="19776">
      <c r="S19776" s="73"/>
      <c r="T19776" s="76"/>
      <c r="U19776" s="74"/>
      <c r="V19776" s="74"/>
      <c r="W19776" s="77"/>
      <c r="X19776" s="77"/>
    </row>
    <row r="24549">
      <c r="S24549" s="80"/>
    </row>
    <row r="25827">
      <c r="S25827" s="73"/>
      <c r="T25827" s="73"/>
      <c r="U25827" s="74"/>
      <c r="V25827" s="74"/>
      <c r="W25827" s="74"/>
      <c r="X25827" s="74"/>
    </row>
    <row r="25828">
      <c r="S25828" s="73"/>
      <c r="T25828" s="73"/>
      <c r="U25828" s="74"/>
      <c r="V25828" s="74"/>
      <c r="W25828" s="74"/>
      <c r="X25828" s="74"/>
    </row>
    <row r="25829">
      <c r="S25829" s="73"/>
      <c r="T25829" s="73"/>
      <c r="U25829" s="74"/>
      <c r="V25829" s="74"/>
      <c r="W25829" s="74"/>
      <c r="X25829" s="74"/>
    </row>
    <row r="25830">
      <c r="S25830" s="73"/>
      <c r="T25830" s="73"/>
      <c r="U25830" s="74"/>
      <c r="V25830" s="74"/>
      <c r="W25830" s="74"/>
      <c r="X25830" s="74"/>
    </row>
    <row r="33261">
      <c r="S33261" s="80"/>
    </row>
    <row r="33272">
      <c r="S33272" s="80"/>
    </row>
    <row r="33419">
      <c r="S33419" s="80"/>
    </row>
    <row r="33461">
      <c r="S33461" s="80"/>
    </row>
    <row r="34556">
      <c r="F34556" s="81"/>
    </row>
    <row r="43076">
      <c r="S43076" s="80"/>
    </row>
    <row r="43132">
      <c r="S43132" s="76"/>
      <c r="T43132" s="73"/>
      <c r="U43132" s="74"/>
      <c r="V43132" s="74"/>
      <c r="W43132" s="74"/>
      <c r="X43132" s="74"/>
    </row>
    <row r="47133">
      <c r="S47133" s="73"/>
      <c r="T47133" s="73"/>
      <c r="U47133" s="74"/>
      <c r="V47133" s="74"/>
      <c r="W47133" s="74"/>
      <c r="X47133" s="74"/>
    </row>
    <row r="47134">
      <c r="S47134" s="73"/>
      <c r="T47134" s="73"/>
      <c r="U47134" s="74"/>
      <c r="V47134" s="74"/>
      <c r="W47134" s="74"/>
      <c r="X47134" s="74"/>
    </row>
  </sheetData>
  <customSheetViews>
    <customSheetView guid="{D5D95AB8-F603-4BA3-8468-4DFF1D53C2F0}" filter="1" showAutoFilter="1">
      <autoFilter ref="$A$1:$Y$68109">
        <sortState ref="A1:Y68109">
          <sortCondition ref="E1:E68109"/>
          <sortCondition ref="D1:D68109"/>
        </sortState>
      </autoFilter>
    </customSheetView>
    <customSheetView guid="{0881BDE6-5D72-4CA0-A4AF-B985D5B65EA2}" filter="1" showAutoFilter="1">
      <autoFilter ref="$A$1:$Y$31199"/>
    </customSheetView>
  </customSheetViews>
  <hyperlinks>
    <hyperlink r:id="rId1" ref="A2"/>
    <hyperlink r:id="rId2" ref="M2"/>
    <hyperlink r:id="rId3" ref="A3"/>
    <hyperlink r:id="rId4" ref="M3"/>
    <hyperlink r:id="rId5" ref="M4"/>
    <hyperlink r:id="rId6" ref="M5"/>
    <hyperlink r:id="rId7" ref="M7"/>
    <hyperlink r:id="rId8" ref="M8"/>
    <hyperlink r:id="rId9" ref="M9"/>
    <hyperlink r:id="rId10" ref="M10"/>
    <hyperlink r:id="rId11" ref="M11"/>
    <hyperlink r:id="rId12" ref="A12"/>
    <hyperlink r:id="rId13" ref="M12"/>
    <hyperlink r:id="rId14" ref="M13"/>
    <hyperlink r:id="rId15" ref="A14"/>
    <hyperlink r:id="rId16" ref="M14"/>
    <hyperlink r:id="rId17" ref="M15"/>
    <hyperlink r:id="rId18" ref="M16"/>
    <hyperlink r:id="rId19" ref="M18"/>
    <hyperlink r:id="rId20" ref="M19"/>
    <hyperlink r:id="rId21" ref="A20"/>
    <hyperlink r:id="rId22" ref="M20"/>
    <hyperlink r:id="rId23" ref="M21"/>
    <hyperlink r:id="rId24" ref="M22"/>
    <hyperlink r:id="rId25" ref="M23"/>
    <hyperlink r:id="rId26" ref="M24"/>
    <hyperlink r:id="rId27" ref="M25"/>
    <hyperlink r:id="rId28" ref="M26"/>
    <hyperlink r:id="rId29" ref="A27"/>
    <hyperlink r:id="rId30" ref="M27"/>
    <hyperlink r:id="rId31" ref="A28"/>
    <hyperlink r:id="rId32" ref="M29"/>
    <hyperlink r:id="rId33" ref="M30"/>
    <hyperlink r:id="rId34" ref="M31"/>
    <hyperlink r:id="rId35" ref="M32"/>
    <hyperlink r:id="rId36" ref="M34"/>
    <hyperlink r:id="rId37" ref="M35"/>
    <hyperlink r:id="rId38" ref="A36"/>
    <hyperlink r:id="rId39" ref="M36"/>
    <hyperlink r:id="rId40" ref="M37"/>
    <hyperlink r:id="rId41" ref="M38"/>
    <hyperlink r:id="rId42" ref="M39"/>
    <hyperlink r:id="rId43" ref="M40"/>
    <hyperlink r:id="rId44" ref="M41"/>
    <hyperlink r:id="rId45" ref="M42"/>
    <hyperlink r:id="rId46" ref="M43"/>
    <hyperlink r:id="rId47" ref="M44"/>
    <hyperlink r:id="rId48" ref="M45"/>
    <hyperlink r:id="rId49" ref="M46"/>
    <hyperlink r:id="rId50" ref="M47"/>
    <hyperlink r:id="rId51" ref="A48"/>
    <hyperlink r:id="rId52" ref="M48"/>
    <hyperlink r:id="rId53" ref="A49"/>
    <hyperlink r:id="rId54" ref="M49"/>
    <hyperlink r:id="rId55" ref="M50"/>
    <hyperlink r:id="rId56" ref="M51"/>
    <hyperlink r:id="rId57" ref="M52"/>
    <hyperlink r:id="rId58" ref="M53"/>
    <hyperlink r:id="rId59" ref="M54"/>
    <hyperlink r:id="rId60" ref="M55"/>
    <hyperlink r:id="rId61" ref="M56"/>
    <hyperlink r:id="rId62" ref="M57"/>
    <hyperlink r:id="rId63" ref="M58"/>
    <hyperlink r:id="rId64" ref="M59"/>
    <hyperlink r:id="rId65" ref="A60"/>
    <hyperlink r:id="rId66" ref="M60"/>
    <hyperlink r:id="rId67" ref="M61"/>
    <hyperlink r:id="rId68" ref="M62"/>
    <hyperlink r:id="rId69" ref="M63"/>
    <hyperlink r:id="rId70" ref="M64"/>
    <hyperlink r:id="rId71" ref="A65"/>
    <hyperlink r:id="rId72" ref="M65"/>
    <hyperlink r:id="rId73" ref="M66"/>
    <hyperlink r:id="rId74" ref="M67"/>
    <hyperlink r:id="rId75" ref="M68"/>
    <hyperlink r:id="rId76" ref="M69"/>
    <hyperlink r:id="rId77" ref="M70"/>
    <hyperlink r:id="rId78" ref="M71"/>
    <hyperlink r:id="rId79" ref="M72"/>
    <hyperlink r:id="rId80" ref="M73"/>
    <hyperlink r:id="rId81" ref="M74"/>
    <hyperlink r:id="rId82" ref="A75"/>
    <hyperlink r:id="rId83" ref="M75"/>
    <hyperlink r:id="rId84" ref="M76"/>
    <hyperlink r:id="rId85" ref="M77"/>
    <hyperlink r:id="rId86" ref="A78"/>
    <hyperlink r:id="rId87" ref="M78"/>
    <hyperlink r:id="rId88" ref="M79"/>
    <hyperlink r:id="rId89" ref="M80"/>
    <hyperlink r:id="rId90" ref="M81"/>
    <hyperlink r:id="rId91" ref="M82"/>
    <hyperlink r:id="rId92" ref="M83"/>
    <hyperlink r:id="rId93" ref="M84"/>
    <hyperlink r:id="rId94" ref="M85"/>
    <hyperlink r:id="rId95" ref="M86"/>
    <hyperlink r:id="rId96" ref="M87"/>
    <hyperlink r:id="rId97" ref="M88"/>
    <hyperlink r:id="rId98" ref="M89"/>
    <hyperlink r:id="rId99" ref="M90"/>
    <hyperlink r:id="rId100" ref="M91"/>
    <hyperlink r:id="rId101" ref="M92"/>
    <hyperlink r:id="rId102" ref="M93"/>
    <hyperlink r:id="rId103" ref="M94"/>
    <hyperlink r:id="rId104" ref="A95"/>
    <hyperlink r:id="rId105" ref="M95"/>
    <hyperlink r:id="rId106" ref="M96"/>
    <hyperlink r:id="rId107" ref="M98"/>
    <hyperlink r:id="rId108" ref="M99"/>
    <hyperlink r:id="rId109" ref="M100"/>
    <hyperlink r:id="rId110" ref="M101"/>
    <hyperlink r:id="rId111" ref="A102"/>
    <hyperlink r:id="rId112" ref="M102"/>
    <hyperlink r:id="rId113" ref="M103"/>
    <hyperlink r:id="rId114" ref="M104"/>
    <hyperlink r:id="rId115" ref="M105"/>
    <hyperlink r:id="rId116" ref="M106"/>
    <hyperlink r:id="rId117" ref="M108"/>
    <hyperlink r:id="rId118" ref="A109"/>
    <hyperlink r:id="rId119" ref="M109"/>
    <hyperlink r:id="rId120" ref="M110"/>
    <hyperlink r:id="rId121" ref="M111"/>
    <hyperlink r:id="rId122" ref="M112"/>
    <hyperlink r:id="rId123" ref="M113"/>
    <hyperlink r:id="rId124" ref="M114"/>
    <hyperlink r:id="rId125" ref="M115"/>
    <hyperlink r:id="rId126" ref="A116"/>
    <hyperlink r:id="rId127" ref="M116"/>
    <hyperlink r:id="rId128" ref="M117"/>
    <hyperlink r:id="rId129" ref="M119"/>
    <hyperlink r:id="rId130" ref="M120"/>
    <hyperlink r:id="rId131" ref="M121"/>
    <hyperlink r:id="rId132" ref="M122"/>
    <hyperlink r:id="rId133" ref="M123"/>
    <hyperlink r:id="rId134" ref="M124"/>
    <hyperlink r:id="rId135" ref="M126"/>
    <hyperlink r:id="rId136" ref="M127"/>
    <hyperlink r:id="rId137" ref="M128"/>
    <hyperlink r:id="rId138" ref="M129"/>
    <hyperlink r:id="rId139" ref="M130"/>
    <hyperlink r:id="rId140" ref="A131"/>
    <hyperlink r:id="rId141" ref="M131"/>
    <hyperlink r:id="rId142" ref="M132"/>
    <hyperlink r:id="rId143" ref="M133"/>
    <hyperlink r:id="rId144" ref="M134"/>
    <hyperlink r:id="rId145" ref="A135"/>
    <hyperlink r:id="rId146" ref="M135"/>
    <hyperlink r:id="rId147" ref="M136"/>
    <hyperlink r:id="rId148" ref="M137"/>
    <hyperlink r:id="rId149" ref="A138"/>
    <hyperlink r:id="rId150" ref="M138"/>
    <hyperlink r:id="rId151" ref="A139"/>
    <hyperlink r:id="rId152" ref="M139"/>
    <hyperlink r:id="rId153" ref="M140"/>
    <hyperlink r:id="rId154" ref="M141"/>
    <hyperlink r:id="rId155" ref="M142"/>
    <hyperlink r:id="rId156" ref="A143"/>
    <hyperlink r:id="rId157" ref="M143"/>
    <hyperlink r:id="rId158" ref="M144"/>
    <hyperlink r:id="rId159" ref="M145"/>
    <hyperlink r:id="rId160" ref="M146"/>
    <hyperlink r:id="rId161" ref="M147"/>
    <hyperlink r:id="rId162" ref="M149"/>
    <hyperlink r:id="rId163" ref="M150"/>
    <hyperlink r:id="rId164" ref="A151"/>
    <hyperlink r:id="rId165" ref="M151"/>
    <hyperlink r:id="rId166" ref="M152"/>
    <hyperlink r:id="rId167" ref="A153"/>
    <hyperlink r:id="rId168" ref="M153"/>
    <hyperlink r:id="rId169" ref="M154"/>
    <hyperlink r:id="rId170" ref="A155"/>
    <hyperlink r:id="rId171" ref="M155"/>
    <hyperlink r:id="rId172" ref="M156"/>
    <hyperlink r:id="rId173" ref="M157"/>
    <hyperlink r:id="rId174" ref="M158"/>
    <hyperlink r:id="rId175" ref="M159"/>
    <hyperlink r:id="rId176" ref="M160"/>
    <hyperlink r:id="rId177" ref="M161"/>
    <hyperlink r:id="rId178" ref="A162"/>
    <hyperlink r:id="rId179" ref="M162"/>
    <hyperlink r:id="rId180" ref="M163"/>
    <hyperlink r:id="rId181" ref="M164"/>
    <hyperlink r:id="rId182" ref="M165"/>
    <hyperlink r:id="rId183" ref="M166"/>
    <hyperlink r:id="rId184" ref="M167"/>
    <hyperlink r:id="rId185" ref="A168"/>
    <hyperlink r:id="rId186" ref="M168"/>
    <hyperlink r:id="rId187" ref="M169"/>
    <hyperlink r:id="rId188" ref="M170"/>
    <hyperlink r:id="rId189" ref="M171"/>
    <hyperlink r:id="rId190" ref="M172"/>
    <hyperlink r:id="rId191" ref="M173"/>
    <hyperlink r:id="rId192" ref="M174"/>
    <hyperlink r:id="rId193" ref="A175"/>
    <hyperlink r:id="rId194" ref="M175"/>
    <hyperlink r:id="rId195" ref="M176"/>
    <hyperlink r:id="rId196" ref="A177"/>
    <hyperlink r:id="rId197" ref="M177"/>
    <hyperlink r:id="rId198" ref="M178"/>
    <hyperlink r:id="rId199" ref="M179"/>
    <hyperlink r:id="rId200" ref="A180"/>
    <hyperlink r:id="rId201" ref="M180"/>
    <hyperlink r:id="rId202" ref="A182"/>
    <hyperlink r:id="rId203" ref="M182"/>
    <hyperlink r:id="rId204" ref="M183"/>
    <hyperlink r:id="rId205" ref="M184"/>
    <hyperlink r:id="rId206" ref="M185"/>
    <hyperlink r:id="rId207" ref="M186"/>
    <hyperlink r:id="rId208" ref="A187"/>
    <hyperlink r:id="rId209" ref="M187"/>
    <hyperlink r:id="rId210" ref="M188"/>
    <hyperlink r:id="rId211" ref="M189"/>
    <hyperlink r:id="rId212" ref="M190"/>
    <hyperlink r:id="rId213" ref="M191"/>
    <hyperlink r:id="rId214" ref="M192"/>
    <hyperlink r:id="rId215" ref="M193"/>
    <hyperlink r:id="rId216" ref="M195"/>
    <hyperlink r:id="rId217" ref="M196"/>
    <hyperlink r:id="rId218" ref="A198"/>
    <hyperlink r:id="rId219" ref="M199"/>
    <hyperlink r:id="rId220" ref="M200"/>
    <hyperlink r:id="rId221" ref="M201"/>
    <hyperlink r:id="rId222" ref="M202"/>
    <hyperlink r:id="rId223" ref="M203"/>
    <hyperlink r:id="rId224" ref="M204"/>
    <hyperlink r:id="rId225" ref="M205"/>
    <hyperlink r:id="rId226" ref="A206"/>
    <hyperlink r:id="rId227" ref="M206"/>
    <hyperlink r:id="rId228" ref="M207"/>
    <hyperlink r:id="rId229" ref="M209"/>
    <hyperlink r:id="rId230" ref="M210"/>
    <hyperlink r:id="rId231" ref="A211"/>
    <hyperlink r:id="rId232" ref="M211"/>
    <hyperlink r:id="rId233" ref="P211"/>
    <hyperlink r:id="rId234" ref="A212"/>
    <hyperlink r:id="rId235" ref="M212"/>
    <hyperlink r:id="rId236" ref="M213"/>
    <hyperlink r:id="rId237" ref="M214"/>
    <hyperlink r:id="rId238" ref="M215"/>
    <hyperlink r:id="rId239" ref="M216"/>
    <hyperlink r:id="rId240" ref="M217"/>
    <hyperlink r:id="rId241" ref="M218"/>
    <hyperlink r:id="rId242" ref="M219"/>
    <hyperlink r:id="rId243" ref="A220"/>
    <hyperlink r:id="rId244" ref="M220"/>
    <hyperlink r:id="rId245" ref="M221"/>
    <hyperlink r:id="rId246" ref="A222"/>
    <hyperlink r:id="rId247" ref="M222"/>
    <hyperlink r:id="rId248" ref="M223"/>
    <hyperlink r:id="rId249" ref="A224"/>
    <hyperlink r:id="rId250" ref="M224"/>
    <hyperlink r:id="rId251" ref="A225"/>
    <hyperlink r:id="rId252" ref="M225"/>
    <hyperlink r:id="rId253" ref="M226"/>
    <hyperlink r:id="rId254" ref="M228"/>
    <hyperlink r:id="rId255" ref="M229"/>
    <hyperlink r:id="rId256" ref="A230"/>
    <hyperlink r:id="rId257" ref="M230"/>
    <hyperlink r:id="rId258" ref="A231"/>
    <hyperlink r:id="rId259" ref="M231"/>
    <hyperlink r:id="rId260" ref="M232"/>
    <hyperlink r:id="rId261" ref="A233"/>
    <hyperlink r:id="rId262" ref="M233"/>
    <hyperlink r:id="rId263" ref="A234"/>
    <hyperlink r:id="rId264" ref="M235"/>
    <hyperlink r:id="rId265" ref="M236"/>
    <hyperlink r:id="rId266" ref="M237"/>
    <hyperlink r:id="rId267" ref="M238"/>
    <hyperlink r:id="rId268" ref="M239"/>
    <hyperlink r:id="rId269" ref="M240"/>
    <hyperlink r:id="rId270" ref="M241"/>
    <hyperlink r:id="rId271" ref="M242"/>
    <hyperlink r:id="rId272" ref="M243"/>
    <hyperlink r:id="rId273" ref="M244"/>
    <hyperlink r:id="rId274" ref="A245"/>
    <hyperlink r:id="rId275" ref="M245"/>
    <hyperlink r:id="rId276" ref="M246"/>
    <hyperlink r:id="rId277" ref="M247"/>
    <hyperlink r:id="rId278" ref="M248"/>
    <hyperlink r:id="rId279" ref="M249"/>
    <hyperlink r:id="rId280" ref="M250"/>
    <hyperlink r:id="rId281" ref="M251"/>
    <hyperlink r:id="rId282" ref="M252"/>
    <hyperlink r:id="rId283" ref="M253"/>
    <hyperlink r:id="rId284" ref="A254"/>
    <hyperlink r:id="rId285" ref="M254"/>
    <hyperlink r:id="rId286" ref="M255"/>
    <hyperlink r:id="rId287" ref="M256"/>
    <hyperlink r:id="rId288" ref="M257"/>
    <hyperlink r:id="rId289" ref="A258"/>
    <hyperlink r:id="rId290" ref="M258"/>
    <hyperlink r:id="rId291" ref="M259"/>
    <hyperlink r:id="rId292" ref="M261"/>
    <hyperlink r:id="rId293" ref="M262"/>
    <hyperlink r:id="rId294" ref="M263"/>
    <hyperlink r:id="rId295" ref="A264"/>
    <hyperlink r:id="rId296" ref="M264"/>
    <hyperlink r:id="rId297" ref="A265"/>
    <hyperlink r:id="rId298" ref="M265"/>
    <hyperlink r:id="rId299" ref="M266"/>
    <hyperlink r:id="rId300" ref="M267"/>
    <hyperlink r:id="rId301" ref="M268"/>
    <hyperlink r:id="rId302" ref="M270"/>
    <hyperlink r:id="rId303" ref="A271"/>
    <hyperlink r:id="rId304" ref="M271"/>
    <hyperlink r:id="rId305" ref="M272"/>
    <hyperlink r:id="rId306" ref="A273"/>
    <hyperlink r:id="rId307" ref="M273"/>
    <hyperlink r:id="rId308" ref="A274"/>
    <hyperlink r:id="rId309" ref="M274"/>
    <hyperlink r:id="rId310" ref="M275"/>
    <hyperlink r:id="rId311" ref="M276"/>
    <hyperlink r:id="rId312" ref="A277"/>
    <hyperlink r:id="rId313" ref="M277"/>
    <hyperlink r:id="rId314" ref="A278"/>
    <hyperlink r:id="rId315" ref="M278"/>
    <hyperlink r:id="rId316" ref="M279"/>
    <hyperlink r:id="rId317" ref="M280"/>
    <hyperlink r:id="rId318" ref="M281"/>
    <hyperlink r:id="rId319" ref="M282"/>
    <hyperlink r:id="rId320" ref="M283"/>
    <hyperlink r:id="rId321" ref="A284"/>
    <hyperlink r:id="rId322" ref="M284"/>
    <hyperlink r:id="rId323" ref="M285"/>
    <hyperlink r:id="rId324" ref="M286"/>
    <hyperlink r:id="rId325" ref="M287"/>
    <hyperlink r:id="rId326" ref="A288"/>
    <hyperlink r:id="rId327" ref="M288"/>
    <hyperlink r:id="rId328" ref="M289"/>
    <hyperlink r:id="rId329" ref="M290"/>
    <hyperlink r:id="rId330" ref="M291"/>
    <hyperlink r:id="rId331" ref="M292"/>
    <hyperlink r:id="rId332" ref="M293"/>
    <hyperlink r:id="rId333" ref="M294"/>
    <hyperlink r:id="rId334" ref="A295"/>
    <hyperlink r:id="rId335" ref="M295"/>
    <hyperlink r:id="rId336" ref="M296"/>
    <hyperlink r:id="rId337" ref="M297"/>
    <hyperlink r:id="rId338" ref="M298"/>
    <hyperlink r:id="rId339" ref="M299"/>
    <hyperlink r:id="rId340" ref="A300"/>
    <hyperlink r:id="rId341" ref="M300"/>
    <hyperlink r:id="rId342" ref="A301"/>
    <hyperlink r:id="rId343" ref="M301"/>
    <hyperlink r:id="rId344" ref="M302"/>
    <hyperlink r:id="rId345" ref="M303"/>
    <hyperlink r:id="rId346" ref="M304"/>
    <hyperlink r:id="rId347" ref="A305"/>
    <hyperlink r:id="rId348" ref="M305"/>
    <hyperlink r:id="rId349" ref="A306"/>
    <hyperlink r:id="rId350" ref="M306"/>
    <hyperlink r:id="rId351" ref="M307"/>
    <hyperlink r:id="rId352" ref="A308"/>
    <hyperlink r:id="rId353" ref="M308"/>
    <hyperlink r:id="rId354" ref="A309"/>
    <hyperlink r:id="rId355" ref="M309"/>
    <hyperlink r:id="rId356" ref="M310"/>
    <hyperlink r:id="rId357" ref="M311"/>
    <hyperlink r:id="rId358" ref="M312"/>
    <hyperlink r:id="rId359" ref="M313"/>
    <hyperlink r:id="rId360" ref="M314"/>
    <hyperlink r:id="rId361" ref="M315"/>
    <hyperlink r:id="rId362" ref="M316"/>
    <hyperlink r:id="rId363" ref="M317"/>
    <hyperlink r:id="rId364" ref="M318"/>
    <hyperlink r:id="rId365" ref="M319"/>
    <hyperlink r:id="rId366" ref="M321"/>
    <hyperlink r:id="rId367" ref="M322"/>
    <hyperlink r:id="rId368" ref="A323"/>
    <hyperlink r:id="rId369" ref="M323"/>
    <hyperlink r:id="rId370" ref="A324"/>
    <hyperlink r:id="rId371" ref="M324"/>
    <hyperlink r:id="rId372" ref="M325"/>
    <hyperlink r:id="rId373" ref="M326"/>
    <hyperlink r:id="rId374" ref="M327"/>
    <hyperlink r:id="rId375" ref="M328"/>
    <hyperlink r:id="rId376" ref="M329"/>
    <hyperlink r:id="rId377" ref="A330"/>
    <hyperlink r:id="rId378" ref="M330"/>
    <hyperlink r:id="rId379" ref="M331"/>
    <hyperlink r:id="rId380" ref="M332"/>
    <hyperlink r:id="rId381" ref="A333"/>
    <hyperlink r:id="rId382" ref="M333"/>
    <hyperlink r:id="rId383" ref="A334"/>
    <hyperlink r:id="rId384" ref="M334"/>
    <hyperlink r:id="rId385" ref="M336"/>
    <hyperlink r:id="rId386" ref="M337"/>
    <hyperlink r:id="rId387" ref="M338"/>
    <hyperlink r:id="rId388" ref="M339"/>
    <hyperlink r:id="rId389" ref="M340"/>
    <hyperlink r:id="rId390" ref="M341"/>
    <hyperlink r:id="rId391" ref="A342"/>
    <hyperlink r:id="rId392" ref="M342"/>
    <hyperlink r:id="rId393" ref="M343"/>
    <hyperlink r:id="rId394" ref="M344"/>
    <hyperlink r:id="rId395" ref="M345"/>
    <hyperlink r:id="rId396" ref="M346"/>
    <hyperlink r:id="rId397" ref="M347"/>
    <hyperlink r:id="rId398" ref="M348"/>
    <hyperlink r:id="rId399" ref="M349"/>
    <hyperlink r:id="rId400" ref="M351"/>
    <hyperlink r:id="rId401" ref="M352"/>
    <hyperlink r:id="rId402" ref="A353"/>
    <hyperlink r:id="rId403" ref="A354"/>
    <hyperlink r:id="rId404" ref="M354"/>
    <hyperlink r:id="rId405" ref="M355"/>
    <hyperlink r:id="rId406" ref="M356"/>
    <hyperlink r:id="rId407" ref="A357"/>
    <hyperlink r:id="rId408" ref="M358"/>
    <hyperlink r:id="rId409" ref="M359"/>
    <hyperlink r:id="rId410" ref="A360"/>
    <hyperlink r:id="rId411" ref="M360"/>
    <hyperlink r:id="rId412" ref="M361"/>
    <hyperlink r:id="rId413" ref="A362"/>
    <hyperlink r:id="rId414" ref="M362"/>
    <hyperlink r:id="rId415" ref="A363"/>
    <hyperlink r:id="rId416" ref="M363"/>
    <hyperlink r:id="rId417" ref="M364"/>
    <hyperlink r:id="rId418" ref="M365"/>
    <hyperlink r:id="rId419" ref="A366"/>
    <hyperlink r:id="rId420" ref="M366"/>
    <hyperlink r:id="rId421" ref="A367"/>
    <hyperlink r:id="rId422" ref="M367"/>
    <hyperlink r:id="rId423" ref="M368"/>
    <hyperlink r:id="rId424" ref="A369"/>
    <hyperlink r:id="rId425" ref="M369"/>
    <hyperlink r:id="rId426" ref="M370"/>
    <hyperlink r:id="rId427" ref="M371"/>
    <hyperlink r:id="rId428" ref="M372"/>
    <hyperlink r:id="rId429" ref="M373"/>
    <hyperlink r:id="rId430" ref="M374"/>
    <hyperlink r:id="rId431" ref="M376"/>
    <hyperlink r:id="rId432" ref="M377"/>
    <hyperlink r:id="rId433" ref="M378"/>
    <hyperlink r:id="rId434" ref="M379"/>
    <hyperlink r:id="rId435" ref="A380"/>
    <hyperlink r:id="rId436" ref="M380"/>
    <hyperlink r:id="rId437" ref="A381"/>
    <hyperlink r:id="rId438" ref="M381"/>
    <hyperlink r:id="rId439" ref="M382"/>
    <hyperlink r:id="rId440" ref="M383"/>
    <hyperlink r:id="rId441" ref="M384"/>
    <hyperlink r:id="rId442" ref="A385"/>
    <hyperlink r:id="rId443" ref="M385"/>
    <hyperlink r:id="rId444" ref="M386"/>
    <hyperlink r:id="rId445" ref="M387"/>
    <hyperlink r:id="rId446" ref="M388"/>
    <hyperlink r:id="rId447" ref="M389"/>
    <hyperlink r:id="rId448" ref="M390"/>
    <hyperlink r:id="rId449" ref="M391"/>
    <hyperlink r:id="rId450" ref="A392"/>
    <hyperlink r:id="rId451" ref="M392"/>
    <hyperlink r:id="rId452" ref="A393"/>
    <hyperlink r:id="rId453" ref="M393"/>
    <hyperlink r:id="rId454" ref="M394"/>
    <hyperlink r:id="rId455" ref="M395"/>
    <hyperlink r:id="rId456" ref="A396"/>
    <hyperlink r:id="rId457" ref="M396"/>
    <hyperlink r:id="rId458" ref="M397"/>
    <hyperlink r:id="rId459" ref="M398"/>
    <hyperlink r:id="rId460" ref="M399"/>
    <hyperlink r:id="rId461" ref="M400"/>
    <hyperlink r:id="rId462" ref="M401"/>
    <hyperlink r:id="rId463" ref="M402"/>
    <hyperlink r:id="rId464" ref="M403"/>
    <hyperlink r:id="rId465" ref="M404"/>
    <hyperlink r:id="rId466" ref="M405"/>
    <hyperlink r:id="rId467" ref="A406"/>
    <hyperlink r:id="rId468" ref="M407"/>
    <hyperlink r:id="rId469" ref="M408"/>
    <hyperlink r:id="rId470" ref="M409"/>
    <hyperlink r:id="rId471" ref="M410"/>
    <hyperlink r:id="rId472" ref="M411"/>
    <hyperlink r:id="rId473" ref="M412"/>
    <hyperlink r:id="rId474" ref="M413"/>
    <hyperlink r:id="rId475" ref="A414"/>
    <hyperlink r:id="rId476" ref="M415"/>
    <hyperlink r:id="rId477" ref="M417"/>
    <hyperlink r:id="rId478" ref="M418"/>
    <hyperlink r:id="rId479" ref="M419"/>
    <hyperlink r:id="rId480" ref="M420"/>
    <hyperlink r:id="rId481" ref="M421"/>
    <hyperlink r:id="rId482" ref="M422"/>
    <hyperlink r:id="rId483" ref="M423"/>
    <hyperlink r:id="rId484" ref="M424"/>
    <hyperlink r:id="rId485" ref="M425"/>
    <hyperlink r:id="rId486" ref="M426"/>
    <hyperlink r:id="rId487" ref="M427"/>
    <hyperlink r:id="rId488" ref="M428"/>
    <hyperlink r:id="rId489" ref="M430"/>
    <hyperlink r:id="rId490" ref="M431"/>
    <hyperlink r:id="rId491" ref="M432"/>
    <hyperlink r:id="rId492" ref="M433"/>
    <hyperlink r:id="rId493" ref="M434"/>
    <hyperlink r:id="rId494" ref="M435"/>
    <hyperlink r:id="rId495" ref="M436"/>
    <hyperlink r:id="rId496" ref="M437"/>
    <hyperlink r:id="rId497" ref="M438"/>
    <hyperlink r:id="rId498" ref="M439"/>
    <hyperlink r:id="rId499" ref="M440"/>
    <hyperlink r:id="rId500" ref="M441"/>
    <hyperlink r:id="rId501" ref="M442"/>
    <hyperlink r:id="rId502" ref="M443"/>
    <hyperlink r:id="rId503" ref="A444"/>
    <hyperlink r:id="rId504" ref="M444"/>
    <hyperlink r:id="rId505" ref="M445"/>
    <hyperlink r:id="rId506" ref="M446"/>
    <hyperlink r:id="rId507" ref="M447"/>
    <hyperlink r:id="rId508" ref="M448"/>
    <hyperlink r:id="rId509" ref="M449"/>
    <hyperlink r:id="rId510" ref="M450"/>
    <hyperlink r:id="rId511" ref="M451"/>
    <hyperlink r:id="rId512" ref="A452"/>
    <hyperlink r:id="rId513" ref="M452"/>
    <hyperlink r:id="rId514" ref="M453"/>
    <hyperlink r:id="rId515" ref="A454"/>
    <hyperlink r:id="rId516" ref="M454"/>
    <hyperlink r:id="rId517" ref="M455"/>
    <hyperlink r:id="rId518" ref="M456"/>
    <hyperlink r:id="rId519" ref="M457"/>
    <hyperlink r:id="rId520" ref="A458"/>
    <hyperlink r:id="rId521" ref="M458"/>
    <hyperlink r:id="rId522" ref="M459"/>
    <hyperlink r:id="rId523" ref="M460"/>
    <hyperlink r:id="rId524" ref="M461"/>
    <hyperlink r:id="rId525" ref="A462"/>
    <hyperlink r:id="rId526" ref="M462"/>
    <hyperlink r:id="rId527" ref="M463"/>
    <hyperlink r:id="rId528" ref="M464"/>
    <hyperlink r:id="rId529" ref="M465"/>
    <hyperlink r:id="rId530" ref="M466"/>
    <hyperlink r:id="rId531" ref="M467"/>
    <hyperlink r:id="rId532" ref="A468"/>
    <hyperlink r:id="rId533" ref="M468"/>
    <hyperlink r:id="rId534" ref="M469"/>
    <hyperlink r:id="rId535" ref="M470"/>
    <hyperlink r:id="rId536" ref="M471"/>
    <hyperlink r:id="rId537" ref="A472"/>
    <hyperlink r:id="rId538" ref="M472"/>
    <hyperlink r:id="rId539" ref="M473"/>
    <hyperlink r:id="rId540" ref="M474"/>
    <hyperlink r:id="rId541" ref="M475"/>
    <hyperlink r:id="rId542" ref="M476"/>
    <hyperlink r:id="rId543" ref="A477"/>
    <hyperlink r:id="rId544" ref="M477"/>
    <hyperlink r:id="rId545" ref="A478"/>
    <hyperlink r:id="rId546" ref="M478"/>
    <hyperlink r:id="rId547" ref="M479"/>
    <hyperlink r:id="rId548" ref="M480"/>
    <hyperlink r:id="rId549" ref="M481"/>
    <hyperlink r:id="rId550" ref="M482"/>
    <hyperlink r:id="rId551" ref="A483"/>
    <hyperlink r:id="rId552" ref="M484"/>
    <hyperlink r:id="rId553" ref="M485"/>
    <hyperlink r:id="rId554" ref="M486"/>
    <hyperlink r:id="rId555" ref="A487"/>
    <hyperlink r:id="rId556" ref="M487"/>
    <hyperlink r:id="rId557" ref="A488"/>
    <hyperlink r:id="rId558" ref="M488"/>
    <hyperlink r:id="rId559" ref="A489"/>
    <hyperlink r:id="rId560" ref="M489"/>
    <hyperlink r:id="rId561" ref="A490"/>
    <hyperlink r:id="rId562" ref="M490"/>
    <hyperlink r:id="rId563" ref="M491"/>
    <hyperlink r:id="rId564" ref="M492"/>
    <hyperlink r:id="rId565" ref="M493"/>
    <hyperlink r:id="rId566" ref="M494"/>
    <hyperlink r:id="rId567" ref="M495"/>
    <hyperlink r:id="rId568" ref="A496"/>
    <hyperlink r:id="rId569" ref="M496"/>
    <hyperlink r:id="rId570" ref="M498"/>
    <hyperlink r:id="rId571" ref="M500"/>
    <hyperlink r:id="rId572" ref="A501"/>
    <hyperlink r:id="rId573" ref="M501"/>
    <hyperlink r:id="rId574" ref="M502"/>
    <hyperlink r:id="rId575" ref="M503"/>
    <hyperlink r:id="rId576" ref="M504"/>
    <hyperlink r:id="rId577" ref="M505"/>
    <hyperlink r:id="rId578" ref="M506"/>
    <hyperlink r:id="rId579" ref="M507"/>
    <hyperlink r:id="rId580" ref="A508"/>
    <hyperlink r:id="rId581" ref="M508"/>
    <hyperlink r:id="rId582" ref="A509"/>
    <hyperlink r:id="rId583" ref="M509"/>
    <hyperlink r:id="rId584" ref="M511"/>
    <hyperlink r:id="rId585" ref="A512"/>
    <hyperlink r:id="rId586" ref="M512"/>
    <hyperlink r:id="rId587" ref="M513"/>
    <hyperlink r:id="rId588" ref="M514"/>
    <hyperlink r:id="rId589" ref="M515"/>
    <hyperlink r:id="rId590" ref="M516"/>
    <hyperlink r:id="rId591" ref="M517"/>
    <hyperlink r:id="rId592" ref="M518"/>
    <hyperlink r:id="rId593" ref="M519"/>
    <hyperlink r:id="rId594" ref="A520"/>
    <hyperlink r:id="rId595" ref="M520"/>
    <hyperlink r:id="rId596" ref="M521"/>
    <hyperlink r:id="rId597" ref="M522"/>
    <hyperlink r:id="rId598" ref="A523"/>
    <hyperlink r:id="rId599" ref="M524"/>
    <hyperlink r:id="rId600" ref="M525"/>
    <hyperlink r:id="rId601" ref="A526"/>
    <hyperlink r:id="rId602" ref="M526"/>
    <hyperlink r:id="rId603" ref="M527"/>
    <hyperlink r:id="rId604" ref="M528"/>
    <hyperlink r:id="rId605" ref="A529"/>
    <hyperlink r:id="rId606" ref="M529"/>
    <hyperlink r:id="rId607" ref="M530"/>
    <hyperlink r:id="rId608" ref="M531"/>
    <hyperlink r:id="rId609" ref="M532"/>
    <hyperlink r:id="rId610" ref="M533"/>
    <hyperlink r:id="rId611" ref="A534"/>
    <hyperlink r:id="rId612" ref="M534"/>
    <hyperlink r:id="rId613" ref="M535"/>
    <hyperlink r:id="rId614" ref="A536"/>
    <hyperlink r:id="rId615" ref="M536"/>
    <hyperlink r:id="rId616" ref="M537"/>
    <hyperlink r:id="rId617" ref="A538"/>
    <hyperlink r:id="rId618" ref="M538"/>
    <hyperlink r:id="rId619" ref="M539"/>
    <hyperlink r:id="rId620" ref="M540"/>
    <hyperlink r:id="rId621" ref="M541"/>
    <hyperlink r:id="rId622" ref="A542"/>
    <hyperlink r:id="rId623" ref="M542"/>
    <hyperlink r:id="rId624" ref="A543"/>
    <hyperlink r:id="rId625" ref="M543"/>
    <hyperlink r:id="rId626" ref="M544"/>
    <hyperlink r:id="rId627" ref="M545"/>
    <hyperlink r:id="rId628" ref="M546"/>
    <hyperlink r:id="rId629" ref="M547"/>
    <hyperlink r:id="rId630" ref="M548"/>
    <hyperlink r:id="rId631" ref="M549"/>
    <hyperlink r:id="rId632" ref="M550"/>
    <hyperlink r:id="rId633" ref="A551"/>
    <hyperlink r:id="rId634" ref="M551"/>
    <hyperlink r:id="rId635" ref="P551"/>
    <hyperlink r:id="rId636" ref="A552"/>
    <hyperlink r:id="rId637" ref="M552"/>
    <hyperlink r:id="rId638" ref="M553"/>
    <hyperlink r:id="rId639" ref="M554"/>
    <hyperlink r:id="rId640" ref="M555"/>
    <hyperlink r:id="rId641" ref="M556"/>
    <hyperlink r:id="rId642" ref="M557"/>
    <hyperlink r:id="rId643" ref="M558"/>
    <hyperlink r:id="rId644" ref="M561"/>
    <hyperlink r:id="rId645" ref="A562"/>
    <hyperlink r:id="rId646" ref="M562"/>
    <hyperlink r:id="rId647" ref="M563"/>
    <hyperlink r:id="rId648" ref="M564"/>
    <hyperlink r:id="rId649" ref="M565"/>
    <hyperlink r:id="rId650" ref="M566"/>
    <hyperlink r:id="rId651" ref="M567"/>
    <hyperlink r:id="rId652" ref="M568"/>
    <hyperlink r:id="rId653" ref="M569"/>
    <hyperlink r:id="rId654" ref="M570"/>
    <hyperlink r:id="rId655" ref="M571"/>
    <hyperlink r:id="rId656" ref="M572"/>
    <hyperlink r:id="rId657" ref="M573"/>
    <hyperlink r:id="rId658" ref="M574"/>
    <hyperlink r:id="rId659" ref="A575"/>
    <hyperlink r:id="rId660" ref="M575"/>
    <hyperlink r:id="rId661" ref="M576"/>
    <hyperlink r:id="rId662" ref="M577"/>
    <hyperlink r:id="rId663" ref="M578"/>
    <hyperlink r:id="rId664" ref="M579"/>
    <hyperlink r:id="rId665" ref="M580"/>
    <hyperlink r:id="rId666" ref="M581"/>
    <hyperlink r:id="rId667" ref="A582"/>
    <hyperlink r:id="rId668" ref="M582"/>
    <hyperlink r:id="rId669" ref="M583"/>
    <hyperlink r:id="rId670" ref="A584"/>
    <hyperlink r:id="rId671" ref="A585"/>
    <hyperlink r:id="rId672" ref="M585"/>
    <hyperlink r:id="rId673" ref="M586"/>
    <hyperlink r:id="rId674" ref="M587"/>
    <hyperlink r:id="rId675" ref="M588"/>
    <hyperlink r:id="rId676" ref="M589"/>
    <hyperlink r:id="rId677" ref="M590"/>
    <hyperlink r:id="rId678" ref="M591"/>
    <hyperlink r:id="rId679" ref="M592"/>
    <hyperlink r:id="rId680" ref="M593"/>
    <hyperlink r:id="rId681" ref="M594"/>
    <hyperlink r:id="rId682" ref="A595"/>
    <hyperlink r:id="rId683" ref="M595"/>
    <hyperlink r:id="rId684" ref="M596"/>
    <hyperlink r:id="rId685" ref="M597"/>
    <hyperlink r:id="rId686" ref="A598"/>
    <hyperlink r:id="rId687" ref="M598"/>
    <hyperlink r:id="rId688" ref="M599"/>
    <hyperlink r:id="rId689" ref="A600"/>
    <hyperlink r:id="rId690" ref="M600"/>
    <hyperlink r:id="rId691" ref="A601"/>
    <hyperlink r:id="rId692" ref="M601"/>
    <hyperlink r:id="rId693" ref="A602"/>
    <hyperlink r:id="rId694" ref="M602"/>
    <hyperlink r:id="rId695" ref="M603"/>
    <hyperlink r:id="rId696" ref="M604"/>
    <hyperlink r:id="rId697" ref="M605"/>
    <hyperlink r:id="rId698" ref="M606"/>
    <hyperlink r:id="rId699" ref="M607"/>
    <hyperlink r:id="rId700" ref="M608"/>
    <hyperlink r:id="rId701" ref="M609"/>
    <hyperlink r:id="rId702" ref="M610"/>
    <hyperlink r:id="rId703" ref="M611"/>
    <hyperlink r:id="rId704" ref="M612"/>
    <hyperlink r:id="rId705" ref="A613"/>
    <hyperlink r:id="rId706" ref="M613"/>
    <hyperlink r:id="rId707" ref="M614"/>
    <hyperlink r:id="rId708" ref="M615"/>
    <hyperlink r:id="rId709" ref="M616"/>
    <hyperlink r:id="rId710" ref="A617"/>
    <hyperlink r:id="rId711" ref="M617"/>
    <hyperlink r:id="rId712" ref="M618"/>
    <hyperlink r:id="rId713" ref="M619"/>
    <hyperlink r:id="rId714" ref="A620"/>
    <hyperlink r:id="rId715" ref="M620"/>
    <hyperlink r:id="rId716" ref="M622"/>
    <hyperlink r:id="rId717" ref="M623"/>
    <hyperlink r:id="rId718" ref="M624"/>
    <hyperlink r:id="rId719" ref="A625"/>
    <hyperlink r:id="rId720" ref="M625"/>
    <hyperlink r:id="rId721" ref="A626"/>
    <hyperlink r:id="rId722" ref="M626"/>
    <hyperlink r:id="rId723" ref="M627"/>
    <hyperlink r:id="rId724" ref="M628"/>
    <hyperlink r:id="rId725" ref="M629"/>
    <hyperlink r:id="rId726" ref="A630"/>
    <hyperlink r:id="rId727" ref="M630"/>
    <hyperlink r:id="rId728" ref="M631"/>
    <hyperlink r:id="rId729" ref="A632"/>
    <hyperlink r:id="rId730" ref="M632"/>
    <hyperlink r:id="rId731" ref="A633"/>
    <hyperlink r:id="rId732" ref="M633"/>
    <hyperlink r:id="rId733" ref="A634"/>
    <hyperlink r:id="rId734" ref="M634"/>
    <hyperlink r:id="rId735" ref="M635"/>
    <hyperlink r:id="rId736" ref="M636"/>
    <hyperlink r:id="rId737" ref="M637"/>
    <hyperlink r:id="rId738" ref="A638"/>
    <hyperlink r:id="rId739" ref="M638"/>
    <hyperlink r:id="rId740" ref="A639"/>
    <hyperlink r:id="rId741" ref="M639"/>
    <hyperlink r:id="rId742" ref="M640"/>
    <hyperlink r:id="rId743" ref="A641"/>
    <hyperlink r:id="rId744" ref="M641"/>
    <hyperlink r:id="rId745" ref="M642"/>
    <hyperlink r:id="rId746" ref="M643"/>
    <hyperlink r:id="rId747" ref="M644"/>
    <hyperlink r:id="rId748" ref="M645"/>
    <hyperlink r:id="rId749" ref="A646"/>
    <hyperlink r:id="rId750" ref="M646"/>
    <hyperlink r:id="rId751" ref="M647"/>
    <hyperlink r:id="rId752" ref="M648"/>
    <hyperlink r:id="rId753" ref="M649"/>
    <hyperlink r:id="rId754" ref="M650"/>
    <hyperlink r:id="rId755" ref="M651"/>
    <hyperlink r:id="rId756" ref="M652"/>
    <hyperlink r:id="rId757" ref="M653"/>
    <hyperlink r:id="rId758" ref="M654"/>
    <hyperlink r:id="rId759" ref="M655"/>
    <hyperlink r:id="rId760" ref="M656"/>
    <hyperlink r:id="rId761" ref="M657"/>
    <hyperlink r:id="rId762" ref="M658"/>
    <hyperlink r:id="rId763" ref="M659"/>
    <hyperlink r:id="rId764" ref="M660"/>
    <hyperlink r:id="rId765" ref="M661"/>
    <hyperlink r:id="rId766" ref="A662"/>
    <hyperlink r:id="rId767" ref="M662"/>
    <hyperlink r:id="rId768" ref="M663"/>
    <hyperlink r:id="rId769" ref="M664"/>
    <hyperlink r:id="rId770" ref="M665"/>
    <hyperlink r:id="rId771" ref="A667"/>
    <hyperlink r:id="rId772" ref="M667"/>
    <hyperlink r:id="rId773" ref="M668"/>
    <hyperlink r:id="rId774" ref="M670"/>
    <hyperlink r:id="rId775" ref="M671"/>
    <hyperlink r:id="rId776" ref="M672"/>
    <hyperlink r:id="rId777" ref="M673"/>
    <hyperlink r:id="rId778" ref="A674"/>
    <hyperlink r:id="rId779" ref="M674"/>
    <hyperlink r:id="rId780" ref="M675"/>
    <hyperlink r:id="rId781" ref="M676"/>
    <hyperlink r:id="rId782" ref="M677"/>
    <hyperlink r:id="rId783" ref="M678"/>
    <hyperlink r:id="rId784" ref="A679"/>
    <hyperlink r:id="rId785" ref="M679"/>
    <hyperlink r:id="rId786" ref="M680"/>
    <hyperlink r:id="rId787" ref="M681"/>
    <hyperlink r:id="rId788" ref="M682"/>
    <hyperlink r:id="rId789" ref="M683"/>
    <hyperlink r:id="rId790" ref="M684"/>
    <hyperlink r:id="rId791" ref="M685"/>
    <hyperlink r:id="rId792" ref="M686"/>
    <hyperlink r:id="rId793" ref="M687"/>
    <hyperlink r:id="rId794" ref="M688"/>
    <hyperlink r:id="rId795" ref="A689"/>
    <hyperlink r:id="rId796" ref="M689"/>
    <hyperlink r:id="rId797" ref="M690"/>
    <hyperlink r:id="rId798" ref="M691"/>
    <hyperlink r:id="rId799" ref="A692"/>
    <hyperlink r:id="rId800" ref="M692"/>
    <hyperlink r:id="rId801" ref="M693"/>
    <hyperlink r:id="rId802" ref="A694"/>
    <hyperlink r:id="rId803" ref="M694"/>
    <hyperlink r:id="rId804" ref="M695"/>
    <hyperlink r:id="rId805" ref="A696"/>
    <hyperlink r:id="rId806" ref="M696"/>
    <hyperlink r:id="rId807" ref="M697"/>
    <hyperlink r:id="rId808" ref="M698"/>
    <hyperlink r:id="rId809" ref="M699"/>
    <hyperlink r:id="rId810" ref="M700"/>
    <hyperlink r:id="rId811" ref="M702"/>
    <hyperlink r:id="rId812" ref="M703"/>
    <hyperlink r:id="rId813" ref="M704"/>
    <hyperlink r:id="rId814" ref="A706"/>
    <hyperlink r:id="rId815" ref="M706"/>
    <hyperlink r:id="rId816" ref="A707"/>
    <hyperlink r:id="rId817" ref="M707"/>
    <hyperlink r:id="rId818" ref="A708"/>
    <hyperlink r:id="rId819" ref="M708"/>
    <hyperlink r:id="rId820" ref="M709"/>
    <hyperlink r:id="rId821" ref="A710"/>
    <hyperlink r:id="rId822" ref="M710"/>
    <hyperlink r:id="rId823" ref="M711"/>
    <hyperlink r:id="rId824" ref="M712"/>
    <hyperlink r:id="rId825" ref="M713"/>
    <hyperlink r:id="rId826" ref="M714"/>
    <hyperlink r:id="rId827" ref="M715"/>
    <hyperlink r:id="rId828" ref="M716"/>
    <hyperlink r:id="rId829" ref="M717"/>
    <hyperlink r:id="rId830" ref="M718"/>
    <hyperlink r:id="rId831" ref="M719"/>
    <hyperlink r:id="rId832" ref="A720"/>
    <hyperlink r:id="rId833" ref="M720"/>
    <hyperlink r:id="rId834" ref="M721"/>
    <hyperlink r:id="rId835" ref="M722"/>
    <hyperlink r:id="rId836" ref="A723"/>
    <hyperlink r:id="rId837" ref="M723"/>
    <hyperlink r:id="rId838" ref="M724"/>
    <hyperlink r:id="rId839" ref="M725"/>
    <hyperlink r:id="rId840" ref="M726"/>
    <hyperlink r:id="rId841" ref="A727"/>
    <hyperlink r:id="rId842" ref="M727"/>
    <hyperlink r:id="rId843" ref="M728"/>
    <hyperlink r:id="rId844" ref="M729"/>
    <hyperlink r:id="rId845" ref="A730"/>
    <hyperlink r:id="rId846" ref="M730"/>
    <hyperlink r:id="rId847" ref="M731"/>
    <hyperlink r:id="rId848" ref="M732"/>
    <hyperlink r:id="rId849" ref="M733"/>
    <hyperlink r:id="rId850" ref="M734"/>
    <hyperlink r:id="rId851" ref="M735"/>
    <hyperlink r:id="rId852" ref="M736"/>
    <hyperlink r:id="rId853" ref="M737"/>
    <hyperlink r:id="rId854" ref="M738"/>
    <hyperlink r:id="rId855" ref="A739"/>
    <hyperlink r:id="rId856" ref="M739"/>
    <hyperlink r:id="rId857" ref="M740"/>
    <hyperlink r:id="rId858" ref="M741"/>
    <hyperlink r:id="rId859" ref="A742"/>
    <hyperlink r:id="rId860" ref="M742"/>
    <hyperlink r:id="rId861" ref="A744"/>
    <hyperlink r:id="rId862" ref="M744"/>
    <hyperlink r:id="rId863" ref="M745"/>
    <hyperlink r:id="rId864" ref="M746"/>
    <hyperlink r:id="rId865" ref="M747"/>
    <hyperlink r:id="rId866" ref="M748"/>
    <hyperlink r:id="rId867" ref="M749"/>
    <hyperlink r:id="rId868" ref="M750"/>
    <hyperlink r:id="rId869" ref="M751"/>
    <hyperlink r:id="rId870" ref="A752"/>
    <hyperlink r:id="rId871" ref="M752"/>
    <hyperlink r:id="rId872" ref="M753"/>
    <hyperlink r:id="rId873" ref="M754"/>
  </hyperlinks>
  <drawing r:id="rId8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82" t="s">
        <v>4</v>
      </c>
      <c r="B1" s="61"/>
      <c r="C1" s="61"/>
      <c r="D1" s="61"/>
      <c r="E1" s="83"/>
      <c r="F1" s="83"/>
      <c r="G1" s="83"/>
      <c r="H1" s="83"/>
      <c r="I1" s="83"/>
      <c r="J1" s="83"/>
    </row>
    <row r="2">
      <c r="A2" s="61"/>
      <c r="B2" s="61"/>
      <c r="C2" s="61"/>
      <c r="D2" s="61"/>
      <c r="E2" s="83"/>
      <c r="F2" s="83"/>
      <c r="G2" s="83"/>
      <c r="H2" s="83"/>
      <c r="I2" s="83"/>
      <c r="J2" s="83"/>
    </row>
    <row r="3">
      <c r="A3" s="84" t="s">
        <v>3014</v>
      </c>
      <c r="B3" s="85" t="s">
        <v>6</v>
      </c>
      <c r="C3" s="86" t="s">
        <v>3015</v>
      </c>
      <c r="D3" s="87" t="s">
        <v>3016</v>
      </c>
      <c r="E3" s="88" t="s">
        <v>38</v>
      </c>
      <c r="F3" s="89"/>
      <c r="G3" s="90"/>
      <c r="H3" s="86" t="s">
        <v>3016</v>
      </c>
      <c r="I3" s="89"/>
      <c r="J3" s="90"/>
      <c r="K3" s="88" t="s">
        <v>38</v>
      </c>
      <c r="L3" s="89"/>
      <c r="M3" s="89"/>
      <c r="N3" s="90"/>
      <c r="O3" s="86" t="s">
        <v>41</v>
      </c>
      <c r="P3" s="89"/>
      <c r="Q3" s="89"/>
      <c r="R3" s="90"/>
      <c r="S3" s="91" t="s">
        <v>49</v>
      </c>
      <c r="T3" s="89"/>
      <c r="U3" s="89"/>
      <c r="V3" s="89"/>
      <c r="W3" s="89"/>
      <c r="X3" s="90"/>
      <c r="Y3" s="91" t="s">
        <v>50</v>
      </c>
      <c r="Z3" s="89"/>
      <c r="AA3" s="89"/>
      <c r="AB3" s="89"/>
      <c r="AC3" s="89"/>
      <c r="AD3" s="90"/>
      <c r="AE3" s="91" t="s">
        <v>51</v>
      </c>
      <c r="AF3" s="89"/>
      <c r="AG3" s="89"/>
      <c r="AH3" s="89"/>
      <c r="AI3" s="89"/>
      <c r="AJ3" s="90"/>
    </row>
    <row r="4">
      <c r="A4" s="92"/>
      <c r="B4" s="93"/>
      <c r="C4" s="93"/>
      <c r="D4" s="94"/>
      <c r="E4" s="95" t="s">
        <v>3017</v>
      </c>
      <c r="F4" s="96" t="s">
        <v>3018</v>
      </c>
      <c r="G4" s="97" t="s">
        <v>3019</v>
      </c>
      <c r="H4" s="96" t="s">
        <v>3017</v>
      </c>
      <c r="I4" s="96" t="s">
        <v>3018</v>
      </c>
      <c r="J4" s="97" t="s">
        <v>3019</v>
      </c>
      <c r="K4" s="98" t="s">
        <v>49</v>
      </c>
      <c r="L4" s="99" t="s">
        <v>50</v>
      </c>
      <c r="M4" s="99" t="s">
        <v>51</v>
      </c>
      <c r="N4" s="100"/>
      <c r="O4" s="99" t="s">
        <v>49</v>
      </c>
      <c r="P4" s="99" t="s">
        <v>50</v>
      </c>
      <c r="Q4" s="99" t="s">
        <v>51</v>
      </c>
      <c r="R4" s="100"/>
      <c r="S4" s="98" t="s">
        <v>3020</v>
      </c>
      <c r="T4" s="99" t="s">
        <v>3021</v>
      </c>
      <c r="U4" s="99" t="s">
        <v>3022</v>
      </c>
      <c r="V4" s="99" t="s">
        <v>3023</v>
      </c>
      <c r="W4" s="99" t="s">
        <v>3024</v>
      </c>
      <c r="X4" s="100" t="s">
        <v>3025</v>
      </c>
      <c r="Y4" s="98" t="s">
        <v>3020</v>
      </c>
      <c r="Z4" s="99" t="s">
        <v>3021</v>
      </c>
      <c r="AA4" s="99" t="s">
        <v>3022</v>
      </c>
      <c r="AB4" s="99" t="s">
        <v>3023</v>
      </c>
      <c r="AC4" s="99" t="s">
        <v>3024</v>
      </c>
      <c r="AD4" s="100" t="s">
        <v>3025</v>
      </c>
      <c r="AE4" s="98" t="s">
        <v>3020</v>
      </c>
      <c r="AF4" s="99" t="s">
        <v>3021</v>
      </c>
      <c r="AG4" s="99" t="s">
        <v>3022</v>
      </c>
      <c r="AH4" s="99" t="s">
        <v>3023</v>
      </c>
      <c r="AI4" s="99" t="s">
        <v>3024</v>
      </c>
      <c r="AJ4" s="100" t="s">
        <v>3025</v>
      </c>
    </row>
    <row r="5">
      <c r="A5" s="101" t="s">
        <v>492</v>
      </c>
      <c r="B5" s="102">
        <f>C5+D5</f>
        <v>659</v>
      </c>
      <c r="C5" s="102">
        <f>E5+F5+G5</f>
        <v>536</v>
      </c>
      <c r="D5" s="102">
        <f>sum(H5:J5)</f>
        <v>123</v>
      </c>
      <c r="E5" s="102">
        <f>S5+Y5+AE5</f>
        <v>536</v>
      </c>
      <c r="F5" s="102">
        <f>U5+AA5+AG5</f>
        <v>0</v>
      </c>
      <c r="G5" s="102">
        <f>W5+AC5+AI5</f>
        <v>0</v>
      </c>
      <c r="H5" s="102">
        <f>T5+Z5+AF5</f>
        <v>123</v>
      </c>
      <c r="I5" s="102">
        <f>V5+AB5+AH5</f>
        <v>0</v>
      </c>
      <c r="J5" s="102">
        <f>X5+AD5+AJ5</f>
        <v>0</v>
      </c>
      <c r="K5" s="103">
        <f>S5+U5+W5</f>
        <v>535</v>
      </c>
      <c r="L5" s="103">
        <f>Y5+AA5+AC5</f>
        <v>1</v>
      </c>
      <c r="M5" s="103">
        <f>AE5+AG5+AI5</f>
        <v>0</v>
      </c>
      <c r="O5" s="103">
        <f>T5+V5+X5</f>
        <v>122</v>
      </c>
      <c r="P5" s="103">
        <f>Z5+AB5+AD5</f>
        <v>1</v>
      </c>
      <c r="Q5" s="103">
        <f>AF5+AH5+AJ5</f>
        <v>0</v>
      </c>
      <c r="S5" s="103">
        <f t="shared" ref="S5:AJ5" si="1">sum(B12:B60)</f>
        <v>535</v>
      </c>
      <c r="T5" s="103">
        <f t="shared" si="1"/>
        <v>122</v>
      </c>
      <c r="U5" s="103">
        <f t="shared" si="1"/>
        <v>0</v>
      </c>
      <c r="V5" s="103">
        <f t="shared" si="1"/>
        <v>0</v>
      </c>
      <c r="W5" s="103">
        <f t="shared" si="1"/>
        <v>0</v>
      </c>
      <c r="X5" s="103">
        <f t="shared" si="1"/>
        <v>0</v>
      </c>
      <c r="Y5" s="103">
        <f t="shared" si="1"/>
        <v>1</v>
      </c>
      <c r="Z5" s="103">
        <f t="shared" si="1"/>
        <v>1</v>
      </c>
      <c r="AA5" s="103">
        <f t="shared" si="1"/>
        <v>0</v>
      </c>
      <c r="AB5" s="103">
        <f t="shared" si="1"/>
        <v>0</v>
      </c>
      <c r="AC5" s="103">
        <f t="shared" si="1"/>
        <v>0</v>
      </c>
      <c r="AD5" s="103">
        <f t="shared" si="1"/>
        <v>0</v>
      </c>
      <c r="AE5" s="103">
        <f t="shared" si="1"/>
        <v>0</v>
      </c>
      <c r="AF5" s="103">
        <f t="shared" si="1"/>
        <v>0</v>
      </c>
      <c r="AG5" s="103">
        <f t="shared" si="1"/>
        <v>0</v>
      </c>
      <c r="AH5" s="103">
        <f t="shared" si="1"/>
        <v>0</v>
      </c>
      <c r="AI5" s="103">
        <f t="shared" si="1"/>
        <v>0</v>
      </c>
      <c r="AJ5" s="103">
        <f t="shared" si="1"/>
        <v>0</v>
      </c>
    </row>
    <row r="6">
      <c r="A6" s="101"/>
      <c r="B6" s="102"/>
      <c r="C6" s="102"/>
      <c r="D6" s="102"/>
      <c r="E6" s="102"/>
      <c r="F6" s="102"/>
      <c r="G6" s="102"/>
      <c r="H6" s="102"/>
      <c r="I6" s="102"/>
      <c r="J6" s="102"/>
    </row>
    <row r="7">
      <c r="A7" s="101"/>
      <c r="B7" s="102"/>
      <c r="C7" s="102"/>
      <c r="D7" s="102"/>
      <c r="E7" s="102"/>
      <c r="F7" s="102"/>
      <c r="G7" s="102"/>
      <c r="H7" s="102"/>
      <c r="I7" s="102"/>
      <c r="J7" s="102"/>
    </row>
    <row r="9">
      <c r="B9" s="104" t="str">
        <f>A5</f>
        <v>vera</v>
      </c>
      <c r="FH9" s="103" t="str">
        <f>#REF!</f>
        <v>#REF!</v>
      </c>
    </row>
    <row r="10">
      <c r="A10" s="84" t="s">
        <v>2</v>
      </c>
      <c r="B10" s="91" t="s">
        <v>49</v>
      </c>
      <c r="C10" s="89"/>
      <c r="D10" s="89"/>
      <c r="E10" s="89"/>
      <c r="F10" s="89"/>
      <c r="G10" s="90"/>
      <c r="H10" s="91" t="s">
        <v>50</v>
      </c>
      <c r="I10" s="89"/>
      <c r="J10" s="89"/>
      <c r="K10" s="89"/>
      <c r="L10" s="89"/>
      <c r="M10" s="90"/>
      <c r="N10" s="91" t="s">
        <v>51</v>
      </c>
      <c r="O10" s="89"/>
      <c r="P10" s="89"/>
      <c r="Q10" s="89"/>
      <c r="R10" s="89"/>
      <c r="S10" s="90"/>
      <c r="FH10" s="33" t="s">
        <v>49</v>
      </c>
      <c r="FN10" s="33" t="s">
        <v>50</v>
      </c>
      <c r="FT10" s="33" t="s">
        <v>51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92"/>
      <c r="B11" s="98" t="s">
        <v>3020</v>
      </c>
      <c r="C11" s="99" t="s">
        <v>3021</v>
      </c>
      <c r="D11" s="99" t="s">
        <v>3022</v>
      </c>
      <c r="E11" s="99" t="s">
        <v>3023</v>
      </c>
      <c r="F11" s="99" t="s">
        <v>3024</v>
      </c>
      <c r="G11" s="100" t="s">
        <v>3025</v>
      </c>
      <c r="H11" s="98" t="s">
        <v>3020</v>
      </c>
      <c r="I11" s="99" t="s">
        <v>3021</v>
      </c>
      <c r="J11" s="99" t="s">
        <v>3022</v>
      </c>
      <c r="K11" s="99" t="s">
        <v>3023</v>
      </c>
      <c r="L11" s="99" t="s">
        <v>3024</v>
      </c>
      <c r="M11" s="100" t="s">
        <v>3025</v>
      </c>
      <c r="N11" s="98" t="s">
        <v>3020</v>
      </c>
      <c r="O11" s="99" t="s">
        <v>3021</v>
      </c>
      <c r="P11" s="99" t="s">
        <v>3022</v>
      </c>
      <c r="Q11" s="99" t="s">
        <v>3023</v>
      </c>
      <c r="R11" s="99" t="s">
        <v>3024</v>
      </c>
      <c r="S11" s="100" t="s">
        <v>3025</v>
      </c>
      <c r="FH11" s="33" t="s">
        <v>3020</v>
      </c>
      <c r="FI11" s="33" t="s">
        <v>3021</v>
      </c>
      <c r="FJ11" s="33" t="s">
        <v>3022</v>
      </c>
      <c r="FK11" s="33" t="s">
        <v>3023</v>
      </c>
      <c r="FL11" s="33" t="s">
        <v>3024</v>
      </c>
      <c r="FM11" s="33" t="s">
        <v>3025</v>
      </c>
      <c r="FN11" s="33" t="s">
        <v>3020</v>
      </c>
      <c r="FO11" s="33" t="s">
        <v>3021</v>
      </c>
      <c r="FP11" s="33" t="s">
        <v>3022</v>
      </c>
      <c r="FQ11" s="33" t="s">
        <v>3023</v>
      </c>
      <c r="FR11" s="33" t="s">
        <v>3024</v>
      </c>
      <c r="FS11" s="33" t="s">
        <v>3025</v>
      </c>
      <c r="FT11" s="33" t="s">
        <v>3020</v>
      </c>
      <c r="FU11" s="33" t="s">
        <v>3021</v>
      </c>
      <c r="FV11" s="33" t="s">
        <v>3022</v>
      </c>
      <c r="FW11" s="33" t="s">
        <v>3023</v>
      </c>
      <c r="FX11" s="33" t="s">
        <v>3024</v>
      </c>
      <c r="FY11" s="33" t="s">
        <v>3025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05" t="str">
        <f>IF(Graphs!X3 = TRUE,Graphs!W3, 0)</f>
        <v>433.pressan.is</v>
      </c>
      <c r="B12" s="103">
        <f>countifs(List!$U$2:$U$161441, $B$9, List!$S$2:$S$161441, "1", List!$T$2:$T$161441, "1", List!$W$2:$W$161441, "tht", List!$X$2:$X$161441, "a", List!$A$2:$A$161441, $A12)</f>
        <v>0</v>
      </c>
      <c r="C12" s="103">
        <f>countifs(List!$U$2:$U$161441, $B$9, List!$S$2:$S$161441, "1", List!$T$2:$T$161441, "0", List!$W$2:$W$161441, "tht", List!$X$2:$X$161441, "a", List!$A$2:$A$161441, $A12)</f>
        <v>0</v>
      </c>
      <c r="D12" s="103">
        <f>countifs(List!$U$2:$U$161441, $B$9, List!$S$2:$S$161441, "1", List!$T$2:$T$161441, "1", List!$W$2:$W$161441, "tht", List!$X$2:$X$161441, "p", List!$A$2:$A$161441, $A12)</f>
        <v>0</v>
      </c>
      <c r="E12" s="103">
        <f>countifs(List!$U$2:$U$161441, $B$9, List!$S$2:$S$161441, "1", List!$T$2:$T$161441, "0", List!$W$2:$W$161441, "tht", List!$X$2:$X$161441, "p", List!$A$2:$A$161441, $A12)</f>
        <v>0</v>
      </c>
      <c r="F12" s="103">
        <f>countifs(List!$U$2:$U$161441, $B$9, List!$S$2:$S$161441, "1", List!$T$2:$T$161441, "1", List!$W$2:$W$161441, "tht", List!$X$2:$X$161441, "m", List!$A$2:$A$161441, $A12)</f>
        <v>0</v>
      </c>
      <c r="G12" s="103">
        <f>countifs(List!$U$2:$U$161441, $B$9, List!$S$2:$S$161441, "1", List!$T$2:$T$161441, "0", List!$W$2:$W$161441, "tht", List!$X$2:$X$161441, "m", List!$A$2:$A$161441, $A12)</f>
        <v>0</v>
      </c>
      <c r="H12" s="103">
        <f>countifs(List!$U$2:$U$161441, $B$9, List!$S$2:$S$161441, "1", List!$T$2:$T$161441, "1", List!$W$2:$W$161441, "inf", List!$X$2:$X$161441, "a", List!$A$2:$A$161441, $A12)</f>
        <v>0</v>
      </c>
      <c r="I12" s="103">
        <f>countifs(List!$U$2:$U$161441, $B$9, List!$S$2:$S$161441, "1", List!$T$2:$T$161441, "0", List!$W$2:$W$161441, "inf", List!$X$2:$X$161441, "a", List!$A$2:$A$161441, $A12)</f>
        <v>0</v>
      </c>
      <c r="J12" s="103">
        <f>countifs(List!$U$2:$U$161441, $B$9, List!$S$2:$S$161441, "1", List!$T$2:$T$161441, "1", List!$W$2:$W$161441, "inf", List!$X$2:$X$161441, "p", List!$A$2:$A$161441, $A12)</f>
        <v>0</v>
      </c>
      <c r="K12" s="103">
        <f>countifs(List!$U$2:$U$161441, $B$9, List!$S$2:$S$161441, "1", List!$T$2:$T$161441, "0", List!$W$2:$W$161441, "inf", List!$X$2:$X$161441, "p", List!$A$2:$A$161441, $A12)</f>
        <v>0</v>
      </c>
      <c r="L12" s="103">
        <f>countifs(List!$U$2:$U$161441, $B$9, List!$S$2:$S$161441, "1", List!$T$2:$T$161441, "1", List!$W$2:$W$161441, "inf", List!$X$2:$X$161441, "m", List!$A$2:$A$161441, $A12)</f>
        <v>0</v>
      </c>
      <c r="M12" s="103">
        <f>countifs(List!$U$2:$U$161441, $B$9, List!$S$2:$S$161441, "1", List!$T$2:$T$161441, "0", List!$W$2:$W$161441, "inf", List!$X$2:$X$161441, "m", List!$A$2:$A$161441, $A12)</f>
        <v>0</v>
      </c>
      <c r="N12" s="103">
        <f>countifs(List!$U$2:$U$161441, $B$9, List!$S$2:$S$161441, "1", List!$T$2:$T$161441, "1", List!$W$2:$W$161441, "que", List!$X$2:$X$161441, "a", List!$A$2:$A$161441, $A12)</f>
        <v>0</v>
      </c>
      <c r="O12" s="103">
        <f>countifs(List!$U$2:$U$161441, $B$9, List!$S$2:$S$161441, "1", List!$T$2:$T$161441, "0", List!$W$2:$W$161441, "que", List!$X$2:$X$161441, "a", List!$A$2:$A$161441, $A12)</f>
        <v>0</v>
      </c>
      <c r="P12" s="103">
        <f>countifs(List!$U$2:$U$161441, $B$9, List!$S$2:$S$161441, "1", List!$T$2:$T$161441, "1", List!$W$2:$W$161441, "que", List!$X$2:$X$161441, "p", List!$A$2:$A$161441, $A12)</f>
        <v>0</v>
      </c>
      <c r="Q12" s="103">
        <f>countifs(List!$U$2:$U$161441, $B$9, List!$S$2:$S$161441, "1", List!$T$2:$T$161441, "0", List!$W$2:$W$161441, "que", List!$X$2:$X$161441, "p", List!$A$2:$A$161441, $A12)</f>
        <v>0</v>
      </c>
      <c r="R12" s="103">
        <f>countifs(List!$U$2:$U$161441, $B$9, List!$S$2:$S$161441, "1", List!$T$2:$T$161441, "1", List!$W$2:$W$161441, "que", List!$X$2:$X$161441, "m", List!$A$2:$A$161441, $A12)</f>
        <v>0</v>
      </c>
      <c r="S12" s="103">
        <f>countifs(List!$U$2:$U$161441, $B$9, List!$S$2:$S$161441, "1", List!$T$2:$T$161441, "0", List!$W$2:$W$161441, "que", List!$X$2:$X$161441, "m", List!$A$2:$A$161441, $A12)</f>
        <v>0</v>
      </c>
    </row>
    <row r="13">
      <c r="A13" s="105" t="str">
        <f>IF(Graphs!X4 = TRUE,Graphs!W4, 0)</f>
        <v>Andriki.is</v>
      </c>
      <c r="B13" s="103">
        <f>countifs(List!$U$2:$U$161441, $B$9, List!$S$2:$S$161441, "1", List!$T$2:$T$161441, "1", List!$W$2:$W$161441, "tht", List!$X$2:$X$161441, "a", List!$A$2:$A$161441, $A13)+countifs(List2!$U$2:$U$224169, $B$9, List2!$S$2:$S$224169, "1", List2!$T$2:$T$224169, "1", List2!$W$2:$W$224169, "tht", List2!$X$2:$X$224169, "a", List2!$A$2:$A$214154, $A13)</f>
        <v>4</v>
      </c>
      <c r="C13" s="103">
        <f>countifs(List!$U$2:$U$161441, $B$9, List!$S$2:$S$161441, "1", List!$T$2:$T$161441, "0", List!$W$2:$W$161441, "tht", List!$X$2:$X$161441, "a", List!$A$2:$A$161441, $A13)+countifs(List2!$U$2:$U$224169, $B$9, List2!$S$2:$S$224169, "1", List2!$T$2:$T$224169, "0", List2!$W$2:$W$224169, "tht", List2!$X$2:$X$224169, "a", List2!$A$2:$A$214154, $A13)</f>
        <v>0</v>
      </c>
      <c r="D13" s="103">
        <f>countifs(List!$U$2:$U$161441, $B$9, List!$S$2:$S$161441, "1", List!$T$2:$T$161441, "1", List!$W$2:$W$161441, "tht", List!$X$2:$X$161441, "p", List!$A$2:$A$161441, $A13)+countifs(List2!$U$2:$U$224169, $B$9, List2!$S$2:$S$224169, "1", List2!$T$2:$T$224169, "1", List2!$W$2:$W$224169, "tht", List2!$X$2:$X$224169, "p", List2!$A$2:$A$214154, $A13)</f>
        <v>0</v>
      </c>
      <c r="E13" s="103">
        <f>countifs(List!$U$2:$U$161441, $B$9, List!$S$2:$S$161441, "1", List!$T$2:$T$161441, "0", List!$W$2:$W$161441, "tht", List!$X$2:$X$161441, "p", List!$A$2:$A$161441, $A13)+countifs(List2!$U$2:$U$224169, $B$9, List2!$S$2:$S$224169, "1", List2!$T$2:$T$224169, "0", List2!$W$2:$W$224169, "tht", List2!$X$2:$X$224169, "p", List2!$A$2:$A$214154, $A13)</f>
        <v>0</v>
      </c>
      <c r="F13" s="103">
        <f>countifs(List!$U$2:$U$161441, $B$9, List!$S$2:$S$161441, "1", List!$T$2:$T$161441, "1", List!$W$2:$W$161441, "tht", List!$X$2:$X$161441, "m", List!$A$2:$A$161441, $A13)+countifs(List2!$U$2:$U$224169, $B$9, List2!$S$2:$S$224169, "1", List2!$T$2:$T$224169, "1", List2!$W$2:$W$224169, "tht", List2!$X$2:$X$224169, "m", List2!$A$2:$A$214154, $A13)</f>
        <v>0</v>
      </c>
      <c r="G13" s="103">
        <f>countifs(List!$U$2:$U$161441, $B$9, List!$S$2:$S$161441, "1", List!$T$2:$T$161441, "0", List!$W$2:$W$161441, "tht", List!$X$2:$X$161441, "m", List!$A$2:$A$161441, $A13)+countifs(List2!$U$2:$U$224169, $B$9, List2!$S$2:$S$224169, "1", List2!$T$2:$T$224169, "0", List2!$W$2:$W$224169, "tht", List2!$X$2:$X$224169, "m", List2!$A$2:$A$214154, $A13)</f>
        <v>0</v>
      </c>
      <c r="H13" s="103">
        <f>countifs(List!$U$2:$U$161441, $B$9, List!$S$2:$S$161441, "1", List!$T$2:$T$161441, "1", List!$W$2:$W$161441, "inf", List!$X$2:$X$161441, "a", List!$A$2:$A$161441, $A13)+countifs(List2!$U$2:$U$224169, $B$9, List2!$S$2:$S$224169, "1", List2!$T$2:$T$224169, "1", List2!$W$2:$W$224169, "inf", List2!$X$2:$X$224169, "a", List2!$A$2:$A$214154, $A13)</f>
        <v>0</v>
      </c>
      <c r="I13" s="103">
        <f>countifs(List!$U$2:$U$161441, $B$9, List!$S$2:$S$161441, "1", List!$T$2:$T$161441, "0", List!$W$2:$W$161441, "inf", List!$X$2:$X$161441, "a", List!$A$2:$A$161441, $A13)+countifs(List2!$U$2:$U$224169, $B$9, List2!$S$2:$S$224169, "1", List2!$T$2:$T$224169, "0", List2!$W$2:$W$224169, "inf", List2!$X$2:$X$224169, "a", List2!$A$2:$A$214154, $A13)</f>
        <v>0</v>
      </c>
      <c r="J13" s="103">
        <f>countifs(List!$U$2:$U$161441, $B$9, List!$S$2:$S$161441, "1", List!$T$2:$T$161441, "1", List!$W$2:$W$161441, "inf", List!$X$2:$X$161441, "p", List!$A$2:$A$161441, $A13)+countifs(List2!$U$2:$U$224169, $B$9, List2!$S$2:$S$224169, "1", List2!$T$2:$T$224169, "1", List2!$W$2:$W$224169, "inf", List2!$X$2:$X$224169, "p", List2!$A$2:$A$214154, $A13)</f>
        <v>0</v>
      </c>
      <c r="K13" s="103">
        <f>countifs(List!$U$2:$U$161441, $B$9, List!$S$2:$S$161441, "1", List!$T$2:$T$161441, "0", List!$W$2:$W$161441, "inf", List!$X$2:$X$161441, "p", List!$A$2:$A$161441, $A13)+countifs(List2!$U$2:$U$224169, $B$9, List2!$S$2:$S$224169, "1", List2!$T$2:$T$224169, "0", List2!$W$2:$W$224169, "inf", List2!$X$2:$X$224169, "p", List2!$A$2:$A$214154, $A13)</f>
        <v>0</v>
      </c>
      <c r="L13" s="103">
        <f>countifs(List!$U$2:$U$161441, $B$9, List!$S$2:$S$161441, "1", List!$T$2:$T$161441, "1", List!$W$2:$W$161441, "inf", List!$X$2:$X$161441, "m", List!$A$2:$A$161441, $A13)+countifs(List2!$U$2:$U$224169, $B$9, List2!$S$2:$S$224169, "1", List2!$T$2:$T$224169, "1", List2!$W$2:$W$224169, "inf", List2!$X$2:$X$224169, "m", List2!$A$2:$A$214154, $A13)</f>
        <v>0</v>
      </c>
      <c r="M13" s="103">
        <f>countifs(List!$U$2:$U$161441, $B$9, List!$S$2:$S$161441, "1", List!$T$2:$T$161441, "0", List!$W$2:$W$161441, "inf", List!$X$2:$X$161441, "m", List!$A$2:$A$161441, $A13)+countifs(List2!$U$2:$U$224169, $B$9, List2!$S$2:$S$224169, "1", List2!$T$2:$T$224169, "0", List2!$W$2:$W$224169, "inf", List2!$X$2:$X$224169, "m", List2!$A$2:$A$214154, $A13)</f>
        <v>0</v>
      </c>
      <c r="N13" s="103">
        <f>countifs(List!$U$2:$U$161441, $B$9, List!$S$2:$S$161441, "1", List!$T$2:$T$161441, "1", List!$W$2:$W$161441, "que", List!$X$2:$X$161441, "a", List!$A$2:$A$161441, $A13)+countifs(List2!$U$2:$U$224169, $B$9, List2!$S$2:$S$224169, "1", List2!$T$2:$T$224169, "1", List2!$W$2:$W$224169, "que", List2!$X$2:$X$224169, "a", List2!$A$2:$A$214154, $A13)</f>
        <v>0</v>
      </c>
      <c r="O13" s="103">
        <f>countifs(List!$U$2:$U$161441, $B$9, List!$S$2:$S$161441, "1", List!$T$2:$T$161441, "0", List!$W$2:$W$161441, "que", List!$X$2:$X$161441, "a", List!$A$2:$A$161441, $A13)+countifs(List2!$U$2:$U$224169, $B$9, List2!$S$2:$S$224169, "1", List2!$T$2:$T$224169, "0", List2!$W$2:$W$224169, "que", List2!$X$2:$X$224169, "a", List2!$A$2:$A$214154, $A13)</f>
        <v>0</v>
      </c>
      <c r="P13" s="103">
        <f>countifs(List!$U$2:$U$161441, $B$9, List!$S$2:$S$161441, "1", List!$T$2:$T$161441, "1", List!$W$2:$W$161441, "que", List!$X$2:$X$161441, "p", List!$A$2:$A$161441, $A13)+countifs(List2!$U$2:$U$224169, $B$9, List2!$S$2:$S$224169, "1", List2!$T$2:$T$224169, "1", List2!$W$2:$W$224169, "que", List2!$X$2:$X$224169, "p", List2!$A$2:$A$214154, $A13)</f>
        <v>0</v>
      </c>
      <c r="Q13" s="103">
        <f>countifs(List!$U$2:$U$161441, $B$9, List!$S$2:$S$161441, "1", List!$T$2:$T$161441, "0", List!$W$2:$W$161441, "que", List!$X$2:$X$161441, "p", List!$A$2:$A$161441, $A13)+countifs(List2!$U$2:$U$224169, $B$9, List2!$S$2:$S$224169, "1", List2!$T$2:$T$224169, "0", List2!$W$2:$W$224169, "que", List2!$X$2:$X$224169, "p", List2!$A$2:$A$214154, $A13)</f>
        <v>0</v>
      </c>
      <c r="R13" s="103">
        <f>countifs(List!$U$2:$U$161441, $B$9, List!$S$2:$S$161441, "1", List!$T$2:$T$161441, "1", List!$W$2:$W$161441, "que", List!$X$2:$X$161441, "m", List!$A$2:$A$161441, $A13)+countifs(List2!$U$2:$U$224169, $B$9, List2!$S$2:$S$224169, "1", List2!$T$2:$T$224169, "1", List2!$W$2:$W$224169, "que", List2!$X$2:$X$224169, "m", List2!$A$2:$A$214154, $A13)</f>
        <v>0</v>
      </c>
      <c r="S13" s="103">
        <f>countifs(List!$U$2:$U$161441, $B$9, List!$S$2:$S$161441, "1", List!$T$2:$T$161441, "0", List!$W$2:$W$161441, "que", List!$X$2:$X$161441, "m", List!$A$2:$A$161441, $A13)+countifs(List2!$U$2:$U$224169, $B$9, List2!$S$2:$S$224169, "1", List2!$T$2:$T$224169, "0", List2!$W$2:$W$224169, "que", List2!$X$2:$X$224169, "m", List2!$A$2:$A$214154, $A13)</f>
        <v>0</v>
      </c>
    </row>
    <row r="14">
      <c r="A14" s="106" t="str">
        <f>IF(Graphs!X5 = TRUE,Graphs!W5, 0)</f>
        <v>Bæjarins besta</v>
      </c>
      <c r="B14" s="103">
        <f>countifs(List!$U$2:$U$161441, $B$9, List!$S$2:$S$161441, "1", List!$T$2:$T$161441, "1", List!$W$2:$W$161441, "tht", List!$X$2:$X$161441, "a", List!$A$2:$A$161441, $A14)+countifs(List2!$U$2:$U$224169, $B$9, List2!$S$2:$S$224169, "1", List2!$T$2:$T$224169, "1", List2!$W$2:$W$224169, "tht", List2!$X$2:$X$224169, "a", List2!$A$2:$A$214154, $A14)</f>
        <v>2</v>
      </c>
      <c r="C14" s="103">
        <f>countifs(List!$U$2:$U$161441, $B$9, List!$S$2:$S$161441, "1", List!$T$2:$T$161441, "0", List!$W$2:$W$161441, "tht", List!$X$2:$X$161441, "a", List!$A$2:$A$161441, $A14)+countifs(List2!$U$2:$U$224169, $B$9, List2!$S$2:$S$224169, "1", List2!$T$2:$T$224169, "0", List2!$W$2:$W$224169, "tht", List2!$X$2:$X$224169, "a", List2!$A$2:$A$214154, $A14)</f>
        <v>0</v>
      </c>
      <c r="D14" s="103">
        <f>countifs(List!$U$2:$U$161441, $B$9, List!$S$2:$S$161441, "1", List!$T$2:$T$161441, "1", List!$W$2:$W$161441, "tht", List!$X$2:$X$161441, "p", List!$A$2:$A$161441, $A14)+countifs(List2!$U$2:$U$224169, $B$9, List2!$S$2:$S$224169, "1", List2!$T$2:$T$224169, "1", List2!$W$2:$W$224169, "tht", List2!$X$2:$X$224169, "p", List2!$A$2:$A$214154, $A14)</f>
        <v>0</v>
      </c>
      <c r="E14" s="103">
        <f>countifs(List!$U$2:$U$161441, $B$9, List!$S$2:$S$161441, "1", List!$T$2:$T$161441, "0", List!$W$2:$W$161441, "tht", List!$X$2:$X$161441, "p", List!$A$2:$A$161441, $A14)+countifs(List2!$U$2:$U$224169, $B$9, List2!$S$2:$S$224169, "1", List2!$T$2:$T$224169, "0", List2!$W$2:$W$224169, "tht", List2!$X$2:$X$224169, "p", List2!$A$2:$A$214154, $A14)</f>
        <v>0</v>
      </c>
      <c r="F14" s="103">
        <f>countifs(List!$U$2:$U$161441, $B$9, List!$S$2:$S$161441, "1", List!$T$2:$T$161441, "1", List!$W$2:$W$161441, "tht", List!$X$2:$X$161441, "m", List!$A$2:$A$161441, $A14)+countifs(List2!$U$2:$U$224169, $B$9, List2!$S$2:$S$224169, "1", List2!$T$2:$T$224169, "1", List2!$W$2:$W$224169, "tht", List2!$X$2:$X$224169, "m", List2!$A$2:$A$214154, $A14)</f>
        <v>0</v>
      </c>
      <c r="G14" s="103">
        <f>countifs(List!$U$2:$U$161441, $B$9, List!$S$2:$S$161441, "1", List!$T$2:$T$161441, "0", List!$W$2:$W$161441, "tht", List!$X$2:$X$161441, "m", List!$A$2:$A$161441, $A14)+countifs(List2!$U$2:$U$224169, $B$9, List2!$S$2:$S$224169, "1", List2!$T$2:$T$224169, "0", List2!$W$2:$W$224169, "tht", List2!$X$2:$X$224169, "m", List2!$A$2:$A$214154, $A14)</f>
        <v>0</v>
      </c>
      <c r="H14" s="103">
        <f>countifs(List!$U$2:$U$161441, $B$9, List!$S$2:$S$161441, "1", List!$T$2:$T$161441, "1", List!$W$2:$W$161441, "inf", List!$X$2:$X$161441, "a", List!$A$2:$A$161441, $A14)+countifs(List2!$U$2:$U$224169, $B$9, List2!$S$2:$S$224169, "1", List2!$T$2:$T$224169, "1", List2!$W$2:$W$224169, "inf", List2!$X$2:$X$224169, "a", List2!$A$2:$A$214154, $A14)</f>
        <v>0</v>
      </c>
      <c r="I14" s="103">
        <f>countifs(List!$U$2:$U$161441, $B$9, List!$S$2:$S$161441, "1", List!$T$2:$T$161441, "0", List!$W$2:$W$161441, "inf", List!$X$2:$X$161441, "a", List!$A$2:$A$161441, $A14)+countifs(List2!$U$2:$U$224169, $B$9, List2!$S$2:$S$224169, "1", List2!$T$2:$T$224169, "0", List2!$W$2:$W$224169, "inf", List2!$X$2:$X$224169, "a", List2!$A$2:$A$214154, $A14)</f>
        <v>0</v>
      </c>
      <c r="J14" s="103">
        <f>countifs(List!$U$2:$U$161441, $B$9, List!$S$2:$S$161441, "1", List!$T$2:$T$161441, "1", List!$W$2:$W$161441, "inf", List!$X$2:$X$161441, "p", List!$A$2:$A$161441, $A14)+countifs(List2!$U$2:$U$224169, $B$9, List2!$S$2:$S$224169, "1", List2!$T$2:$T$224169, "1", List2!$W$2:$W$224169, "inf", List2!$X$2:$X$224169, "p", List2!$A$2:$A$214154, $A14)</f>
        <v>0</v>
      </c>
      <c r="K14" s="103">
        <f>countifs(List!$U$2:$U$161441, $B$9, List!$S$2:$S$161441, "1", List!$T$2:$T$161441, "0", List!$W$2:$W$161441, "inf", List!$X$2:$X$161441, "p", List!$A$2:$A$161441, $A14)+countifs(List2!$U$2:$U$224169, $B$9, List2!$S$2:$S$224169, "1", List2!$T$2:$T$224169, "0", List2!$W$2:$W$224169, "inf", List2!$X$2:$X$224169, "p", List2!$A$2:$A$214154, $A14)</f>
        <v>0</v>
      </c>
      <c r="L14" s="103">
        <f>countifs(List!$U$2:$U$161441, $B$9, List!$S$2:$S$161441, "1", List!$T$2:$T$161441, "1", List!$W$2:$W$161441, "inf", List!$X$2:$X$161441, "m", List!$A$2:$A$161441, $A14)+countifs(List2!$U$2:$U$224169, $B$9, List2!$S$2:$S$224169, "1", List2!$T$2:$T$224169, "1", List2!$W$2:$W$224169, "inf", List2!$X$2:$X$224169, "m", List2!$A$2:$A$214154, $A14)</f>
        <v>0</v>
      </c>
      <c r="M14" s="103">
        <f>countifs(List!$U$2:$U$161441, $B$9, List!$S$2:$S$161441, "1", List!$T$2:$T$161441, "0", List!$W$2:$W$161441, "inf", List!$X$2:$X$161441, "m", List!$A$2:$A$161441, $A14)+countifs(List2!$U$2:$U$224169, $B$9, List2!$S$2:$S$224169, "1", List2!$T$2:$T$224169, "0", List2!$W$2:$W$224169, "inf", List2!$X$2:$X$224169, "m", List2!$A$2:$A$214154, $A14)</f>
        <v>0</v>
      </c>
      <c r="N14" s="103">
        <f>countifs(List!$U$2:$U$161441, $B$9, List!$S$2:$S$161441, "1", List!$T$2:$T$161441, "1", List!$W$2:$W$161441, "que", List!$X$2:$X$161441, "a", List!$A$2:$A$161441, $A14)+countifs(List2!$U$2:$U$224169, $B$9, List2!$S$2:$S$224169, "1", List2!$T$2:$T$224169, "1", List2!$W$2:$W$224169, "que", List2!$X$2:$X$224169, "a", List2!$A$2:$A$214154, $A14)</f>
        <v>0</v>
      </c>
      <c r="O14" s="103">
        <f>countifs(List!$U$2:$U$161441, $B$9, List!$S$2:$S$161441, "1", List!$T$2:$T$161441, "0", List!$W$2:$W$161441, "que", List!$X$2:$X$161441, "a", List!$A$2:$A$161441, $A14)+countifs(List2!$U$2:$U$224169, $B$9, List2!$S$2:$S$224169, "1", List2!$T$2:$T$224169, "0", List2!$W$2:$W$224169, "que", List2!$X$2:$X$224169, "a", List2!$A$2:$A$214154, $A14)</f>
        <v>0</v>
      </c>
      <c r="P14" s="103">
        <f>countifs(List!$U$2:$U$161441, $B$9, List!$S$2:$S$161441, "1", List!$T$2:$T$161441, "1", List!$W$2:$W$161441, "que", List!$X$2:$X$161441, "p", List!$A$2:$A$161441, $A14)+countifs(List2!$U$2:$U$224169, $B$9, List2!$S$2:$S$224169, "1", List2!$T$2:$T$224169, "1", List2!$W$2:$W$224169, "que", List2!$X$2:$X$224169, "p", List2!$A$2:$A$214154, $A14)</f>
        <v>0</v>
      </c>
      <c r="Q14" s="103">
        <f>countifs(List!$U$2:$U$161441, $B$9, List!$S$2:$S$161441, "1", List!$T$2:$T$161441, "0", List!$W$2:$W$161441, "que", List!$X$2:$X$161441, "p", List!$A$2:$A$161441, $A14)+countifs(List2!$U$2:$U$224169, $B$9, List2!$S$2:$S$224169, "1", List2!$T$2:$T$224169, "0", List2!$W$2:$W$224169, "que", List2!$X$2:$X$224169, "p", List2!$A$2:$A$214154, $A14)</f>
        <v>0</v>
      </c>
      <c r="R14" s="103">
        <f>countifs(List!$U$2:$U$161441, $B$9, List!$S$2:$S$161441, "1", List!$T$2:$T$161441, "1", List!$W$2:$W$161441, "que", List!$X$2:$X$161441, "m", List!$A$2:$A$161441, $A14)+countifs(List2!$U$2:$U$224169, $B$9, List2!$S$2:$S$224169, "1", List2!$T$2:$T$224169, "1", List2!$W$2:$W$224169, "que", List2!$X$2:$X$224169, "m", List2!$A$2:$A$214154, $A14)</f>
        <v>0</v>
      </c>
      <c r="S14" s="103">
        <f>countifs(List!$U$2:$U$161441, $B$9, List!$S$2:$S$161441, "1", List!$T$2:$T$161441, "0", List!$W$2:$W$161441, "que", List!$X$2:$X$161441, "m", List!$A$2:$A$161441, $A14)+countifs(List2!$U$2:$U$224169, $B$9, List2!$S$2:$S$224169, "1", List2!$T$2:$T$224169, "0", List2!$W$2:$W$224169, "que", List2!$X$2:$X$224169, "m", List2!$A$2:$A$214154, $A14)</f>
        <v>0</v>
      </c>
    </row>
    <row r="15">
      <c r="A15" s="106" t="str">
        <f>IF(Graphs!X6 = TRUE,Graphs!W6, 0)</f>
        <v>Bændablaðið</v>
      </c>
      <c r="B15" s="103">
        <f>countifs(List!$U$2:$U$161441, $B$9, List!$S$2:$S$161441, "1", List!$T$2:$T$161441, "1", List!$W$2:$W$161441, "tht", List!$X$2:$X$161441, "a", List!$A$2:$A$161441, $A15)+countifs(List2!$U$2:$U$224169, $B$9, List2!$S$2:$S$224169, "1", List2!$T$2:$T$224169, "1", List2!$W$2:$W$224169, "tht", List2!$X$2:$X$224169, "a", List2!$A$2:$A$214154, $A15)</f>
        <v>4</v>
      </c>
      <c r="C15" s="103">
        <f>countifs(List!$U$2:$U$161441, $B$9, List!$S$2:$S$161441, "1", List!$T$2:$T$161441, "0", List!$W$2:$W$161441, "tht", List!$X$2:$X$161441, "a", List!$A$2:$A$161441, $A15)+countifs(List2!$U$2:$U$224169, $B$9, List2!$S$2:$S$224169, "1", List2!$T$2:$T$224169, "0", List2!$W$2:$W$224169, "tht", List2!$X$2:$X$224169, "a", List2!$A$2:$A$214154, $A15)</f>
        <v>6</v>
      </c>
      <c r="D15" s="103">
        <f>countifs(List!$U$2:$U$161441, $B$9, List!$S$2:$S$161441, "1", List!$T$2:$T$161441, "1", List!$W$2:$W$161441, "tht", List!$X$2:$X$161441, "p", List!$A$2:$A$161441, $A15)+countifs(List2!$U$2:$U$224169, $B$9, List2!$S$2:$S$224169, "1", List2!$T$2:$T$224169, "1", List2!$W$2:$W$224169, "tht", List2!$X$2:$X$224169, "p", List2!$A$2:$A$214154, $A15)</f>
        <v>0</v>
      </c>
      <c r="E15" s="103">
        <f>countifs(List!$U$2:$U$161441, $B$9, List!$S$2:$S$161441, "1", List!$T$2:$T$161441, "0", List!$W$2:$W$161441, "tht", List!$X$2:$X$161441, "p", List!$A$2:$A$161441, $A15)+countifs(List2!$U$2:$U$224169, $B$9, List2!$S$2:$S$224169, "1", List2!$T$2:$T$224169, "0", List2!$W$2:$W$224169, "tht", List2!$X$2:$X$224169, "p", List2!$A$2:$A$214154, $A15)</f>
        <v>0</v>
      </c>
      <c r="F15" s="103">
        <f>countifs(List!$U$2:$U$161441, $B$9, List!$S$2:$S$161441, "1", List!$T$2:$T$161441, "1", List!$W$2:$W$161441, "tht", List!$X$2:$X$161441, "m", List!$A$2:$A$161441, $A15)+countifs(List2!$U$2:$U$224169, $B$9, List2!$S$2:$S$224169, "1", List2!$T$2:$T$224169, "1", List2!$W$2:$W$224169, "tht", List2!$X$2:$X$224169, "m", List2!$A$2:$A$214154, $A15)</f>
        <v>0</v>
      </c>
      <c r="G15" s="103">
        <f>countifs(List!$U$2:$U$161441, $B$9, List!$S$2:$S$161441, "1", List!$T$2:$T$161441, "0", List!$W$2:$W$161441, "tht", List!$X$2:$X$161441, "m", List!$A$2:$A$161441, $A15)+countifs(List2!$U$2:$U$224169, $B$9, List2!$S$2:$S$224169, "1", List2!$T$2:$T$224169, "0", List2!$W$2:$W$224169, "tht", List2!$X$2:$X$224169, "m", List2!$A$2:$A$214154, $A15)</f>
        <v>0</v>
      </c>
      <c r="H15" s="103">
        <f>countifs(List!$U$2:$U$161441, $B$9, List!$S$2:$S$161441, "1", List!$T$2:$T$161441, "1", List!$W$2:$W$161441, "inf", List!$X$2:$X$161441, "a", List!$A$2:$A$161441, $A15)+countifs(List2!$U$2:$U$224169, $B$9, List2!$S$2:$S$224169, "1", List2!$T$2:$T$224169, "1", List2!$W$2:$W$224169, "inf", List2!$X$2:$X$224169, "a", List2!$A$2:$A$214154, $A15)</f>
        <v>0</v>
      </c>
      <c r="I15" s="103">
        <f>countifs(List!$U$2:$U$161441, $B$9, List!$S$2:$S$161441, "1", List!$T$2:$T$161441, "0", List!$W$2:$W$161441, "inf", List!$X$2:$X$161441, "a", List!$A$2:$A$161441, $A15)+countifs(List2!$U$2:$U$224169, $B$9, List2!$S$2:$S$224169, "1", List2!$T$2:$T$224169, "0", List2!$W$2:$W$224169, "inf", List2!$X$2:$X$224169, "a", List2!$A$2:$A$214154, $A15)</f>
        <v>0</v>
      </c>
      <c r="J15" s="103">
        <f>countifs(List!$U$2:$U$161441, $B$9, List!$S$2:$S$161441, "1", List!$T$2:$T$161441, "1", List!$W$2:$W$161441, "inf", List!$X$2:$X$161441, "p", List!$A$2:$A$161441, $A15)+countifs(List2!$U$2:$U$224169, $B$9, List2!$S$2:$S$224169, "1", List2!$T$2:$T$224169, "1", List2!$W$2:$W$224169, "inf", List2!$X$2:$X$224169, "p", List2!$A$2:$A$214154, $A15)</f>
        <v>0</v>
      </c>
      <c r="K15" s="103">
        <f>countifs(List!$U$2:$U$161441, $B$9, List!$S$2:$S$161441, "1", List!$T$2:$T$161441, "0", List!$W$2:$W$161441, "inf", List!$X$2:$X$161441, "p", List!$A$2:$A$161441, $A15)+countifs(List2!$U$2:$U$224169, $B$9, List2!$S$2:$S$224169, "1", List2!$T$2:$T$224169, "0", List2!$W$2:$W$224169, "inf", List2!$X$2:$X$224169, "p", List2!$A$2:$A$214154, $A15)</f>
        <v>0</v>
      </c>
      <c r="L15" s="103">
        <f>countifs(List!$U$2:$U$161441, $B$9, List!$S$2:$S$161441, "1", List!$T$2:$T$161441, "1", List!$W$2:$W$161441, "inf", List!$X$2:$X$161441, "m", List!$A$2:$A$161441, $A15)+countifs(List2!$U$2:$U$224169, $B$9, List2!$S$2:$S$224169, "1", List2!$T$2:$T$224169, "1", List2!$W$2:$W$224169, "inf", List2!$X$2:$X$224169, "m", List2!$A$2:$A$214154, $A15)</f>
        <v>0</v>
      </c>
      <c r="M15" s="103">
        <f>countifs(List!$U$2:$U$161441, $B$9, List!$S$2:$S$161441, "1", List!$T$2:$T$161441, "0", List!$W$2:$W$161441, "inf", List!$X$2:$X$161441, "m", List!$A$2:$A$161441, $A15)+countifs(List2!$U$2:$U$224169, $B$9, List2!$S$2:$S$224169, "1", List2!$T$2:$T$224169, "0", List2!$W$2:$W$224169, "inf", List2!$X$2:$X$224169, "m", List2!$A$2:$A$214154, $A15)</f>
        <v>0</v>
      </c>
      <c r="N15" s="103">
        <f>countifs(List!$U$2:$U$161441, $B$9, List!$S$2:$S$161441, "1", List!$T$2:$T$161441, "1", List!$W$2:$W$161441, "que", List!$X$2:$X$161441, "a", List!$A$2:$A$161441, $A15)+countifs(List2!$U$2:$U$224169, $B$9, List2!$S$2:$S$224169, "1", List2!$T$2:$T$224169, "1", List2!$W$2:$W$224169, "que", List2!$X$2:$X$224169, "a", List2!$A$2:$A$214154, $A15)</f>
        <v>0</v>
      </c>
      <c r="O15" s="103">
        <f>countifs(List!$U$2:$U$161441, $B$9, List!$S$2:$S$161441, "1", List!$T$2:$T$161441, "0", List!$W$2:$W$161441, "que", List!$X$2:$X$161441, "a", List!$A$2:$A$161441, $A15)+countifs(List2!$U$2:$U$224169, $B$9, List2!$S$2:$S$224169, "1", List2!$T$2:$T$224169, "0", List2!$W$2:$W$224169, "que", List2!$X$2:$X$224169, "a", List2!$A$2:$A$214154, $A15)</f>
        <v>0</v>
      </c>
      <c r="P15" s="103">
        <f>countifs(List!$U$2:$U$161441, $B$9, List!$S$2:$S$161441, "1", List!$T$2:$T$161441, "1", List!$W$2:$W$161441, "que", List!$X$2:$X$161441, "p", List!$A$2:$A$161441, $A15)+countifs(List2!$U$2:$U$224169, $B$9, List2!$S$2:$S$224169, "1", List2!$T$2:$T$224169, "1", List2!$W$2:$W$224169, "que", List2!$X$2:$X$224169, "p", List2!$A$2:$A$214154, $A15)</f>
        <v>0</v>
      </c>
      <c r="Q15" s="103">
        <f>countifs(List!$U$2:$U$161441, $B$9, List!$S$2:$S$161441, "1", List!$T$2:$T$161441, "0", List!$W$2:$W$161441, "que", List!$X$2:$X$161441, "p", List!$A$2:$A$161441, $A15)+countifs(List2!$U$2:$U$224169, $B$9, List2!$S$2:$S$224169, "1", List2!$T$2:$T$224169, "0", List2!$W$2:$W$224169, "que", List2!$X$2:$X$224169, "p", List2!$A$2:$A$214154, $A15)</f>
        <v>0</v>
      </c>
      <c r="R15" s="103">
        <f>countifs(List!$U$2:$U$161441, $B$9, List!$S$2:$S$161441, "1", List!$T$2:$T$161441, "1", List!$W$2:$W$161441, "que", List!$X$2:$X$161441, "m", List!$A$2:$A$161441, $A15)+countifs(List2!$U$2:$U$224169, $B$9, List2!$S$2:$S$224169, "1", List2!$T$2:$T$224169, "1", List2!$W$2:$W$224169, "que", List2!$X$2:$X$224169, "m", List2!$A$2:$A$214154, $A15)</f>
        <v>0</v>
      </c>
      <c r="S15" s="103">
        <f>countifs(List!$U$2:$U$161441, $B$9, List!$S$2:$S$161441, "1", List!$T$2:$T$161441, "0", List!$W$2:$W$161441, "que", List!$X$2:$X$161441, "m", List!$A$2:$A$161441, $A15)+countifs(List2!$U$2:$U$224169, $B$9, List2!$S$2:$S$224169, "1", List2!$T$2:$T$224169, "0", List2!$W$2:$W$224169, "que", List2!$X$2:$X$224169, "m", List2!$A$2:$A$214154, $A15)</f>
        <v>0</v>
      </c>
    </row>
    <row r="16">
      <c r="A16" s="105" t="str">
        <f>IF(Graphs!X7 = TRUE,Graphs!W7, 0)</f>
        <v>Bleikt.is</v>
      </c>
      <c r="B16" s="103">
        <f>countifs(List!$U$2:$U$161441, $B$9, List!$S$2:$S$161441, "1", List!$T$2:$T$161441, "1", List!$W$2:$W$161441, "tht", List!$X$2:$X$161441, "a", List!$A$2:$A$161441, $A16)+countifs(List2!$U$2:$U$224169, $B$9, List2!$S$2:$S$224169, "1", List2!$T$2:$T$224169, "1", List2!$W$2:$W$224169, "tht", List2!$X$2:$X$224169, "a", List2!$A$2:$A$214154, $A16)</f>
        <v>1</v>
      </c>
      <c r="C16" s="103">
        <f>countifs(List!$U$2:$U$161441, $B$9, List!$S$2:$S$161441, "1", List!$T$2:$T$161441, "0", List!$W$2:$W$161441, "tht", List!$X$2:$X$161441, "a", List!$A$2:$A$161441, $A16)+countifs(List2!$U$2:$U$224169, $B$9, List2!$S$2:$S$224169, "1", List2!$T$2:$T$224169, "0", List2!$W$2:$W$224169, "tht", List2!$X$2:$X$224169, "a", List2!$A$2:$A$214154, $A16)</f>
        <v>1</v>
      </c>
      <c r="D16" s="103">
        <f>countifs(List!$U$2:$U$161441, $B$9, List!$S$2:$S$161441, "1", List!$T$2:$T$161441, "1", List!$W$2:$W$161441, "tht", List!$X$2:$X$161441, "p", List!$A$2:$A$161441, $A16)+countifs(List2!$U$2:$U$224169, $B$9, List2!$S$2:$S$224169, "1", List2!$T$2:$T$224169, "1", List2!$W$2:$W$224169, "tht", List2!$X$2:$X$224169, "p", List2!$A$2:$A$214154, $A16)</f>
        <v>0</v>
      </c>
      <c r="E16" s="103">
        <f>countifs(List!$U$2:$U$161441, $B$9, List!$S$2:$S$161441, "1", List!$T$2:$T$161441, "0", List!$W$2:$W$161441, "tht", List!$X$2:$X$161441, "p", List!$A$2:$A$161441, $A16)+countifs(List2!$U$2:$U$224169, $B$9, List2!$S$2:$S$224169, "1", List2!$T$2:$T$224169, "0", List2!$W$2:$W$224169, "tht", List2!$X$2:$X$224169, "p", List2!$A$2:$A$214154, $A16)</f>
        <v>0</v>
      </c>
      <c r="F16" s="103">
        <f>countifs(List!$U$2:$U$161441, $B$9, List!$S$2:$S$161441, "1", List!$T$2:$T$161441, "1", List!$W$2:$W$161441, "tht", List!$X$2:$X$161441, "m", List!$A$2:$A$161441, $A16)+countifs(List2!$U$2:$U$224169, $B$9, List2!$S$2:$S$224169, "1", List2!$T$2:$T$224169, "1", List2!$W$2:$W$224169, "tht", List2!$X$2:$X$224169, "m", List2!$A$2:$A$214154, $A16)</f>
        <v>0</v>
      </c>
      <c r="G16" s="103">
        <f>countifs(List!$U$2:$U$161441, $B$9, List!$S$2:$S$161441, "1", List!$T$2:$T$161441, "0", List!$W$2:$W$161441, "tht", List!$X$2:$X$161441, "m", List!$A$2:$A$161441, $A16)+countifs(List2!$U$2:$U$224169, $B$9, List2!$S$2:$S$224169, "1", List2!$T$2:$T$224169, "0", List2!$W$2:$W$224169, "tht", List2!$X$2:$X$224169, "m", List2!$A$2:$A$214154, $A16)</f>
        <v>0</v>
      </c>
      <c r="H16" s="103">
        <f>countifs(List!$U$2:$U$161441, $B$9, List!$S$2:$S$161441, "1", List!$T$2:$T$161441, "1", List!$W$2:$W$161441, "inf", List!$X$2:$X$161441, "a", List!$A$2:$A$161441, $A16)+countifs(List2!$U$2:$U$224169, $B$9, List2!$S$2:$S$224169, "1", List2!$T$2:$T$224169, "1", List2!$W$2:$W$224169, "inf", List2!$X$2:$X$224169, "a", List2!$A$2:$A$214154, $A16)</f>
        <v>0</v>
      </c>
      <c r="I16" s="103">
        <f>countifs(List!$U$2:$U$161441, $B$9, List!$S$2:$S$161441, "1", List!$T$2:$T$161441, "0", List!$W$2:$W$161441, "inf", List!$X$2:$X$161441, "a", List!$A$2:$A$161441, $A16)+countifs(List2!$U$2:$U$224169, $B$9, List2!$S$2:$S$224169, "1", List2!$T$2:$T$224169, "0", List2!$W$2:$W$224169, "inf", List2!$X$2:$X$224169, "a", List2!$A$2:$A$214154, $A16)</f>
        <v>0</v>
      </c>
      <c r="J16" s="103">
        <f>countifs(List!$U$2:$U$161441, $B$9, List!$S$2:$S$161441, "1", List!$T$2:$T$161441, "1", List!$W$2:$W$161441, "inf", List!$X$2:$X$161441, "p", List!$A$2:$A$161441, $A16)+countifs(List2!$U$2:$U$224169, $B$9, List2!$S$2:$S$224169, "1", List2!$T$2:$T$224169, "1", List2!$W$2:$W$224169, "inf", List2!$X$2:$X$224169, "p", List2!$A$2:$A$214154, $A16)</f>
        <v>0</v>
      </c>
      <c r="K16" s="103">
        <f>countifs(List!$U$2:$U$161441, $B$9, List!$S$2:$S$161441, "1", List!$T$2:$T$161441, "0", List!$W$2:$W$161441, "inf", List!$X$2:$X$161441, "p", List!$A$2:$A$161441, $A16)+countifs(List2!$U$2:$U$224169, $B$9, List2!$S$2:$S$224169, "1", List2!$T$2:$T$224169, "0", List2!$W$2:$W$224169, "inf", List2!$X$2:$X$224169, "p", List2!$A$2:$A$214154, $A16)</f>
        <v>0</v>
      </c>
      <c r="L16" s="103">
        <f>countifs(List!$U$2:$U$161441, $B$9, List!$S$2:$S$161441, "1", List!$T$2:$T$161441, "1", List!$W$2:$W$161441, "inf", List!$X$2:$X$161441, "m", List!$A$2:$A$161441, $A16)+countifs(List2!$U$2:$U$224169, $B$9, List2!$S$2:$S$224169, "1", List2!$T$2:$T$224169, "1", List2!$W$2:$W$224169, "inf", List2!$X$2:$X$224169, "m", List2!$A$2:$A$214154, $A16)</f>
        <v>0</v>
      </c>
      <c r="M16" s="103">
        <f>countifs(List!$U$2:$U$161441, $B$9, List!$S$2:$S$161441, "1", List!$T$2:$T$161441, "0", List!$W$2:$W$161441, "inf", List!$X$2:$X$161441, "m", List!$A$2:$A$161441, $A16)+countifs(List2!$U$2:$U$224169, $B$9, List2!$S$2:$S$224169, "1", List2!$T$2:$T$224169, "0", List2!$W$2:$W$224169, "inf", List2!$X$2:$X$224169, "m", List2!$A$2:$A$214154, $A16)</f>
        <v>0</v>
      </c>
      <c r="N16" s="103">
        <f>countifs(List!$U$2:$U$161441, $B$9, List!$S$2:$S$161441, "1", List!$T$2:$T$161441, "1", List!$W$2:$W$161441, "que", List!$X$2:$X$161441, "a", List!$A$2:$A$161441, $A16)+countifs(List2!$U$2:$U$224169, $B$9, List2!$S$2:$S$224169, "1", List2!$T$2:$T$224169, "1", List2!$W$2:$W$224169, "que", List2!$X$2:$X$224169, "a", List2!$A$2:$A$214154, $A16)</f>
        <v>0</v>
      </c>
      <c r="O16" s="103">
        <f>countifs(List!$U$2:$U$161441, $B$9, List!$S$2:$S$161441, "1", List!$T$2:$T$161441, "0", List!$W$2:$W$161441, "que", List!$X$2:$X$161441, "a", List!$A$2:$A$161441, $A16)+countifs(List2!$U$2:$U$224169, $B$9, List2!$S$2:$S$224169, "1", List2!$T$2:$T$224169, "0", List2!$W$2:$W$224169, "que", List2!$X$2:$X$224169, "a", List2!$A$2:$A$214154, $A16)</f>
        <v>0</v>
      </c>
      <c r="P16" s="103">
        <f>countifs(List!$U$2:$U$161441, $B$9, List!$S$2:$S$161441, "1", List!$T$2:$T$161441, "1", List!$W$2:$W$161441, "que", List!$X$2:$X$161441, "p", List!$A$2:$A$161441, $A16)+countifs(List2!$U$2:$U$224169, $B$9, List2!$S$2:$S$224169, "1", List2!$T$2:$T$224169, "1", List2!$W$2:$W$224169, "que", List2!$X$2:$X$224169, "p", List2!$A$2:$A$214154, $A16)</f>
        <v>0</v>
      </c>
      <c r="Q16" s="103">
        <f>countifs(List!$U$2:$U$161441, $B$9, List!$S$2:$S$161441, "1", List!$T$2:$T$161441, "0", List!$W$2:$W$161441, "que", List!$X$2:$X$161441, "p", List!$A$2:$A$161441, $A16)+countifs(List2!$U$2:$U$224169, $B$9, List2!$S$2:$S$224169, "1", List2!$T$2:$T$224169, "0", List2!$W$2:$W$224169, "que", List2!$X$2:$X$224169, "p", List2!$A$2:$A$214154, $A16)</f>
        <v>0</v>
      </c>
      <c r="R16" s="103">
        <f>countifs(List!$U$2:$U$161441, $B$9, List!$S$2:$S$161441, "1", List!$T$2:$T$161441, "1", List!$W$2:$W$161441, "que", List!$X$2:$X$161441, "m", List!$A$2:$A$161441, $A16)+countifs(List2!$U$2:$U$224169, $B$9, List2!$S$2:$S$224169, "1", List2!$T$2:$T$224169, "1", List2!$W$2:$W$224169, "que", List2!$X$2:$X$224169, "m", List2!$A$2:$A$214154, $A16)</f>
        <v>0</v>
      </c>
      <c r="S16" s="103">
        <f>countifs(List!$U$2:$U$161441, $B$9, List!$S$2:$S$161441, "1", List!$T$2:$T$161441, "0", List!$W$2:$W$161441, "que", List!$X$2:$X$161441, "m", List!$A$2:$A$161441, $A16)+countifs(List2!$U$2:$U$224169, $B$9, List2!$S$2:$S$224169, "1", List2!$T$2:$T$224169, "0", List2!$W$2:$W$224169, "que", List2!$X$2:$X$224169, "m", List2!$A$2:$A$214154, $A16)</f>
        <v>0</v>
      </c>
    </row>
    <row r="17">
      <c r="A17" s="106" t="str">
        <f>IF(Graphs!X8 = TRUE,Graphs!W8, 0)</f>
        <v>Bóndi.is</v>
      </c>
      <c r="B17" s="103">
        <f>countifs(List!$U$2:$U$161441, $B$9, List!$S$2:$S$161441, "1", List!$T$2:$T$161441, "1", List!$W$2:$W$161441, "tht", List!$X$2:$X$161441, "a", List!$A$2:$A$161441, $A17)+countifs(List2!$U$2:$U$224169, $B$9, List2!$S$2:$S$224169, "1", List2!$T$2:$T$224169, "1", List2!$W$2:$W$224169, "tht", List2!$X$2:$X$224169, "a", List2!$A$2:$A$214154, $A17)</f>
        <v>0</v>
      </c>
      <c r="C17" s="103">
        <f>countifs(List!$U$2:$U$161441, $B$9, List!$S$2:$S$161441, "1", List!$T$2:$T$161441, "0", List!$W$2:$W$161441, "tht", List!$X$2:$X$161441, "a", List!$A$2:$A$161441, $A17)+countifs(List2!$U$2:$U$224169, $B$9, List2!$S$2:$S$224169, "1", List2!$T$2:$T$224169, "0", List2!$W$2:$W$224169, "tht", List2!$X$2:$X$224169, "a", List2!$A$2:$A$214154, $A17)</f>
        <v>0</v>
      </c>
      <c r="D17" s="103">
        <f>countifs(List!$U$2:$U$161441, $B$9, List!$S$2:$S$161441, "1", List!$T$2:$T$161441, "1", List!$W$2:$W$161441, "tht", List!$X$2:$X$161441, "p", List!$A$2:$A$161441, $A17)+countifs(List2!$U$2:$U$224169, $B$9, List2!$S$2:$S$224169, "1", List2!$T$2:$T$224169, "1", List2!$W$2:$W$224169, "tht", List2!$X$2:$X$224169, "p", List2!$A$2:$A$214154, $A17)</f>
        <v>0</v>
      </c>
      <c r="E17" s="103">
        <f>countifs(List!$U$2:$U$161441, $B$9, List!$S$2:$S$161441, "1", List!$T$2:$T$161441, "0", List!$W$2:$W$161441, "tht", List!$X$2:$X$161441, "p", List!$A$2:$A$161441, $A17)+countifs(List2!$U$2:$U$224169, $B$9, List2!$S$2:$S$224169, "1", List2!$T$2:$T$224169, "0", List2!$W$2:$W$224169, "tht", List2!$X$2:$X$224169, "p", List2!$A$2:$A$214154, $A17)</f>
        <v>0</v>
      </c>
      <c r="F17" s="103">
        <f>countifs(List!$U$2:$U$161441, $B$9, List!$S$2:$S$161441, "1", List!$T$2:$T$161441, "1", List!$W$2:$W$161441, "tht", List!$X$2:$X$161441, "m", List!$A$2:$A$161441, $A17)+countifs(List2!$U$2:$U$224169, $B$9, List2!$S$2:$S$224169, "1", List2!$T$2:$T$224169, "1", List2!$W$2:$W$224169, "tht", List2!$X$2:$X$224169, "m", List2!$A$2:$A$214154, $A17)</f>
        <v>0</v>
      </c>
      <c r="G17" s="103">
        <f>countifs(List!$U$2:$U$161441, $B$9, List!$S$2:$S$161441, "1", List!$T$2:$T$161441, "0", List!$W$2:$W$161441, "tht", List!$X$2:$X$161441, "m", List!$A$2:$A$161441, $A17)+countifs(List2!$U$2:$U$224169, $B$9, List2!$S$2:$S$224169, "1", List2!$T$2:$T$224169, "0", List2!$W$2:$W$224169, "tht", List2!$X$2:$X$224169, "m", List2!$A$2:$A$214154, $A17)</f>
        <v>0</v>
      </c>
      <c r="H17" s="103">
        <f>countifs(List!$U$2:$U$161441, $B$9, List!$S$2:$S$161441, "1", List!$T$2:$T$161441, "1", List!$W$2:$W$161441, "inf", List!$X$2:$X$161441, "a", List!$A$2:$A$161441, $A17)+countifs(List2!$U$2:$U$224169, $B$9, List2!$S$2:$S$224169, "1", List2!$T$2:$T$224169, "1", List2!$W$2:$W$224169, "inf", List2!$X$2:$X$224169, "a", List2!$A$2:$A$214154, $A17)</f>
        <v>0</v>
      </c>
      <c r="I17" s="103">
        <f>countifs(List!$U$2:$U$161441, $B$9, List!$S$2:$S$161441, "1", List!$T$2:$T$161441, "0", List!$W$2:$W$161441, "inf", List!$X$2:$X$161441, "a", List!$A$2:$A$161441, $A17)+countifs(List2!$U$2:$U$224169, $B$9, List2!$S$2:$S$224169, "1", List2!$T$2:$T$224169, "0", List2!$W$2:$W$224169, "inf", List2!$X$2:$X$224169, "a", List2!$A$2:$A$214154, $A17)</f>
        <v>0</v>
      </c>
      <c r="J17" s="103">
        <f>countifs(List!$U$2:$U$161441, $B$9, List!$S$2:$S$161441, "1", List!$T$2:$T$161441, "1", List!$W$2:$W$161441, "inf", List!$X$2:$X$161441, "p", List!$A$2:$A$161441, $A17)+countifs(List2!$U$2:$U$224169, $B$9, List2!$S$2:$S$224169, "1", List2!$T$2:$T$224169, "1", List2!$W$2:$W$224169, "inf", List2!$X$2:$X$224169, "p", List2!$A$2:$A$214154, $A17)</f>
        <v>0</v>
      </c>
      <c r="K17" s="103">
        <f>countifs(List!$U$2:$U$161441, $B$9, List!$S$2:$S$161441, "1", List!$T$2:$T$161441, "0", List!$W$2:$W$161441, "inf", List!$X$2:$X$161441, "p", List!$A$2:$A$161441, $A17)+countifs(List2!$U$2:$U$224169, $B$9, List2!$S$2:$S$224169, "1", List2!$T$2:$T$224169, "0", List2!$W$2:$W$224169, "inf", List2!$X$2:$X$224169, "p", List2!$A$2:$A$214154, $A17)</f>
        <v>0</v>
      </c>
      <c r="L17" s="103">
        <f>countifs(List!$U$2:$U$161441, $B$9, List!$S$2:$S$161441, "1", List!$T$2:$T$161441, "1", List!$W$2:$W$161441, "inf", List!$X$2:$X$161441, "m", List!$A$2:$A$161441, $A17)+countifs(List2!$U$2:$U$224169, $B$9, List2!$S$2:$S$224169, "1", List2!$T$2:$T$224169, "1", List2!$W$2:$W$224169, "inf", List2!$X$2:$X$224169, "m", List2!$A$2:$A$214154, $A17)</f>
        <v>0</v>
      </c>
      <c r="M17" s="103">
        <f>countifs(List!$U$2:$U$161441, $B$9, List!$S$2:$S$161441, "1", List!$T$2:$T$161441, "0", List!$W$2:$W$161441, "inf", List!$X$2:$X$161441, "m", List!$A$2:$A$161441, $A17)+countifs(List2!$U$2:$U$224169, $B$9, List2!$S$2:$S$224169, "1", List2!$T$2:$T$224169, "0", List2!$W$2:$W$224169, "inf", List2!$X$2:$X$224169, "m", List2!$A$2:$A$214154, $A17)</f>
        <v>0</v>
      </c>
      <c r="N17" s="103">
        <f>countifs(List!$U$2:$U$161441, $B$9, List!$S$2:$S$161441, "1", List!$T$2:$T$161441, "1", List!$W$2:$W$161441, "que", List!$X$2:$X$161441, "a", List!$A$2:$A$161441, $A17)+countifs(List2!$U$2:$U$224169, $B$9, List2!$S$2:$S$224169, "1", List2!$T$2:$T$224169, "1", List2!$W$2:$W$224169, "que", List2!$X$2:$X$224169, "a", List2!$A$2:$A$214154, $A17)</f>
        <v>0</v>
      </c>
      <c r="O17" s="103">
        <f>countifs(List!$U$2:$U$161441, $B$9, List!$S$2:$S$161441, "1", List!$T$2:$T$161441, "0", List!$W$2:$W$161441, "que", List!$X$2:$X$161441, "a", List!$A$2:$A$161441, $A17)+countifs(List2!$U$2:$U$224169, $B$9, List2!$S$2:$S$224169, "1", List2!$T$2:$T$224169, "0", List2!$W$2:$W$224169, "que", List2!$X$2:$X$224169, "a", List2!$A$2:$A$214154, $A17)</f>
        <v>0</v>
      </c>
      <c r="P17" s="103">
        <f>countifs(List!$U$2:$U$161441, $B$9, List!$S$2:$S$161441, "1", List!$T$2:$T$161441, "1", List!$W$2:$W$161441, "que", List!$X$2:$X$161441, "p", List!$A$2:$A$161441, $A17)+countifs(List2!$U$2:$U$224169, $B$9, List2!$S$2:$S$224169, "1", List2!$T$2:$T$224169, "1", List2!$W$2:$W$224169, "que", List2!$X$2:$X$224169, "p", List2!$A$2:$A$214154, $A17)</f>
        <v>0</v>
      </c>
      <c r="Q17" s="103">
        <f>countifs(List!$U$2:$U$161441, $B$9, List!$S$2:$S$161441, "1", List!$T$2:$T$161441, "0", List!$W$2:$W$161441, "que", List!$X$2:$X$161441, "p", List!$A$2:$A$161441, $A17)+countifs(List2!$U$2:$U$224169, $B$9, List2!$S$2:$S$224169, "1", List2!$T$2:$T$224169, "0", List2!$W$2:$W$224169, "que", List2!$X$2:$X$224169, "p", List2!$A$2:$A$214154, $A17)</f>
        <v>0</v>
      </c>
      <c r="R17" s="103">
        <f>countifs(List!$U$2:$U$161441, $B$9, List!$S$2:$S$161441, "1", List!$T$2:$T$161441, "1", List!$W$2:$W$161441, "que", List!$X$2:$X$161441, "m", List!$A$2:$A$161441, $A17)+countifs(List2!$U$2:$U$224169, $B$9, List2!$S$2:$S$224169, "1", List2!$T$2:$T$224169, "1", List2!$W$2:$W$224169, "que", List2!$X$2:$X$224169, "m", List2!$A$2:$A$214154, $A17)</f>
        <v>0</v>
      </c>
      <c r="S17" s="103">
        <f>countifs(List!$U$2:$U$161441, $B$9, List!$S$2:$S$161441, "1", List!$T$2:$T$161441, "0", List!$W$2:$W$161441, "que", List!$X$2:$X$161441, "m", List!$A$2:$A$161441, $A17)+countifs(List2!$U$2:$U$224169, $B$9, List2!$S$2:$S$224169, "1", List2!$T$2:$T$224169, "0", List2!$W$2:$W$224169, "que", List2!$X$2:$X$224169, "m", List2!$A$2:$A$214154, $A17)</f>
        <v>0</v>
      </c>
    </row>
    <row r="18">
      <c r="A18" s="106" t="str">
        <f>IF(Graphs!X9 = TRUE,Graphs!W9, 0)</f>
        <v>Bylgjan</v>
      </c>
      <c r="B18" s="103">
        <f>countifs(List!$U$2:$U$161441, $B$9, List!$S$2:$S$161441, "1", List!$T$2:$T$161441, "1", List!$W$2:$W$161441, "tht", List!$X$2:$X$161441, "a", List!$A$2:$A$161441, $A18)+countifs(List2!$U$2:$U$224169, $B$9, List2!$S$2:$S$224169, "1", List2!$T$2:$T$224169, "1", List2!$W$2:$W$224169, "tht", List2!$X$2:$X$224169, "a", List2!$A$2:$A$214154, $A18)</f>
        <v>1</v>
      </c>
      <c r="C18" s="103">
        <f>countifs(List!$U$2:$U$161441, $B$9, List!$S$2:$S$161441, "1", List!$T$2:$T$161441, "0", List!$W$2:$W$161441, "tht", List!$X$2:$X$161441, "a", List!$A$2:$A$161441, $A18)+countifs(List2!$U$2:$U$224169, $B$9, List2!$S$2:$S$224169, "1", List2!$T$2:$T$224169, "0", List2!$W$2:$W$224169, "tht", List2!$X$2:$X$224169, "a", List2!$A$2:$A$214154, $A18)</f>
        <v>0</v>
      </c>
      <c r="D18" s="103">
        <f>countifs(List!$U$2:$U$161441, $B$9, List!$S$2:$S$161441, "1", List!$T$2:$T$161441, "1", List!$W$2:$W$161441, "tht", List!$X$2:$X$161441, "p", List!$A$2:$A$161441, $A18)+countifs(List2!$U$2:$U$224169, $B$9, List2!$S$2:$S$224169, "1", List2!$T$2:$T$224169, "1", List2!$W$2:$W$224169, "tht", List2!$X$2:$X$224169, "p", List2!$A$2:$A$214154, $A18)</f>
        <v>0</v>
      </c>
      <c r="E18" s="103">
        <f>countifs(List!$U$2:$U$161441, $B$9, List!$S$2:$S$161441, "1", List!$T$2:$T$161441, "0", List!$W$2:$W$161441, "tht", List!$X$2:$X$161441, "p", List!$A$2:$A$161441, $A18)+countifs(List2!$U$2:$U$224169, $B$9, List2!$S$2:$S$224169, "1", List2!$T$2:$T$224169, "0", List2!$W$2:$W$224169, "tht", List2!$X$2:$X$224169, "p", List2!$A$2:$A$214154, $A18)</f>
        <v>0</v>
      </c>
      <c r="F18" s="103">
        <f>countifs(List!$U$2:$U$161441, $B$9, List!$S$2:$S$161441, "1", List!$T$2:$T$161441, "1", List!$W$2:$W$161441, "tht", List!$X$2:$X$161441, "m", List!$A$2:$A$161441, $A18)+countifs(List2!$U$2:$U$224169, $B$9, List2!$S$2:$S$224169, "1", List2!$T$2:$T$224169, "1", List2!$W$2:$W$224169, "tht", List2!$X$2:$X$224169, "m", List2!$A$2:$A$214154, $A18)</f>
        <v>0</v>
      </c>
      <c r="G18" s="103">
        <f>countifs(List!$U$2:$U$161441, $B$9, List!$S$2:$S$161441, "1", List!$T$2:$T$161441, "0", List!$W$2:$W$161441, "tht", List!$X$2:$X$161441, "m", List!$A$2:$A$161441, $A18)+countifs(List2!$U$2:$U$224169, $B$9, List2!$S$2:$S$224169, "1", List2!$T$2:$T$224169, "0", List2!$W$2:$W$224169, "tht", List2!$X$2:$X$224169, "m", List2!$A$2:$A$214154, $A18)</f>
        <v>0</v>
      </c>
      <c r="H18" s="103">
        <f>countifs(List!$U$2:$U$161441, $B$9, List!$S$2:$S$161441, "1", List!$T$2:$T$161441, "1", List!$W$2:$W$161441, "inf", List!$X$2:$X$161441, "a", List!$A$2:$A$161441, $A18)+countifs(List2!$U$2:$U$224169, $B$9, List2!$S$2:$S$224169, "1", List2!$T$2:$T$224169, "1", List2!$W$2:$W$224169, "inf", List2!$X$2:$X$224169, "a", List2!$A$2:$A$214154, $A18)</f>
        <v>0</v>
      </c>
      <c r="I18" s="103">
        <f>countifs(List!$U$2:$U$161441, $B$9, List!$S$2:$S$161441, "1", List!$T$2:$T$161441, "0", List!$W$2:$W$161441, "inf", List!$X$2:$X$161441, "a", List!$A$2:$A$161441, $A18)+countifs(List2!$U$2:$U$224169, $B$9, List2!$S$2:$S$224169, "1", List2!$T$2:$T$224169, "0", List2!$W$2:$W$224169, "inf", List2!$X$2:$X$224169, "a", List2!$A$2:$A$214154, $A18)</f>
        <v>0</v>
      </c>
      <c r="J18" s="103">
        <f>countifs(List!$U$2:$U$161441, $B$9, List!$S$2:$S$161441, "1", List!$T$2:$T$161441, "1", List!$W$2:$W$161441, "inf", List!$X$2:$X$161441, "p", List!$A$2:$A$161441, $A18)+countifs(List2!$U$2:$U$224169, $B$9, List2!$S$2:$S$224169, "1", List2!$T$2:$T$224169, "1", List2!$W$2:$W$224169, "inf", List2!$X$2:$X$224169, "p", List2!$A$2:$A$214154, $A18)</f>
        <v>0</v>
      </c>
      <c r="K18" s="103">
        <f>countifs(List!$U$2:$U$161441, $B$9, List!$S$2:$S$161441, "1", List!$T$2:$T$161441, "0", List!$W$2:$W$161441, "inf", List!$X$2:$X$161441, "p", List!$A$2:$A$161441, $A18)+countifs(List2!$U$2:$U$224169, $B$9, List2!$S$2:$S$224169, "1", List2!$T$2:$T$224169, "0", List2!$W$2:$W$224169, "inf", List2!$X$2:$X$224169, "p", List2!$A$2:$A$214154, $A18)</f>
        <v>0</v>
      </c>
      <c r="L18" s="103">
        <f>countifs(List!$U$2:$U$161441, $B$9, List!$S$2:$S$161441, "1", List!$T$2:$T$161441, "1", List!$W$2:$W$161441, "inf", List!$X$2:$X$161441, "m", List!$A$2:$A$161441, $A18)+countifs(List2!$U$2:$U$224169, $B$9, List2!$S$2:$S$224169, "1", List2!$T$2:$T$224169, "1", List2!$W$2:$W$224169, "inf", List2!$X$2:$X$224169, "m", List2!$A$2:$A$214154, $A18)</f>
        <v>0</v>
      </c>
      <c r="M18" s="103">
        <f>countifs(List!$U$2:$U$161441, $B$9, List!$S$2:$S$161441, "1", List!$T$2:$T$161441, "0", List!$W$2:$W$161441, "inf", List!$X$2:$X$161441, "m", List!$A$2:$A$161441, $A18)+countifs(List2!$U$2:$U$224169, $B$9, List2!$S$2:$S$224169, "1", List2!$T$2:$T$224169, "0", List2!$W$2:$W$224169, "inf", List2!$X$2:$X$224169, "m", List2!$A$2:$A$214154, $A18)</f>
        <v>0</v>
      </c>
      <c r="N18" s="103">
        <f>countifs(List!$U$2:$U$161441, $B$9, List!$S$2:$S$161441, "1", List!$T$2:$T$161441, "1", List!$W$2:$W$161441, "que", List!$X$2:$X$161441, "a", List!$A$2:$A$161441, $A18)+countifs(List2!$U$2:$U$224169, $B$9, List2!$S$2:$S$224169, "1", List2!$T$2:$T$224169, "1", List2!$W$2:$W$224169, "que", List2!$X$2:$X$224169, "a", List2!$A$2:$A$214154, $A18)</f>
        <v>0</v>
      </c>
      <c r="O18" s="103">
        <f>countifs(List!$U$2:$U$161441, $B$9, List!$S$2:$S$161441, "1", List!$T$2:$T$161441, "0", List!$W$2:$W$161441, "que", List!$X$2:$X$161441, "a", List!$A$2:$A$161441, $A18)+countifs(List2!$U$2:$U$224169, $B$9, List2!$S$2:$S$224169, "1", List2!$T$2:$T$224169, "0", List2!$W$2:$W$224169, "que", List2!$X$2:$X$224169, "a", List2!$A$2:$A$214154, $A18)</f>
        <v>0</v>
      </c>
      <c r="P18" s="103">
        <f>countifs(List!$U$2:$U$161441, $B$9, List!$S$2:$S$161441, "1", List!$T$2:$T$161441, "1", List!$W$2:$W$161441, "que", List!$X$2:$X$161441, "p", List!$A$2:$A$161441, $A18)+countifs(List2!$U$2:$U$224169, $B$9, List2!$S$2:$S$224169, "1", List2!$T$2:$T$224169, "1", List2!$W$2:$W$224169, "que", List2!$X$2:$X$224169, "p", List2!$A$2:$A$214154, $A18)</f>
        <v>0</v>
      </c>
      <c r="Q18" s="103">
        <f>countifs(List!$U$2:$U$161441, $B$9, List!$S$2:$S$161441, "1", List!$T$2:$T$161441, "0", List!$W$2:$W$161441, "que", List!$X$2:$X$161441, "p", List!$A$2:$A$161441, $A18)+countifs(List2!$U$2:$U$224169, $B$9, List2!$S$2:$S$224169, "1", List2!$T$2:$T$224169, "0", List2!$W$2:$W$224169, "que", List2!$X$2:$X$224169, "p", List2!$A$2:$A$214154, $A18)</f>
        <v>0</v>
      </c>
      <c r="R18" s="103">
        <f>countifs(List!$U$2:$U$161441, $B$9, List!$S$2:$S$161441, "1", List!$T$2:$T$161441, "1", List!$W$2:$W$161441, "que", List!$X$2:$X$161441, "m", List!$A$2:$A$161441, $A18)+countifs(List2!$U$2:$U$224169, $B$9, List2!$S$2:$S$224169, "1", List2!$T$2:$T$224169, "1", List2!$W$2:$W$224169, "que", List2!$X$2:$X$224169, "m", List2!$A$2:$A$214154, $A18)</f>
        <v>0</v>
      </c>
      <c r="S18" s="103">
        <f>countifs(List!$U$2:$U$161441, $B$9, List!$S$2:$S$161441, "1", List!$T$2:$T$161441, "0", List!$W$2:$W$161441, "que", List!$X$2:$X$161441, "m", List!$A$2:$A$161441, $A18)+countifs(List2!$U$2:$U$224169, $B$9, List2!$S$2:$S$224169, "1", List2!$T$2:$T$224169, "0", List2!$W$2:$W$224169, "que", List2!$X$2:$X$224169, "m", List2!$A$2:$A$214154, $A18)</f>
        <v>0</v>
      </c>
    </row>
    <row r="19">
      <c r="A19" s="105" t="str">
        <f>IF(Graphs!X10 = TRUE,Graphs!W10, 0)</f>
        <v>DV.is</v>
      </c>
      <c r="B19" s="103">
        <f>countifs(List!$U$2:$U$161441, $B$9, List!$S$2:$S$161441, "1", List!$T$2:$T$161441, "1", List!$W$2:$W$161441, "tht", List!$X$2:$X$161441, "a", List!$A$2:$A$161441, $A19)+countifs(List2!$U$2:$U$224169, $B$9, List2!$S$2:$S$224169, "1", List2!$T$2:$T$224169, "1", List2!$W$2:$W$224169, "tht", List2!$X$2:$X$224169, "a", List2!$A$2:$A$214154, $A19)</f>
        <v>38</v>
      </c>
      <c r="C19" s="103">
        <f>countifs(List!$U$2:$U$161441, $B$9, List!$S$2:$S$161441, "1", List!$T$2:$T$161441, "0", List!$W$2:$W$161441, "tht", List!$X$2:$X$161441, "a", List!$A$2:$A$161441, $A19)+countifs(List2!$U$2:$U$224169, $B$9, List2!$S$2:$S$224169, "1", List2!$T$2:$T$224169, "0", List2!$W$2:$W$224169, "tht", List2!$X$2:$X$224169, "a", List2!$A$2:$A$214154, $A19)</f>
        <v>12</v>
      </c>
      <c r="D19" s="103">
        <f>countifs(List!$U$2:$U$161441, $B$9, List!$S$2:$S$161441, "1", List!$T$2:$T$161441, "1", List!$W$2:$W$161441, "tht", List!$X$2:$X$161441, "p", List!$A$2:$A$161441, $A19)+countifs(List2!$U$2:$U$224169, $B$9, List2!$S$2:$S$224169, "1", List2!$T$2:$T$224169, "1", List2!$W$2:$W$224169, "tht", List2!$X$2:$X$224169, "p", List2!$A$2:$A$214154, $A19)</f>
        <v>0</v>
      </c>
      <c r="E19" s="103">
        <f>countifs(List!$U$2:$U$161441, $B$9, List!$S$2:$S$161441, "1", List!$T$2:$T$161441, "0", List!$W$2:$W$161441, "tht", List!$X$2:$X$161441, "p", List!$A$2:$A$161441, $A19)+countifs(List2!$U$2:$U$224169, $B$9, List2!$S$2:$S$224169, "1", List2!$T$2:$T$224169, "0", List2!$W$2:$W$224169, "tht", List2!$X$2:$X$224169, "p", List2!$A$2:$A$214154, $A19)</f>
        <v>0</v>
      </c>
      <c r="F19" s="103">
        <f>countifs(List!$U$2:$U$161441, $B$9, List!$S$2:$S$161441, "1", List!$T$2:$T$161441, "1", List!$W$2:$W$161441, "tht", List!$X$2:$X$161441, "m", List!$A$2:$A$161441, $A19)+countifs(List2!$U$2:$U$224169, $B$9, List2!$S$2:$S$224169, "1", List2!$T$2:$T$224169, "1", List2!$W$2:$W$224169, "tht", List2!$X$2:$X$224169, "m", List2!$A$2:$A$214154, $A19)</f>
        <v>0</v>
      </c>
      <c r="G19" s="103">
        <f>countifs(List!$U$2:$U$161441, $B$9, List!$S$2:$S$161441, "1", List!$T$2:$T$161441, "0", List!$W$2:$W$161441, "tht", List!$X$2:$X$161441, "m", List!$A$2:$A$161441, $A19)+countifs(List2!$U$2:$U$224169, $B$9, List2!$S$2:$S$224169, "1", List2!$T$2:$T$224169, "0", List2!$W$2:$W$224169, "tht", List2!$X$2:$X$224169, "m", List2!$A$2:$A$214154, $A19)</f>
        <v>0</v>
      </c>
      <c r="H19" s="103">
        <f>countifs(List!$U$2:$U$161441, $B$9, List!$S$2:$S$161441, "1", List!$T$2:$T$161441, "1", List!$W$2:$W$161441, "inf", List!$X$2:$X$161441, "a", List!$A$2:$A$161441, $A19)+countifs(List2!$U$2:$U$224169, $B$9, List2!$S$2:$S$224169, "1", List2!$T$2:$T$224169, "1", List2!$W$2:$W$224169, "inf", List2!$X$2:$X$224169, "a", List2!$A$2:$A$214154, $A19)</f>
        <v>0</v>
      </c>
      <c r="I19" s="103">
        <f>countifs(List!$U$2:$U$161441, $B$9, List!$S$2:$S$161441, "1", List!$T$2:$T$161441, "0", List!$W$2:$W$161441, "inf", List!$X$2:$X$161441, "a", List!$A$2:$A$161441, $A19)+countifs(List2!$U$2:$U$224169, $B$9, List2!$S$2:$S$224169, "1", List2!$T$2:$T$224169, "0", List2!$W$2:$W$224169, "inf", List2!$X$2:$X$224169, "a", List2!$A$2:$A$214154, $A19)</f>
        <v>0</v>
      </c>
      <c r="J19" s="103">
        <f>countifs(List!$U$2:$U$161441, $B$9, List!$S$2:$S$161441, "1", List!$T$2:$T$161441, "1", List!$W$2:$W$161441, "inf", List!$X$2:$X$161441, "p", List!$A$2:$A$161441, $A19)+countifs(List2!$U$2:$U$224169, $B$9, List2!$S$2:$S$224169, "1", List2!$T$2:$T$224169, "1", List2!$W$2:$W$224169, "inf", List2!$X$2:$X$224169, "p", List2!$A$2:$A$214154, $A19)</f>
        <v>0</v>
      </c>
      <c r="K19" s="103">
        <f>countifs(List!$U$2:$U$161441, $B$9, List!$S$2:$S$161441, "1", List!$T$2:$T$161441, "0", List!$W$2:$W$161441, "inf", List!$X$2:$X$161441, "p", List!$A$2:$A$161441, $A19)+countifs(List2!$U$2:$U$224169, $B$9, List2!$S$2:$S$224169, "1", List2!$T$2:$T$224169, "0", List2!$W$2:$W$224169, "inf", List2!$X$2:$X$224169, "p", List2!$A$2:$A$214154, $A19)</f>
        <v>0</v>
      </c>
      <c r="L19" s="103">
        <f>countifs(List!$U$2:$U$161441, $B$9, List!$S$2:$S$161441, "1", List!$T$2:$T$161441, "1", List!$W$2:$W$161441, "inf", List!$X$2:$X$161441, "m", List!$A$2:$A$161441, $A19)+countifs(List2!$U$2:$U$224169, $B$9, List2!$S$2:$S$224169, "1", List2!$T$2:$T$224169, "1", List2!$W$2:$W$224169, "inf", List2!$X$2:$X$224169, "m", List2!$A$2:$A$214154, $A19)</f>
        <v>0</v>
      </c>
      <c r="M19" s="103">
        <f>countifs(List!$U$2:$U$161441, $B$9, List!$S$2:$S$161441, "1", List!$T$2:$T$161441, "0", List!$W$2:$W$161441, "inf", List!$X$2:$X$161441, "m", List!$A$2:$A$161441, $A19)+countifs(List2!$U$2:$U$224169, $B$9, List2!$S$2:$S$224169, "1", List2!$T$2:$T$224169, "0", List2!$W$2:$W$224169, "inf", List2!$X$2:$X$224169, "m", List2!$A$2:$A$214154, $A19)</f>
        <v>0</v>
      </c>
      <c r="N19" s="103">
        <f>countifs(List!$U$2:$U$161441, $B$9, List!$S$2:$S$161441, "1", List!$T$2:$T$161441, "1", List!$W$2:$W$161441, "que", List!$X$2:$X$161441, "a", List!$A$2:$A$161441, $A19)+countifs(List2!$U$2:$U$224169, $B$9, List2!$S$2:$S$224169, "1", List2!$T$2:$T$224169, "1", List2!$W$2:$W$224169, "que", List2!$X$2:$X$224169, "a", List2!$A$2:$A$214154, $A19)</f>
        <v>0</v>
      </c>
      <c r="O19" s="103">
        <f>countifs(List!$U$2:$U$161441, $B$9, List!$S$2:$S$161441, "1", List!$T$2:$T$161441, "0", List!$W$2:$W$161441, "que", List!$X$2:$X$161441, "a", List!$A$2:$A$161441, $A19)+countifs(List2!$U$2:$U$224169, $B$9, List2!$S$2:$S$224169, "1", List2!$T$2:$T$224169, "0", List2!$W$2:$W$224169, "que", List2!$X$2:$X$224169, "a", List2!$A$2:$A$214154, $A19)</f>
        <v>0</v>
      </c>
      <c r="P19" s="103">
        <f>countifs(List!$U$2:$U$161441, $B$9, List!$S$2:$S$161441, "1", List!$T$2:$T$161441, "1", List!$W$2:$W$161441, "que", List!$X$2:$X$161441, "p", List!$A$2:$A$161441, $A19)+countifs(List2!$U$2:$U$224169, $B$9, List2!$S$2:$S$224169, "1", List2!$T$2:$T$224169, "1", List2!$W$2:$W$224169, "que", List2!$X$2:$X$224169, "p", List2!$A$2:$A$214154, $A19)</f>
        <v>0</v>
      </c>
      <c r="Q19" s="103">
        <f>countifs(List!$U$2:$U$161441, $B$9, List!$S$2:$S$161441, "1", List!$T$2:$T$161441, "0", List!$W$2:$W$161441, "que", List!$X$2:$X$161441, "p", List!$A$2:$A$161441, $A19)+countifs(List2!$U$2:$U$224169, $B$9, List2!$S$2:$S$224169, "1", List2!$T$2:$T$224169, "0", List2!$W$2:$W$224169, "que", List2!$X$2:$X$224169, "p", List2!$A$2:$A$214154, $A19)</f>
        <v>0</v>
      </c>
      <c r="R19" s="103">
        <f>countifs(List!$U$2:$U$161441, $B$9, List!$S$2:$S$161441, "1", List!$T$2:$T$161441, "1", List!$W$2:$W$161441, "que", List!$X$2:$X$161441, "m", List!$A$2:$A$161441, $A19)+countifs(List2!$U$2:$U$224169, $B$9, List2!$S$2:$S$224169, "1", List2!$T$2:$T$224169, "1", List2!$W$2:$W$224169, "que", List2!$X$2:$X$224169, "m", List2!$A$2:$A$214154, $A19)</f>
        <v>0</v>
      </c>
      <c r="S19" s="103">
        <f>countifs(List!$U$2:$U$161441, $B$9, List!$S$2:$S$161441, "1", List!$T$2:$T$161441, "0", List!$W$2:$W$161441, "que", List!$X$2:$X$161441, "m", List!$A$2:$A$161441, $A19)+countifs(List2!$U$2:$U$224169, $B$9, List2!$S$2:$S$224169, "1", List2!$T$2:$T$224169, "0", List2!$W$2:$W$224169, "que", List2!$X$2:$X$224169, "m", List2!$A$2:$A$214154, $A19)</f>
        <v>0</v>
      </c>
    </row>
    <row r="20">
      <c r="A20" s="106" t="str">
        <f>IF(Graphs!X11 = TRUE,Graphs!W11, 0)</f>
        <v>Eiðfaxi</v>
      </c>
      <c r="B20" s="103">
        <f>countifs(List!$U$2:$U$161441, $B$9, List!$S$2:$S$161441, "1", List!$T$2:$T$161441, "1", List!$W$2:$W$161441, "tht", List!$X$2:$X$161441, "a", List!$A$2:$A$161441, $A20)+countifs(List2!$U$2:$U$224169, $B$9, List2!$S$2:$S$224169, "1", List2!$T$2:$T$224169, "1", List2!$W$2:$W$224169, "tht", List2!$X$2:$X$224169, "a", List2!$A$2:$A$214154, $A20)</f>
        <v>0</v>
      </c>
      <c r="C20" s="103">
        <f>countifs(List!$U$2:$U$161441, $B$9, List!$S$2:$S$161441, "1", List!$T$2:$T$161441, "0", List!$W$2:$W$161441, "tht", List!$X$2:$X$161441, "a", List!$A$2:$A$161441, $A20)+countifs(List2!$U$2:$U$224169, $B$9, List2!$S$2:$S$224169, "1", List2!$T$2:$T$224169, "0", List2!$W$2:$W$224169, "tht", List2!$X$2:$X$224169, "a", List2!$A$2:$A$214154, $A20)</f>
        <v>0</v>
      </c>
      <c r="D20" s="103">
        <f>countifs(List!$U$2:$U$161441, $B$9, List!$S$2:$S$161441, "1", List!$T$2:$T$161441, "1", List!$W$2:$W$161441, "tht", List!$X$2:$X$161441, "p", List!$A$2:$A$161441, $A20)+countifs(List2!$U$2:$U$224169, $B$9, List2!$S$2:$S$224169, "1", List2!$T$2:$T$224169, "1", List2!$W$2:$W$224169, "tht", List2!$X$2:$X$224169, "p", List2!$A$2:$A$214154, $A20)</f>
        <v>0</v>
      </c>
      <c r="E20" s="103">
        <f>countifs(List!$U$2:$U$161441, $B$9, List!$S$2:$S$161441, "1", List!$T$2:$T$161441, "0", List!$W$2:$W$161441, "tht", List!$X$2:$X$161441, "p", List!$A$2:$A$161441, $A20)+countifs(List2!$U$2:$U$224169, $B$9, List2!$S$2:$S$224169, "1", List2!$T$2:$T$224169, "0", List2!$W$2:$W$224169, "tht", List2!$X$2:$X$224169, "p", List2!$A$2:$A$214154, $A20)</f>
        <v>0</v>
      </c>
      <c r="F20" s="103">
        <f>countifs(List!$U$2:$U$161441, $B$9, List!$S$2:$S$161441, "1", List!$T$2:$T$161441, "1", List!$W$2:$W$161441, "tht", List!$X$2:$X$161441, "m", List!$A$2:$A$161441, $A20)+countifs(List2!$U$2:$U$224169, $B$9, List2!$S$2:$S$224169, "1", List2!$T$2:$T$224169, "1", List2!$W$2:$W$224169, "tht", List2!$X$2:$X$224169, "m", List2!$A$2:$A$214154, $A20)</f>
        <v>0</v>
      </c>
      <c r="G20" s="103">
        <f>countifs(List!$U$2:$U$161441, $B$9, List!$S$2:$S$161441, "1", List!$T$2:$T$161441, "0", List!$W$2:$W$161441, "tht", List!$X$2:$X$161441, "m", List!$A$2:$A$161441, $A20)+countifs(List2!$U$2:$U$224169, $B$9, List2!$S$2:$S$224169, "1", List2!$T$2:$T$224169, "0", List2!$W$2:$W$224169, "tht", List2!$X$2:$X$224169, "m", List2!$A$2:$A$214154, $A20)</f>
        <v>0</v>
      </c>
      <c r="H20" s="103">
        <f>countifs(List!$U$2:$U$161441, $B$9, List!$S$2:$S$161441, "1", List!$T$2:$T$161441, "1", List!$W$2:$W$161441, "inf", List!$X$2:$X$161441, "a", List!$A$2:$A$161441, $A20)+countifs(List2!$U$2:$U$224169, $B$9, List2!$S$2:$S$224169, "1", List2!$T$2:$T$224169, "1", List2!$W$2:$W$224169, "inf", List2!$X$2:$X$224169, "a", List2!$A$2:$A$214154, $A20)</f>
        <v>0</v>
      </c>
      <c r="I20" s="103">
        <f>countifs(List!$U$2:$U$161441, $B$9, List!$S$2:$S$161441, "1", List!$T$2:$T$161441, "0", List!$W$2:$W$161441, "inf", List!$X$2:$X$161441, "a", List!$A$2:$A$161441, $A20)+countifs(List2!$U$2:$U$224169, $B$9, List2!$S$2:$S$224169, "1", List2!$T$2:$T$224169, "0", List2!$W$2:$W$224169, "inf", List2!$X$2:$X$224169, "a", List2!$A$2:$A$214154, $A20)</f>
        <v>0</v>
      </c>
      <c r="J20" s="103">
        <f>countifs(List!$U$2:$U$161441, $B$9, List!$S$2:$S$161441, "1", List!$T$2:$T$161441, "1", List!$W$2:$W$161441, "inf", List!$X$2:$X$161441, "p", List!$A$2:$A$161441, $A20)+countifs(List2!$U$2:$U$224169, $B$9, List2!$S$2:$S$224169, "1", List2!$T$2:$T$224169, "1", List2!$W$2:$W$224169, "inf", List2!$X$2:$X$224169, "p", List2!$A$2:$A$214154, $A20)</f>
        <v>0</v>
      </c>
      <c r="K20" s="103">
        <f>countifs(List!$U$2:$U$161441, $B$9, List!$S$2:$S$161441, "1", List!$T$2:$T$161441, "0", List!$W$2:$W$161441, "inf", List!$X$2:$X$161441, "p", List!$A$2:$A$161441, $A20)+countifs(List2!$U$2:$U$224169, $B$9, List2!$S$2:$S$224169, "1", List2!$T$2:$T$224169, "0", List2!$W$2:$W$224169, "inf", List2!$X$2:$X$224169, "p", List2!$A$2:$A$214154, $A20)</f>
        <v>0</v>
      </c>
      <c r="L20" s="103">
        <f>countifs(List!$U$2:$U$161441, $B$9, List!$S$2:$S$161441, "1", List!$T$2:$T$161441, "1", List!$W$2:$W$161441, "inf", List!$X$2:$X$161441, "m", List!$A$2:$A$161441, $A20)+countifs(List2!$U$2:$U$224169, $B$9, List2!$S$2:$S$224169, "1", List2!$T$2:$T$224169, "1", List2!$W$2:$W$224169, "inf", List2!$X$2:$X$224169, "m", List2!$A$2:$A$214154, $A20)</f>
        <v>0</v>
      </c>
      <c r="M20" s="103">
        <f>countifs(List!$U$2:$U$161441, $B$9, List!$S$2:$S$161441, "1", List!$T$2:$T$161441, "0", List!$W$2:$W$161441, "inf", List!$X$2:$X$161441, "m", List!$A$2:$A$161441, $A20)+countifs(List2!$U$2:$U$224169, $B$9, List2!$S$2:$S$224169, "1", List2!$T$2:$T$224169, "0", List2!$W$2:$W$224169, "inf", List2!$X$2:$X$224169, "m", List2!$A$2:$A$214154, $A20)</f>
        <v>0</v>
      </c>
      <c r="N20" s="103">
        <f>countifs(List!$U$2:$U$161441, $B$9, List!$S$2:$S$161441, "1", List!$T$2:$T$161441, "1", List!$W$2:$W$161441, "que", List!$X$2:$X$161441, "a", List!$A$2:$A$161441, $A20)+countifs(List2!$U$2:$U$224169, $B$9, List2!$S$2:$S$224169, "1", List2!$T$2:$T$224169, "1", List2!$W$2:$W$224169, "que", List2!$X$2:$X$224169, "a", List2!$A$2:$A$214154, $A20)</f>
        <v>0</v>
      </c>
      <c r="O20" s="103">
        <f>countifs(List!$U$2:$U$161441, $B$9, List!$S$2:$S$161441, "1", List!$T$2:$T$161441, "0", List!$W$2:$W$161441, "que", List!$X$2:$X$161441, "a", List!$A$2:$A$161441, $A20)+countifs(List2!$U$2:$U$224169, $B$9, List2!$S$2:$S$224169, "1", List2!$T$2:$T$224169, "0", List2!$W$2:$W$224169, "que", List2!$X$2:$X$224169, "a", List2!$A$2:$A$214154, $A20)</f>
        <v>0</v>
      </c>
      <c r="P20" s="103">
        <f>countifs(List!$U$2:$U$161441, $B$9, List!$S$2:$S$161441, "1", List!$T$2:$T$161441, "1", List!$W$2:$W$161441, "que", List!$X$2:$X$161441, "p", List!$A$2:$A$161441, $A20)+countifs(List2!$U$2:$U$224169, $B$9, List2!$S$2:$S$224169, "1", List2!$T$2:$T$224169, "1", List2!$W$2:$W$224169, "que", List2!$X$2:$X$224169, "p", List2!$A$2:$A$214154, $A20)</f>
        <v>0</v>
      </c>
      <c r="Q20" s="103">
        <f>countifs(List!$U$2:$U$161441, $B$9, List!$S$2:$S$161441, "1", List!$T$2:$T$161441, "0", List!$W$2:$W$161441, "que", List!$X$2:$X$161441, "p", List!$A$2:$A$161441, $A20)+countifs(List2!$U$2:$U$224169, $B$9, List2!$S$2:$S$224169, "1", List2!$T$2:$T$224169, "0", List2!$W$2:$W$224169, "que", List2!$X$2:$X$224169, "p", List2!$A$2:$A$214154, $A20)</f>
        <v>0</v>
      </c>
      <c r="R20" s="103">
        <f>countifs(List!$U$2:$U$161441, $B$9, List!$S$2:$S$161441, "1", List!$T$2:$T$161441, "1", List!$W$2:$W$161441, "que", List!$X$2:$X$161441, "m", List!$A$2:$A$161441, $A20)+countifs(List2!$U$2:$U$224169, $B$9, List2!$S$2:$S$224169, "1", List2!$T$2:$T$224169, "1", List2!$W$2:$W$224169, "que", List2!$X$2:$X$224169, "m", List2!$A$2:$A$214154, $A20)</f>
        <v>0</v>
      </c>
      <c r="S20" s="103">
        <f>countifs(List!$U$2:$U$161441, $B$9, List!$S$2:$S$161441, "1", List!$T$2:$T$161441, "0", List!$W$2:$W$161441, "que", List!$X$2:$X$161441, "m", List!$A$2:$A$161441, $A20)+countifs(List2!$U$2:$U$224169, $B$9, List2!$S$2:$S$224169, "1", List2!$T$2:$T$224169, "0", List2!$W$2:$W$224169, "que", List2!$X$2:$X$224169, "m", List2!$A$2:$A$214154, $A20)</f>
        <v>0</v>
      </c>
    </row>
    <row r="21">
      <c r="A21" s="106" t="str">
        <f>IF(Graphs!X12 = TRUE,Graphs!W12, 0)</f>
        <v>Eyjafréttir.is</v>
      </c>
      <c r="B21" s="103">
        <f>countifs(List!$U$2:$U$161441, $B$9, List!$S$2:$S$161441, "1", List!$T$2:$T$161441, "1", List!$W$2:$W$161441, "tht", List!$X$2:$X$161441, "a", List!$A$2:$A$161441, $A21)+countifs(List2!$U$2:$U$224169, $B$9, List2!$S$2:$S$224169, "1", List2!$T$2:$T$224169, "1", List2!$W$2:$W$224169, "tht", List2!$X$2:$X$224169, "a", List2!$A$2:$A$214154, $A21)</f>
        <v>3</v>
      </c>
      <c r="C21" s="103">
        <f>countifs(List!$U$2:$U$161441, $B$9, List!$S$2:$S$161441, "1", List!$T$2:$T$161441, "0", List!$W$2:$W$161441, "tht", List!$X$2:$X$161441, "a", List!$A$2:$A$161441, $A21)+countifs(List2!$U$2:$U$224169, $B$9, List2!$S$2:$S$224169, "1", List2!$T$2:$T$224169, "0", List2!$W$2:$W$224169, "tht", List2!$X$2:$X$224169, "a", List2!$A$2:$A$214154, $A21)</f>
        <v>1</v>
      </c>
      <c r="D21" s="103">
        <f>countifs(List!$U$2:$U$161441, $B$9, List!$S$2:$S$161441, "1", List!$T$2:$T$161441, "1", List!$W$2:$W$161441, "tht", List!$X$2:$X$161441, "p", List!$A$2:$A$161441, $A21)+countifs(List2!$U$2:$U$224169, $B$9, List2!$S$2:$S$224169, "1", List2!$T$2:$T$224169, "1", List2!$W$2:$W$224169, "tht", List2!$X$2:$X$224169, "p", List2!$A$2:$A$214154, $A21)</f>
        <v>0</v>
      </c>
      <c r="E21" s="103">
        <f>countifs(List!$U$2:$U$161441, $B$9, List!$S$2:$S$161441, "1", List!$T$2:$T$161441, "0", List!$W$2:$W$161441, "tht", List!$X$2:$X$161441, "p", List!$A$2:$A$161441, $A21)+countifs(List2!$U$2:$U$224169, $B$9, List2!$S$2:$S$224169, "1", List2!$T$2:$T$224169, "0", List2!$W$2:$W$224169, "tht", List2!$X$2:$X$224169, "p", List2!$A$2:$A$214154, $A21)</f>
        <v>0</v>
      </c>
      <c r="F21" s="103">
        <f>countifs(List!$U$2:$U$161441, $B$9, List!$S$2:$S$161441, "1", List!$T$2:$T$161441, "1", List!$W$2:$W$161441, "tht", List!$X$2:$X$161441, "m", List!$A$2:$A$161441, $A21)+countifs(List2!$U$2:$U$224169, $B$9, List2!$S$2:$S$224169, "1", List2!$T$2:$T$224169, "1", List2!$W$2:$W$224169, "tht", List2!$X$2:$X$224169, "m", List2!$A$2:$A$214154, $A21)</f>
        <v>0</v>
      </c>
      <c r="G21" s="103">
        <f>countifs(List!$U$2:$U$161441, $B$9, List!$S$2:$S$161441, "1", List!$T$2:$T$161441, "0", List!$W$2:$W$161441, "tht", List!$X$2:$X$161441, "m", List!$A$2:$A$161441, $A21)+countifs(List2!$U$2:$U$224169, $B$9, List2!$S$2:$S$224169, "1", List2!$T$2:$T$224169, "0", List2!$W$2:$W$224169, "tht", List2!$X$2:$X$224169, "m", List2!$A$2:$A$214154, $A21)</f>
        <v>0</v>
      </c>
      <c r="H21" s="103">
        <f>countifs(List!$U$2:$U$161441, $B$9, List!$S$2:$S$161441, "1", List!$T$2:$T$161441, "1", List!$W$2:$W$161441, "inf", List!$X$2:$X$161441, "a", List!$A$2:$A$161441, $A21)+countifs(List2!$U$2:$U$224169, $B$9, List2!$S$2:$S$224169, "1", List2!$T$2:$T$224169, "1", List2!$W$2:$W$224169, "inf", List2!$X$2:$X$224169, "a", List2!$A$2:$A$214154, $A21)</f>
        <v>0</v>
      </c>
      <c r="I21" s="103">
        <f>countifs(List!$U$2:$U$161441, $B$9, List!$S$2:$S$161441, "1", List!$T$2:$T$161441, "0", List!$W$2:$W$161441, "inf", List!$X$2:$X$161441, "a", List!$A$2:$A$161441, $A21)+countifs(List2!$U$2:$U$224169, $B$9, List2!$S$2:$S$224169, "1", List2!$T$2:$T$224169, "0", List2!$W$2:$W$224169, "inf", List2!$X$2:$X$224169, "a", List2!$A$2:$A$214154, $A21)</f>
        <v>0</v>
      </c>
      <c r="J21" s="103">
        <f>countifs(List!$U$2:$U$161441, $B$9, List!$S$2:$S$161441, "1", List!$T$2:$T$161441, "1", List!$W$2:$W$161441, "inf", List!$X$2:$X$161441, "p", List!$A$2:$A$161441, $A21)+countifs(List2!$U$2:$U$224169, $B$9, List2!$S$2:$S$224169, "1", List2!$T$2:$T$224169, "1", List2!$W$2:$W$224169, "inf", List2!$X$2:$X$224169, "p", List2!$A$2:$A$214154, $A21)</f>
        <v>0</v>
      </c>
      <c r="K21" s="103">
        <f>countifs(List!$U$2:$U$161441, $B$9, List!$S$2:$S$161441, "1", List!$T$2:$T$161441, "0", List!$W$2:$W$161441, "inf", List!$X$2:$X$161441, "p", List!$A$2:$A$161441, $A21)+countifs(List2!$U$2:$U$224169, $B$9, List2!$S$2:$S$224169, "1", List2!$T$2:$T$224169, "0", List2!$W$2:$W$224169, "inf", List2!$X$2:$X$224169, "p", List2!$A$2:$A$214154, $A21)</f>
        <v>0</v>
      </c>
      <c r="L21" s="103">
        <f>countifs(List!$U$2:$U$161441, $B$9, List!$S$2:$S$161441, "1", List!$T$2:$T$161441, "1", List!$W$2:$W$161441, "inf", List!$X$2:$X$161441, "m", List!$A$2:$A$161441, $A21)+countifs(List2!$U$2:$U$224169, $B$9, List2!$S$2:$S$224169, "1", List2!$T$2:$T$224169, "1", List2!$W$2:$W$224169, "inf", List2!$X$2:$X$224169, "m", List2!$A$2:$A$214154, $A21)</f>
        <v>0</v>
      </c>
      <c r="M21" s="103">
        <f>countifs(List!$U$2:$U$161441, $B$9, List!$S$2:$S$161441, "1", List!$T$2:$T$161441, "0", List!$W$2:$W$161441, "inf", List!$X$2:$X$161441, "m", List!$A$2:$A$161441, $A21)+countifs(List2!$U$2:$U$224169, $B$9, List2!$S$2:$S$224169, "1", List2!$T$2:$T$224169, "0", List2!$W$2:$W$224169, "inf", List2!$X$2:$X$224169, "m", List2!$A$2:$A$214154, $A21)</f>
        <v>0</v>
      </c>
      <c r="N21" s="103">
        <f>countifs(List!$U$2:$U$161441, $B$9, List!$S$2:$S$161441, "1", List!$T$2:$T$161441, "1", List!$W$2:$W$161441, "que", List!$X$2:$X$161441, "a", List!$A$2:$A$161441, $A21)+countifs(List2!$U$2:$U$224169, $B$9, List2!$S$2:$S$224169, "1", List2!$T$2:$T$224169, "1", List2!$W$2:$W$224169, "que", List2!$X$2:$X$224169, "a", List2!$A$2:$A$214154, $A21)</f>
        <v>0</v>
      </c>
      <c r="O21" s="103">
        <f>countifs(List!$U$2:$U$161441, $B$9, List!$S$2:$S$161441, "1", List!$T$2:$T$161441, "0", List!$W$2:$W$161441, "que", List!$X$2:$X$161441, "a", List!$A$2:$A$161441, $A21)+countifs(List2!$U$2:$U$224169, $B$9, List2!$S$2:$S$224169, "1", List2!$T$2:$T$224169, "0", List2!$W$2:$W$224169, "que", List2!$X$2:$X$224169, "a", List2!$A$2:$A$214154, $A21)</f>
        <v>0</v>
      </c>
      <c r="P21" s="103">
        <f>countifs(List!$U$2:$U$161441, $B$9, List!$S$2:$S$161441, "1", List!$T$2:$T$161441, "1", List!$W$2:$W$161441, "que", List!$X$2:$X$161441, "p", List!$A$2:$A$161441, $A21)+countifs(List2!$U$2:$U$224169, $B$9, List2!$S$2:$S$224169, "1", List2!$T$2:$T$224169, "1", List2!$W$2:$W$224169, "que", List2!$X$2:$X$224169, "p", List2!$A$2:$A$214154, $A21)</f>
        <v>0</v>
      </c>
      <c r="Q21" s="103">
        <f>countifs(List!$U$2:$U$161441, $B$9, List!$S$2:$S$161441, "1", List!$T$2:$T$161441, "0", List!$W$2:$W$161441, "que", List!$X$2:$X$161441, "p", List!$A$2:$A$161441, $A21)+countifs(List2!$U$2:$U$224169, $B$9, List2!$S$2:$S$224169, "1", List2!$T$2:$T$224169, "0", List2!$W$2:$W$224169, "que", List2!$X$2:$X$224169, "p", List2!$A$2:$A$214154, $A21)</f>
        <v>0</v>
      </c>
      <c r="R21" s="103">
        <f>countifs(List!$U$2:$U$161441, $B$9, List!$S$2:$S$161441, "1", List!$T$2:$T$161441, "1", List!$W$2:$W$161441, "que", List!$X$2:$X$161441, "m", List!$A$2:$A$161441, $A21)+countifs(List2!$U$2:$U$224169, $B$9, List2!$S$2:$S$224169, "1", List2!$T$2:$T$224169, "1", List2!$W$2:$W$224169, "que", List2!$X$2:$X$224169, "m", List2!$A$2:$A$214154, $A21)</f>
        <v>0</v>
      </c>
      <c r="S21" s="103">
        <f>countifs(List!$U$2:$U$161441, $B$9, List!$S$2:$S$161441, "1", List!$T$2:$T$161441, "0", List!$W$2:$W$161441, "que", List!$X$2:$X$161441, "m", List!$A$2:$A$161441, $A21)+countifs(List2!$U$2:$U$224169, $B$9, List2!$S$2:$S$224169, "1", List2!$T$2:$T$224169, "0", List2!$W$2:$W$224169, "que", List2!$X$2:$X$224169, "m", List2!$A$2:$A$214154, $A21)</f>
        <v>0</v>
      </c>
    </row>
    <row r="22">
      <c r="A22" s="106" t="str">
        <f>IF(Graphs!X13 = TRUE,Graphs!W13, 0)</f>
        <v>Eyjan</v>
      </c>
      <c r="B22" s="103">
        <f>countifs(List!$U$2:$U$161441, $B$9, List!$S$2:$S$161441, "1", List!$T$2:$T$161441, "1", List!$W$2:$W$161441, "tht", List!$X$2:$X$161441, "a", List!$A$2:$A$161441, $A22)+countifs(List2!$U$2:$U$224169, $B$9, List2!$S$2:$S$224169, "1", List2!$T$2:$T$224169, "1", List2!$W$2:$W$224169, "tht", List2!$X$2:$X$224169, "a", List2!$A$2:$A$214154, $A22)</f>
        <v>6</v>
      </c>
      <c r="C22" s="103">
        <f>countifs(List!$U$2:$U$161441, $B$9, List!$S$2:$S$161441, "1", List!$T$2:$T$161441, "0", List!$W$2:$W$161441, "tht", List!$X$2:$X$161441, "a", List!$A$2:$A$161441, $A22)+countifs(List2!$U$2:$U$224169, $B$9, List2!$S$2:$S$224169, "1", List2!$T$2:$T$224169, "0", List2!$W$2:$W$224169, "tht", List2!$X$2:$X$224169, "a", List2!$A$2:$A$214154, $A22)</f>
        <v>2</v>
      </c>
      <c r="D22" s="103">
        <f>countifs(List!$U$2:$U$161441, $B$9, List!$S$2:$S$161441, "1", List!$T$2:$T$161441, "1", List!$W$2:$W$161441, "tht", List!$X$2:$X$161441, "p", List!$A$2:$A$161441, $A22)+countifs(List2!$U$2:$U$224169, $B$9, List2!$S$2:$S$224169, "1", List2!$T$2:$T$224169, "1", List2!$W$2:$W$224169, "tht", List2!$X$2:$X$224169, "p", List2!$A$2:$A$214154, $A22)</f>
        <v>0</v>
      </c>
      <c r="E22" s="103">
        <f>countifs(List!$U$2:$U$161441, $B$9, List!$S$2:$S$161441, "1", List!$T$2:$T$161441, "0", List!$W$2:$W$161441, "tht", List!$X$2:$X$161441, "p", List!$A$2:$A$161441, $A22)+countifs(List2!$U$2:$U$224169, $B$9, List2!$S$2:$S$224169, "1", List2!$T$2:$T$224169, "0", List2!$W$2:$W$224169, "tht", List2!$X$2:$X$224169, "p", List2!$A$2:$A$214154, $A22)</f>
        <v>0</v>
      </c>
      <c r="F22" s="103">
        <f>countifs(List!$U$2:$U$161441, $B$9, List!$S$2:$S$161441, "1", List!$T$2:$T$161441, "1", List!$W$2:$W$161441, "tht", List!$X$2:$X$161441, "m", List!$A$2:$A$161441, $A22)+countifs(List2!$U$2:$U$224169, $B$9, List2!$S$2:$S$224169, "1", List2!$T$2:$T$224169, "1", List2!$W$2:$W$224169, "tht", List2!$X$2:$X$224169, "m", List2!$A$2:$A$214154, $A22)</f>
        <v>0</v>
      </c>
      <c r="G22" s="103">
        <f>countifs(List!$U$2:$U$161441, $B$9, List!$S$2:$S$161441, "1", List!$T$2:$T$161441, "0", List!$W$2:$W$161441, "tht", List!$X$2:$X$161441, "m", List!$A$2:$A$161441, $A22)+countifs(List2!$U$2:$U$224169, $B$9, List2!$S$2:$S$224169, "1", List2!$T$2:$T$224169, "0", List2!$W$2:$W$224169, "tht", List2!$X$2:$X$224169, "m", List2!$A$2:$A$214154, $A22)</f>
        <v>0</v>
      </c>
      <c r="H22" s="103">
        <f>countifs(List!$U$2:$U$161441, $B$9, List!$S$2:$S$161441, "1", List!$T$2:$T$161441, "1", List!$W$2:$W$161441, "inf", List!$X$2:$X$161441, "a", List!$A$2:$A$161441, $A22)+countifs(List2!$U$2:$U$224169, $B$9, List2!$S$2:$S$224169, "1", List2!$T$2:$T$224169, "1", List2!$W$2:$W$224169, "inf", List2!$X$2:$X$224169, "a", List2!$A$2:$A$214154, $A22)</f>
        <v>0</v>
      </c>
      <c r="I22" s="103">
        <f>countifs(List!$U$2:$U$161441, $B$9, List!$S$2:$S$161441, "1", List!$T$2:$T$161441, "0", List!$W$2:$W$161441, "inf", List!$X$2:$X$161441, "a", List!$A$2:$A$161441, $A22)+countifs(List2!$U$2:$U$224169, $B$9, List2!$S$2:$S$224169, "1", List2!$T$2:$T$224169, "0", List2!$W$2:$W$224169, "inf", List2!$X$2:$X$224169, "a", List2!$A$2:$A$214154, $A22)</f>
        <v>0</v>
      </c>
      <c r="J22" s="103">
        <f>countifs(List!$U$2:$U$161441, $B$9, List!$S$2:$S$161441, "1", List!$T$2:$T$161441, "1", List!$W$2:$W$161441, "inf", List!$X$2:$X$161441, "p", List!$A$2:$A$161441, $A22)+countifs(List2!$U$2:$U$224169, $B$9, List2!$S$2:$S$224169, "1", List2!$T$2:$T$224169, "1", List2!$W$2:$W$224169, "inf", List2!$X$2:$X$224169, "p", List2!$A$2:$A$214154, $A22)</f>
        <v>0</v>
      </c>
      <c r="K22" s="103">
        <f>countifs(List!$U$2:$U$161441, $B$9, List!$S$2:$S$161441, "1", List!$T$2:$T$161441, "0", List!$W$2:$W$161441, "inf", List!$X$2:$X$161441, "p", List!$A$2:$A$161441, $A22)+countifs(List2!$U$2:$U$224169, $B$9, List2!$S$2:$S$224169, "1", List2!$T$2:$T$224169, "0", List2!$W$2:$W$224169, "inf", List2!$X$2:$X$224169, "p", List2!$A$2:$A$214154, $A22)</f>
        <v>0</v>
      </c>
      <c r="L22" s="103">
        <f>countifs(List!$U$2:$U$161441, $B$9, List!$S$2:$S$161441, "1", List!$T$2:$T$161441, "1", List!$W$2:$W$161441, "inf", List!$X$2:$X$161441, "m", List!$A$2:$A$161441, $A22)+countifs(List2!$U$2:$U$224169, $B$9, List2!$S$2:$S$224169, "1", List2!$T$2:$T$224169, "1", List2!$W$2:$W$224169, "inf", List2!$X$2:$X$224169, "m", List2!$A$2:$A$214154, $A22)</f>
        <v>0</v>
      </c>
      <c r="M22" s="103">
        <f>countifs(List!$U$2:$U$161441, $B$9, List!$S$2:$S$161441, "1", List!$T$2:$T$161441, "0", List!$W$2:$W$161441, "inf", List!$X$2:$X$161441, "m", List!$A$2:$A$161441, $A22)+countifs(List2!$U$2:$U$224169, $B$9, List2!$S$2:$S$224169, "1", List2!$T$2:$T$224169, "0", List2!$W$2:$W$224169, "inf", List2!$X$2:$X$224169, "m", List2!$A$2:$A$214154, $A22)</f>
        <v>0</v>
      </c>
      <c r="N22" s="103">
        <f>countifs(List!$U$2:$U$161441, $B$9, List!$S$2:$S$161441, "1", List!$T$2:$T$161441, "1", List!$W$2:$W$161441, "que", List!$X$2:$X$161441, "a", List!$A$2:$A$161441, $A22)+countifs(List2!$U$2:$U$224169, $B$9, List2!$S$2:$S$224169, "1", List2!$T$2:$T$224169, "1", List2!$W$2:$W$224169, "que", List2!$X$2:$X$224169, "a", List2!$A$2:$A$214154, $A22)</f>
        <v>0</v>
      </c>
      <c r="O22" s="103">
        <f>countifs(List!$U$2:$U$161441, $B$9, List!$S$2:$S$161441, "1", List!$T$2:$T$161441, "0", List!$W$2:$W$161441, "que", List!$X$2:$X$161441, "a", List!$A$2:$A$161441, $A22)+countifs(List2!$U$2:$U$224169, $B$9, List2!$S$2:$S$224169, "1", List2!$T$2:$T$224169, "0", List2!$W$2:$W$224169, "que", List2!$X$2:$X$224169, "a", List2!$A$2:$A$214154, $A22)</f>
        <v>0</v>
      </c>
      <c r="P22" s="103">
        <f>countifs(List!$U$2:$U$161441, $B$9, List!$S$2:$S$161441, "1", List!$T$2:$T$161441, "1", List!$W$2:$W$161441, "que", List!$X$2:$X$161441, "p", List!$A$2:$A$161441, $A22)+countifs(List2!$U$2:$U$224169, $B$9, List2!$S$2:$S$224169, "1", List2!$T$2:$T$224169, "1", List2!$W$2:$W$224169, "que", List2!$X$2:$X$224169, "p", List2!$A$2:$A$214154, $A22)</f>
        <v>0</v>
      </c>
      <c r="Q22" s="103">
        <f>countifs(List!$U$2:$U$161441, $B$9, List!$S$2:$S$161441, "1", List!$T$2:$T$161441, "0", List!$W$2:$W$161441, "que", List!$X$2:$X$161441, "p", List!$A$2:$A$161441, $A22)+countifs(List2!$U$2:$U$224169, $B$9, List2!$S$2:$S$224169, "1", List2!$T$2:$T$224169, "0", List2!$W$2:$W$224169, "que", List2!$X$2:$X$224169, "p", List2!$A$2:$A$214154, $A22)</f>
        <v>0</v>
      </c>
      <c r="R22" s="103">
        <f>countifs(List!$U$2:$U$161441, $B$9, List!$S$2:$S$161441, "1", List!$T$2:$T$161441, "1", List!$W$2:$W$161441, "que", List!$X$2:$X$161441, "m", List!$A$2:$A$161441, $A22)+countifs(List2!$U$2:$U$224169, $B$9, List2!$S$2:$S$224169, "1", List2!$T$2:$T$224169, "1", List2!$W$2:$W$224169, "que", List2!$X$2:$X$224169, "m", List2!$A$2:$A$214154, $A22)</f>
        <v>0</v>
      </c>
      <c r="S22" s="103">
        <f>countifs(List!$U$2:$U$161441, $B$9, List!$S$2:$S$161441, "1", List!$T$2:$T$161441, "0", List!$W$2:$W$161441, "que", List!$X$2:$X$161441, "m", List!$A$2:$A$161441, $A22)+countifs(List2!$U$2:$U$224169, $B$9, List2!$S$2:$S$224169, "1", List2!$T$2:$T$224169, "0", List2!$W$2:$W$224169, "que", List2!$X$2:$X$224169, "m", List2!$A$2:$A$214154, $A22)</f>
        <v>0</v>
      </c>
    </row>
    <row r="23">
      <c r="A23" s="105" t="str">
        <f>IF(Graphs!X14 = TRUE,Graphs!W14, 0)</f>
        <v>Eyjar.net</v>
      </c>
      <c r="B23" s="103">
        <f>countifs(List!$U$2:$U$161441, $B$9, List!$S$2:$S$161441, "1", List!$T$2:$T$161441, "1", List!$W$2:$W$161441, "tht", List!$X$2:$X$161441, "a", List!$A$2:$A$161441, $A23)+countifs(List2!$U$2:$U$224169, $B$9, List2!$S$2:$S$224169, "1", List2!$T$2:$T$224169, "1", List2!$W$2:$W$224169, "tht", List2!$X$2:$X$224169, "a", List2!$A$2:$A$214154, $A23)</f>
        <v>0</v>
      </c>
      <c r="C23" s="103">
        <f>countifs(List!$U$2:$U$161441, $B$9, List!$S$2:$S$161441, "1", List!$T$2:$T$161441, "0", List!$W$2:$W$161441, "tht", List!$X$2:$X$161441, "a", List!$A$2:$A$161441, $A23)+countifs(List2!$U$2:$U$224169, $B$9, List2!$S$2:$S$224169, "1", List2!$T$2:$T$224169, "0", List2!$W$2:$W$224169, "tht", List2!$X$2:$X$224169, "a", List2!$A$2:$A$214154, $A23)</f>
        <v>0</v>
      </c>
      <c r="D23" s="103">
        <f>countifs(List!$U$2:$U$161441, $B$9, List!$S$2:$S$161441, "1", List!$T$2:$T$161441, "1", List!$W$2:$W$161441, "tht", List!$X$2:$X$161441, "p", List!$A$2:$A$161441, $A23)+countifs(List2!$U$2:$U$224169, $B$9, List2!$S$2:$S$224169, "1", List2!$T$2:$T$224169, "1", List2!$W$2:$W$224169, "tht", List2!$X$2:$X$224169, "p", List2!$A$2:$A$214154, $A23)</f>
        <v>0</v>
      </c>
      <c r="E23" s="103">
        <f>countifs(List!$U$2:$U$161441, $B$9, List!$S$2:$S$161441, "1", List!$T$2:$T$161441, "0", List!$W$2:$W$161441, "tht", List!$X$2:$X$161441, "p", List!$A$2:$A$161441, $A23)+countifs(List2!$U$2:$U$224169, $B$9, List2!$S$2:$S$224169, "1", List2!$T$2:$T$224169, "0", List2!$W$2:$W$224169, "tht", List2!$X$2:$X$224169, "p", List2!$A$2:$A$214154, $A23)</f>
        <v>0</v>
      </c>
      <c r="F23" s="103">
        <f>countifs(List!$U$2:$U$161441, $B$9, List!$S$2:$S$161441, "1", List!$T$2:$T$161441, "1", List!$W$2:$W$161441, "tht", List!$X$2:$X$161441, "m", List!$A$2:$A$161441, $A23)+countifs(List2!$U$2:$U$224169, $B$9, List2!$S$2:$S$224169, "1", List2!$T$2:$T$224169, "1", List2!$W$2:$W$224169, "tht", List2!$X$2:$X$224169, "m", List2!$A$2:$A$214154, $A23)</f>
        <v>0</v>
      </c>
      <c r="G23" s="103">
        <f>countifs(List!$U$2:$U$161441, $B$9, List!$S$2:$S$161441, "1", List!$T$2:$T$161441, "0", List!$W$2:$W$161441, "tht", List!$X$2:$X$161441, "m", List!$A$2:$A$161441, $A23)+countifs(List2!$U$2:$U$224169, $B$9, List2!$S$2:$S$224169, "1", List2!$T$2:$T$224169, "0", List2!$W$2:$W$224169, "tht", List2!$X$2:$X$224169, "m", List2!$A$2:$A$214154, $A23)</f>
        <v>0</v>
      </c>
      <c r="H23" s="103">
        <f>countifs(List!$U$2:$U$161441, $B$9, List!$S$2:$S$161441, "1", List!$T$2:$T$161441, "1", List!$W$2:$W$161441, "inf", List!$X$2:$X$161441, "a", List!$A$2:$A$161441, $A23)+countifs(List2!$U$2:$U$224169, $B$9, List2!$S$2:$S$224169, "1", List2!$T$2:$T$224169, "1", List2!$W$2:$W$224169, "inf", List2!$X$2:$X$224169, "a", List2!$A$2:$A$214154, $A23)</f>
        <v>0</v>
      </c>
      <c r="I23" s="103">
        <f>countifs(List!$U$2:$U$161441, $B$9, List!$S$2:$S$161441, "1", List!$T$2:$T$161441, "0", List!$W$2:$W$161441, "inf", List!$X$2:$X$161441, "a", List!$A$2:$A$161441, $A23)+countifs(List2!$U$2:$U$224169, $B$9, List2!$S$2:$S$224169, "1", List2!$T$2:$T$224169, "0", List2!$W$2:$W$224169, "inf", List2!$X$2:$X$224169, "a", List2!$A$2:$A$214154, $A23)</f>
        <v>0</v>
      </c>
      <c r="J23" s="103">
        <f>countifs(List!$U$2:$U$161441, $B$9, List!$S$2:$S$161441, "1", List!$T$2:$T$161441, "1", List!$W$2:$W$161441, "inf", List!$X$2:$X$161441, "p", List!$A$2:$A$161441, $A23)+countifs(List2!$U$2:$U$224169, $B$9, List2!$S$2:$S$224169, "1", List2!$T$2:$T$224169, "1", List2!$W$2:$W$224169, "inf", List2!$X$2:$X$224169, "p", List2!$A$2:$A$214154, $A23)</f>
        <v>0</v>
      </c>
      <c r="K23" s="103">
        <f>countifs(List!$U$2:$U$161441, $B$9, List!$S$2:$S$161441, "1", List!$T$2:$T$161441, "0", List!$W$2:$W$161441, "inf", List!$X$2:$X$161441, "p", List!$A$2:$A$161441, $A23)+countifs(List2!$U$2:$U$224169, $B$9, List2!$S$2:$S$224169, "1", List2!$T$2:$T$224169, "0", List2!$W$2:$W$224169, "inf", List2!$X$2:$X$224169, "p", List2!$A$2:$A$214154, $A23)</f>
        <v>0</v>
      </c>
      <c r="L23" s="103">
        <f>countifs(List!$U$2:$U$161441, $B$9, List!$S$2:$S$161441, "1", List!$T$2:$T$161441, "1", List!$W$2:$W$161441, "inf", List!$X$2:$X$161441, "m", List!$A$2:$A$161441, $A23)+countifs(List2!$U$2:$U$224169, $B$9, List2!$S$2:$S$224169, "1", List2!$T$2:$T$224169, "1", List2!$W$2:$W$224169, "inf", List2!$X$2:$X$224169, "m", List2!$A$2:$A$214154, $A23)</f>
        <v>0</v>
      </c>
      <c r="M23" s="103">
        <f>countifs(List!$U$2:$U$161441, $B$9, List!$S$2:$S$161441, "1", List!$T$2:$T$161441, "0", List!$W$2:$W$161441, "inf", List!$X$2:$X$161441, "m", List!$A$2:$A$161441, $A23)+countifs(List2!$U$2:$U$224169, $B$9, List2!$S$2:$S$224169, "1", List2!$T$2:$T$224169, "0", List2!$W$2:$W$224169, "inf", List2!$X$2:$X$224169, "m", List2!$A$2:$A$214154, $A23)</f>
        <v>0</v>
      </c>
      <c r="N23" s="103">
        <f>countifs(List!$U$2:$U$161441, $B$9, List!$S$2:$S$161441, "1", List!$T$2:$T$161441, "1", List!$W$2:$W$161441, "que", List!$X$2:$X$161441, "a", List!$A$2:$A$161441, $A23)+countifs(List2!$U$2:$U$224169, $B$9, List2!$S$2:$S$224169, "1", List2!$T$2:$T$224169, "1", List2!$W$2:$W$224169, "que", List2!$X$2:$X$224169, "a", List2!$A$2:$A$214154, $A23)</f>
        <v>0</v>
      </c>
      <c r="O23" s="103">
        <f>countifs(List!$U$2:$U$161441, $B$9, List!$S$2:$S$161441, "1", List!$T$2:$T$161441, "0", List!$W$2:$W$161441, "que", List!$X$2:$X$161441, "a", List!$A$2:$A$161441, $A23)+countifs(List2!$U$2:$U$224169, $B$9, List2!$S$2:$S$224169, "1", List2!$T$2:$T$224169, "0", List2!$W$2:$W$224169, "que", List2!$X$2:$X$224169, "a", List2!$A$2:$A$214154, $A23)</f>
        <v>0</v>
      </c>
      <c r="P23" s="103">
        <f>countifs(List!$U$2:$U$161441, $B$9, List!$S$2:$S$161441, "1", List!$T$2:$T$161441, "1", List!$W$2:$W$161441, "que", List!$X$2:$X$161441, "p", List!$A$2:$A$161441, $A23)+countifs(List2!$U$2:$U$224169, $B$9, List2!$S$2:$S$224169, "1", List2!$T$2:$T$224169, "1", List2!$W$2:$W$224169, "que", List2!$X$2:$X$224169, "p", List2!$A$2:$A$214154, $A23)</f>
        <v>0</v>
      </c>
      <c r="Q23" s="103">
        <f>countifs(List!$U$2:$U$161441, $B$9, List!$S$2:$S$161441, "1", List!$T$2:$T$161441, "0", List!$W$2:$W$161441, "que", List!$X$2:$X$161441, "p", List!$A$2:$A$161441, $A23)+countifs(List2!$U$2:$U$224169, $B$9, List2!$S$2:$S$224169, "1", List2!$T$2:$T$224169, "0", List2!$W$2:$W$224169, "que", List2!$X$2:$X$224169, "p", List2!$A$2:$A$214154, $A23)</f>
        <v>0</v>
      </c>
      <c r="R23" s="103">
        <f>countifs(List!$U$2:$U$161441, $B$9, List!$S$2:$S$161441, "1", List!$T$2:$T$161441, "1", List!$W$2:$W$161441, "que", List!$X$2:$X$161441, "m", List!$A$2:$A$161441, $A23)+countifs(List2!$U$2:$U$224169, $B$9, List2!$S$2:$S$224169, "1", List2!$T$2:$T$224169, "1", List2!$W$2:$W$224169, "que", List2!$X$2:$X$224169, "m", List2!$A$2:$A$214154, $A23)</f>
        <v>0</v>
      </c>
      <c r="S23" s="103">
        <f>countifs(List!$U$2:$U$161441, $B$9, List!$S$2:$S$161441, "1", List!$T$2:$T$161441, "0", List!$W$2:$W$161441, "que", List!$X$2:$X$161441, "m", List!$A$2:$A$161441, $A23)+countifs(List2!$U$2:$U$224169, $B$9, List2!$S$2:$S$224169, "1", List2!$T$2:$T$224169, "0", List2!$W$2:$W$224169, "que", List2!$X$2:$X$224169, "m", List2!$A$2:$A$214154, $A23)</f>
        <v>0</v>
      </c>
    </row>
    <row r="24">
      <c r="A24" s="106" t="str">
        <f>IF(Graphs!X15 = TRUE,Graphs!W15, 0)</f>
        <v>Fiskifréttir</v>
      </c>
      <c r="B24" s="103">
        <f>countifs(List!$U$2:$U$161441, $B$9, List!$S$2:$S$161441, "1", List!$T$2:$T$161441, "1", List!$W$2:$W$161441, "tht", List!$X$2:$X$161441, "a", List!$A$2:$A$161441, $A24)+countifs(List2!$U$2:$U$224169, $B$9, List2!$S$2:$S$224169, "1", List2!$T$2:$T$224169, "1", List2!$W$2:$W$224169, "tht", List2!$X$2:$X$224169, "a", List2!$A$2:$A$214154, $A24)</f>
        <v>3</v>
      </c>
      <c r="C24" s="103">
        <f>countifs(List!$U$2:$U$161441, $B$9, List!$S$2:$S$161441, "1", List!$T$2:$T$161441, "0", List!$W$2:$W$161441, "tht", List!$X$2:$X$161441, "a", List!$A$2:$A$161441, $A24)+countifs(List2!$U$2:$U$224169, $B$9, List2!$S$2:$S$224169, "1", List2!$T$2:$T$224169, "0", List2!$W$2:$W$224169, "tht", List2!$X$2:$X$224169, "a", List2!$A$2:$A$214154, $A24)</f>
        <v>0</v>
      </c>
      <c r="D24" s="103">
        <f>countifs(List!$U$2:$U$161441, $B$9, List!$S$2:$S$161441, "1", List!$T$2:$T$161441, "1", List!$W$2:$W$161441, "tht", List!$X$2:$X$161441, "p", List!$A$2:$A$161441, $A24)+countifs(List2!$U$2:$U$224169, $B$9, List2!$S$2:$S$224169, "1", List2!$T$2:$T$224169, "1", List2!$W$2:$W$224169, "tht", List2!$X$2:$X$224169, "p", List2!$A$2:$A$214154, $A24)</f>
        <v>0</v>
      </c>
      <c r="E24" s="103">
        <f>countifs(List!$U$2:$U$161441, $B$9, List!$S$2:$S$161441, "1", List!$T$2:$T$161441, "0", List!$W$2:$W$161441, "tht", List!$X$2:$X$161441, "p", List!$A$2:$A$161441, $A24)+countifs(List2!$U$2:$U$224169, $B$9, List2!$S$2:$S$224169, "1", List2!$T$2:$T$224169, "0", List2!$W$2:$W$224169, "tht", List2!$X$2:$X$224169, "p", List2!$A$2:$A$214154, $A24)</f>
        <v>0</v>
      </c>
      <c r="F24" s="103">
        <f>countifs(List!$U$2:$U$161441, $B$9, List!$S$2:$S$161441, "1", List!$T$2:$T$161441, "1", List!$W$2:$W$161441, "tht", List!$X$2:$X$161441, "m", List!$A$2:$A$161441, $A24)+countifs(List2!$U$2:$U$224169, $B$9, List2!$S$2:$S$224169, "1", List2!$T$2:$T$224169, "1", List2!$W$2:$W$224169, "tht", List2!$X$2:$X$224169, "m", List2!$A$2:$A$214154, $A24)</f>
        <v>0</v>
      </c>
      <c r="G24" s="103">
        <f>countifs(List!$U$2:$U$161441, $B$9, List!$S$2:$S$161441, "1", List!$T$2:$T$161441, "0", List!$W$2:$W$161441, "tht", List!$X$2:$X$161441, "m", List!$A$2:$A$161441, $A24)+countifs(List2!$U$2:$U$224169, $B$9, List2!$S$2:$S$224169, "1", List2!$T$2:$T$224169, "0", List2!$W$2:$W$224169, "tht", List2!$X$2:$X$224169, "m", List2!$A$2:$A$214154, $A24)</f>
        <v>0</v>
      </c>
      <c r="H24" s="103">
        <f>countifs(List!$U$2:$U$161441, $B$9, List!$S$2:$S$161441, "1", List!$T$2:$T$161441, "1", List!$W$2:$W$161441, "inf", List!$X$2:$X$161441, "a", List!$A$2:$A$161441, $A24)+countifs(List2!$U$2:$U$224169, $B$9, List2!$S$2:$S$224169, "1", List2!$T$2:$T$224169, "1", List2!$W$2:$W$224169, "inf", List2!$X$2:$X$224169, "a", List2!$A$2:$A$214154, $A24)</f>
        <v>0</v>
      </c>
      <c r="I24" s="103">
        <f>countifs(List!$U$2:$U$161441, $B$9, List!$S$2:$S$161441, "1", List!$T$2:$T$161441, "0", List!$W$2:$W$161441, "inf", List!$X$2:$X$161441, "a", List!$A$2:$A$161441, $A24)+countifs(List2!$U$2:$U$224169, $B$9, List2!$S$2:$S$224169, "1", List2!$T$2:$T$224169, "0", List2!$W$2:$W$224169, "inf", List2!$X$2:$X$224169, "a", List2!$A$2:$A$214154, $A24)</f>
        <v>0</v>
      </c>
      <c r="J24" s="103">
        <f>countifs(List!$U$2:$U$161441, $B$9, List!$S$2:$S$161441, "1", List!$T$2:$T$161441, "1", List!$W$2:$W$161441, "inf", List!$X$2:$X$161441, "p", List!$A$2:$A$161441, $A24)+countifs(List2!$U$2:$U$224169, $B$9, List2!$S$2:$S$224169, "1", List2!$T$2:$T$224169, "1", List2!$W$2:$W$224169, "inf", List2!$X$2:$X$224169, "p", List2!$A$2:$A$214154, $A24)</f>
        <v>0</v>
      </c>
      <c r="K24" s="103">
        <f>countifs(List!$U$2:$U$161441, $B$9, List!$S$2:$S$161441, "1", List!$T$2:$T$161441, "0", List!$W$2:$W$161441, "inf", List!$X$2:$X$161441, "p", List!$A$2:$A$161441, $A24)+countifs(List2!$U$2:$U$224169, $B$9, List2!$S$2:$S$224169, "1", List2!$T$2:$T$224169, "0", List2!$W$2:$W$224169, "inf", List2!$X$2:$X$224169, "p", List2!$A$2:$A$214154, $A24)</f>
        <v>0</v>
      </c>
      <c r="L24" s="103">
        <f>countifs(List!$U$2:$U$161441, $B$9, List!$S$2:$S$161441, "1", List!$T$2:$T$161441, "1", List!$W$2:$W$161441, "inf", List!$X$2:$X$161441, "m", List!$A$2:$A$161441, $A24)+countifs(List2!$U$2:$U$224169, $B$9, List2!$S$2:$S$224169, "1", List2!$T$2:$T$224169, "1", List2!$W$2:$W$224169, "inf", List2!$X$2:$X$224169, "m", List2!$A$2:$A$214154, $A24)</f>
        <v>0</v>
      </c>
      <c r="M24" s="103">
        <f>countifs(List!$U$2:$U$161441, $B$9, List!$S$2:$S$161441, "1", List!$T$2:$T$161441, "0", List!$W$2:$W$161441, "inf", List!$X$2:$X$161441, "m", List!$A$2:$A$161441, $A24)+countifs(List2!$U$2:$U$224169, $B$9, List2!$S$2:$S$224169, "1", List2!$T$2:$T$224169, "0", List2!$W$2:$W$224169, "inf", List2!$X$2:$X$224169, "m", List2!$A$2:$A$214154, $A24)</f>
        <v>0</v>
      </c>
      <c r="N24" s="103">
        <f>countifs(List!$U$2:$U$161441, $B$9, List!$S$2:$S$161441, "1", List!$T$2:$T$161441, "1", List!$W$2:$W$161441, "que", List!$X$2:$X$161441, "a", List!$A$2:$A$161441, $A24)+countifs(List2!$U$2:$U$224169, $B$9, List2!$S$2:$S$224169, "1", List2!$T$2:$T$224169, "1", List2!$W$2:$W$224169, "que", List2!$X$2:$X$224169, "a", List2!$A$2:$A$214154, $A24)</f>
        <v>0</v>
      </c>
      <c r="O24" s="103">
        <f>countifs(List!$U$2:$U$161441, $B$9, List!$S$2:$S$161441, "1", List!$T$2:$T$161441, "0", List!$W$2:$W$161441, "que", List!$X$2:$X$161441, "a", List!$A$2:$A$161441, $A24)+countifs(List2!$U$2:$U$224169, $B$9, List2!$S$2:$S$224169, "1", List2!$T$2:$T$224169, "0", List2!$W$2:$W$224169, "que", List2!$X$2:$X$224169, "a", List2!$A$2:$A$214154, $A24)</f>
        <v>0</v>
      </c>
      <c r="P24" s="103">
        <f>countifs(List!$U$2:$U$161441, $B$9, List!$S$2:$S$161441, "1", List!$T$2:$T$161441, "1", List!$W$2:$W$161441, "que", List!$X$2:$X$161441, "p", List!$A$2:$A$161441, $A24)+countifs(List2!$U$2:$U$224169, $B$9, List2!$S$2:$S$224169, "1", List2!$T$2:$T$224169, "1", List2!$W$2:$W$224169, "que", List2!$X$2:$X$224169, "p", List2!$A$2:$A$214154, $A24)</f>
        <v>0</v>
      </c>
      <c r="Q24" s="103">
        <f>countifs(List!$U$2:$U$161441, $B$9, List!$S$2:$S$161441, "1", List!$T$2:$T$161441, "0", List!$W$2:$W$161441, "que", List!$X$2:$X$161441, "p", List!$A$2:$A$161441, $A24)+countifs(List2!$U$2:$U$224169, $B$9, List2!$S$2:$S$224169, "1", List2!$T$2:$T$224169, "0", List2!$W$2:$W$224169, "que", List2!$X$2:$X$224169, "p", List2!$A$2:$A$214154, $A24)</f>
        <v>0</v>
      </c>
      <c r="R24" s="103">
        <f>countifs(List!$U$2:$U$161441, $B$9, List!$S$2:$S$161441, "1", List!$T$2:$T$161441, "1", List!$W$2:$W$161441, "que", List!$X$2:$X$161441, "m", List!$A$2:$A$161441, $A24)+countifs(List2!$U$2:$U$224169, $B$9, List2!$S$2:$S$224169, "1", List2!$T$2:$T$224169, "1", List2!$W$2:$W$224169, "que", List2!$X$2:$X$224169, "m", List2!$A$2:$A$214154, $A24)</f>
        <v>0</v>
      </c>
      <c r="S24" s="103">
        <f>countifs(List!$U$2:$U$161441, $B$9, List!$S$2:$S$161441, "1", List!$T$2:$T$161441, "0", List!$W$2:$W$161441, "que", List!$X$2:$X$161441, "m", List!$A$2:$A$161441, $A24)+countifs(List2!$U$2:$U$224169, $B$9, List2!$S$2:$S$224169, "1", List2!$T$2:$T$224169, "0", List2!$W$2:$W$224169, "que", List2!$X$2:$X$224169, "m", List2!$A$2:$A$214154, $A24)</f>
        <v>0</v>
      </c>
    </row>
    <row r="25">
      <c r="A25" s="106" t="str">
        <f>IF(Graphs!X16 = TRUE,Graphs!W16, 0)</f>
        <v>Fjarðarfréttir.is</v>
      </c>
      <c r="B25" s="103">
        <f>countifs(List!$U$2:$U$161441, $B$9, List!$S$2:$S$161441, "1", List!$T$2:$T$161441, "1", List!$W$2:$W$161441, "tht", List!$X$2:$X$161441, "a", List!$A$2:$A$161441, $A25)+countifs(List2!$U$2:$U$224169, $B$9, List2!$S$2:$S$224169, "1", List2!$T$2:$T$224169, "1", List2!$W$2:$W$224169, "tht", List2!$X$2:$X$224169, "a", List2!$A$2:$A$214154, $A25)</f>
        <v>0</v>
      </c>
      <c r="C25" s="103">
        <f>countifs(List!$U$2:$U$161441, $B$9, List!$S$2:$S$161441, "1", List!$T$2:$T$161441, "0", List!$W$2:$W$161441, "tht", List!$X$2:$X$161441, "a", List!$A$2:$A$161441, $A25)+countifs(List2!$U$2:$U$224169, $B$9, List2!$S$2:$S$224169, "1", List2!$T$2:$T$224169, "0", List2!$W$2:$W$224169, "tht", List2!$X$2:$X$224169, "a", List2!$A$2:$A$214154, $A25)</f>
        <v>0</v>
      </c>
      <c r="D25" s="103">
        <f>countifs(List!$U$2:$U$161441, $B$9, List!$S$2:$S$161441, "1", List!$T$2:$T$161441, "1", List!$W$2:$W$161441, "tht", List!$X$2:$X$161441, "p", List!$A$2:$A$161441, $A25)+countifs(List2!$U$2:$U$224169, $B$9, List2!$S$2:$S$224169, "1", List2!$T$2:$T$224169, "1", List2!$W$2:$W$224169, "tht", List2!$X$2:$X$224169, "p", List2!$A$2:$A$214154, $A25)</f>
        <v>0</v>
      </c>
      <c r="E25" s="103">
        <f>countifs(List!$U$2:$U$161441, $B$9, List!$S$2:$S$161441, "1", List!$T$2:$T$161441, "0", List!$W$2:$W$161441, "tht", List!$X$2:$X$161441, "p", List!$A$2:$A$161441, $A25)+countifs(List2!$U$2:$U$224169, $B$9, List2!$S$2:$S$224169, "1", List2!$T$2:$T$224169, "0", List2!$W$2:$W$224169, "tht", List2!$X$2:$X$224169, "p", List2!$A$2:$A$214154, $A25)</f>
        <v>0</v>
      </c>
      <c r="F25" s="103">
        <f>countifs(List!$U$2:$U$161441, $B$9, List!$S$2:$S$161441, "1", List!$T$2:$T$161441, "1", List!$W$2:$W$161441, "tht", List!$X$2:$X$161441, "m", List!$A$2:$A$161441, $A25)+countifs(List2!$U$2:$U$224169, $B$9, List2!$S$2:$S$224169, "1", List2!$T$2:$T$224169, "1", List2!$W$2:$W$224169, "tht", List2!$X$2:$X$224169, "m", List2!$A$2:$A$214154, $A25)</f>
        <v>0</v>
      </c>
      <c r="G25" s="103">
        <f>countifs(List!$U$2:$U$161441, $B$9, List!$S$2:$S$161441, "1", List!$T$2:$T$161441, "0", List!$W$2:$W$161441, "tht", List!$X$2:$X$161441, "m", List!$A$2:$A$161441, $A25)+countifs(List2!$U$2:$U$224169, $B$9, List2!$S$2:$S$224169, "1", List2!$T$2:$T$224169, "0", List2!$W$2:$W$224169, "tht", List2!$X$2:$X$224169, "m", List2!$A$2:$A$214154, $A25)</f>
        <v>0</v>
      </c>
      <c r="H25" s="103">
        <f>countifs(List!$U$2:$U$161441, $B$9, List!$S$2:$S$161441, "1", List!$T$2:$T$161441, "1", List!$W$2:$W$161441, "inf", List!$X$2:$X$161441, "a", List!$A$2:$A$161441, $A25)+countifs(List2!$U$2:$U$224169, $B$9, List2!$S$2:$S$224169, "1", List2!$T$2:$T$224169, "1", List2!$W$2:$W$224169, "inf", List2!$X$2:$X$224169, "a", List2!$A$2:$A$214154, $A25)</f>
        <v>0</v>
      </c>
      <c r="I25" s="103">
        <f>countifs(List!$U$2:$U$161441, $B$9, List!$S$2:$S$161441, "1", List!$T$2:$T$161441, "0", List!$W$2:$W$161441, "inf", List!$X$2:$X$161441, "a", List!$A$2:$A$161441, $A25)+countifs(List2!$U$2:$U$224169, $B$9, List2!$S$2:$S$224169, "1", List2!$T$2:$T$224169, "0", List2!$W$2:$W$224169, "inf", List2!$X$2:$X$224169, "a", List2!$A$2:$A$214154, $A25)</f>
        <v>0</v>
      </c>
      <c r="J25" s="103">
        <f>countifs(List!$U$2:$U$161441, $B$9, List!$S$2:$S$161441, "1", List!$T$2:$T$161441, "1", List!$W$2:$W$161441, "inf", List!$X$2:$X$161441, "p", List!$A$2:$A$161441, $A25)+countifs(List2!$U$2:$U$224169, $B$9, List2!$S$2:$S$224169, "1", List2!$T$2:$T$224169, "1", List2!$W$2:$W$224169, "inf", List2!$X$2:$X$224169, "p", List2!$A$2:$A$214154, $A25)</f>
        <v>0</v>
      </c>
      <c r="K25" s="103">
        <f>countifs(List!$U$2:$U$161441, $B$9, List!$S$2:$S$161441, "1", List!$T$2:$T$161441, "0", List!$W$2:$W$161441, "inf", List!$X$2:$X$161441, "p", List!$A$2:$A$161441, $A25)+countifs(List2!$U$2:$U$224169, $B$9, List2!$S$2:$S$224169, "1", List2!$T$2:$T$224169, "0", List2!$W$2:$W$224169, "inf", List2!$X$2:$X$224169, "p", List2!$A$2:$A$214154, $A25)</f>
        <v>0</v>
      </c>
      <c r="L25" s="103">
        <f>countifs(List!$U$2:$U$161441, $B$9, List!$S$2:$S$161441, "1", List!$T$2:$T$161441, "1", List!$W$2:$W$161441, "inf", List!$X$2:$X$161441, "m", List!$A$2:$A$161441, $A25)+countifs(List2!$U$2:$U$224169, $B$9, List2!$S$2:$S$224169, "1", List2!$T$2:$T$224169, "1", List2!$W$2:$W$224169, "inf", List2!$X$2:$X$224169, "m", List2!$A$2:$A$214154, $A25)</f>
        <v>0</v>
      </c>
      <c r="M25" s="103">
        <f>countifs(List!$U$2:$U$161441, $B$9, List!$S$2:$S$161441, "1", List!$T$2:$T$161441, "0", List!$W$2:$W$161441, "inf", List!$X$2:$X$161441, "m", List!$A$2:$A$161441, $A25)+countifs(List2!$U$2:$U$224169, $B$9, List2!$S$2:$S$224169, "1", List2!$T$2:$T$224169, "0", List2!$W$2:$W$224169, "inf", List2!$X$2:$X$224169, "m", List2!$A$2:$A$214154, $A25)</f>
        <v>0</v>
      </c>
      <c r="N25" s="103">
        <f>countifs(List!$U$2:$U$161441, $B$9, List!$S$2:$S$161441, "1", List!$T$2:$T$161441, "1", List!$W$2:$W$161441, "que", List!$X$2:$X$161441, "a", List!$A$2:$A$161441, $A25)+countifs(List2!$U$2:$U$224169, $B$9, List2!$S$2:$S$224169, "1", List2!$T$2:$T$224169, "1", List2!$W$2:$W$224169, "que", List2!$X$2:$X$224169, "a", List2!$A$2:$A$214154, $A25)</f>
        <v>0</v>
      </c>
      <c r="O25" s="103">
        <f>countifs(List!$U$2:$U$161441, $B$9, List!$S$2:$S$161441, "1", List!$T$2:$T$161441, "0", List!$W$2:$W$161441, "que", List!$X$2:$X$161441, "a", List!$A$2:$A$161441, $A25)+countifs(List2!$U$2:$U$224169, $B$9, List2!$S$2:$S$224169, "1", List2!$T$2:$T$224169, "0", List2!$W$2:$W$224169, "que", List2!$X$2:$X$224169, "a", List2!$A$2:$A$214154, $A25)</f>
        <v>0</v>
      </c>
      <c r="P25" s="103">
        <f>countifs(List!$U$2:$U$161441, $B$9, List!$S$2:$S$161441, "1", List!$T$2:$T$161441, "1", List!$W$2:$W$161441, "que", List!$X$2:$X$161441, "p", List!$A$2:$A$161441, $A25)+countifs(List2!$U$2:$U$224169, $B$9, List2!$S$2:$S$224169, "1", List2!$T$2:$T$224169, "1", List2!$W$2:$W$224169, "que", List2!$X$2:$X$224169, "p", List2!$A$2:$A$214154, $A25)</f>
        <v>0</v>
      </c>
      <c r="Q25" s="103">
        <f>countifs(List!$U$2:$U$161441, $B$9, List!$S$2:$S$161441, "1", List!$T$2:$T$161441, "0", List!$W$2:$W$161441, "que", List!$X$2:$X$161441, "p", List!$A$2:$A$161441, $A25)+countifs(List2!$U$2:$U$224169, $B$9, List2!$S$2:$S$224169, "1", List2!$T$2:$T$224169, "0", List2!$W$2:$W$224169, "que", List2!$X$2:$X$224169, "p", List2!$A$2:$A$214154, $A25)</f>
        <v>0</v>
      </c>
      <c r="R25" s="103">
        <f>countifs(List!$U$2:$U$161441, $B$9, List!$S$2:$S$161441, "1", List!$T$2:$T$161441, "1", List!$W$2:$W$161441, "que", List!$X$2:$X$161441, "m", List!$A$2:$A$161441, $A25)+countifs(List2!$U$2:$U$224169, $B$9, List2!$S$2:$S$224169, "1", List2!$T$2:$T$224169, "1", List2!$W$2:$W$224169, "que", List2!$X$2:$X$224169, "m", List2!$A$2:$A$214154, $A25)</f>
        <v>0</v>
      </c>
      <c r="S25" s="103">
        <f>countifs(List!$U$2:$U$161441, $B$9, List!$S$2:$S$161441, "1", List!$T$2:$T$161441, "0", List!$W$2:$W$161441, "que", List!$X$2:$X$161441, "m", List!$A$2:$A$161441, $A25)+countifs(List2!$U$2:$U$224169, $B$9, List2!$S$2:$S$224169, "1", List2!$T$2:$T$224169, "0", List2!$W$2:$W$224169, "que", List2!$X$2:$X$224169, "m", List2!$A$2:$A$214154, $A25)</f>
        <v>0</v>
      </c>
    </row>
    <row r="26">
      <c r="A26" s="106" t="str">
        <f>IF(Graphs!X17 = TRUE,Graphs!W17, 0)</f>
        <v>Fjarðarpósturinn</v>
      </c>
      <c r="B26" s="103">
        <f>countifs(List!$U$2:$U$161441, $B$9, List!$S$2:$S$161441, "1", List!$T$2:$T$161441, "1", List!$W$2:$W$161441, "tht", List!$X$2:$X$161441, "a", List!$A$2:$A$161441, $A26)+countifs(List2!$U$2:$U$224169, $B$9, List2!$S$2:$S$224169, "1", List2!$T$2:$T$224169, "1", List2!$W$2:$W$224169, "tht", List2!$X$2:$X$224169, "a", List2!$A$2:$A$214154, $A26)</f>
        <v>0</v>
      </c>
      <c r="C26" s="103">
        <f>countifs(List!$U$2:$U$161441, $B$9, List!$S$2:$S$161441, "1", List!$T$2:$T$161441, "0", List!$W$2:$W$161441, "tht", List!$X$2:$X$161441, "a", List!$A$2:$A$161441, $A26)+countifs(List2!$U$2:$U$224169, $B$9, List2!$S$2:$S$224169, "1", List2!$T$2:$T$224169, "0", List2!$W$2:$W$224169, "tht", List2!$X$2:$X$224169, "a", List2!$A$2:$A$214154, $A26)</f>
        <v>1</v>
      </c>
      <c r="D26" s="103">
        <f>countifs(List!$U$2:$U$161441, $B$9, List!$S$2:$S$161441, "1", List!$T$2:$T$161441, "1", List!$W$2:$W$161441, "tht", List!$X$2:$X$161441, "p", List!$A$2:$A$161441, $A26)+countifs(List2!$U$2:$U$224169, $B$9, List2!$S$2:$S$224169, "1", List2!$T$2:$T$224169, "1", List2!$W$2:$W$224169, "tht", List2!$X$2:$X$224169, "p", List2!$A$2:$A$214154, $A26)</f>
        <v>0</v>
      </c>
      <c r="E26" s="103">
        <f>countifs(List!$U$2:$U$161441, $B$9, List!$S$2:$S$161441, "1", List!$T$2:$T$161441, "0", List!$W$2:$W$161441, "tht", List!$X$2:$X$161441, "p", List!$A$2:$A$161441, $A26)+countifs(List2!$U$2:$U$224169, $B$9, List2!$S$2:$S$224169, "1", List2!$T$2:$T$224169, "0", List2!$W$2:$W$224169, "tht", List2!$X$2:$X$224169, "p", List2!$A$2:$A$214154, $A26)</f>
        <v>0</v>
      </c>
      <c r="F26" s="103">
        <f>countifs(List!$U$2:$U$161441, $B$9, List!$S$2:$S$161441, "1", List!$T$2:$T$161441, "1", List!$W$2:$W$161441, "tht", List!$X$2:$X$161441, "m", List!$A$2:$A$161441, $A26)+countifs(List2!$U$2:$U$224169, $B$9, List2!$S$2:$S$224169, "1", List2!$T$2:$T$224169, "1", List2!$W$2:$W$224169, "tht", List2!$X$2:$X$224169, "m", List2!$A$2:$A$214154, $A26)</f>
        <v>0</v>
      </c>
      <c r="G26" s="103">
        <f>countifs(List!$U$2:$U$161441, $B$9, List!$S$2:$S$161441, "1", List!$T$2:$T$161441, "0", List!$W$2:$W$161441, "tht", List!$X$2:$X$161441, "m", List!$A$2:$A$161441, $A26)+countifs(List2!$U$2:$U$224169, $B$9, List2!$S$2:$S$224169, "1", List2!$T$2:$T$224169, "0", List2!$W$2:$W$224169, "tht", List2!$X$2:$X$224169, "m", List2!$A$2:$A$214154, $A26)</f>
        <v>0</v>
      </c>
      <c r="H26" s="103">
        <f>countifs(List!$U$2:$U$161441, $B$9, List!$S$2:$S$161441, "1", List!$T$2:$T$161441, "1", List!$W$2:$W$161441, "inf", List!$X$2:$X$161441, "a", List!$A$2:$A$161441, $A26)+countifs(List2!$U$2:$U$224169, $B$9, List2!$S$2:$S$224169, "1", List2!$T$2:$T$224169, "1", List2!$W$2:$W$224169, "inf", List2!$X$2:$X$224169, "a", List2!$A$2:$A$214154, $A26)</f>
        <v>0</v>
      </c>
      <c r="I26" s="103">
        <f>countifs(List!$U$2:$U$161441, $B$9, List!$S$2:$S$161441, "1", List!$T$2:$T$161441, "0", List!$W$2:$W$161441, "inf", List!$X$2:$X$161441, "a", List!$A$2:$A$161441, $A26)+countifs(List2!$U$2:$U$224169, $B$9, List2!$S$2:$S$224169, "1", List2!$T$2:$T$224169, "0", List2!$W$2:$W$224169, "inf", List2!$X$2:$X$224169, "a", List2!$A$2:$A$214154, $A26)</f>
        <v>0</v>
      </c>
      <c r="J26" s="103">
        <f>countifs(List!$U$2:$U$161441, $B$9, List!$S$2:$S$161441, "1", List!$T$2:$T$161441, "1", List!$W$2:$W$161441, "inf", List!$X$2:$X$161441, "p", List!$A$2:$A$161441, $A26)+countifs(List2!$U$2:$U$224169, $B$9, List2!$S$2:$S$224169, "1", List2!$T$2:$T$224169, "1", List2!$W$2:$W$224169, "inf", List2!$X$2:$X$224169, "p", List2!$A$2:$A$214154, $A26)</f>
        <v>0</v>
      </c>
      <c r="K26" s="103">
        <f>countifs(List!$U$2:$U$161441, $B$9, List!$S$2:$S$161441, "1", List!$T$2:$T$161441, "0", List!$W$2:$W$161441, "inf", List!$X$2:$X$161441, "p", List!$A$2:$A$161441, $A26)+countifs(List2!$U$2:$U$224169, $B$9, List2!$S$2:$S$224169, "1", List2!$T$2:$T$224169, "0", List2!$W$2:$W$224169, "inf", List2!$X$2:$X$224169, "p", List2!$A$2:$A$214154, $A26)</f>
        <v>0</v>
      </c>
      <c r="L26" s="103">
        <f>countifs(List!$U$2:$U$161441, $B$9, List!$S$2:$S$161441, "1", List!$T$2:$T$161441, "1", List!$W$2:$W$161441, "inf", List!$X$2:$X$161441, "m", List!$A$2:$A$161441, $A26)+countifs(List2!$U$2:$U$224169, $B$9, List2!$S$2:$S$224169, "1", List2!$T$2:$T$224169, "1", List2!$W$2:$W$224169, "inf", List2!$X$2:$X$224169, "m", List2!$A$2:$A$214154, $A26)</f>
        <v>0</v>
      </c>
      <c r="M26" s="103">
        <f>countifs(List!$U$2:$U$161441, $B$9, List!$S$2:$S$161441, "1", List!$T$2:$T$161441, "0", List!$W$2:$W$161441, "inf", List!$X$2:$X$161441, "m", List!$A$2:$A$161441, $A26)+countifs(List2!$U$2:$U$224169, $B$9, List2!$S$2:$S$224169, "1", List2!$T$2:$T$224169, "0", List2!$W$2:$W$224169, "inf", List2!$X$2:$X$224169, "m", List2!$A$2:$A$214154, $A26)</f>
        <v>0</v>
      </c>
      <c r="N26" s="103">
        <f>countifs(List!$U$2:$U$161441, $B$9, List!$S$2:$S$161441, "1", List!$T$2:$T$161441, "1", List!$W$2:$W$161441, "que", List!$X$2:$X$161441, "a", List!$A$2:$A$161441, $A26)+countifs(List2!$U$2:$U$224169, $B$9, List2!$S$2:$S$224169, "1", List2!$T$2:$T$224169, "1", List2!$W$2:$W$224169, "que", List2!$X$2:$X$224169, "a", List2!$A$2:$A$214154, $A26)</f>
        <v>0</v>
      </c>
      <c r="O26" s="103">
        <f>countifs(List!$U$2:$U$161441, $B$9, List!$S$2:$S$161441, "1", List!$T$2:$T$161441, "0", List!$W$2:$W$161441, "que", List!$X$2:$X$161441, "a", List!$A$2:$A$161441, $A26)+countifs(List2!$U$2:$U$224169, $B$9, List2!$S$2:$S$224169, "1", List2!$T$2:$T$224169, "0", List2!$W$2:$W$224169, "que", List2!$X$2:$X$224169, "a", List2!$A$2:$A$214154, $A26)</f>
        <v>0</v>
      </c>
      <c r="P26" s="103">
        <f>countifs(List!$U$2:$U$161441, $B$9, List!$S$2:$S$161441, "1", List!$T$2:$T$161441, "1", List!$W$2:$W$161441, "que", List!$X$2:$X$161441, "p", List!$A$2:$A$161441, $A26)+countifs(List2!$U$2:$U$224169, $B$9, List2!$S$2:$S$224169, "1", List2!$T$2:$T$224169, "1", List2!$W$2:$W$224169, "que", List2!$X$2:$X$224169, "p", List2!$A$2:$A$214154, $A26)</f>
        <v>0</v>
      </c>
      <c r="Q26" s="103">
        <f>countifs(List!$U$2:$U$161441, $B$9, List!$S$2:$S$161441, "1", List!$T$2:$T$161441, "0", List!$W$2:$W$161441, "que", List!$X$2:$X$161441, "p", List!$A$2:$A$161441, $A26)+countifs(List2!$U$2:$U$224169, $B$9, List2!$S$2:$S$224169, "1", List2!$T$2:$T$224169, "0", List2!$W$2:$W$224169, "que", List2!$X$2:$X$224169, "p", List2!$A$2:$A$214154, $A26)</f>
        <v>0</v>
      </c>
      <c r="R26" s="103">
        <f>countifs(List!$U$2:$U$161441, $B$9, List!$S$2:$S$161441, "1", List!$T$2:$T$161441, "1", List!$W$2:$W$161441, "que", List!$X$2:$X$161441, "m", List!$A$2:$A$161441, $A26)+countifs(List2!$U$2:$U$224169, $B$9, List2!$S$2:$S$224169, "1", List2!$T$2:$T$224169, "1", List2!$W$2:$W$224169, "que", List2!$X$2:$X$224169, "m", List2!$A$2:$A$214154, $A26)</f>
        <v>0</v>
      </c>
      <c r="S26" s="103">
        <f>countifs(List!$U$2:$U$161441, $B$9, List!$S$2:$S$161441, "1", List!$T$2:$T$161441, "0", List!$W$2:$W$161441, "que", List!$X$2:$X$161441, "m", List!$A$2:$A$161441, $A26)+countifs(List2!$U$2:$U$224169, $B$9, List2!$S$2:$S$224169, "1", List2!$T$2:$T$224169, "0", List2!$W$2:$W$224169, "que", List2!$X$2:$X$224169, "m", List2!$A$2:$A$214154, $A26)</f>
        <v>0</v>
      </c>
    </row>
    <row r="27">
      <c r="A27" s="106" t="str">
        <f>IF(Graphs!X18 = TRUE,Graphs!W18, 0)</f>
        <v>Fótbolti.net</v>
      </c>
      <c r="B27" s="103">
        <f>countifs(List!$U$2:$U$161441, $B$9, List!$S$2:$S$161441, "1", List!$T$2:$T$161441, "1", List!$W$2:$W$161441, "tht", List!$X$2:$X$161441, "a", List!$A$2:$A$161441, $A27)+countifs(List2!$U$2:$U$224169, $B$9, List2!$S$2:$S$224169, "1", List2!$T$2:$T$224169, "1", List2!$W$2:$W$224169, "tht", List2!$X$2:$X$224169, "a", List2!$A$2:$A$214154, $A27)</f>
        <v>1</v>
      </c>
      <c r="C27" s="103">
        <f>countifs(List!$U$2:$U$161441, $B$9, List!$S$2:$S$161441, "1", List!$T$2:$T$161441, "0", List!$W$2:$W$161441, "tht", List!$X$2:$X$161441, "a", List!$A$2:$A$161441, $A27)+countifs(List2!$U$2:$U$224169, $B$9, List2!$S$2:$S$224169, "1", List2!$T$2:$T$224169, "0", List2!$W$2:$W$224169, "tht", List2!$X$2:$X$224169, "a", List2!$A$2:$A$214154, $A27)</f>
        <v>0</v>
      </c>
      <c r="D27" s="103">
        <f>countifs(List!$U$2:$U$161441, $B$9, List!$S$2:$S$161441, "1", List!$T$2:$T$161441, "1", List!$W$2:$W$161441, "tht", List!$X$2:$X$161441, "p", List!$A$2:$A$161441, $A27)+countifs(List2!$U$2:$U$224169, $B$9, List2!$S$2:$S$224169, "1", List2!$T$2:$T$224169, "1", List2!$W$2:$W$224169, "tht", List2!$X$2:$X$224169, "p", List2!$A$2:$A$214154, $A27)</f>
        <v>0</v>
      </c>
      <c r="E27" s="103">
        <f>countifs(List!$U$2:$U$161441, $B$9, List!$S$2:$S$161441, "1", List!$T$2:$T$161441, "0", List!$W$2:$W$161441, "tht", List!$X$2:$X$161441, "p", List!$A$2:$A$161441, $A27)+countifs(List2!$U$2:$U$224169, $B$9, List2!$S$2:$S$224169, "1", List2!$T$2:$T$224169, "0", List2!$W$2:$W$224169, "tht", List2!$X$2:$X$224169, "p", List2!$A$2:$A$214154, $A27)</f>
        <v>0</v>
      </c>
      <c r="F27" s="103">
        <f>countifs(List!$U$2:$U$161441, $B$9, List!$S$2:$S$161441, "1", List!$T$2:$T$161441, "1", List!$W$2:$W$161441, "tht", List!$X$2:$X$161441, "m", List!$A$2:$A$161441, $A27)+countifs(List2!$U$2:$U$224169, $B$9, List2!$S$2:$S$224169, "1", List2!$T$2:$T$224169, "1", List2!$W$2:$W$224169, "tht", List2!$X$2:$X$224169, "m", List2!$A$2:$A$214154, $A27)</f>
        <v>0</v>
      </c>
      <c r="G27" s="103">
        <f>countifs(List!$U$2:$U$161441, $B$9, List!$S$2:$S$161441, "1", List!$T$2:$T$161441, "0", List!$W$2:$W$161441, "tht", List!$X$2:$X$161441, "m", List!$A$2:$A$161441, $A27)+countifs(List2!$U$2:$U$224169, $B$9, List2!$S$2:$S$224169, "1", List2!$T$2:$T$224169, "0", List2!$W$2:$W$224169, "tht", List2!$X$2:$X$224169, "m", List2!$A$2:$A$214154, $A27)</f>
        <v>0</v>
      </c>
      <c r="H27" s="103">
        <f>countifs(List!$U$2:$U$161441, $B$9, List!$S$2:$S$161441, "1", List!$T$2:$T$161441, "1", List!$W$2:$W$161441, "inf", List!$X$2:$X$161441, "a", List!$A$2:$A$161441, $A27)+countifs(List2!$U$2:$U$224169, $B$9, List2!$S$2:$S$224169, "1", List2!$T$2:$T$224169, "1", List2!$W$2:$W$224169, "inf", List2!$X$2:$X$224169, "a", List2!$A$2:$A$214154, $A27)</f>
        <v>0</v>
      </c>
      <c r="I27" s="103">
        <f>countifs(List!$U$2:$U$161441, $B$9, List!$S$2:$S$161441, "1", List!$T$2:$T$161441, "0", List!$W$2:$W$161441, "inf", List!$X$2:$X$161441, "a", List!$A$2:$A$161441, $A27)+countifs(List2!$U$2:$U$224169, $B$9, List2!$S$2:$S$224169, "1", List2!$T$2:$T$224169, "0", List2!$W$2:$W$224169, "inf", List2!$X$2:$X$224169, "a", List2!$A$2:$A$214154, $A27)</f>
        <v>0</v>
      </c>
      <c r="J27" s="103">
        <f>countifs(List!$U$2:$U$161441, $B$9, List!$S$2:$S$161441, "1", List!$T$2:$T$161441, "1", List!$W$2:$W$161441, "inf", List!$X$2:$X$161441, "p", List!$A$2:$A$161441, $A27)+countifs(List2!$U$2:$U$224169, $B$9, List2!$S$2:$S$224169, "1", List2!$T$2:$T$224169, "1", List2!$W$2:$W$224169, "inf", List2!$X$2:$X$224169, "p", List2!$A$2:$A$214154, $A27)</f>
        <v>0</v>
      </c>
      <c r="K27" s="103">
        <f>countifs(List!$U$2:$U$161441, $B$9, List!$S$2:$S$161441, "1", List!$T$2:$T$161441, "0", List!$W$2:$W$161441, "inf", List!$X$2:$X$161441, "p", List!$A$2:$A$161441, $A27)+countifs(List2!$U$2:$U$224169, $B$9, List2!$S$2:$S$224169, "1", List2!$T$2:$T$224169, "0", List2!$W$2:$W$224169, "inf", List2!$X$2:$X$224169, "p", List2!$A$2:$A$214154, $A27)</f>
        <v>0</v>
      </c>
      <c r="L27" s="103">
        <f>countifs(List!$U$2:$U$161441, $B$9, List!$S$2:$S$161441, "1", List!$T$2:$T$161441, "1", List!$W$2:$W$161441, "inf", List!$X$2:$X$161441, "m", List!$A$2:$A$161441, $A27)+countifs(List2!$U$2:$U$224169, $B$9, List2!$S$2:$S$224169, "1", List2!$T$2:$T$224169, "1", List2!$W$2:$W$224169, "inf", List2!$X$2:$X$224169, "m", List2!$A$2:$A$214154, $A27)</f>
        <v>0</v>
      </c>
      <c r="M27" s="103">
        <f>countifs(List!$U$2:$U$161441, $B$9, List!$S$2:$S$161441, "1", List!$T$2:$T$161441, "0", List!$W$2:$W$161441, "inf", List!$X$2:$X$161441, "m", List!$A$2:$A$161441, $A27)+countifs(List2!$U$2:$U$224169, $B$9, List2!$S$2:$S$224169, "1", List2!$T$2:$T$224169, "0", List2!$W$2:$W$224169, "inf", List2!$X$2:$X$224169, "m", List2!$A$2:$A$214154, $A27)</f>
        <v>0</v>
      </c>
      <c r="N27" s="103">
        <f>countifs(List!$U$2:$U$161441, $B$9, List!$S$2:$S$161441, "1", List!$T$2:$T$161441, "1", List!$W$2:$W$161441, "que", List!$X$2:$X$161441, "a", List!$A$2:$A$161441, $A27)+countifs(List2!$U$2:$U$224169, $B$9, List2!$S$2:$S$224169, "1", List2!$T$2:$T$224169, "1", List2!$W$2:$W$224169, "que", List2!$X$2:$X$224169, "a", List2!$A$2:$A$214154, $A27)</f>
        <v>0</v>
      </c>
      <c r="O27" s="103">
        <f>countifs(List!$U$2:$U$161441, $B$9, List!$S$2:$S$161441, "1", List!$T$2:$T$161441, "0", List!$W$2:$W$161441, "que", List!$X$2:$X$161441, "a", List!$A$2:$A$161441, $A27)+countifs(List2!$U$2:$U$224169, $B$9, List2!$S$2:$S$224169, "1", List2!$T$2:$T$224169, "0", List2!$W$2:$W$224169, "que", List2!$X$2:$X$224169, "a", List2!$A$2:$A$214154, $A27)</f>
        <v>0</v>
      </c>
      <c r="P27" s="103">
        <f>countifs(List!$U$2:$U$161441, $B$9, List!$S$2:$S$161441, "1", List!$T$2:$T$161441, "1", List!$W$2:$W$161441, "que", List!$X$2:$X$161441, "p", List!$A$2:$A$161441, $A27)+countifs(List2!$U$2:$U$224169, $B$9, List2!$S$2:$S$224169, "1", List2!$T$2:$T$224169, "1", List2!$W$2:$W$224169, "que", List2!$X$2:$X$224169, "p", List2!$A$2:$A$214154, $A27)</f>
        <v>0</v>
      </c>
      <c r="Q27" s="103">
        <f>countifs(List!$U$2:$U$161441, $B$9, List!$S$2:$S$161441, "1", List!$T$2:$T$161441, "0", List!$W$2:$W$161441, "que", List!$X$2:$X$161441, "p", List!$A$2:$A$161441, $A27)+countifs(List2!$U$2:$U$224169, $B$9, List2!$S$2:$S$224169, "1", List2!$T$2:$T$224169, "0", List2!$W$2:$W$224169, "que", List2!$X$2:$X$224169, "p", List2!$A$2:$A$214154, $A27)</f>
        <v>0</v>
      </c>
      <c r="R27" s="103">
        <f>countifs(List!$U$2:$U$161441, $B$9, List!$S$2:$S$161441, "1", List!$T$2:$T$161441, "1", List!$W$2:$W$161441, "que", List!$X$2:$X$161441, "m", List!$A$2:$A$161441, $A27)+countifs(List2!$U$2:$U$224169, $B$9, List2!$S$2:$S$224169, "1", List2!$T$2:$T$224169, "1", List2!$W$2:$W$224169, "que", List2!$X$2:$X$224169, "m", List2!$A$2:$A$214154, $A27)</f>
        <v>0</v>
      </c>
      <c r="S27" s="103">
        <f>countifs(List!$U$2:$U$161441, $B$9, List!$S$2:$S$161441, "1", List!$T$2:$T$161441, "0", List!$W$2:$W$161441, "que", List!$X$2:$X$161441, "m", List!$A$2:$A$161441, $A27)+countifs(List2!$U$2:$U$224169, $B$9, List2!$S$2:$S$224169, "1", List2!$T$2:$T$224169, "0", List2!$W$2:$W$224169, "que", List2!$X$2:$X$224169, "m", List2!$A$2:$A$214154, $A27)</f>
        <v>0</v>
      </c>
    </row>
    <row r="28">
      <c r="A28" s="106" t="str">
        <f>IF(Graphs!X19 = TRUE,Graphs!W19, 0)</f>
        <v>Fréttablaðið</v>
      </c>
      <c r="B28" s="103">
        <f>countifs(List!$U$2:$U$161441, $B$9, List!$S$2:$S$161441, "1", List!$T$2:$T$161441, "1", List!$W$2:$W$161441, "tht", List!$X$2:$X$161441, "a", List!$A$2:$A$161441, $A28)+countifs(List2!$U$2:$U$224169, $B$9, List2!$S$2:$S$224169, "1", List2!$T$2:$T$224169, "1", List2!$W$2:$W$224169, "tht", List2!$X$2:$X$224169, "a", List2!$A$2:$A$214154, $A28)</f>
        <v>13</v>
      </c>
      <c r="C28" s="103">
        <f>countifs(List!$U$2:$U$161441, $B$9, List!$S$2:$S$161441, "1", List!$T$2:$T$161441, "0", List!$W$2:$W$161441, "tht", List!$X$2:$X$161441, "a", List!$A$2:$A$161441, $A28)+countifs(List2!$U$2:$U$224169, $B$9, List2!$S$2:$S$224169, "1", List2!$T$2:$T$224169, "0", List2!$W$2:$W$224169, "tht", List2!$X$2:$X$224169, "a", List2!$A$2:$A$214154, $A28)</f>
        <v>0</v>
      </c>
      <c r="D28" s="103">
        <f>countifs(List!$U$2:$U$161441, $B$9, List!$S$2:$S$161441, "1", List!$T$2:$T$161441, "1", List!$W$2:$W$161441, "tht", List!$X$2:$X$161441, "p", List!$A$2:$A$161441, $A28)+countifs(List2!$U$2:$U$224169, $B$9, List2!$S$2:$S$224169, "1", List2!$T$2:$T$224169, "1", List2!$W$2:$W$224169, "tht", List2!$X$2:$X$224169, "p", List2!$A$2:$A$214154, $A28)</f>
        <v>0</v>
      </c>
      <c r="E28" s="103">
        <f>countifs(List!$U$2:$U$161441, $B$9, List!$S$2:$S$161441, "1", List!$T$2:$T$161441, "0", List!$W$2:$W$161441, "tht", List!$X$2:$X$161441, "p", List!$A$2:$A$161441, $A28)+countifs(List2!$U$2:$U$224169, $B$9, List2!$S$2:$S$224169, "1", List2!$T$2:$T$224169, "0", List2!$W$2:$W$224169, "tht", List2!$X$2:$X$224169, "p", List2!$A$2:$A$214154, $A28)</f>
        <v>0</v>
      </c>
      <c r="F28" s="103">
        <f>countifs(List!$U$2:$U$161441, $B$9, List!$S$2:$S$161441, "1", List!$T$2:$T$161441, "1", List!$W$2:$W$161441, "tht", List!$X$2:$X$161441, "m", List!$A$2:$A$161441, $A28)+countifs(List2!$U$2:$U$224169, $B$9, List2!$S$2:$S$224169, "1", List2!$T$2:$T$224169, "1", List2!$W$2:$W$224169, "tht", List2!$X$2:$X$224169, "m", List2!$A$2:$A$214154, $A28)</f>
        <v>0</v>
      </c>
      <c r="G28" s="103">
        <f>countifs(List!$U$2:$U$161441, $B$9, List!$S$2:$S$161441, "1", List!$T$2:$T$161441, "0", List!$W$2:$W$161441, "tht", List!$X$2:$X$161441, "m", List!$A$2:$A$161441, $A28)+countifs(List2!$U$2:$U$224169, $B$9, List2!$S$2:$S$224169, "1", List2!$T$2:$T$224169, "0", List2!$W$2:$W$224169, "tht", List2!$X$2:$X$224169, "m", List2!$A$2:$A$214154, $A28)</f>
        <v>0</v>
      </c>
      <c r="H28" s="103">
        <f>countifs(List!$U$2:$U$161441, $B$9, List!$S$2:$S$161441, "1", List!$T$2:$T$161441, "1", List!$W$2:$W$161441, "inf", List!$X$2:$X$161441, "a", List!$A$2:$A$161441, $A28)+countifs(List2!$U$2:$U$224169, $B$9, List2!$S$2:$S$224169, "1", List2!$T$2:$T$224169, "1", List2!$W$2:$W$224169, "inf", List2!$X$2:$X$224169, "a", List2!$A$2:$A$214154, $A28)</f>
        <v>0</v>
      </c>
      <c r="I28" s="103">
        <f>countifs(List!$U$2:$U$161441, $B$9, List!$S$2:$S$161441, "1", List!$T$2:$T$161441, "0", List!$W$2:$W$161441, "inf", List!$X$2:$X$161441, "a", List!$A$2:$A$161441, $A28)+countifs(List2!$U$2:$U$224169, $B$9, List2!$S$2:$S$224169, "1", List2!$T$2:$T$224169, "0", List2!$W$2:$W$224169, "inf", List2!$X$2:$X$224169, "a", List2!$A$2:$A$214154, $A28)</f>
        <v>0</v>
      </c>
      <c r="J28" s="103">
        <f>countifs(List!$U$2:$U$161441, $B$9, List!$S$2:$S$161441, "1", List!$T$2:$T$161441, "1", List!$W$2:$W$161441, "inf", List!$X$2:$X$161441, "p", List!$A$2:$A$161441, $A28)+countifs(List2!$U$2:$U$224169, $B$9, List2!$S$2:$S$224169, "1", List2!$T$2:$T$224169, "1", List2!$W$2:$W$224169, "inf", List2!$X$2:$X$224169, "p", List2!$A$2:$A$214154, $A28)</f>
        <v>0</v>
      </c>
      <c r="K28" s="103">
        <f>countifs(List!$U$2:$U$161441, $B$9, List!$S$2:$S$161441, "1", List!$T$2:$T$161441, "0", List!$W$2:$W$161441, "inf", List!$X$2:$X$161441, "p", List!$A$2:$A$161441, $A28)+countifs(List2!$U$2:$U$224169, $B$9, List2!$S$2:$S$224169, "1", List2!$T$2:$T$224169, "0", List2!$W$2:$W$224169, "inf", List2!$X$2:$X$224169, "p", List2!$A$2:$A$214154, $A28)</f>
        <v>0</v>
      </c>
      <c r="L28" s="103">
        <f>countifs(List!$U$2:$U$161441, $B$9, List!$S$2:$S$161441, "1", List!$T$2:$T$161441, "1", List!$W$2:$W$161441, "inf", List!$X$2:$X$161441, "m", List!$A$2:$A$161441, $A28)+countifs(List2!$U$2:$U$224169, $B$9, List2!$S$2:$S$224169, "1", List2!$T$2:$T$224169, "1", List2!$W$2:$W$224169, "inf", List2!$X$2:$X$224169, "m", List2!$A$2:$A$214154, $A28)</f>
        <v>0</v>
      </c>
      <c r="M28" s="103">
        <f>countifs(List!$U$2:$U$161441, $B$9, List!$S$2:$S$161441, "1", List!$T$2:$T$161441, "0", List!$W$2:$W$161441, "inf", List!$X$2:$X$161441, "m", List!$A$2:$A$161441, $A28)+countifs(List2!$U$2:$U$224169, $B$9, List2!$S$2:$S$224169, "1", List2!$T$2:$T$224169, "0", List2!$W$2:$W$224169, "inf", List2!$X$2:$X$224169, "m", List2!$A$2:$A$214154, $A28)</f>
        <v>0</v>
      </c>
      <c r="N28" s="103">
        <f>countifs(List!$U$2:$U$161441, $B$9, List!$S$2:$S$161441, "1", List!$T$2:$T$161441, "1", List!$W$2:$W$161441, "que", List!$X$2:$X$161441, "a", List!$A$2:$A$161441, $A28)+countifs(List2!$U$2:$U$224169, $B$9, List2!$S$2:$S$224169, "1", List2!$T$2:$T$224169, "1", List2!$W$2:$W$224169, "que", List2!$X$2:$X$224169, "a", List2!$A$2:$A$214154, $A28)</f>
        <v>0</v>
      </c>
      <c r="O28" s="103">
        <f>countifs(List!$U$2:$U$161441, $B$9, List!$S$2:$S$161441, "1", List!$T$2:$T$161441, "0", List!$W$2:$W$161441, "que", List!$X$2:$X$161441, "a", List!$A$2:$A$161441, $A28)+countifs(List2!$U$2:$U$224169, $B$9, List2!$S$2:$S$224169, "1", List2!$T$2:$T$224169, "0", List2!$W$2:$W$224169, "que", List2!$X$2:$X$224169, "a", List2!$A$2:$A$214154, $A28)</f>
        <v>0</v>
      </c>
      <c r="P28" s="103">
        <f>countifs(List!$U$2:$U$161441, $B$9, List!$S$2:$S$161441, "1", List!$T$2:$T$161441, "1", List!$W$2:$W$161441, "que", List!$X$2:$X$161441, "p", List!$A$2:$A$161441, $A28)+countifs(List2!$U$2:$U$224169, $B$9, List2!$S$2:$S$224169, "1", List2!$T$2:$T$224169, "1", List2!$W$2:$W$224169, "que", List2!$X$2:$X$224169, "p", List2!$A$2:$A$214154, $A28)</f>
        <v>0</v>
      </c>
      <c r="Q28" s="103">
        <f>countifs(List!$U$2:$U$161441, $B$9, List!$S$2:$S$161441, "1", List!$T$2:$T$161441, "0", List!$W$2:$W$161441, "que", List!$X$2:$X$161441, "p", List!$A$2:$A$161441, $A28)+countifs(List2!$U$2:$U$224169, $B$9, List2!$S$2:$S$224169, "1", List2!$T$2:$T$224169, "0", List2!$W$2:$W$224169, "que", List2!$X$2:$X$224169, "p", List2!$A$2:$A$214154, $A28)</f>
        <v>0</v>
      </c>
      <c r="R28" s="103">
        <f>countifs(List!$U$2:$U$161441, $B$9, List!$S$2:$S$161441, "1", List!$T$2:$T$161441, "1", List!$W$2:$W$161441, "que", List!$X$2:$X$161441, "m", List!$A$2:$A$161441, $A28)+countifs(List2!$U$2:$U$224169, $B$9, List2!$S$2:$S$224169, "1", List2!$T$2:$T$224169, "1", List2!$W$2:$W$224169, "que", List2!$X$2:$X$224169, "m", List2!$A$2:$A$214154, $A28)</f>
        <v>0</v>
      </c>
      <c r="S28" s="103">
        <f>countifs(List!$U$2:$U$161441, $B$9, List!$S$2:$S$161441, "1", List!$T$2:$T$161441, "0", List!$W$2:$W$161441, "que", List!$X$2:$X$161441, "m", List!$A$2:$A$161441, $A28)+countifs(List2!$U$2:$U$224169, $B$9, List2!$S$2:$S$224169, "1", List2!$T$2:$T$224169, "0", List2!$W$2:$W$224169, "que", List2!$X$2:$X$224169, "m", List2!$A$2:$A$214154, $A28)</f>
        <v>0</v>
      </c>
    </row>
    <row r="29">
      <c r="A29" s="106" t="str">
        <f>IF(Graphs!X20 = TRUE,Graphs!W20, 0)</f>
        <v>Fréttatíminn</v>
      </c>
      <c r="B29" s="103">
        <f>countifs(List!$U$2:$U$161441, $B$9, List!$S$2:$S$161441, "1", List!$T$2:$T$161441, "1", List!$W$2:$W$161441, "tht", List!$X$2:$X$161441, "a", List!$A$2:$A$161441, $A29)+countifs(List2!$U$2:$U$224169, $B$9, List2!$S$2:$S$224169, "1", List2!$T$2:$T$224169, "1", List2!$W$2:$W$224169, "tht", List2!$X$2:$X$224169, "a", List2!$A$2:$A$214154, $A29)</f>
        <v>1</v>
      </c>
      <c r="C29" s="103">
        <f>countifs(List!$U$2:$U$161441, $B$9, List!$S$2:$S$161441, "1", List!$T$2:$T$161441, "0", List!$W$2:$W$161441, "tht", List!$X$2:$X$161441, "a", List!$A$2:$A$161441, $A29)+countifs(List2!$U$2:$U$224169, $B$9, List2!$S$2:$S$224169, "1", List2!$T$2:$T$224169, "0", List2!$W$2:$W$224169, "tht", List2!$X$2:$X$224169, "a", List2!$A$2:$A$214154, $A29)</f>
        <v>2</v>
      </c>
      <c r="D29" s="103">
        <f>countifs(List!$U$2:$U$161441, $B$9, List!$S$2:$S$161441, "1", List!$T$2:$T$161441, "1", List!$W$2:$W$161441, "tht", List!$X$2:$X$161441, "p", List!$A$2:$A$161441, $A29)+countifs(List2!$U$2:$U$224169, $B$9, List2!$S$2:$S$224169, "1", List2!$T$2:$T$224169, "1", List2!$W$2:$W$224169, "tht", List2!$X$2:$X$224169, "p", List2!$A$2:$A$214154, $A29)</f>
        <v>0</v>
      </c>
      <c r="E29" s="103">
        <f>countifs(List!$U$2:$U$161441, $B$9, List!$S$2:$S$161441, "1", List!$T$2:$T$161441, "0", List!$W$2:$W$161441, "tht", List!$X$2:$X$161441, "p", List!$A$2:$A$161441, $A29)+countifs(List2!$U$2:$U$224169, $B$9, List2!$S$2:$S$224169, "1", List2!$T$2:$T$224169, "0", List2!$W$2:$W$224169, "tht", List2!$X$2:$X$224169, "p", List2!$A$2:$A$214154, $A29)</f>
        <v>0</v>
      </c>
      <c r="F29" s="103">
        <f>countifs(List!$U$2:$U$161441, $B$9, List!$S$2:$S$161441, "1", List!$T$2:$T$161441, "1", List!$W$2:$W$161441, "tht", List!$X$2:$X$161441, "m", List!$A$2:$A$161441, $A29)+countifs(List2!$U$2:$U$224169, $B$9, List2!$S$2:$S$224169, "1", List2!$T$2:$T$224169, "1", List2!$W$2:$W$224169, "tht", List2!$X$2:$X$224169, "m", List2!$A$2:$A$214154, $A29)</f>
        <v>0</v>
      </c>
      <c r="G29" s="103">
        <f>countifs(List!$U$2:$U$161441, $B$9, List!$S$2:$S$161441, "1", List!$T$2:$T$161441, "0", List!$W$2:$W$161441, "tht", List!$X$2:$X$161441, "m", List!$A$2:$A$161441, $A29)+countifs(List2!$U$2:$U$224169, $B$9, List2!$S$2:$S$224169, "1", List2!$T$2:$T$224169, "0", List2!$W$2:$W$224169, "tht", List2!$X$2:$X$224169, "m", List2!$A$2:$A$214154, $A29)</f>
        <v>0</v>
      </c>
      <c r="H29" s="103">
        <f>countifs(List!$U$2:$U$161441, $B$9, List!$S$2:$S$161441, "1", List!$T$2:$T$161441, "1", List!$W$2:$W$161441, "inf", List!$X$2:$X$161441, "a", List!$A$2:$A$161441, $A29)+countifs(List2!$U$2:$U$224169, $B$9, List2!$S$2:$S$224169, "1", List2!$T$2:$T$224169, "1", List2!$W$2:$W$224169, "inf", List2!$X$2:$X$224169, "a", List2!$A$2:$A$214154, $A29)</f>
        <v>0</v>
      </c>
      <c r="I29" s="103">
        <f>countifs(List!$U$2:$U$161441, $B$9, List!$S$2:$S$161441, "1", List!$T$2:$T$161441, "0", List!$W$2:$W$161441, "inf", List!$X$2:$X$161441, "a", List!$A$2:$A$161441, $A29)+countifs(List2!$U$2:$U$224169, $B$9, List2!$S$2:$S$224169, "1", List2!$T$2:$T$224169, "0", List2!$W$2:$W$224169, "inf", List2!$X$2:$X$224169, "a", List2!$A$2:$A$214154, $A29)</f>
        <v>0</v>
      </c>
      <c r="J29" s="103">
        <f>countifs(List!$U$2:$U$161441, $B$9, List!$S$2:$S$161441, "1", List!$T$2:$T$161441, "1", List!$W$2:$W$161441, "inf", List!$X$2:$X$161441, "p", List!$A$2:$A$161441, $A29)+countifs(List2!$U$2:$U$224169, $B$9, List2!$S$2:$S$224169, "1", List2!$T$2:$T$224169, "1", List2!$W$2:$W$224169, "inf", List2!$X$2:$X$224169, "p", List2!$A$2:$A$214154, $A29)</f>
        <v>0</v>
      </c>
      <c r="K29" s="103">
        <f>countifs(List!$U$2:$U$161441, $B$9, List!$S$2:$S$161441, "1", List!$T$2:$T$161441, "0", List!$W$2:$W$161441, "inf", List!$X$2:$X$161441, "p", List!$A$2:$A$161441, $A29)+countifs(List2!$U$2:$U$224169, $B$9, List2!$S$2:$S$224169, "1", List2!$T$2:$T$224169, "0", List2!$W$2:$W$224169, "inf", List2!$X$2:$X$224169, "p", List2!$A$2:$A$214154, $A29)</f>
        <v>0</v>
      </c>
      <c r="L29" s="103">
        <f>countifs(List!$U$2:$U$161441, $B$9, List!$S$2:$S$161441, "1", List!$T$2:$T$161441, "1", List!$W$2:$W$161441, "inf", List!$X$2:$X$161441, "m", List!$A$2:$A$161441, $A29)+countifs(List2!$U$2:$U$224169, $B$9, List2!$S$2:$S$224169, "1", List2!$T$2:$T$224169, "1", List2!$W$2:$W$224169, "inf", List2!$X$2:$X$224169, "m", List2!$A$2:$A$214154, $A29)</f>
        <v>0</v>
      </c>
      <c r="M29" s="103">
        <f>countifs(List!$U$2:$U$161441, $B$9, List!$S$2:$S$161441, "1", List!$T$2:$T$161441, "0", List!$W$2:$W$161441, "inf", List!$X$2:$X$161441, "m", List!$A$2:$A$161441, $A29)+countifs(List2!$U$2:$U$224169, $B$9, List2!$S$2:$S$224169, "1", List2!$T$2:$T$224169, "0", List2!$W$2:$W$224169, "inf", List2!$X$2:$X$224169, "m", List2!$A$2:$A$214154, $A29)</f>
        <v>0</v>
      </c>
      <c r="N29" s="103">
        <f>countifs(List!$U$2:$U$161441, $B$9, List!$S$2:$S$161441, "1", List!$T$2:$T$161441, "1", List!$W$2:$W$161441, "que", List!$X$2:$X$161441, "a", List!$A$2:$A$161441, $A29)+countifs(List2!$U$2:$U$224169, $B$9, List2!$S$2:$S$224169, "1", List2!$T$2:$T$224169, "1", List2!$W$2:$W$224169, "que", List2!$X$2:$X$224169, "a", List2!$A$2:$A$214154, $A29)</f>
        <v>0</v>
      </c>
      <c r="O29" s="103">
        <f>countifs(List!$U$2:$U$161441, $B$9, List!$S$2:$S$161441, "1", List!$T$2:$T$161441, "0", List!$W$2:$W$161441, "que", List!$X$2:$X$161441, "a", List!$A$2:$A$161441, $A29)+countifs(List2!$U$2:$U$224169, $B$9, List2!$S$2:$S$224169, "1", List2!$T$2:$T$224169, "0", List2!$W$2:$W$224169, "que", List2!$X$2:$X$224169, "a", List2!$A$2:$A$214154, $A29)</f>
        <v>0</v>
      </c>
      <c r="P29" s="103">
        <f>countifs(List!$U$2:$U$161441, $B$9, List!$S$2:$S$161441, "1", List!$T$2:$T$161441, "1", List!$W$2:$W$161441, "que", List!$X$2:$X$161441, "p", List!$A$2:$A$161441, $A29)+countifs(List2!$U$2:$U$224169, $B$9, List2!$S$2:$S$224169, "1", List2!$T$2:$T$224169, "1", List2!$W$2:$W$224169, "que", List2!$X$2:$X$224169, "p", List2!$A$2:$A$214154, $A29)</f>
        <v>0</v>
      </c>
      <c r="Q29" s="103">
        <f>countifs(List!$U$2:$U$161441, $B$9, List!$S$2:$S$161441, "1", List!$T$2:$T$161441, "0", List!$W$2:$W$161441, "que", List!$X$2:$X$161441, "p", List!$A$2:$A$161441, $A29)+countifs(List2!$U$2:$U$224169, $B$9, List2!$S$2:$S$224169, "1", List2!$T$2:$T$224169, "0", List2!$W$2:$W$224169, "que", List2!$X$2:$X$224169, "p", List2!$A$2:$A$214154, $A29)</f>
        <v>0</v>
      </c>
      <c r="R29" s="103">
        <f>countifs(List!$U$2:$U$161441, $B$9, List!$S$2:$S$161441, "1", List!$T$2:$T$161441, "1", List!$W$2:$W$161441, "que", List!$X$2:$X$161441, "m", List!$A$2:$A$161441, $A29)+countifs(List2!$U$2:$U$224169, $B$9, List2!$S$2:$S$224169, "1", List2!$T$2:$T$224169, "1", List2!$W$2:$W$224169, "que", List2!$X$2:$X$224169, "m", List2!$A$2:$A$214154, $A29)</f>
        <v>0</v>
      </c>
      <c r="S29" s="103">
        <f>countifs(List!$U$2:$U$161441, $B$9, List!$S$2:$S$161441, "1", List!$T$2:$T$161441, "0", List!$W$2:$W$161441, "que", List!$X$2:$X$161441, "m", List!$A$2:$A$161441, $A29)+countifs(List2!$U$2:$U$224169, $B$9, List2!$S$2:$S$224169, "1", List2!$T$2:$T$224169, "0", List2!$W$2:$W$224169, "que", List2!$X$2:$X$224169, "m", List2!$A$2:$A$214154, $A29)</f>
        <v>0</v>
      </c>
    </row>
    <row r="30">
      <c r="A30" s="106" t="str">
        <f>IF(Graphs!X21 = TRUE,Graphs!W21, 0)</f>
        <v>Fréttavefur suðurlands</v>
      </c>
      <c r="B30" s="103">
        <f>countifs(List!$U$2:$U$161441, $B$9, List!$S$2:$S$161441, "1", List!$T$2:$T$161441, "1", List!$W$2:$W$161441, "tht", List!$X$2:$X$161441, "a", List!$A$2:$A$161441, $A30)+countifs(List2!$U$2:$U$224169, $B$9, List2!$S$2:$S$224169, "1", List2!$T$2:$T$224169, "1", List2!$W$2:$W$224169, "tht", List2!$X$2:$X$224169, "a", List2!$A$2:$A$214154, $A30)</f>
        <v>0</v>
      </c>
      <c r="C30" s="103">
        <f>countifs(List!$U$2:$U$161441, $B$9, List!$S$2:$S$161441, "1", List!$T$2:$T$161441, "0", List!$W$2:$W$161441, "tht", List!$X$2:$X$161441, "a", List!$A$2:$A$161441, $A30)+countifs(List2!$U$2:$U$224169, $B$9, List2!$S$2:$S$224169, "1", List2!$T$2:$T$224169, "0", List2!$W$2:$W$224169, "tht", List2!$X$2:$X$224169, "a", List2!$A$2:$A$214154, $A30)</f>
        <v>0</v>
      </c>
      <c r="D30" s="103">
        <f>countifs(List!$U$2:$U$161441, $B$9, List!$S$2:$S$161441, "1", List!$T$2:$T$161441, "1", List!$W$2:$W$161441, "tht", List!$X$2:$X$161441, "p", List!$A$2:$A$161441, $A30)+countifs(List2!$U$2:$U$224169, $B$9, List2!$S$2:$S$224169, "1", List2!$T$2:$T$224169, "1", List2!$W$2:$W$224169, "tht", List2!$X$2:$X$224169, "p", List2!$A$2:$A$214154, $A30)</f>
        <v>0</v>
      </c>
      <c r="E30" s="103">
        <f>countifs(List!$U$2:$U$161441, $B$9, List!$S$2:$S$161441, "1", List!$T$2:$T$161441, "0", List!$W$2:$W$161441, "tht", List!$X$2:$X$161441, "p", List!$A$2:$A$161441, $A30)+countifs(List2!$U$2:$U$224169, $B$9, List2!$S$2:$S$224169, "1", List2!$T$2:$T$224169, "0", List2!$W$2:$W$224169, "tht", List2!$X$2:$X$224169, "p", List2!$A$2:$A$214154, $A30)</f>
        <v>0</v>
      </c>
      <c r="F30" s="103">
        <f>countifs(List!$U$2:$U$161441, $B$9, List!$S$2:$S$161441, "1", List!$T$2:$T$161441, "1", List!$W$2:$W$161441, "tht", List!$X$2:$X$161441, "m", List!$A$2:$A$161441, $A30)+countifs(List2!$U$2:$U$224169, $B$9, List2!$S$2:$S$224169, "1", List2!$T$2:$T$224169, "1", List2!$W$2:$W$224169, "tht", List2!$X$2:$X$224169, "m", List2!$A$2:$A$214154, $A30)</f>
        <v>0</v>
      </c>
      <c r="G30" s="103">
        <f>countifs(List!$U$2:$U$161441, $B$9, List!$S$2:$S$161441, "1", List!$T$2:$T$161441, "0", List!$W$2:$W$161441, "tht", List!$X$2:$X$161441, "m", List!$A$2:$A$161441, $A30)+countifs(List2!$U$2:$U$224169, $B$9, List2!$S$2:$S$224169, "1", List2!$T$2:$T$224169, "0", List2!$W$2:$W$224169, "tht", List2!$X$2:$X$224169, "m", List2!$A$2:$A$214154, $A30)</f>
        <v>0</v>
      </c>
      <c r="H30" s="103">
        <f>countifs(List!$U$2:$U$161441, $B$9, List!$S$2:$S$161441, "1", List!$T$2:$T$161441, "1", List!$W$2:$W$161441, "inf", List!$X$2:$X$161441, "a", List!$A$2:$A$161441, $A30)+countifs(List2!$U$2:$U$224169, $B$9, List2!$S$2:$S$224169, "1", List2!$T$2:$T$224169, "1", List2!$W$2:$W$224169, "inf", List2!$X$2:$X$224169, "a", List2!$A$2:$A$214154, $A30)</f>
        <v>0</v>
      </c>
      <c r="I30" s="103">
        <f>countifs(List!$U$2:$U$161441, $B$9, List!$S$2:$S$161441, "1", List!$T$2:$T$161441, "0", List!$W$2:$W$161441, "inf", List!$X$2:$X$161441, "a", List!$A$2:$A$161441, $A30)+countifs(List2!$U$2:$U$224169, $B$9, List2!$S$2:$S$224169, "1", List2!$T$2:$T$224169, "0", List2!$W$2:$W$224169, "inf", List2!$X$2:$X$224169, "a", List2!$A$2:$A$214154, $A30)</f>
        <v>0</v>
      </c>
      <c r="J30" s="103">
        <f>countifs(List!$U$2:$U$161441, $B$9, List!$S$2:$S$161441, "1", List!$T$2:$T$161441, "1", List!$W$2:$W$161441, "inf", List!$X$2:$X$161441, "p", List!$A$2:$A$161441, $A30)+countifs(List2!$U$2:$U$224169, $B$9, List2!$S$2:$S$224169, "1", List2!$T$2:$T$224169, "1", List2!$W$2:$W$224169, "inf", List2!$X$2:$X$224169, "p", List2!$A$2:$A$214154, $A30)</f>
        <v>0</v>
      </c>
      <c r="K30" s="103">
        <f>countifs(List!$U$2:$U$161441, $B$9, List!$S$2:$S$161441, "1", List!$T$2:$T$161441, "0", List!$W$2:$W$161441, "inf", List!$X$2:$X$161441, "p", List!$A$2:$A$161441, $A30)+countifs(List2!$U$2:$U$224169, $B$9, List2!$S$2:$S$224169, "1", List2!$T$2:$T$224169, "0", List2!$W$2:$W$224169, "inf", List2!$X$2:$X$224169, "p", List2!$A$2:$A$214154, $A30)</f>
        <v>0</v>
      </c>
      <c r="L30" s="103">
        <f>countifs(List!$U$2:$U$161441, $B$9, List!$S$2:$S$161441, "1", List!$T$2:$T$161441, "1", List!$W$2:$W$161441, "inf", List!$X$2:$X$161441, "m", List!$A$2:$A$161441, $A30)+countifs(List2!$U$2:$U$224169, $B$9, List2!$S$2:$S$224169, "1", List2!$T$2:$T$224169, "1", List2!$W$2:$W$224169, "inf", List2!$X$2:$X$224169, "m", List2!$A$2:$A$214154, $A30)</f>
        <v>0</v>
      </c>
      <c r="M30" s="103">
        <f>countifs(List!$U$2:$U$161441, $B$9, List!$S$2:$S$161441, "1", List!$T$2:$T$161441, "0", List!$W$2:$W$161441, "inf", List!$X$2:$X$161441, "m", List!$A$2:$A$161441, $A30)+countifs(List2!$U$2:$U$224169, $B$9, List2!$S$2:$S$224169, "1", List2!$T$2:$T$224169, "0", List2!$W$2:$W$224169, "inf", List2!$X$2:$X$224169, "m", List2!$A$2:$A$214154, $A30)</f>
        <v>0</v>
      </c>
      <c r="N30" s="103">
        <f>countifs(List!$U$2:$U$161441, $B$9, List!$S$2:$S$161441, "1", List!$T$2:$T$161441, "1", List!$W$2:$W$161441, "que", List!$X$2:$X$161441, "a", List!$A$2:$A$161441, $A30)+countifs(List2!$U$2:$U$224169, $B$9, List2!$S$2:$S$224169, "1", List2!$T$2:$T$224169, "1", List2!$W$2:$W$224169, "que", List2!$X$2:$X$224169, "a", List2!$A$2:$A$214154, $A30)</f>
        <v>0</v>
      </c>
      <c r="O30" s="103">
        <f>countifs(List!$U$2:$U$161441, $B$9, List!$S$2:$S$161441, "1", List!$T$2:$T$161441, "0", List!$W$2:$W$161441, "que", List!$X$2:$X$161441, "a", List!$A$2:$A$161441, $A30)+countifs(List2!$U$2:$U$224169, $B$9, List2!$S$2:$S$224169, "1", List2!$T$2:$T$224169, "0", List2!$W$2:$W$224169, "que", List2!$X$2:$X$224169, "a", List2!$A$2:$A$214154, $A30)</f>
        <v>0</v>
      </c>
      <c r="P30" s="103">
        <f>countifs(List!$U$2:$U$161441, $B$9, List!$S$2:$S$161441, "1", List!$T$2:$T$161441, "1", List!$W$2:$W$161441, "que", List!$X$2:$X$161441, "p", List!$A$2:$A$161441, $A30)+countifs(List2!$U$2:$U$224169, $B$9, List2!$S$2:$S$224169, "1", List2!$T$2:$T$224169, "1", List2!$W$2:$W$224169, "que", List2!$X$2:$X$224169, "p", List2!$A$2:$A$214154, $A30)</f>
        <v>0</v>
      </c>
      <c r="Q30" s="103">
        <f>countifs(List!$U$2:$U$161441, $B$9, List!$S$2:$S$161441, "1", List!$T$2:$T$161441, "0", List!$W$2:$W$161441, "que", List!$X$2:$X$161441, "p", List!$A$2:$A$161441, $A30)+countifs(List2!$U$2:$U$224169, $B$9, List2!$S$2:$S$224169, "1", List2!$T$2:$T$224169, "0", List2!$W$2:$W$224169, "que", List2!$X$2:$X$224169, "p", List2!$A$2:$A$214154, $A30)</f>
        <v>0</v>
      </c>
      <c r="R30" s="103">
        <f>countifs(List!$U$2:$U$161441, $B$9, List!$S$2:$S$161441, "1", List!$T$2:$T$161441, "1", List!$W$2:$W$161441, "que", List!$X$2:$X$161441, "m", List!$A$2:$A$161441, $A30)+countifs(List2!$U$2:$U$224169, $B$9, List2!$S$2:$S$224169, "1", List2!$T$2:$T$224169, "1", List2!$W$2:$W$224169, "que", List2!$X$2:$X$224169, "m", List2!$A$2:$A$214154, $A30)</f>
        <v>0</v>
      </c>
      <c r="S30" s="103">
        <f>countifs(List!$U$2:$U$161441, $B$9, List!$S$2:$S$161441, "1", List!$T$2:$T$161441, "0", List!$W$2:$W$161441, "que", List!$X$2:$X$161441, "m", List!$A$2:$A$161441, $A30)+countifs(List2!$U$2:$U$224169, $B$9, List2!$S$2:$S$224169, "1", List2!$T$2:$T$224169, "0", List2!$W$2:$W$224169, "que", List2!$X$2:$X$224169, "m", List2!$A$2:$A$214154, $A30)</f>
        <v>0</v>
      </c>
    </row>
    <row r="31">
      <c r="A31" s="106" t="str">
        <f>IF(Graphs!X22 = TRUE,Graphs!W22, 0)</f>
        <v>Heimur</v>
      </c>
      <c r="B31" s="103">
        <f>countifs(List!$U$2:$U$161441, $B$9, List!$S$2:$S$161441, "1", List!$T$2:$T$161441, "1", List!$W$2:$W$161441, "tht", List!$X$2:$X$161441, "a", List!$A$2:$A$161441, $A31)+countifs(List2!$U$2:$U$224169, $B$9, List2!$S$2:$S$224169, "1", List2!$T$2:$T$224169, "1", List2!$W$2:$W$224169, "tht", List2!$X$2:$X$224169, "a", List2!$A$2:$A$214154, $A31)</f>
        <v>1</v>
      </c>
      <c r="C31" s="103">
        <f>countifs(List!$U$2:$U$161441, $B$9, List!$S$2:$S$161441, "1", List!$T$2:$T$161441, "0", List!$W$2:$W$161441, "tht", List!$X$2:$X$161441, "a", List!$A$2:$A$161441, $A31)+countifs(List2!$U$2:$U$224169, $B$9, List2!$S$2:$S$224169, "1", List2!$T$2:$T$224169, "0", List2!$W$2:$W$224169, "tht", List2!$X$2:$X$224169, "a", List2!$A$2:$A$214154, $A31)</f>
        <v>0</v>
      </c>
      <c r="D31" s="103">
        <f>countifs(List!$U$2:$U$161441, $B$9, List!$S$2:$S$161441, "1", List!$T$2:$T$161441, "1", List!$W$2:$W$161441, "tht", List!$X$2:$X$161441, "p", List!$A$2:$A$161441, $A31)+countifs(List2!$U$2:$U$224169, $B$9, List2!$S$2:$S$224169, "1", List2!$T$2:$T$224169, "1", List2!$W$2:$W$224169, "tht", List2!$X$2:$X$224169, "p", List2!$A$2:$A$214154, $A31)</f>
        <v>0</v>
      </c>
      <c r="E31" s="103">
        <f>countifs(List!$U$2:$U$161441, $B$9, List!$S$2:$S$161441, "1", List!$T$2:$T$161441, "0", List!$W$2:$W$161441, "tht", List!$X$2:$X$161441, "p", List!$A$2:$A$161441, $A31)+countifs(List2!$U$2:$U$224169, $B$9, List2!$S$2:$S$224169, "1", List2!$T$2:$T$224169, "0", List2!$W$2:$W$224169, "tht", List2!$X$2:$X$224169, "p", List2!$A$2:$A$214154, $A31)</f>
        <v>0</v>
      </c>
      <c r="F31" s="103">
        <f>countifs(List!$U$2:$U$161441, $B$9, List!$S$2:$S$161441, "1", List!$T$2:$T$161441, "1", List!$W$2:$W$161441, "tht", List!$X$2:$X$161441, "m", List!$A$2:$A$161441, $A31)+countifs(List2!$U$2:$U$224169, $B$9, List2!$S$2:$S$224169, "1", List2!$T$2:$T$224169, "1", List2!$W$2:$W$224169, "tht", List2!$X$2:$X$224169, "m", List2!$A$2:$A$214154, $A31)</f>
        <v>0</v>
      </c>
      <c r="G31" s="103">
        <f>countifs(List!$U$2:$U$161441, $B$9, List!$S$2:$S$161441, "1", List!$T$2:$T$161441, "0", List!$W$2:$W$161441, "tht", List!$X$2:$X$161441, "m", List!$A$2:$A$161441, $A31)+countifs(List2!$U$2:$U$224169, $B$9, List2!$S$2:$S$224169, "1", List2!$T$2:$T$224169, "0", List2!$W$2:$W$224169, "tht", List2!$X$2:$X$224169, "m", List2!$A$2:$A$214154, $A31)</f>
        <v>0</v>
      </c>
      <c r="H31" s="103">
        <f>countifs(List!$U$2:$U$161441, $B$9, List!$S$2:$S$161441, "1", List!$T$2:$T$161441, "1", List!$W$2:$W$161441, "inf", List!$X$2:$X$161441, "a", List!$A$2:$A$161441, $A31)+countifs(List2!$U$2:$U$224169, $B$9, List2!$S$2:$S$224169, "1", List2!$T$2:$T$224169, "1", List2!$W$2:$W$224169, "inf", List2!$X$2:$X$224169, "a", List2!$A$2:$A$214154, $A31)</f>
        <v>0</v>
      </c>
      <c r="I31" s="103">
        <f>countifs(List!$U$2:$U$161441, $B$9, List!$S$2:$S$161441, "1", List!$T$2:$T$161441, "0", List!$W$2:$W$161441, "inf", List!$X$2:$X$161441, "a", List!$A$2:$A$161441, $A31)+countifs(List2!$U$2:$U$224169, $B$9, List2!$S$2:$S$224169, "1", List2!$T$2:$T$224169, "0", List2!$W$2:$W$224169, "inf", List2!$X$2:$X$224169, "a", List2!$A$2:$A$214154, $A31)</f>
        <v>0</v>
      </c>
      <c r="J31" s="103">
        <f>countifs(List!$U$2:$U$161441, $B$9, List!$S$2:$S$161441, "1", List!$T$2:$T$161441, "1", List!$W$2:$W$161441, "inf", List!$X$2:$X$161441, "p", List!$A$2:$A$161441, $A31)+countifs(List2!$U$2:$U$224169, $B$9, List2!$S$2:$S$224169, "1", List2!$T$2:$T$224169, "1", List2!$W$2:$W$224169, "inf", List2!$X$2:$X$224169, "p", List2!$A$2:$A$214154, $A31)</f>
        <v>0</v>
      </c>
      <c r="K31" s="103">
        <f>countifs(List!$U$2:$U$161441, $B$9, List!$S$2:$S$161441, "1", List!$T$2:$T$161441, "0", List!$W$2:$W$161441, "inf", List!$X$2:$X$161441, "p", List!$A$2:$A$161441, $A31)+countifs(List2!$U$2:$U$224169, $B$9, List2!$S$2:$S$224169, "1", List2!$T$2:$T$224169, "0", List2!$W$2:$W$224169, "inf", List2!$X$2:$X$224169, "p", List2!$A$2:$A$214154, $A31)</f>
        <v>0</v>
      </c>
      <c r="L31" s="103">
        <f>countifs(List!$U$2:$U$161441, $B$9, List!$S$2:$S$161441, "1", List!$T$2:$T$161441, "1", List!$W$2:$W$161441, "inf", List!$X$2:$X$161441, "m", List!$A$2:$A$161441, $A31)+countifs(List2!$U$2:$U$224169, $B$9, List2!$S$2:$S$224169, "1", List2!$T$2:$T$224169, "1", List2!$W$2:$W$224169, "inf", List2!$X$2:$X$224169, "m", List2!$A$2:$A$214154, $A31)</f>
        <v>0</v>
      </c>
      <c r="M31" s="103">
        <f>countifs(List!$U$2:$U$161441, $B$9, List!$S$2:$S$161441, "1", List!$T$2:$T$161441, "0", List!$W$2:$W$161441, "inf", List!$X$2:$X$161441, "m", List!$A$2:$A$161441, $A31)+countifs(List2!$U$2:$U$224169, $B$9, List2!$S$2:$S$224169, "1", List2!$T$2:$T$224169, "0", List2!$W$2:$W$224169, "inf", List2!$X$2:$X$224169, "m", List2!$A$2:$A$214154, $A31)</f>
        <v>0</v>
      </c>
      <c r="N31" s="103">
        <f>countifs(List!$U$2:$U$161441, $B$9, List!$S$2:$S$161441, "1", List!$T$2:$T$161441, "1", List!$W$2:$W$161441, "que", List!$X$2:$X$161441, "a", List!$A$2:$A$161441, $A31)+countifs(List2!$U$2:$U$224169, $B$9, List2!$S$2:$S$224169, "1", List2!$T$2:$T$224169, "1", List2!$W$2:$W$224169, "que", List2!$X$2:$X$224169, "a", List2!$A$2:$A$214154, $A31)</f>
        <v>0</v>
      </c>
      <c r="O31" s="103">
        <f>countifs(List!$U$2:$U$161441, $B$9, List!$S$2:$S$161441, "1", List!$T$2:$T$161441, "0", List!$W$2:$W$161441, "que", List!$X$2:$X$161441, "a", List!$A$2:$A$161441, $A31)+countifs(List2!$U$2:$U$224169, $B$9, List2!$S$2:$S$224169, "1", List2!$T$2:$T$224169, "0", List2!$W$2:$W$224169, "que", List2!$X$2:$X$224169, "a", List2!$A$2:$A$214154, $A31)</f>
        <v>0</v>
      </c>
      <c r="P31" s="103">
        <f>countifs(List!$U$2:$U$161441, $B$9, List!$S$2:$S$161441, "1", List!$T$2:$T$161441, "1", List!$W$2:$W$161441, "que", List!$X$2:$X$161441, "p", List!$A$2:$A$161441, $A31)+countifs(List2!$U$2:$U$224169, $B$9, List2!$S$2:$S$224169, "1", List2!$T$2:$T$224169, "1", List2!$W$2:$W$224169, "que", List2!$X$2:$X$224169, "p", List2!$A$2:$A$214154, $A31)</f>
        <v>0</v>
      </c>
      <c r="Q31" s="103">
        <f>countifs(List!$U$2:$U$161441, $B$9, List!$S$2:$S$161441, "1", List!$T$2:$T$161441, "0", List!$W$2:$W$161441, "que", List!$X$2:$X$161441, "p", List!$A$2:$A$161441, $A31)+countifs(List2!$U$2:$U$224169, $B$9, List2!$S$2:$S$224169, "1", List2!$T$2:$T$224169, "0", List2!$W$2:$W$224169, "que", List2!$X$2:$X$224169, "p", List2!$A$2:$A$214154, $A31)</f>
        <v>0</v>
      </c>
      <c r="R31" s="103">
        <f>countifs(List!$U$2:$U$161441, $B$9, List!$S$2:$S$161441, "1", List!$T$2:$T$161441, "1", List!$W$2:$W$161441, "que", List!$X$2:$X$161441, "m", List!$A$2:$A$161441, $A31)+countifs(List2!$U$2:$U$224169, $B$9, List2!$S$2:$S$224169, "1", List2!$T$2:$T$224169, "1", List2!$W$2:$W$224169, "que", List2!$X$2:$X$224169, "m", List2!$A$2:$A$214154, $A31)</f>
        <v>0</v>
      </c>
      <c r="S31" s="103">
        <f>countifs(List!$U$2:$U$161441, $B$9, List!$S$2:$S$161441, "1", List!$T$2:$T$161441, "0", List!$W$2:$W$161441, "que", List!$X$2:$X$161441, "m", List!$A$2:$A$161441, $A31)+countifs(List2!$U$2:$U$224169, $B$9, List2!$S$2:$S$224169, "1", List2!$T$2:$T$224169, "0", List2!$W$2:$W$224169, "que", List2!$X$2:$X$224169, "m", List2!$A$2:$A$214154, $A31)</f>
        <v>0</v>
      </c>
    </row>
    <row r="32">
      <c r="A32" s="106" t="str">
        <f>IF(Graphs!X23 = TRUE,Graphs!W23, 0)</f>
        <v>Húnahornið</v>
      </c>
      <c r="B32" s="103">
        <f>countifs(List!$U$2:$U$161441, $B$9, List!$S$2:$S$161441, "1", List!$T$2:$T$161441, "1", List!$W$2:$W$161441, "tht", List!$X$2:$X$161441, "a", List!$A$2:$A$161441, $A32)+countifs(List2!$U$2:$U$224169, $B$9, List2!$S$2:$S$224169, "1", List2!$T$2:$T$224169, "1", List2!$W$2:$W$224169, "tht", List2!$X$2:$X$224169, "a", List2!$A$2:$A$214154, $A32)</f>
        <v>2</v>
      </c>
      <c r="C32" s="103">
        <f>countifs(List!$U$2:$U$161441, $B$9, List!$S$2:$S$161441, "1", List!$T$2:$T$161441, "0", List!$W$2:$W$161441, "tht", List!$X$2:$X$161441, "a", List!$A$2:$A$161441, $A32)+countifs(List2!$U$2:$U$224169, $B$9, List2!$S$2:$S$224169, "1", List2!$T$2:$T$224169, "0", List2!$W$2:$W$224169, "tht", List2!$X$2:$X$224169, "a", List2!$A$2:$A$214154, $A32)</f>
        <v>0</v>
      </c>
      <c r="D32" s="103">
        <f>countifs(List!$U$2:$U$161441, $B$9, List!$S$2:$S$161441, "1", List!$T$2:$T$161441, "1", List!$W$2:$W$161441, "tht", List!$X$2:$X$161441, "p", List!$A$2:$A$161441, $A32)+countifs(List2!$U$2:$U$224169, $B$9, List2!$S$2:$S$224169, "1", List2!$T$2:$T$224169, "1", List2!$W$2:$W$224169, "tht", List2!$X$2:$X$224169, "p", List2!$A$2:$A$214154, $A32)</f>
        <v>0</v>
      </c>
      <c r="E32" s="103">
        <f>countifs(List!$U$2:$U$161441, $B$9, List!$S$2:$S$161441, "1", List!$T$2:$T$161441, "0", List!$W$2:$W$161441, "tht", List!$X$2:$X$161441, "p", List!$A$2:$A$161441, $A32)+countifs(List2!$U$2:$U$224169, $B$9, List2!$S$2:$S$224169, "1", List2!$T$2:$T$224169, "0", List2!$W$2:$W$224169, "tht", List2!$X$2:$X$224169, "p", List2!$A$2:$A$214154, $A32)</f>
        <v>0</v>
      </c>
      <c r="F32" s="103">
        <f>countifs(List!$U$2:$U$161441, $B$9, List!$S$2:$S$161441, "1", List!$T$2:$T$161441, "1", List!$W$2:$W$161441, "tht", List!$X$2:$X$161441, "m", List!$A$2:$A$161441, $A32)+countifs(List2!$U$2:$U$224169, $B$9, List2!$S$2:$S$224169, "1", List2!$T$2:$T$224169, "1", List2!$W$2:$W$224169, "tht", List2!$X$2:$X$224169, "m", List2!$A$2:$A$214154, $A32)</f>
        <v>0</v>
      </c>
      <c r="G32" s="103">
        <f>countifs(List!$U$2:$U$161441, $B$9, List!$S$2:$S$161441, "1", List!$T$2:$T$161441, "0", List!$W$2:$W$161441, "tht", List!$X$2:$X$161441, "m", List!$A$2:$A$161441, $A32)+countifs(List2!$U$2:$U$224169, $B$9, List2!$S$2:$S$224169, "1", List2!$T$2:$T$224169, "0", List2!$W$2:$W$224169, "tht", List2!$X$2:$X$224169, "m", List2!$A$2:$A$214154, $A32)</f>
        <v>0</v>
      </c>
      <c r="H32" s="103">
        <f>countifs(List!$U$2:$U$161441, $B$9, List!$S$2:$S$161441, "1", List!$T$2:$T$161441, "1", List!$W$2:$W$161441, "inf", List!$X$2:$X$161441, "a", List!$A$2:$A$161441, $A32)+countifs(List2!$U$2:$U$224169, $B$9, List2!$S$2:$S$224169, "1", List2!$T$2:$T$224169, "1", List2!$W$2:$W$224169, "inf", List2!$X$2:$X$224169, "a", List2!$A$2:$A$214154, $A32)</f>
        <v>0</v>
      </c>
      <c r="I32" s="103">
        <f>countifs(List!$U$2:$U$161441, $B$9, List!$S$2:$S$161441, "1", List!$T$2:$T$161441, "0", List!$W$2:$W$161441, "inf", List!$X$2:$X$161441, "a", List!$A$2:$A$161441, $A32)+countifs(List2!$U$2:$U$224169, $B$9, List2!$S$2:$S$224169, "1", List2!$T$2:$T$224169, "0", List2!$W$2:$W$224169, "inf", List2!$X$2:$X$224169, "a", List2!$A$2:$A$214154, $A32)</f>
        <v>0</v>
      </c>
      <c r="J32" s="103">
        <f>countifs(List!$U$2:$U$161441, $B$9, List!$S$2:$S$161441, "1", List!$T$2:$T$161441, "1", List!$W$2:$W$161441, "inf", List!$X$2:$X$161441, "p", List!$A$2:$A$161441, $A32)+countifs(List2!$U$2:$U$224169, $B$9, List2!$S$2:$S$224169, "1", List2!$T$2:$T$224169, "1", List2!$W$2:$W$224169, "inf", List2!$X$2:$X$224169, "p", List2!$A$2:$A$214154, $A32)</f>
        <v>0</v>
      </c>
      <c r="K32" s="103">
        <f>countifs(List!$U$2:$U$161441, $B$9, List!$S$2:$S$161441, "1", List!$T$2:$T$161441, "0", List!$W$2:$W$161441, "inf", List!$X$2:$X$161441, "p", List!$A$2:$A$161441, $A32)+countifs(List2!$U$2:$U$224169, $B$9, List2!$S$2:$S$224169, "1", List2!$T$2:$T$224169, "0", List2!$W$2:$W$224169, "inf", List2!$X$2:$X$224169, "p", List2!$A$2:$A$214154, $A32)</f>
        <v>0</v>
      </c>
      <c r="L32" s="103">
        <f>countifs(List!$U$2:$U$161441, $B$9, List!$S$2:$S$161441, "1", List!$T$2:$T$161441, "1", List!$W$2:$W$161441, "inf", List!$X$2:$X$161441, "m", List!$A$2:$A$161441, $A32)+countifs(List2!$U$2:$U$224169, $B$9, List2!$S$2:$S$224169, "1", List2!$T$2:$T$224169, "1", List2!$W$2:$W$224169, "inf", List2!$X$2:$X$224169, "m", List2!$A$2:$A$214154, $A32)</f>
        <v>0</v>
      </c>
      <c r="M32" s="103">
        <f>countifs(List!$U$2:$U$161441, $B$9, List!$S$2:$S$161441, "1", List!$T$2:$T$161441, "0", List!$W$2:$W$161441, "inf", List!$X$2:$X$161441, "m", List!$A$2:$A$161441, $A32)+countifs(List2!$U$2:$U$224169, $B$9, List2!$S$2:$S$224169, "1", List2!$T$2:$T$224169, "0", List2!$W$2:$W$224169, "inf", List2!$X$2:$X$224169, "m", List2!$A$2:$A$214154, $A32)</f>
        <v>0</v>
      </c>
      <c r="N32" s="103">
        <f>countifs(List!$U$2:$U$161441, $B$9, List!$S$2:$S$161441, "1", List!$T$2:$T$161441, "1", List!$W$2:$W$161441, "que", List!$X$2:$X$161441, "a", List!$A$2:$A$161441, $A32)+countifs(List2!$U$2:$U$224169, $B$9, List2!$S$2:$S$224169, "1", List2!$T$2:$T$224169, "1", List2!$W$2:$W$224169, "que", List2!$X$2:$X$224169, "a", List2!$A$2:$A$214154, $A32)</f>
        <v>0</v>
      </c>
      <c r="O32" s="103">
        <f>countifs(List!$U$2:$U$161441, $B$9, List!$S$2:$S$161441, "1", List!$T$2:$T$161441, "0", List!$W$2:$W$161441, "que", List!$X$2:$X$161441, "a", List!$A$2:$A$161441, $A32)+countifs(List2!$U$2:$U$224169, $B$9, List2!$S$2:$S$224169, "1", List2!$T$2:$T$224169, "0", List2!$W$2:$W$224169, "que", List2!$X$2:$X$224169, "a", List2!$A$2:$A$214154, $A32)</f>
        <v>0</v>
      </c>
      <c r="P32" s="103">
        <f>countifs(List!$U$2:$U$161441, $B$9, List!$S$2:$S$161441, "1", List!$T$2:$T$161441, "1", List!$W$2:$W$161441, "que", List!$X$2:$X$161441, "p", List!$A$2:$A$161441, $A32)+countifs(List2!$U$2:$U$224169, $B$9, List2!$S$2:$S$224169, "1", List2!$T$2:$T$224169, "1", List2!$W$2:$W$224169, "que", List2!$X$2:$X$224169, "p", List2!$A$2:$A$214154, $A32)</f>
        <v>0</v>
      </c>
      <c r="Q32" s="103">
        <f>countifs(List!$U$2:$U$161441, $B$9, List!$S$2:$S$161441, "1", List!$T$2:$T$161441, "0", List!$W$2:$W$161441, "que", List!$X$2:$X$161441, "p", List!$A$2:$A$161441, $A32)+countifs(List2!$U$2:$U$224169, $B$9, List2!$S$2:$S$224169, "1", List2!$T$2:$T$224169, "0", List2!$W$2:$W$224169, "que", List2!$X$2:$X$224169, "p", List2!$A$2:$A$214154, $A32)</f>
        <v>0</v>
      </c>
      <c r="R32" s="103">
        <f>countifs(List!$U$2:$U$161441, $B$9, List!$S$2:$S$161441, "1", List!$T$2:$T$161441, "1", List!$W$2:$W$161441, "que", List!$X$2:$X$161441, "m", List!$A$2:$A$161441, $A32)+countifs(List2!$U$2:$U$224169, $B$9, List2!$S$2:$S$224169, "1", List2!$T$2:$T$224169, "1", List2!$W$2:$W$224169, "que", List2!$X$2:$X$224169, "m", List2!$A$2:$A$214154, $A32)</f>
        <v>0</v>
      </c>
      <c r="S32" s="103">
        <f>countifs(List!$U$2:$U$161441, $B$9, List!$S$2:$S$161441, "1", List!$T$2:$T$161441, "0", List!$W$2:$W$161441, "que", List!$X$2:$X$161441, "m", List!$A$2:$A$161441, $A32)+countifs(List2!$U$2:$U$224169, $B$9, List2!$S$2:$S$224169, "1", List2!$T$2:$T$224169, "0", List2!$W$2:$W$224169, "que", List2!$X$2:$X$224169, "m", List2!$A$2:$A$214154, $A32)</f>
        <v>0</v>
      </c>
    </row>
    <row r="33">
      <c r="A33" s="106" t="str">
        <f>IF(Graphs!X24 = TRUE,Graphs!W24, 0)</f>
        <v>Jónas.is</v>
      </c>
      <c r="B33" s="103">
        <f>countifs(List!$U$2:$U$161441, $B$9, List!$S$2:$S$161441, "1", List!$T$2:$T$161441, "1", List!$W$2:$W$161441, "tht", List!$X$2:$X$161441, "a", List!$A$2:$A$161441, $A33)+countifs(List2!$U$2:$U$224169, $B$9, List2!$S$2:$S$224169, "1", List2!$T$2:$T$224169, "1", List2!$W$2:$W$224169, "tht", List2!$X$2:$X$224169, "a", List2!$A$2:$A$214154, $A33)</f>
        <v>0</v>
      </c>
      <c r="C33" s="103">
        <f>countifs(List!$U$2:$U$161441, $B$9, List!$S$2:$S$161441, "1", List!$T$2:$T$161441, "0", List!$W$2:$W$161441, "tht", List!$X$2:$X$161441, "a", List!$A$2:$A$161441, $A33)+countifs(List2!$U$2:$U$224169, $B$9, List2!$S$2:$S$224169, "1", List2!$T$2:$T$224169, "0", List2!$W$2:$W$224169, "tht", List2!$X$2:$X$224169, "a", List2!$A$2:$A$214154, $A33)</f>
        <v>2</v>
      </c>
      <c r="D33" s="103">
        <f>countifs(List!$U$2:$U$161441, $B$9, List!$S$2:$S$161441, "1", List!$T$2:$T$161441, "1", List!$W$2:$W$161441, "tht", List!$X$2:$X$161441, "p", List!$A$2:$A$161441, $A33)+countifs(List2!$U$2:$U$224169, $B$9, List2!$S$2:$S$224169, "1", List2!$T$2:$T$224169, "1", List2!$W$2:$W$224169, "tht", List2!$X$2:$X$224169, "p", List2!$A$2:$A$214154, $A33)</f>
        <v>0</v>
      </c>
      <c r="E33" s="103">
        <f>countifs(List!$U$2:$U$161441, $B$9, List!$S$2:$S$161441, "1", List!$T$2:$T$161441, "0", List!$W$2:$W$161441, "tht", List!$X$2:$X$161441, "p", List!$A$2:$A$161441, $A33)+countifs(List2!$U$2:$U$224169, $B$9, List2!$S$2:$S$224169, "1", List2!$T$2:$T$224169, "0", List2!$W$2:$W$224169, "tht", List2!$X$2:$X$224169, "p", List2!$A$2:$A$214154, $A33)</f>
        <v>0</v>
      </c>
      <c r="F33" s="103">
        <f>countifs(List!$U$2:$U$161441, $B$9, List!$S$2:$S$161441, "1", List!$T$2:$T$161441, "1", List!$W$2:$W$161441, "tht", List!$X$2:$X$161441, "m", List!$A$2:$A$161441, $A33)+countifs(List2!$U$2:$U$224169, $B$9, List2!$S$2:$S$224169, "1", List2!$T$2:$T$224169, "1", List2!$W$2:$W$224169, "tht", List2!$X$2:$X$224169, "m", List2!$A$2:$A$214154, $A33)</f>
        <v>0</v>
      </c>
      <c r="G33" s="103">
        <f>countifs(List!$U$2:$U$161441, $B$9, List!$S$2:$S$161441, "1", List!$T$2:$T$161441, "0", List!$W$2:$W$161441, "tht", List!$X$2:$X$161441, "m", List!$A$2:$A$161441, $A33)+countifs(List2!$U$2:$U$224169, $B$9, List2!$S$2:$S$224169, "1", List2!$T$2:$T$224169, "0", List2!$W$2:$W$224169, "tht", List2!$X$2:$X$224169, "m", List2!$A$2:$A$214154, $A33)</f>
        <v>0</v>
      </c>
      <c r="H33" s="103">
        <f>countifs(List!$U$2:$U$161441, $B$9, List!$S$2:$S$161441, "1", List!$T$2:$T$161441, "1", List!$W$2:$W$161441, "inf", List!$X$2:$X$161441, "a", List!$A$2:$A$161441, $A33)+countifs(List2!$U$2:$U$224169, $B$9, List2!$S$2:$S$224169, "1", List2!$T$2:$T$224169, "1", List2!$W$2:$W$224169, "inf", List2!$X$2:$X$224169, "a", List2!$A$2:$A$214154, $A33)</f>
        <v>0</v>
      </c>
      <c r="I33" s="103">
        <f>countifs(List!$U$2:$U$161441, $B$9, List!$S$2:$S$161441, "1", List!$T$2:$T$161441, "0", List!$W$2:$W$161441, "inf", List!$X$2:$X$161441, "a", List!$A$2:$A$161441, $A33)+countifs(List2!$U$2:$U$224169, $B$9, List2!$S$2:$S$224169, "1", List2!$T$2:$T$224169, "0", List2!$W$2:$W$224169, "inf", List2!$X$2:$X$224169, "a", List2!$A$2:$A$214154, $A33)</f>
        <v>0</v>
      </c>
      <c r="J33" s="103">
        <f>countifs(List!$U$2:$U$161441, $B$9, List!$S$2:$S$161441, "1", List!$T$2:$T$161441, "1", List!$W$2:$W$161441, "inf", List!$X$2:$X$161441, "p", List!$A$2:$A$161441, $A33)+countifs(List2!$U$2:$U$224169, $B$9, List2!$S$2:$S$224169, "1", List2!$T$2:$T$224169, "1", List2!$W$2:$W$224169, "inf", List2!$X$2:$X$224169, "p", List2!$A$2:$A$214154, $A33)</f>
        <v>0</v>
      </c>
      <c r="K33" s="103">
        <f>countifs(List!$U$2:$U$161441, $B$9, List!$S$2:$S$161441, "1", List!$T$2:$T$161441, "0", List!$W$2:$W$161441, "inf", List!$X$2:$X$161441, "p", List!$A$2:$A$161441, $A33)+countifs(List2!$U$2:$U$224169, $B$9, List2!$S$2:$S$224169, "1", List2!$T$2:$T$224169, "0", List2!$W$2:$W$224169, "inf", List2!$X$2:$X$224169, "p", List2!$A$2:$A$214154, $A33)</f>
        <v>0</v>
      </c>
      <c r="L33" s="103">
        <f>countifs(List!$U$2:$U$161441, $B$9, List!$S$2:$S$161441, "1", List!$T$2:$T$161441, "1", List!$W$2:$W$161441, "inf", List!$X$2:$X$161441, "m", List!$A$2:$A$161441, $A33)+countifs(List2!$U$2:$U$224169, $B$9, List2!$S$2:$S$224169, "1", List2!$T$2:$T$224169, "1", List2!$W$2:$W$224169, "inf", List2!$X$2:$X$224169, "m", List2!$A$2:$A$214154, $A33)</f>
        <v>0</v>
      </c>
      <c r="M33" s="103">
        <f>countifs(List!$U$2:$U$161441, $B$9, List!$S$2:$S$161441, "1", List!$T$2:$T$161441, "0", List!$W$2:$W$161441, "inf", List!$X$2:$X$161441, "m", List!$A$2:$A$161441, $A33)+countifs(List2!$U$2:$U$224169, $B$9, List2!$S$2:$S$224169, "1", List2!$T$2:$T$224169, "0", List2!$W$2:$W$224169, "inf", List2!$X$2:$X$224169, "m", List2!$A$2:$A$214154, $A33)</f>
        <v>0</v>
      </c>
      <c r="N33" s="103">
        <f>countifs(List!$U$2:$U$161441, $B$9, List!$S$2:$S$161441, "1", List!$T$2:$T$161441, "1", List!$W$2:$W$161441, "que", List!$X$2:$X$161441, "a", List!$A$2:$A$161441, $A33)+countifs(List2!$U$2:$U$224169, $B$9, List2!$S$2:$S$224169, "1", List2!$T$2:$T$224169, "1", List2!$W$2:$W$224169, "que", List2!$X$2:$X$224169, "a", List2!$A$2:$A$214154, $A33)</f>
        <v>0</v>
      </c>
      <c r="O33" s="103">
        <f>countifs(List!$U$2:$U$161441, $B$9, List!$S$2:$S$161441, "1", List!$T$2:$T$161441, "0", List!$W$2:$W$161441, "que", List!$X$2:$X$161441, "a", List!$A$2:$A$161441, $A33)+countifs(List2!$U$2:$U$224169, $B$9, List2!$S$2:$S$224169, "1", List2!$T$2:$T$224169, "0", List2!$W$2:$W$224169, "que", List2!$X$2:$X$224169, "a", List2!$A$2:$A$214154, $A33)</f>
        <v>0</v>
      </c>
      <c r="P33" s="103">
        <f>countifs(List!$U$2:$U$161441, $B$9, List!$S$2:$S$161441, "1", List!$T$2:$T$161441, "1", List!$W$2:$W$161441, "que", List!$X$2:$X$161441, "p", List!$A$2:$A$161441, $A33)+countifs(List2!$U$2:$U$224169, $B$9, List2!$S$2:$S$224169, "1", List2!$T$2:$T$224169, "1", List2!$W$2:$W$224169, "que", List2!$X$2:$X$224169, "p", List2!$A$2:$A$214154, $A33)</f>
        <v>0</v>
      </c>
      <c r="Q33" s="103">
        <f>countifs(List!$U$2:$U$161441, $B$9, List!$S$2:$S$161441, "1", List!$T$2:$T$161441, "0", List!$W$2:$W$161441, "que", List!$X$2:$X$161441, "p", List!$A$2:$A$161441, $A33)+countifs(List2!$U$2:$U$224169, $B$9, List2!$S$2:$S$224169, "1", List2!$T$2:$T$224169, "0", List2!$W$2:$W$224169, "que", List2!$X$2:$X$224169, "p", List2!$A$2:$A$214154, $A33)</f>
        <v>0</v>
      </c>
      <c r="R33" s="103">
        <f>countifs(List!$U$2:$U$161441, $B$9, List!$S$2:$S$161441, "1", List!$T$2:$T$161441, "1", List!$W$2:$W$161441, "que", List!$X$2:$X$161441, "m", List!$A$2:$A$161441, $A33)+countifs(List2!$U$2:$U$224169, $B$9, List2!$S$2:$S$224169, "1", List2!$T$2:$T$224169, "1", List2!$W$2:$W$224169, "que", List2!$X$2:$X$224169, "m", List2!$A$2:$A$214154, $A33)</f>
        <v>0</v>
      </c>
      <c r="S33" s="103">
        <f>countifs(List!$U$2:$U$161441, $B$9, List!$S$2:$S$161441, "1", List!$T$2:$T$161441, "0", List!$W$2:$W$161441, "que", List!$X$2:$X$161441, "m", List!$A$2:$A$161441, $A33)+countifs(List2!$U$2:$U$224169, $B$9, List2!$S$2:$S$224169, "1", List2!$T$2:$T$224169, "0", List2!$W$2:$W$224169, "que", List2!$X$2:$X$224169, "m", List2!$A$2:$A$214154, $A33)</f>
        <v>0</v>
      </c>
    </row>
    <row r="34">
      <c r="A34" s="106" t="str">
        <f>IF(Graphs!X25 = TRUE,Graphs!W25, 0)</f>
        <v>Kaffið.is</v>
      </c>
      <c r="B34" s="103">
        <f>countifs(List!$U$2:$U$161441, $B$9, List!$S$2:$S$161441, "1", List!$T$2:$T$161441, "1", List!$W$2:$W$161441, "tht", List!$X$2:$X$161441, "a", List!$A$2:$A$161441, $A34)+countifs(List2!$U$2:$U$224169, $B$9, List2!$S$2:$S$224169, "1", List2!$T$2:$T$224169, "1", List2!$W$2:$W$224169, "tht", List2!$X$2:$X$224169, "a", List2!$A$2:$A$214154, $A34)</f>
        <v>1</v>
      </c>
      <c r="C34" s="103">
        <f>countifs(List!$U$2:$U$161441, $B$9, List!$S$2:$S$161441, "1", List!$T$2:$T$161441, "0", List!$W$2:$W$161441, "tht", List!$X$2:$X$161441, "a", List!$A$2:$A$161441, $A34)+countifs(List2!$U$2:$U$224169, $B$9, List2!$S$2:$S$224169, "1", List2!$T$2:$T$224169, "0", List2!$W$2:$W$224169, "tht", List2!$X$2:$X$224169, "a", List2!$A$2:$A$214154, $A34)</f>
        <v>2</v>
      </c>
      <c r="D34" s="103">
        <f>countifs(List!$U$2:$U$161441, $B$9, List!$S$2:$S$161441, "1", List!$T$2:$T$161441, "1", List!$W$2:$W$161441, "tht", List!$X$2:$X$161441, "p", List!$A$2:$A$161441, $A34)+countifs(List2!$U$2:$U$224169, $B$9, List2!$S$2:$S$224169, "1", List2!$T$2:$T$224169, "1", List2!$W$2:$W$224169, "tht", List2!$X$2:$X$224169, "p", List2!$A$2:$A$214154, $A34)</f>
        <v>0</v>
      </c>
      <c r="E34" s="103">
        <f>countifs(List!$U$2:$U$161441, $B$9, List!$S$2:$S$161441, "1", List!$T$2:$T$161441, "0", List!$W$2:$W$161441, "tht", List!$X$2:$X$161441, "p", List!$A$2:$A$161441, $A34)+countifs(List2!$U$2:$U$224169, $B$9, List2!$S$2:$S$224169, "1", List2!$T$2:$T$224169, "0", List2!$W$2:$W$224169, "tht", List2!$X$2:$X$224169, "p", List2!$A$2:$A$214154, $A34)</f>
        <v>0</v>
      </c>
      <c r="F34" s="103">
        <f>countifs(List!$U$2:$U$161441, $B$9, List!$S$2:$S$161441, "1", List!$T$2:$T$161441, "1", List!$W$2:$W$161441, "tht", List!$X$2:$X$161441, "m", List!$A$2:$A$161441, $A34)+countifs(List2!$U$2:$U$224169, $B$9, List2!$S$2:$S$224169, "1", List2!$T$2:$T$224169, "1", List2!$W$2:$W$224169, "tht", List2!$X$2:$X$224169, "m", List2!$A$2:$A$214154, $A34)</f>
        <v>0</v>
      </c>
      <c r="G34" s="103">
        <f>countifs(List!$U$2:$U$161441, $B$9, List!$S$2:$S$161441, "1", List!$T$2:$T$161441, "0", List!$W$2:$W$161441, "tht", List!$X$2:$X$161441, "m", List!$A$2:$A$161441, $A34)+countifs(List2!$U$2:$U$224169, $B$9, List2!$S$2:$S$224169, "1", List2!$T$2:$T$224169, "0", List2!$W$2:$W$224169, "tht", List2!$X$2:$X$224169, "m", List2!$A$2:$A$214154, $A34)</f>
        <v>0</v>
      </c>
      <c r="H34" s="103">
        <f>countifs(List!$U$2:$U$161441, $B$9, List!$S$2:$S$161441, "1", List!$T$2:$T$161441, "1", List!$W$2:$W$161441, "inf", List!$X$2:$X$161441, "a", List!$A$2:$A$161441, $A34)+countifs(List2!$U$2:$U$224169, $B$9, List2!$S$2:$S$224169, "1", List2!$T$2:$T$224169, "1", List2!$W$2:$W$224169, "inf", List2!$X$2:$X$224169, "a", List2!$A$2:$A$214154, $A34)</f>
        <v>0</v>
      </c>
      <c r="I34" s="103">
        <f>countifs(List!$U$2:$U$161441, $B$9, List!$S$2:$S$161441, "1", List!$T$2:$T$161441, "0", List!$W$2:$W$161441, "inf", List!$X$2:$X$161441, "a", List!$A$2:$A$161441, $A34)+countifs(List2!$U$2:$U$224169, $B$9, List2!$S$2:$S$224169, "1", List2!$T$2:$T$224169, "0", List2!$W$2:$W$224169, "inf", List2!$X$2:$X$224169, "a", List2!$A$2:$A$214154, $A34)</f>
        <v>0</v>
      </c>
      <c r="J34" s="103">
        <f>countifs(List!$U$2:$U$161441, $B$9, List!$S$2:$S$161441, "1", List!$T$2:$T$161441, "1", List!$W$2:$W$161441, "inf", List!$X$2:$X$161441, "p", List!$A$2:$A$161441, $A34)+countifs(List2!$U$2:$U$224169, $B$9, List2!$S$2:$S$224169, "1", List2!$T$2:$T$224169, "1", List2!$W$2:$W$224169, "inf", List2!$X$2:$X$224169, "p", List2!$A$2:$A$214154, $A34)</f>
        <v>0</v>
      </c>
      <c r="K34" s="103">
        <f>countifs(List!$U$2:$U$161441, $B$9, List!$S$2:$S$161441, "1", List!$T$2:$T$161441, "0", List!$W$2:$W$161441, "inf", List!$X$2:$X$161441, "p", List!$A$2:$A$161441, $A34)+countifs(List2!$U$2:$U$224169, $B$9, List2!$S$2:$S$224169, "1", List2!$T$2:$T$224169, "0", List2!$W$2:$W$224169, "inf", List2!$X$2:$X$224169, "p", List2!$A$2:$A$214154, $A34)</f>
        <v>0</v>
      </c>
      <c r="L34" s="103">
        <f>countifs(List!$U$2:$U$161441, $B$9, List!$S$2:$S$161441, "1", List!$T$2:$T$161441, "1", List!$W$2:$W$161441, "inf", List!$X$2:$X$161441, "m", List!$A$2:$A$161441, $A34)+countifs(List2!$U$2:$U$224169, $B$9, List2!$S$2:$S$224169, "1", List2!$T$2:$T$224169, "1", List2!$W$2:$W$224169, "inf", List2!$X$2:$X$224169, "m", List2!$A$2:$A$214154, $A34)</f>
        <v>0</v>
      </c>
      <c r="M34" s="103">
        <f>countifs(List!$U$2:$U$161441, $B$9, List!$S$2:$S$161441, "1", List!$T$2:$T$161441, "0", List!$W$2:$W$161441, "inf", List!$X$2:$X$161441, "m", List!$A$2:$A$161441, $A34)+countifs(List2!$U$2:$U$224169, $B$9, List2!$S$2:$S$224169, "1", List2!$T$2:$T$224169, "0", List2!$W$2:$W$224169, "inf", List2!$X$2:$X$224169, "m", List2!$A$2:$A$214154, $A34)</f>
        <v>0</v>
      </c>
      <c r="N34" s="103">
        <f>countifs(List!$U$2:$U$161441, $B$9, List!$S$2:$S$161441, "1", List!$T$2:$T$161441, "1", List!$W$2:$W$161441, "que", List!$X$2:$X$161441, "a", List!$A$2:$A$161441, $A34)+countifs(List2!$U$2:$U$224169, $B$9, List2!$S$2:$S$224169, "1", List2!$T$2:$T$224169, "1", List2!$W$2:$W$224169, "que", List2!$X$2:$X$224169, "a", List2!$A$2:$A$214154, $A34)</f>
        <v>0</v>
      </c>
      <c r="O34" s="103">
        <f>countifs(List!$U$2:$U$161441, $B$9, List!$S$2:$S$161441, "1", List!$T$2:$T$161441, "0", List!$W$2:$W$161441, "que", List!$X$2:$X$161441, "a", List!$A$2:$A$161441, $A34)+countifs(List2!$U$2:$U$224169, $B$9, List2!$S$2:$S$224169, "1", List2!$T$2:$T$224169, "0", List2!$W$2:$W$224169, "que", List2!$X$2:$X$224169, "a", List2!$A$2:$A$214154, $A34)</f>
        <v>0</v>
      </c>
      <c r="P34" s="103">
        <f>countifs(List!$U$2:$U$161441, $B$9, List!$S$2:$S$161441, "1", List!$T$2:$T$161441, "1", List!$W$2:$W$161441, "que", List!$X$2:$X$161441, "p", List!$A$2:$A$161441, $A34)+countifs(List2!$U$2:$U$224169, $B$9, List2!$S$2:$S$224169, "1", List2!$T$2:$T$224169, "1", List2!$W$2:$W$224169, "que", List2!$X$2:$X$224169, "p", List2!$A$2:$A$214154, $A34)</f>
        <v>0</v>
      </c>
      <c r="Q34" s="103">
        <f>countifs(List!$U$2:$U$161441, $B$9, List!$S$2:$S$161441, "1", List!$T$2:$T$161441, "0", List!$W$2:$W$161441, "que", List!$X$2:$X$161441, "p", List!$A$2:$A$161441, $A34)+countifs(List2!$U$2:$U$224169, $B$9, List2!$S$2:$S$224169, "1", List2!$T$2:$T$224169, "0", List2!$W$2:$W$224169, "que", List2!$X$2:$X$224169, "p", List2!$A$2:$A$214154, $A34)</f>
        <v>0</v>
      </c>
      <c r="R34" s="103">
        <f>countifs(List!$U$2:$U$161441, $B$9, List!$S$2:$S$161441, "1", List!$T$2:$T$161441, "1", List!$W$2:$W$161441, "que", List!$X$2:$X$161441, "m", List!$A$2:$A$161441, $A34)+countifs(List2!$U$2:$U$224169, $B$9, List2!$S$2:$S$224169, "1", List2!$T$2:$T$224169, "1", List2!$W$2:$W$224169, "que", List2!$X$2:$X$224169, "m", List2!$A$2:$A$214154, $A34)</f>
        <v>0</v>
      </c>
      <c r="S34" s="103">
        <f>countifs(List!$U$2:$U$161441, $B$9, List!$S$2:$S$161441, "1", List!$T$2:$T$161441, "0", List!$W$2:$W$161441, "que", List!$X$2:$X$161441, "m", List!$A$2:$A$161441, $A34)+countifs(List2!$U$2:$U$224169, $B$9, List2!$S$2:$S$224169, "1", List2!$T$2:$T$224169, "0", List2!$W$2:$W$224169, "que", List2!$X$2:$X$224169, "m", List2!$A$2:$A$214154, $A34)</f>
        <v>0</v>
      </c>
    </row>
    <row r="35">
      <c r="A35" s="106" t="str">
        <f>IF(Graphs!X26 = TRUE,Graphs!W26, 0)</f>
        <v>Kjarninn</v>
      </c>
      <c r="B35" s="103">
        <f>countifs(List!$U$2:$U$161441, $B$9, List!$S$2:$S$161441, "1", List!$T$2:$T$161441, "1", List!$W$2:$W$161441, "tht", List!$X$2:$X$161441, "a", List!$A$2:$A$161441, $A35)+countifs(List2!$U$2:$U$224169, $B$9, List2!$S$2:$S$224169, "1", List2!$T$2:$T$224169, "1", List2!$W$2:$W$224169, "tht", List2!$X$2:$X$224169, "a", List2!$A$2:$A$214154, $A35)</f>
        <v>0</v>
      </c>
      <c r="C35" s="103">
        <f>countifs(List!$U$2:$U$161441, $B$9, List!$S$2:$S$161441, "1", List!$T$2:$T$161441, "0", List!$W$2:$W$161441, "tht", List!$X$2:$X$161441, "a", List!$A$2:$A$161441, $A35)+countifs(List2!$U$2:$U$224169, $B$9, List2!$S$2:$S$224169, "1", List2!$T$2:$T$224169, "0", List2!$W$2:$W$224169, "tht", List2!$X$2:$X$224169, "a", List2!$A$2:$A$214154, $A35)</f>
        <v>0</v>
      </c>
      <c r="D35" s="103">
        <f>countifs(List!$U$2:$U$161441, $B$9, List!$S$2:$S$161441, "1", List!$T$2:$T$161441, "1", List!$W$2:$W$161441, "tht", List!$X$2:$X$161441, "p", List!$A$2:$A$161441, $A35)+countifs(List2!$U$2:$U$224169, $B$9, List2!$S$2:$S$224169, "1", List2!$T$2:$T$224169, "1", List2!$W$2:$W$224169, "tht", List2!$X$2:$X$224169, "p", List2!$A$2:$A$214154, $A35)</f>
        <v>0</v>
      </c>
      <c r="E35" s="103">
        <f>countifs(List!$U$2:$U$161441, $B$9, List!$S$2:$S$161441, "1", List!$T$2:$T$161441, "0", List!$W$2:$W$161441, "tht", List!$X$2:$X$161441, "p", List!$A$2:$A$161441, $A35)+countifs(List2!$U$2:$U$224169, $B$9, List2!$S$2:$S$224169, "1", List2!$T$2:$T$224169, "0", List2!$W$2:$W$224169, "tht", List2!$X$2:$X$224169, "p", List2!$A$2:$A$214154, $A35)</f>
        <v>0</v>
      </c>
      <c r="F35" s="103">
        <f>countifs(List!$U$2:$U$161441, $B$9, List!$S$2:$S$161441, "1", List!$T$2:$T$161441, "1", List!$W$2:$W$161441, "tht", List!$X$2:$X$161441, "m", List!$A$2:$A$161441, $A35)+countifs(List2!$U$2:$U$224169, $B$9, List2!$S$2:$S$224169, "1", List2!$T$2:$T$224169, "1", List2!$W$2:$W$224169, "tht", List2!$X$2:$X$224169, "m", List2!$A$2:$A$214154, $A35)</f>
        <v>0</v>
      </c>
      <c r="G35" s="103">
        <f>countifs(List!$U$2:$U$161441, $B$9, List!$S$2:$S$161441, "1", List!$T$2:$T$161441, "0", List!$W$2:$W$161441, "tht", List!$X$2:$X$161441, "m", List!$A$2:$A$161441, $A35)+countifs(List2!$U$2:$U$224169, $B$9, List2!$S$2:$S$224169, "1", List2!$T$2:$T$224169, "0", List2!$W$2:$W$224169, "tht", List2!$X$2:$X$224169, "m", List2!$A$2:$A$214154, $A35)</f>
        <v>0</v>
      </c>
      <c r="H35" s="103">
        <f>countifs(List!$U$2:$U$161441, $B$9, List!$S$2:$S$161441, "1", List!$T$2:$T$161441, "1", List!$W$2:$W$161441, "inf", List!$X$2:$X$161441, "a", List!$A$2:$A$161441, $A35)+countifs(List2!$U$2:$U$224169, $B$9, List2!$S$2:$S$224169, "1", List2!$T$2:$T$224169, "1", List2!$W$2:$W$224169, "inf", List2!$X$2:$X$224169, "a", List2!$A$2:$A$214154, $A35)</f>
        <v>0</v>
      </c>
      <c r="I35" s="103">
        <f>countifs(List!$U$2:$U$161441, $B$9, List!$S$2:$S$161441, "1", List!$T$2:$T$161441, "0", List!$W$2:$W$161441, "inf", List!$X$2:$X$161441, "a", List!$A$2:$A$161441, $A35)+countifs(List2!$U$2:$U$224169, $B$9, List2!$S$2:$S$224169, "1", List2!$T$2:$T$224169, "0", List2!$W$2:$W$224169, "inf", List2!$X$2:$X$224169, "a", List2!$A$2:$A$214154, $A35)</f>
        <v>0</v>
      </c>
      <c r="J35" s="103">
        <f>countifs(List!$U$2:$U$161441, $B$9, List!$S$2:$S$161441, "1", List!$T$2:$T$161441, "1", List!$W$2:$W$161441, "inf", List!$X$2:$X$161441, "p", List!$A$2:$A$161441, $A35)+countifs(List2!$U$2:$U$224169, $B$9, List2!$S$2:$S$224169, "1", List2!$T$2:$T$224169, "1", List2!$W$2:$W$224169, "inf", List2!$X$2:$X$224169, "p", List2!$A$2:$A$214154, $A35)</f>
        <v>0</v>
      </c>
      <c r="K35" s="103">
        <f>countifs(List!$U$2:$U$161441, $B$9, List!$S$2:$S$161441, "1", List!$T$2:$T$161441, "0", List!$W$2:$W$161441, "inf", List!$X$2:$X$161441, "p", List!$A$2:$A$161441, $A35)+countifs(List2!$U$2:$U$224169, $B$9, List2!$S$2:$S$224169, "1", List2!$T$2:$T$224169, "0", List2!$W$2:$W$224169, "inf", List2!$X$2:$X$224169, "p", List2!$A$2:$A$214154, $A35)</f>
        <v>0</v>
      </c>
      <c r="L35" s="103">
        <f>countifs(List!$U$2:$U$161441, $B$9, List!$S$2:$S$161441, "1", List!$T$2:$T$161441, "1", List!$W$2:$W$161441, "inf", List!$X$2:$X$161441, "m", List!$A$2:$A$161441, $A35)+countifs(List2!$U$2:$U$224169, $B$9, List2!$S$2:$S$224169, "1", List2!$T$2:$T$224169, "1", List2!$W$2:$W$224169, "inf", List2!$X$2:$X$224169, "m", List2!$A$2:$A$214154, $A35)</f>
        <v>0</v>
      </c>
      <c r="M35" s="103">
        <f>countifs(List!$U$2:$U$161441, $B$9, List!$S$2:$S$161441, "1", List!$T$2:$T$161441, "0", List!$W$2:$W$161441, "inf", List!$X$2:$X$161441, "m", List!$A$2:$A$161441, $A35)+countifs(List2!$U$2:$U$224169, $B$9, List2!$S$2:$S$224169, "1", List2!$T$2:$T$224169, "0", List2!$W$2:$W$224169, "inf", List2!$X$2:$X$224169, "m", List2!$A$2:$A$214154, $A35)</f>
        <v>0</v>
      </c>
      <c r="N35" s="103">
        <f>countifs(List!$U$2:$U$161441, $B$9, List!$S$2:$S$161441, "1", List!$T$2:$T$161441, "1", List!$W$2:$W$161441, "que", List!$X$2:$X$161441, "a", List!$A$2:$A$161441, $A35)+countifs(List2!$U$2:$U$224169, $B$9, List2!$S$2:$S$224169, "1", List2!$T$2:$T$224169, "1", List2!$W$2:$W$224169, "que", List2!$X$2:$X$224169, "a", List2!$A$2:$A$214154, $A35)</f>
        <v>0</v>
      </c>
      <c r="O35" s="103">
        <f>countifs(List!$U$2:$U$161441, $B$9, List!$S$2:$S$161441, "1", List!$T$2:$T$161441, "0", List!$W$2:$W$161441, "que", List!$X$2:$X$161441, "a", List!$A$2:$A$161441, $A35)+countifs(List2!$U$2:$U$224169, $B$9, List2!$S$2:$S$224169, "1", List2!$T$2:$T$224169, "0", List2!$W$2:$W$224169, "que", List2!$X$2:$X$224169, "a", List2!$A$2:$A$214154, $A35)</f>
        <v>0</v>
      </c>
      <c r="P35" s="103">
        <f>countifs(List!$U$2:$U$161441, $B$9, List!$S$2:$S$161441, "1", List!$T$2:$T$161441, "1", List!$W$2:$W$161441, "que", List!$X$2:$X$161441, "p", List!$A$2:$A$161441, $A35)+countifs(List2!$U$2:$U$224169, $B$9, List2!$S$2:$S$224169, "1", List2!$T$2:$T$224169, "1", List2!$W$2:$W$224169, "que", List2!$X$2:$X$224169, "p", List2!$A$2:$A$214154, $A35)</f>
        <v>0</v>
      </c>
      <c r="Q35" s="103">
        <f>countifs(List!$U$2:$U$161441, $B$9, List!$S$2:$S$161441, "1", List!$T$2:$T$161441, "0", List!$W$2:$W$161441, "que", List!$X$2:$X$161441, "p", List!$A$2:$A$161441, $A35)+countifs(List2!$U$2:$U$224169, $B$9, List2!$S$2:$S$224169, "1", List2!$T$2:$T$224169, "0", List2!$W$2:$W$224169, "que", List2!$X$2:$X$224169, "p", List2!$A$2:$A$214154, $A35)</f>
        <v>0</v>
      </c>
      <c r="R35" s="103">
        <f>countifs(List!$U$2:$U$161441, $B$9, List!$S$2:$S$161441, "1", List!$T$2:$T$161441, "1", List!$W$2:$W$161441, "que", List!$X$2:$X$161441, "m", List!$A$2:$A$161441, $A35)+countifs(List2!$U$2:$U$224169, $B$9, List2!$S$2:$S$224169, "1", List2!$T$2:$T$224169, "1", List2!$W$2:$W$224169, "que", List2!$X$2:$X$224169, "m", List2!$A$2:$A$214154, $A35)</f>
        <v>0</v>
      </c>
      <c r="S35" s="103">
        <f>countifs(List!$U$2:$U$161441, $B$9, List!$S$2:$S$161441, "1", List!$T$2:$T$161441, "0", List!$W$2:$W$161441, "que", List!$X$2:$X$161441, "m", List!$A$2:$A$161441, $A35)+countifs(List2!$U$2:$U$224169, $B$9, List2!$S$2:$S$224169, "1", List2!$T$2:$T$224169, "0", List2!$W$2:$W$224169, "que", List2!$X$2:$X$224169, "m", List2!$A$2:$A$214154, $A35)</f>
        <v>0</v>
      </c>
    </row>
    <row r="36">
      <c r="A36" s="105" t="str">
        <f>IF(Graphs!X27 = TRUE,Graphs!W27, 0)</f>
        <v>Kjarninn.is</v>
      </c>
      <c r="B36" s="103">
        <f>countifs(List!$U$2:$U$161441, $B$9, List!$S$2:$S$161441, "1", List!$T$2:$T$161441, "1", List!$W$2:$W$161441, "tht", List!$X$2:$X$161441, "a", List!$A$2:$A$161441, $A36)+countifs(List2!$U$2:$U$224169, $B$9, List2!$S$2:$S$224169, "1", List2!$T$2:$T$224169, "1", List2!$W$2:$W$224169, "tht", List2!$X$2:$X$224169, "a", List2!$A$2:$A$214154, $A36)</f>
        <v>10</v>
      </c>
      <c r="C36" s="103">
        <f>countifs(List!$U$2:$U$161441, $B$9, List!$S$2:$S$161441, "1", List!$T$2:$T$161441, "0", List!$W$2:$W$161441, "tht", List!$X$2:$X$161441, "a", List!$A$2:$A$161441, $A36)+countifs(List2!$U$2:$U$224169, $B$9, List2!$S$2:$S$224169, "1", List2!$T$2:$T$224169, "0", List2!$W$2:$W$224169, "tht", List2!$X$2:$X$224169, "a", List2!$A$2:$A$214154, $A36)</f>
        <v>3</v>
      </c>
      <c r="D36" s="103">
        <f>countifs(List!$U$2:$U$161441, $B$9, List!$S$2:$S$161441, "1", List!$T$2:$T$161441, "1", List!$W$2:$W$161441, "tht", List!$X$2:$X$161441, "p", List!$A$2:$A$161441, $A36)+countifs(List2!$U$2:$U$224169, $B$9, List2!$S$2:$S$224169, "1", List2!$T$2:$T$224169, "1", List2!$W$2:$W$224169, "tht", List2!$X$2:$X$224169, "p", List2!$A$2:$A$214154, $A36)</f>
        <v>0</v>
      </c>
      <c r="E36" s="103">
        <f>countifs(List!$U$2:$U$161441, $B$9, List!$S$2:$S$161441, "1", List!$T$2:$T$161441, "0", List!$W$2:$W$161441, "tht", List!$X$2:$X$161441, "p", List!$A$2:$A$161441, $A36)+countifs(List2!$U$2:$U$224169, $B$9, List2!$S$2:$S$224169, "1", List2!$T$2:$T$224169, "0", List2!$W$2:$W$224169, "tht", List2!$X$2:$X$224169, "p", List2!$A$2:$A$214154, $A36)</f>
        <v>0</v>
      </c>
      <c r="F36" s="103">
        <f>countifs(List!$U$2:$U$161441, $B$9, List!$S$2:$S$161441, "1", List!$T$2:$T$161441, "1", List!$W$2:$W$161441, "tht", List!$X$2:$X$161441, "m", List!$A$2:$A$161441, $A36)+countifs(List2!$U$2:$U$224169, $B$9, List2!$S$2:$S$224169, "1", List2!$T$2:$T$224169, "1", List2!$W$2:$W$224169, "tht", List2!$X$2:$X$224169, "m", List2!$A$2:$A$214154, $A36)</f>
        <v>0</v>
      </c>
      <c r="G36" s="103">
        <f>countifs(List!$U$2:$U$161441, $B$9, List!$S$2:$S$161441, "1", List!$T$2:$T$161441, "0", List!$W$2:$W$161441, "tht", List!$X$2:$X$161441, "m", List!$A$2:$A$161441, $A36)+countifs(List2!$U$2:$U$224169, $B$9, List2!$S$2:$S$224169, "1", List2!$T$2:$T$224169, "0", List2!$W$2:$W$224169, "tht", List2!$X$2:$X$224169, "m", List2!$A$2:$A$214154, $A36)</f>
        <v>0</v>
      </c>
      <c r="H36" s="103">
        <f>countifs(List!$U$2:$U$161441, $B$9, List!$S$2:$S$161441, "1", List!$T$2:$T$161441, "1", List!$W$2:$W$161441, "inf", List!$X$2:$X$161441, "a", List!$A$2:$A$161441, $A36)+countifs(List2!$U$2:$U$224169, $B$9, List2!$S$2:$S$224169, "1", List2!$T$2:$T$224169, "1", List2!$W$2:$W$224169, "inf", List2!$X$2:$X$224169, "a", List2!$A$2:$A$214154, $A36)</f>
        <v>0</v>
      </c>
      <c r="I36" s="103">
        <f>countifs(List!$U$2:$U$161441, $B$9, List!$S$2:$S$161441, "1", List!$T$2:$T$161441, "0", List!$W$2:$W$161441, "inf", List!$X$2:$X$161441, "a", List!$A$2:$A$161441, $A36)+countifs(List2!$U$2:$U$224169, $B$9, List2!$S$2:$S$224169, "1", List2!$T$2:$T$224169, "0", List2!$W$2:$W$224169, "inf", List2!$X$2:$X$224169, "a", List2!$A$2:$A$214154, $A36)</f>
        <v>0</v>
      </c>
      <c r="J36" s="103">
        <f>countifs(List!$U$2:$U$161441, $B$9, List!$S$2:$S$161441, "1", List!$T$2:$T$161441, "1", List!$W$2:$W$161441, "inf", List!$X$2:$X$161441, "p", List!$A$2:$A$161441, $A36)+countifs(List2!$U$2:$U$224169, $B$9, List2!$S$2:$S$224169, "1", List2!$T$2:$T$224169, "1", List2!$W$2:$W$224169, "inf", List2!$X$2:$X$224169, "p", List2!$A$2:$A$214154, $A36)</f>
        <v>0</v>
      </c>
      <c r="K36" s="103">
        <f>countifs(List!$U$2:$U$161441, $B$9, List!$S$2:$S$161441, "1", List!$T$2:$T$161441, "0", List!$W$2:$W$161441, "inf", List!$X$2:$X$161441, "p", List!$A$2:$A$161441, $A36)+countifs(List2!$U$2:$U$224169, $B$9, List2!$S$2:$S$224169, "1", List2!$T$2:$T$224169, "0", List2!$W$2:$W$224169, "inf", List2!$X$2:$X$224169, "p", List2!$A$2:$A$214154, $A36)</f>
        <v>0</v>
      </c>
      <c r="L36" s="103">
        <f>countifs(List!$U$2:$U$161441, $B$9, List!$S$2:$S$161441, "1", List!$T$2:$T$161441, "1", List!$W$2:$W$161441, "inf", List!$X$2:$X$161441, "m", List!$A$2:$A$161441, $A36)+countifs(List2!$U$2:$U$224169, $B$9, List2!$S$2:$S$224169, "1", List2!$T$2:$T$224169, "1", List2!$W$2:$W$224169, "inf", List2!$X$2:$X$224169, "m", List2!$A$2:$A$214154, $A36)</f>
        <v>0</v>
      </c>
      <c r="M36" s="103">
        <f>countifs(List!$U$2:$U$161441, $B$9, List!$S$2:$S$161441, "1", List!$T$2:$T$161441, "0", List!$W$2:$W$161441, "inf", List!$X$2:$X$161441, "m", List!$A$2:$A$161441, $A36)+countifs(List2!$U$2:$U$224169, $B$9, List2!$S$2:$S$224169, "1", List2!$T$2:$T$224169, "0", List2!$W$2:$W$224169, "inf", List2!$X$2:$X$224169, "m", List2!$A$2:$A$214154, $A36)</f>
        <v>0</v>
      </c>
      <c r="N36" s="103">
        <f>countifs(List!$U$2:$U$161441, $B$9, List!$S$2:$S$161441, "1", List!$T$2:$T$161441, "1", List!$W$2:$W$161441, "que", List!$X$2:$X$161441, "a", List!$A$2:$A$161441, $A36)+countifs(List2!$U$2:$U$224169, $B$9, List2!$S$2:$S$224169, "1", List2!$T$2:$T$224169, "1", List2!$W$2:$W$224169, "que", List2!$X$2:$X$224169, "a", List2!$A$2:$A$214154, $A36)</f>
        <v>0</v>
      </c>
      <c r="O36" s="103">
        <f>countifs(List!$U$2:$U$161441, $B$9, List!$S$2:$S$161441, "1", List!$T$2:$T$161441, "0", List!$W$2:$W$161441, "que", List!$X$2:$X$161441, "a", List!$A$2:$A$161441, $A36)+countifs(List2!$U$2:$U$224169, $B$9, List2!$S$2:$S$224169, "1", List2!$T$2:$T$224169, "0", List2!$W$2:$W$224169, "que", List2!$X$2:$X$224169, "a", List2!$A$2:$A$214154, $A36)</f>
        <v>0</v>
      </c>
      <c r="P36" s="103">
        <f>countifs(List!$U$2:$U$161441, $B$9, List!$S$2:$S$161441, "1", List!$T$2:$T$161441, "1", List!$W$2:$W$161441, "que", List!$X$2:$X$161441, "p", List!$A$2:$A$161441, $A36)+countifs(List2!$U$2:$U$224169, $B$9, List2!$S$2:$S$224169, "1", List2!$T$2:$T$224169, "1", List2!$W$2:$W$224169, "que", List2!$X$2:$X$224169, "p", List2!$A$2:$A$214154, $A36)</f>
        <v>0</v>
      </c>
      <c r="Q36" s="103">
        <f>countifs(List!$U$2:$U$161441, $B$9, List!$S$2:$S$161441, "1", List!$T$2:$T$161441, "0", List!$W$2:$W$161441, "que", List!$X$2:$X$161441, "p", List!$A$2:$A$161441, $A36)+countifs(List2!$U$2:$U$224169, $B$9, List2!$S$2:$S$224169, "1", List2!$T$2:$T$224169, "0", List2!$W$2:$W$224169, "que", List2!$X$2:$X$224169, "p", List2!$A$2:$A$214154, $A36)</f>
        <v>0</v>
      </c>
      <c r="R36" s="103">
        <f>countifs(List!$U$2:$U$161441, $B$9, List!$S$2:$S$161441, "1", List!$T$2:$T$161441, "1", List!$W$2:$W$161441, "que", List!$X$2:$X$161441, "m", List!$A$2:$A$161441, $A36)+countifs(List2!$U$2:$U$224169, $B$9, List2!$S$2:$S$224169, "1", List2!$T$2:$T$224169, "1", List2!$W$2:$W$224169, "que", List2!$X$2:$X$224169, "m", List2!$A$2:$A$214154, $A36)</f>
        <v>0</v>
      </c>
      <c r="S36" s="103">
        <f>countifs(List!$U$2:$U$161441, $B$9, List!$S$2:$S$161441, "1", List!$T$2:$T$161441, "0", List!$W$2:$W$161441, "que", List!$X$2:$X$161441, "m", List!$A$2:$A$161441, $A36)+countifs(List2!$U$2:$U$224169, $B$9, List2!$S$2:$S$224169, "1", List2!$T$2:$T$224169, "0", List2!$W$2:$W$224169, "que", List2!$X$2:$X$224169, "m", List2!$A$2:$A$214154, $A36)</f>
        <v>0</v>
      </c>
    </row>
    <row r="37">
      <c r="A37" s="106" t="str">
        <f>IF(Graphs!X28 = TRUE,Graphs!W28, 0)</f>
        <v>Kópavogsblaðið.is</v>
      </c>
      <c r="B37" s="103">
        <f>countifs(List!$U$2:$U$161441, $B$9, List!$S$2:$S$161441, "1", List!$T$2:$T$161441, "1", List!$W$2:$W$161441, "tht", List!$X$2:$X$161441, "a", List!$A$2:$A$161441, $A37)+countifs(List2!$U$2:$U$224169, $B$9, List2!$S$2:$S$224169, "1", List2!$T$2:$T$224169, "1", List2!$W$2:$W$224169, "tht", List2!$X$2:$X$224169, "a", List2!$A$2:$A$214154, $A37)</f>
        <v>0</v>
      </c>
      <c r="C37" s="103">
        <f>countifs(List!$U$2:$U$161441, $B$9, List!$S$2:$S$161441, "1", List!$T$2:$T$161441, "0", List!$W$2:$W$161441, "tht", List!$X$2:$X$161441, "a", List!$A$2:$A$161441, $A37)+countifs(List2!$U$2:$U$224169, $B$9, List2!$S$2:$S$224169, "1", List2!$T$2:$T$224169, "0", List2!$W$2:$W$224169, "tht", List2!$X$2:$X$224169, "a", List2!$A$2:$A$214154, $A37)</f>
        <v>0</v>
      </c>
      <c r="D37" s="103">
        <f>countifs(List!$U$2:$U$161441, $B$9, List!$S$2:$S$161441, "1", List!$T$2:$T$161441, "1", List!$W$2:$W$161441, "tht", List!$X$2:$X$161441, "p", List!$A$2:$A$161441, $A37)+countifs(List2!$U$2:$U$224169, $B$9, List2!$S$2:$S$224169, "1", List2!$T$2:$T$224169, "1", List2!$W$2:$W$224169, "tht", List2!$X$2:$X$224169, "p", List2!$A$2:$A$214154, $A37)</f>
        <v>0</v>
      </c>
      <c r="E37" s="103">
        <f>countifs(List!$U$2:$U$161441, $B$9, List!$S$2:$S$161441, "1", List!$T$2:$T$161441, "0", List!$W$2:$W$161441, "tht", List!$X$2:$X$161441, "p", List!$A$2:$A$161441, $A37)+countifs(List2!$U$2:$U$224169, $B$9, List2!$S$2:$S$224169, "1", List2!$T$2:$T$224169, "0", List2!$W$2:$W$224169, "tht", List2!$X$2:$X$224169, "p", List2!$A$2:$A$214154, $A37)</f>
        <v>0</v>
      </c>
      <c r="F37" s="103">
        <f>countifs(List!$U$2:$U$161441, $B$9, List!$S$2:$S$161441, "1", List!$T$2:$T$161441, "1", List!$W$2:$W$161441, "tht", List!$X$2:$X$161441, "m", List!$A$2:$A$161441, $A37)+countifs(List2!$U$2:$U$224169, $B$9, List2!$S$2:$S$224169, "1", List2!$T$2:$T$224169, "1", List2!$W$2:$W$224169, "tht", List2!$X$2:$X$224169, "m", List2!$A$2:$A$214154, $A37)</f>
        <v>0</v>
      </c>
      <c r="G37" s="103">
        <f>countifs(List!$U$2:$U$161441, $B$9, List!$S$2:$S$161441, "1", List!$T$2:$T$161441, "0", List!$W$2:$W$161441, "tht", List!$X$2:$X$161441, "m", List!$A$2:$A$161441, $A37)+countifs(List2!$U$2:$U$224169, $B$9, List2!$S$2:$S$224169, "1", List2!$T$2:$T$224169, "0", List2!$W$2:$W$224169, "tht", List2!$X$2:$X$224169, "m", List2!$A$2:$A$214154, $A37)</f>
        <v>0</v>
      </c>
      <c r="H37" s="103">
        <f>countifs(List!$U$2:$U$161441, $B$9, List!$S$2:$S$161441, "1", List!$T$2:$T$161441, "1", List!$W$2:$W$161441, "inf", List!$X$2:$X$161441, "a", List!$A$2:$A$161441, $A37)+countifs(List2!$U$2:$U$224169, $B$9, List2!$S$2:$S$224169, "1", List2!$T$2:$T$224169, "1", List2!$W$2:$W$224169, "inf", List2!$X$2:$X$224169, "a", List2!$A$2:$A$214154, $A37)</f>
        <v>0</v>
      </c>
      <c r="I37" s="103">
        <f>countifs(List!$U$2:$U$161441, $B$9, List!$S$2:$S$161441, "1", List!$T$2:$T$161441, "0", List!$W$2:$W$161441, "inf", List!$X$2:$X$161441, "a", List!$A$2:$A$161441, $A37)+countifs(List2!$U$2:$U$224169, $B$9, List2!$S$2:$S$224169, "1", List2!$T$2:$T$224169, "0", List2!$W$2:$W$224169, "inf", List2!$X$2:$X$224169, "a", List2!$A$2:$A$214154, $A37)</f>
        <v>0</v>
      </c>
      <c r="J37" s="103">
        <f>countifs(List!$U$2:$U$161441, $B$9, List!$S$2:$S$161441, "1", List!$T$2:$T$161441, "1", List!$W$2:$W$161441, "inf", List!$X$2:$X$161441, "p", List!$A$2:$A$161441, $A37)+countifs(List2!$U$2:$U$224169, $B$9, List2!$S$2:$S$224169, "1", List2!$T$2:$T$224169, "1", List2!$W$2:$W$224169, "inf", List2!$X$2:$X$224169, "p", List2!$A$2:$A$214154, $A37)</f>
        <v>0</v>
      </c>
      <c r="K37" s="103">
        <f>countifs(List!$U$2:$U$161441, $B$9, List!$S$2:$S$161441, "1", List!$T$2:$T$161441, "0", List!$W$2:$W$161441, "inf", List!$X$2:$X$161441, "p", List!$A$2:$A$161441, $A37)+countifs(List2!$U$2:$U$224169, $B$9, List2!$S$2:$S$224169, "1", List2!$T$2:$T$224169, "0", List2!$W$2:$W$224169, "inf", List2!$X$2:$X$224169, "p", List2!$A$2:$A$214154, $A37)</f>
        <v>0</v>
      </c>
      <c r="L37" s="103">
        <f>countifs(List!$U$2:$U$161441, $B$9, List!$S$2:$S$161441, "1", List!$T$2:$T$161441, "1", List!$W$2:$W$161441, "inf", List!$X$2:$X$161441, "m", List!$A$2:$A$161441, $A37)+countifs(List2!$U$2:$U$224169, $B$9, List2!$S$2:$S$224169, "1", List2!$T$2:$T$224169, "1", List2!$W$2:$W$224169, "inf", List2!$X$2:$X$224169, "m", List2!$A$2:$A$214154, $A37)</f>
        <v>0</v>
      </c>
      <c r="M37" s="103">
        <f>countifs(List!$U$2:$U$161441, $B$9, List!$S$2:$S$161441, "1", List!$T$2:$T$161441, "0", List!$W$2:$W$161441, "inf", List!$X$2:$X$161441, "m", List!$A$2:$A$161441, $A37)+countifs(List2!$U$2:$U$224169, $B$9, List2!$S$2:$S$224169, "1", List2!$T$2:$T$224169, "0", List2!$W$2:$W$224169, "inf", List2!$X$2:$X$224169, "m", List2!$A$2:$A$214154, $A37)</f>
        <v>0</v>
      </c>
      <c r="N37" s="103">
        <f>countifs(List!$U$2:$U$161441, $B$9, List!$S$2:$S$161441, "1", List!$T$2:$T$161441, "1", List!$W$2:$W$161441, "que", List!$X$2:$X$161441, "a", List!$A$2:$A$161441, $A37)+countifs(List2!$U$2:$U$224169, $B$9, List2!$S$2:$S$224169, "1", List2!$T$2:$T$224169, "1", List2!$W$2:$W$224169, "que", List2!$X$2:$X$224169, "a", List2!$A$2:$A$214154, $A37)</f>
        <v>0</v>
      </c>
      <c r="O37" s="103">
        <f>countifs(List!$U$2:$U$161441, $B$9, List!$S$2:$S$161441, "1", List!$T$2:$T$161441, "0", List!$W$2:$W$161441, "que", List!$X$2:$X$161441, "a", List!$A$2:$A$161441, $A37)+countifs(List2!$U$2:$U$224169, $B$9, List2!$S$2:$S$224169, "1", List2!$T$2:$T$224169, "0", List2!$W$2:$W$224169, "que", List2!$X$2:$X$224169, "a", List2!$A$2:$A$214154, $A37)</f>
        <v>0</v>
      </c>
      <c r="P37" s="103">
        <f>countifs(List!$U$2:$U$161441, $B$9, List!$S$2:$S$161441, "1", List!$T$2:$T$161441, "1", List!$W$2:$W$161441, "que", List!$X$2:$X$161441, "p", List!$A$2:$A$161441, $A37)+countifs(List2!$U$2:$U$224169, $B$9, List2!$S$2:$S$224169, "1", List2!$T$2:$T$224169, "1", List2!$W$2:$W$224169, "que", List2!$X$2:$X$224169, "p", List2!$A$2:$A$214154, $A37)</f>
        <v>0</v>
      </c>
      <c r="Q37" s="103">
        <f>countifs(List!$U$2:$U$161441, $B$9, List!$S$2:$S$161441, "1", List!$T$2:$T$161441, "0", List!$W$2:$W$161441, "que", List!$X$2:$X$161441, "p", List!$A$2:$A$161441, $A37)+countifs(List2!$U$2:$U$224169, $B$9, List2!$S$2:$S$224169, "1", List2!$T$2:$T$224169, "0", List2!$W$2:$W$224169, "que", List2!$X$2:$X$224169, "p", List2!$A$2:$A$214154, $A37)</f>
        <v>0</v>
      </c>
      <c r="R37" s="103">
        <f>countifs(List!$U$2:$U$161441, $B$9, List!$S$2:$S$161441, "1", List!$T$2:$T$161441, "1", List!$W$2:$W$161441, "que", List!$X$2:$X$161441, "m", List!$A$2:$A$161441, $A37)+countifs(List2!$U$2:$U$224169, $B$9, List2!$S$2:$S$224169, "1", List2!$T$2:$T$224169, "1", List2!$W$2:$W$224169, "que", List2!$X$2:$X$224169, "m", List2!$A$2:$A$214154, $A37)</f>
        <v>0</v>
      </c>
      <c r="S37" s="103">
        <f>countifs(List!$U$2:$U$161441, $B$9, List!$S$2:$S$161441, "1", List!$T$2:$T$161441, "0", List!$W$2:$W$161441, "que", List!$X$2:$X$161441, "m", List!$A$2:$A$161441, $A37)+countifs(List2!$U$2:$U$224169, $B$9, List2!$S$2:$S$224169, "1", List2!$T$2:$T$224169, "0", List2!$W$2:$W$224169, "que", List2!$X$2:$X$224169, "m", List2!$A$2:$A$214154, $A37)</f>
        <v>0</v>
      </c>
    </row>
    <row r="38">
      <c r="A38" s="106" t="str">
        <f>IF(Graphs!X29 = TRUE,Graphs!W29, 0)</f>
        <v>Mannlíf.is</v>
      </c>
      <c r="B38" s="103">
        <f>countifs(List!$U$2:$U$161441, $B$9, List!$S$2:$S$161441, "1", List!$T$2:$T$161441, "1", List!$W$2:$W$161441, "tht", List!$X$2:$X$161441, "a", List!$A$2:$A$161441, $A38)+countifs(List2!$U$2:$U$224169, $B$9, List2!$S$2:$S$224169, "1", List2!$T$2:$T$224169, "1", List2!$W$2:$W$224169, "tht", List2!$X$2:$X$224169, "a", List2!$A$2:$A$214154, $A38)</f>
        <v>0</v>
      </c>
      <c r="C38" s="103">
        <f>countifs(List!$U$2:$U$161441, $B$9, List!$S$2:$S$161441, "1", List!$T$2:$T$161441, "0", List!$W$2:$W$161441, "tht", List!$X$2:$X$161441, "a", List!$A$2:$A$161441, $A38)+countifs(List2!$U$2:$U$224169, $B$9, List2!$S$2:$S$224169, "1", List2!$T$2:$T$224169, "0", List2!$W$2:$W$224169, "tht", List2!$X$2:$X$224169, "a", List2!$A$2:$A$214154, $A38)</f>
        <v>0</v>
      </c>
      <c r="D38" s="103">
        <f>countifs(List!$U$2:$U$161441, $B$9, List!$S$2:$S$161441, "1", List!$T$2:$T$161441, "1", List!$W$2:$W$161441, "tht", List!$X$2:$X$161441, "p", List!$A$2:$A$161441, $A38)+countifs(List2!$U$2:$U$224169, $B$9, List2!$S$2:$S$224169, "1", List2!$T$2:$T$224169, "1", List2!$W$2:$W$224169, "tht", List2!$X$2:$X$224169, "p", List2!$A$2:$A$214154, $A38)</f>
        <v>0</v>
      </c>
      <c r="E38" s="103">
        <f>countifs(List!$U$2:$U$161441, $B$9, List!$S$2:$S$161441, "1", List!$T$2:$T$161441, "0", List!$W$2:$W$161441, "tht", List!$X$2:$X$161441, "p", List!$A$2:$A$161441, $A38)+countifs(List2!$U$2:$U$224169, $B$9, List2!$S$2:$S$224169, "1", List2!$T$2:$T$224169, "0", List2!$W$2:$W$224169, "tht", List2!$X$2:$X$224169, "p", List2!$A$2:$A$214154, $A38)</f>
        <v>0</v>
      </c>
      <c r="F38" s="103">
        <f>countifs(List!$U$2:$U$161441, $B$9, List!$S$2:$S$161441, "1", List!$T$2:$T$161441, "1", List!$W$2:$W$161441, "tht", List!$X$2:$X$161441, "m", List!$A$2:$A$161441, $A38)+countifs(List2!$U$2:$U$224169, $B$9, List2!$S$2:$S$224169, "1", List2!$T$2:$T$224169, "1", List2!$W$2:$W$224169, "tht", List2!$X$2:$X$224169, "m", List2!$A$2:$A$214154, $A38)</f>
        <v>0</v>
      </c>
      <c r="G38" s="103">
        <f>countifs(List!$U$2:$U$161441, $B$9, List!$S$2:$S$161441, "1", List!$T$2:$T$161441, "0", List!$W$2:$W$161441, "tht", List!$X$2:$X$161441, "m", List!$A$2:$A$161441, $A38)+countifs(List2!$U$2:$U$224169, $B$9, List2!$S$2:$S$224169, "1", List2!$T$2:$T$224169, "0", List2!$W$2:$W$224169, "tht", List2!$X$2:$X$224169, "m", List2!$A$2:$A$214154, $A38)</f>
        <v>0</v>
      </c>
      <c r="H38" s="103">
        <f>countifs(List!$U$2:$U$161441, $B$9, List!$S$2:$S$161441, "1", List!$T$2:$T$161441, "1", List!$W$2:$W$161441, "inf", List!$X$2:$X$161441, "a", List!$A$2:$A$161441, $A38)+countifs(List2!$U$2:$U$224169, $B$9, List2!$S$2:$S$224169, "1", List2!$T$2:$T$224169, "1", List2!$W$2:$W$224169, "inf", List2!$X$2:$X$224169, "a", List2!$A$2:$A$214154, $A38)</f>
        <v>0</v>
      </c>
      <c r="I38" s="103">
        <f>countifs(List!$U$2:$U$161441, $B$9, List!$S$2:$S$161441, "1", List!$T$2:$T$161441, "0", List!$W$2:$W$161441, "inf", List!$X$2:$X$161441, "a", List!$A$2:$A$161441, $A38)+countifs(List2!$U$2:$U$224169, $B$9, List2!$S$2:$S$224169, "1", List2!$T$2:$T$224169, "0", List2!$W$2:$W$224169, "inf", List2!$X$2:$X$224169, "a", List2!$A$2:$A$214154, $A38)</f>
        <v>0</v>
      </c>
      <c r="J38" s="103">
        <f>countifs(List!$U$2:$U$161441, $B$9, List!$S$2:$S$161441, "1", List!$T$2:$T$161441, "1", List!$W$2:$W$161441, "inf", List!$X$2:$X$161441, "p", List!$A$2:$A$161441, $A38)+countifs(List2!$U$2:$U$224169, $B$9, List2!$S$2:$S$224169, "1", List2!$T$2:$T$224169, "1", List2!$W$2:$W$224169, "inf", List2!$X$2:$X$224169, "p", List2!$A$2:$A$214154, $A38)</f>
        <v>0</v>
      </c>
      <c r="K38" s="103">
        <f>countifs(List!$U$2:$U$161441, $B$9, List!$S$2:$S$161441, "1", List!$T$2:$T$161441, "0", List!$W$2:$W$161441, "inf", List!$X$2:$X$161441, "p", List!$A$2:$A$161441, $A38)+countifs(List2!$U$2:$U$224169, $B$9, List2!$S$2:$S$224169, "1", List2!$T$2:$T$224169, "0", List2!$W$2:$W$224169, "inf", List2!$X$2:$X$224169, "p", List2!$A$2:$A$214154, $A38)</f>
        <v>0</v>
      </c>
      <c r="L38" s="103">
        <f>countifs(List!$U$2:$U$161441, $B$9, List!$S$2:$S$161441, "1", List!$T$2:$T$161441, "1", List!$W$2:$W$161441, "inf", List!$X$2:$X$161441, "m", List!$A$2:$A$161441, $A38)+countifs(List2!$U$2:$U$224169, $B$9, List2!$S$2:$S$224169, "1", List2!$T$2:$T$224169, "1", List2!$W$2:$W$224169, "inf", List2!$X$2:$X$224169, "m", List2!$A$2:$A$214154, $A38)</f>
        <v>0</v>
      </c>
      <c r="M38" s="103">
        <f>countifs(List!$U$2:$U$161441, $B$9, List!$S$2:$S$161441, "1", List!$T$2:$T$161441, "0", List!$W$2:$W$161441, "inf", List!$X$2:$X$161441, "m", List!$A$2:$A$161441, $A38)+countifs(List2!$U$2:$U$224169, $B$9, List2!$S$2:$S$224169, "1", List2!$T$2:$T$224169, "0", List2!$W$2:$W$224169, "inf", List2!$X$2:$X$224169, "m", List2!$A$2:$A$214154, $A38)</f>
        <v>0</v>
      </c>
      <c r="N38" s="103">
        <f>countifs(List!$U$2:$U$161441, $B$9, List!$S$2:$S$161441, "1", List!$T$2:$T$161441, "1", List!$W$2:$W$161441, "que", List!$X$2:$X$161441, "a", List!$A$2:$A$161441, $A38)+countifs(List2!$U$2:$U$224169, $B$9, List2!$S$2:$S$224169, "1", List2!$T$2:$T$224169, "1", List2!$W$2:$W$224169, "que", List2!$X$2:$X$224169, "a", List2!$A$2:$A$214154, $A38)</f>
        <v>0</v>
      </c>
      <c r="O38" s="103">
        <f>countifs(List!$U$2:$U$161441, $B$9, List!$S$2:$S$161441, "1", List!$T$2:$T$161441, "0", List!$W$2:$W$161441, "que", List!$X$2:$X$161441, "a", List!$A$2:$A$161441, $A38)+countifs(List2!$U$2:$U$224169, $B$9, List2!$S$2:$S$224169, "1", List2!$T$2:$T$224169, "0", List2!$W$2:$W$224169, "que", List2!$X$2:$X$224169, "a", List2!$A$2:$A$214154, $A38)</f>
        <v>0</v>
      </c>
      <c r="P38" s="103">
        <f>countifs(List!$U$2:$U$161441, $B$9, List!$S$2:$S$161441, "1", List!$T$2:$T$161441, "1", List!$W$2:$W$161441, "que", List!$X$2:$X$161441, "p", List!$A$2:$A$161441, $A38)+countifs(List2!$U$2:$U$224169, $B$9, List2!$S$2:$S$224169, "1", List2!$T$2:$T$224169, "1", List2!$W$2:$W$224169, "que", List2!$X$2:$X$224169, "p", List2!$A$2:$A$214154, $A38)</f>
        <v>0</v>
      </c>
      <c r="Q38" s="103">
        <f>countifs(List!$U$2:$U$161441, $B$9, List!$S$2:$S$161441, "1", List!$T$2:$T$161441, "0", List!$W$2:$W$161441, "que", List!$X$2:$X$161441, "p", List!$A$2:$A$161441, $A38)+countifs(List2!$U$2:$U$224169, $B$9, List2!$S$2:$S$224169, "1", List2!$T$2:$T$224169, "0", List2!$W$2:$W$224169, "que", List2!$X$2:$X$224169, "p", List2!$A$2:$A$214154, $A38)</f>
        <v>0</v>
      </c>
      <c r="R38" s="103">
        <f>countifs(List!$U$2:$U$161441, $B$9, List!$S$2:$S$161441, "1", List!$T$2:$T$161441, "1", List!$W$2:$W$161441, "que", List!$X$2:$X$161441, "m", List!$A$2:$A$161441, $A38)+countifs(List2!$U$2:$U$224169, $B$9, List2!$S$2:$S$224169, "1", List2!$T$2:$T$224169, "1", List2!$W$2:$W$224169, "que", List2!$X$2:$X$224169, "m", List2!$A$2:$A$214154, $A38)</f>
        <v>0</v>
      </c>
      <c r="S38" s="103">
        <f>countifs(List!$U$2:$U$161441, $B$9, List!$S$2:$S$161441, "1", List!$T$2:$T$161441, "0", List!$W$2:$W$161441, "que", List!$X$2:$X$161441, "m", List!$A$2:$A$161441, $A38)+countifs(List2!$U$2:$U$224169, $B$9, List2!$S$2:$S$224169, "1", List2!$T$2:$T$224169, "0", List2!$W$2:$W$224169, "que", List2!$X$2:$X$224169, "m", List2!$A$2:$A$214154, $A38)</f>
        <v>0</v>
      </c>
    </row>
    <row r="39">
      <c r="A39" s="105" t="str">
        <f>IF(Graphs!X30 = TRUE,Graphs!W30, 0)</f>
        <v>Mbl.is</v>
      </c>
      <c r="B39" s="103">
        <f>countifs(List!$U$2:$U$161441, $B$9, List!$S$2:$S$161441, "1", List!$T$2:$T$161441, "1", List!$W$2:$W$161441, "tht", List!$X$2:$X$161441, "a", List!$A$2:$A$161441, $A39)+countifs(List2!$U$2:$U$224169, $B$9, List2!$S$2:$S$224169, "1", List2!$T$2:$T$224169, "1", List2!$W$2:$W$224169, "tht", List2!$X$2:$X$224169, "a", List2!$A$2:$A$214154, $A39)</f>
        <v>48</v>
      </c>
      <c r="C39" s="103">
        <f>countifs(List!$U$2:$U$161441, $B$9, List!$S$2:$S$161441, "1", List!$T$2:$T$161441, "0", List!$W$2:$W$161441, "tht", List!$X$2:$X$161441, "a", List!$A$2:$A$161441, $A39)+countifs(List2!$U$2:$U$224169, $B$9, List2!$S$2:$S$224169, "1", List2!$T$2:$T$224169, "0", List2!$W$2:$W$224169, "tht", List2!$X$2:$X$224169, "a", List2!$A$2:$A$214154, $A39)</f>
        <v>2</v>
      </c>
      <c r="D39" s="103">
        <f>countifs(List!$U$2:$U$161441, $B$9, List!$S$2:$S$161441, "1", List!$T$2:$T$161441, "1", List!$W$2:$W$161441, "tht", List!$X$2:$X$161441, "p", List!$A$2:$A$161441, $A39)+countifs(List2!$U$2:$U$224169, $B$9, List2!$S$2:$S$224169, "1", List2!$T$2:$T$224169, "1", List2!$W$2:$W$224169, "tht", List2!$X$2:$X$224169, "p", List2!$A$2:$A$214154, $A39)</f>
        <v>0</v>
      </c>
      <c r="E39" s="103">
        <f>countifs(List!$U$2:$U$161441, $B$9, List!$S$2:$S$161441, "1", List!$T$2:$T$161441, "0", List!$W$2:$W$161441, "tht", List!$X$2:$X$161441, "p", List!$A$2:$A$161441, $A39)+countifs(List2!$U$2:$U$224169, $B$9, List2!$S$2:$S$224169, "1", List2!$T$2:$T$224169, "0", List2!$W$2:$W$224169, "tht", List2!$X$2:$X$224169, "p", List2!$A$2:$A$214154, $A39)</f>
        <v>0</v>
      </c>
      <c r="F39" s="103">
        <f>countifs(List!$U$2:$U$161441, $B$9, List!$S$2:$S$161441, "1", List!$T$2:$T$161441, "1", List!$W$2:$W$161441, "tht", List!$X$2:$X$161441, "m", List!$A$2:$A$161441, $A39)+countifs(List2!$U$2:$U$224169, $B$9, List2!$S$2:$S$224169, "1", List2!$T$2:$T$224169, "1", List2!$W$2:$W$224169, "tht", List2!$X$2:$X$224169, "m", List2!$A$2:$A$214154, $A39)</f>
        <v>0</v>
      </c>
      <c r="G39" s="103">
        <f>countifs(List!$U$2:$U$161441, $B$9, List!$S$2:$S$161441, "1", List!$T$2:$T$161441, "0", List!$W$2:$W$161441, "tht", List!$X$2:$X$161441, "m", List!$A$2:$A$161441, $A39)+countifs(List2!$U$2:$U$224169, $B$9, List2!$S$2:$S$224169, "1", List2!$T$2:$T$224169, "0", List2!$W$2:$W$224169, "tht", List2!$X$2:$X$224169, "m", List2!$A$2:$A$214154, $A39)</f>
        <v>0</v>
      </c>
      <c r="H39" s="103">
        <f>countifs(List!$U$2:$U$161441, $B$9, List!$S$2:$S$161441, "1", List!$T$2:$T$161441, "1", List!$W$2:$W$161441, "inf", List!$X$2:$X$161441, "a", List!$A$2:$A$161441, $A39)+countifs(List2!$U$2:$U$224169, $B$9, List2!$S$2:$S$224169, "1", List2!$T$2:$T$224169, "1", List2!$W$2:$W$224169, "inf", List2!$X$2:$X$224169, "a", List2!$A$2:$A$214154, $A39)</f>
        <v>0</v>
      </c>
      <c r="I39" s="103">
        <f>countifs(List!$U$2:$U$161441, $B$9, List!$S$2:$S$161441, "1", List!$T$2:$T$161441, "0", List!$W$2:$W$161441, "inf", List!$X$2:$X$161441, "a", List!$A$2:$A$161441, $A39)+countifs(List2!$U$2:$U$224169, $B$9, List2!$S$2:$S$224169, "1", List2!$T$2:$T$224169, "0", List2!$W$2:$W$224169, "inf", List2!$X$2:$X$224169, "a", List2!$A$2:$A$214154, $A39)</f>
        <v>0</v>
      </c>
      <c r="J39" s="103">
        <f>countifs(List!$U$2:$U$161441, $B$9, List!$S$2:$S$161441, "1", List!$T$2:$T$161441, "1", List!$W$2:$W$161441, "inf", List!$X$2:$X$161441, "p", List!$A$2:$A$161441, $A39)+countifs(List2!$U$2:$U$224169, $B$9, List2!$S$2:$S$224169, "1", List2!$T$2:$T$224169, "1", List2!$W$2:$W$224169, "inf", List2!$X$2:$X$224169, "p", List2!$A$2:$A$214154, $A39)</f>
        <v>0</v>
      </c>
      <c r="K39" s="103">
        <f>countifs(List!$U$2:$U$161441, $B$9, List!$S$2:$S$161441, "1", List!$T$2:$T$161441, "0", List!$W$2:$W$161441, "inf", List!$X$2:$X$161441, "p", List!$A$2:$A$161441, $A39)+countifs(List2!$U$2:$U$224169, $B$9, List2!$S$2:$S$224169, "1", List2!$T$2:$T$224169, "0", List2!$W$2:$W$224169, "inf", List2!$X$2:$X$224169, "p", List2!$A$2:$A$214154, $A39)</f>
        <v>0</v>
      </c>
      <c r="L39" s="103">
        <f>countifs(List!$U$2:$U$161441, $B$9, List!$S$2:$S$161441, "1", List!$T$2:$T$161441, "1", List!$W$2:$W$161441, "inf", List!$X$2:$X$161441, "m", List!$A$2:$A$161441, $A39)+countifs(List2!$U$2:$U$224169, $B$9, List2!$S$2:$S$224169, "1", List2!$T$2:$T$224169, "1", List2!$W$2:$W$224169, "inf", List2!$X$2:$X$224169, "m", List2!$A$2:$A$214154, $A39)</f>
        <v>0</v>
      </c>
      <c r="M39" s="103">
        <f>countifs(List!$U$2:$U$161441, $B$9, List!$S$2:$S$161441, "1", List!$T$2:$T$161441, "0", List!$W$2:$W$161441, "inf", List!$X$2:$X$161441, "m", List!$A$2:$A$161441, $A39)+countifs(List2!$U$2:$U$224169, $B$9, List2!$S$2:$S$224169, "1", List2!$T$2:$T$224169, "0", List2!$W$2:$W$224169, "inf", List2!$X$2:$X$224169, "m", List2!$A$2:$A$214154, $A39)</f>
        <v>0</v>
      </c>
      <c r="N39" s="103">
        <f>countifs(List!$U$2:$U$161441, $B$9, List!$S$2:$S$161441, "1", List!$T$2:$T$161441, "1", List!$W$2:$W$161441, "que", List!$X$2:$X$161441, "a", List!$A$2:$A$161441, $A39)+countifs(List2!$U$2:$U$224169, $B$9, List2!$S$2:$S$224169, "1", List2!$T$2:$T$224169, "1", List2!$W$2:$W$224169, "que", List2!$X$2:$X$224169, "a", List2!$A$2:$A$214154, $A39)</f>
        <v>0</v>
      </c>
      <c r="O39" s="103">
        <f>countifs(List!$U$2:$U$161441, $B$9, List!$S$2:$S$161441, "1", List!$T$2:$T$161441, "0", List!$W$2:$W$161441, "que", List!$X$2:$X$161441, "a", List!$A$2:$A$161441, $A39)+countifs(List2!$U$2:$U$224169, $B$9, List2!$S$2:$S$224169, "1", List2!$T$2:$T$224169, "0", List2!$W$2:$W$224169, "que", List2!$X$2:$X$224169, "a", List2!$A$2:$A$214154, $A39)</f>
        <v>0</v>
      </c>
      <c r="P39" s="103">
        <f>countifs(List!$U$2:$U$161441, $B$9, List!$S$2:$S$161441, "1", List!$T$2:$T$161441, "1", List!$W$2:$W$161441, "que", List!$X$2:$X$161441, "p", List!$A$2:$A$161441, $A39)+countifs(List2!$U$2:$U$224169, $B$9, List2!$S$2:$S$224169, "1", List2!$T$2:$T$224169, "1", List2!$W$2:$W$224169, "que", List2!$X$2:$X$224169, "p", List2!$A$2:$A$214154, $A39)</f>
        <v>0</v>
      </c>
      <c r="Q39" s="103">
        <f>countifs(List!$U$2:$U$161441, $B$9, List!$S$2:$S$161441, "1", List!$T$2:$T$161441, "0", List!$W$2:$W$161441, "que", List!$X$2:$X$161441, "p", List!$A$2:$A$161441, $A39)+countifs(List2!$U$2:$U$224169, $B$9, List2!$S$2:$S$224169, "1", List2!$T$2:$T$224169, "0", List2!$W$2:$W$224169, "que", List2!$X$2:$X$224169, "p", List2!$A$2:$A$214154, $A39)</f>
        <v>0</v>
      </c>
      <c r="R39" s="103">
        <f>countifs(List!$U$2:$U$161441, $B$9, List!$S$2:$S$161441, "1", List!$T$2:$T$161441, "1", List!$W$2:$W$161441, "que", List!$X$2:$X$161441, "m", List!$A$2:$A$161441, $A39)+countifs(List2!$U$2:$U$224169, $B$9, List2!$S$2:$S$224169, "1", List2!$T$2:$T$224169, "1", List2!$W$2:$W$224169, "que", List2!$X$2:$X$224169, "m", List2!$A$2:$A$214154, $A39)</f>
        <v>0</v>
      </c>
      <c r="S39" s="103">
        <f>countifs(List!$U$2:$U$161441, $B$9, List!$S$2:$S$161441, "1", List!$T$2:$T$161441, "0", List!$W$2:$W$161441, "que", List!$X$2:$X$161441, "m", List!$A$2:$A$161441, $A39)+countifs(List2!$U$2:$U$224169, $B$9, List2!$S$2:$S$224169, "1", List2!$T$2:$T$224169, "0", List2!$W$2:$W$224169, "que", List2!$X$2:$X$224169, "m", List2!$A$2:$A$214154, $A39)</f>
        <v>0</v>
      </c>
    </row>
    <row r="40">
      <c r="A40" s="106" t="str">
        <f>IF(Graphs!X31 = TRUE,Graphs!W31, 0)</f>
        <v>Morgunblaðið</v>
      </c>
      <c r="B40" s="103">
        <f>countifs(List!$U$2:$U$161441, $B$9, List!$S$2:$S$161441, "1", List!$T$2:$T$161441, "1", List!$W$2:$W$161441, "tht", List!$X$2:$X$161441, "a", List!$A$2:$A$161441, $A40)+countifs(List2!$U$2:$U$224169, $B$9, List2!$S$2:$S$224169, "1", List2!$T$2:$T$224169, "1", List2!$W$2:$W$224169, "tht", List2!$X$2:$X$224169, "a", List2!$A$2:$A$214154, $A40)</f>
        <v>246</v>
      </c>
      <c r="C40" s="103">
        <f>countifs(List!$U$2:$U$161441, $B$9, List!$S$2:$S$161441, "1", List!$T$2:$T$161441, "0", List!$W$2:$W$161441, "tht", List!$X$2:$X$161441, "a", List!$A$2:$A$161441, $A40)+countifs(List2!$U$2:$U$224169, $B$9, List2!$S$2:$S$224169, "1", List2!$T$2:$T$224169, "0", List2!$W$2:$W$224169, "tht", List2!$X$2:$X$224169, "a", List2!$A$2:$A$214154, $A40)</f>
        <v>51</v>
      </c>
      <c r="D40" s="103">
        <f>countifs(List!$U$2:$U$161441, $B$9, List!$S$2:$S$161441, "1", List!$T$2:$T$161441, "1", List!$W$2:$W$161441, "tht", List!$X$2:$X$161441, "p", List!$A$2:$A$161441, $A40)+countifs(List2!$U$2:$U$224169, $B$9, List2!$S$2:$S$224169, "1", List2!$T$2:$T$224169, "1", List2!$W$2:$W$224169, "tht", List2!$X$2:$X$224169, "p", List2!$A$2:$A$214154, $A40)</f>
        <v>0</v>
      </c>
      <c r="E40" s="103">
        <f>countifs(List!$U$2:$U$161441, $B$9, List!$S$2:$S$161441, "1", List!$T$2:$T$161441, "0", List!$W$2:$W$161441, "tht", List!$X$2:$X$161441, "p", List!$A$2:$A$161441, $A40)+countifs(List2!$U$2:$U$224169, $B$9, List2!$S$2:$S$224169, "1", List2!$T$2:$T$224169, "0", List2!$W$2:$W$224169, "tht", List2!$X$2:$X$224169, "p", List2!$A$2:$A$214154, $A40)</f>
        <v>0</v>
      </c>
      <c r="F40" s="103">
        <f>countifs(List!$U$2:$U$161441, $B$9, List!$S$2:$S$161441, "1", List!$T$2:$T$161441, "1", List!$W$2:$W$161441, "tht", List!$X$2:$X$161441, "m", List!$A$2:$A$161441, $A40)+countifs(List2!$U$2:$U$224169, $B$9, List2!$S$2:$S$224169, "1", List2!$T$2:$T$224169, "1", List2!$W$2:$W$224169, "tht", List2!$X$2:$X$224169, "m", List2!$A$2:$A$214154, $A40)</f>
        <v>0</v>
      </c>
      <c r="G40" s="103">
        <f>countifs(List!$U$2:$U$161441, $B$9, List!$S$2:$S$161441, "1", List!$T$2:$T$161441, "0", List!$W$2:$W$161441, "tht", List!$X$2:$X$161441, "m", List!$A$2:$A$161441, $A40)+countifs(List2!$U$2:$U$224169, $B$9, List2!$S$2:$S$224169, "1", List2!$T$2:$T$224169, "0", List2!$W$2:$W$224169, "tht", List2!$X$2:$X$224169, "m", List2!$A$2:$A$214154, $A40)</f>
        <v>0</v>
      </c>
      <c r="H40" s="103">
        <f>countifs(List!$U$2:$U$161441, $B$9, List!$S$2:$S$161441, "1", List!$T$2:$T$161441, "1", List!$W$2:$W$161441, "inf", List!$X$2:$X$161441, "a", List!$A$2:$A$161441, $A40)+countifs(List2!$U$2:$U$224169, $B$9, List2!$S$2:$S$224169, "1", List2!$T$2:$T$224169, "1", List2!$W$2:$W$224169, "inf", List2!$X$2:$X$224169, "a", List2!$A$2:$A$214154, $A40)</f>
        <v>1</v>
      </c>
      <c r="I40" s="103">
        <f>countifs(List!$U$2:$U$161441, $B$9, List!$S$2:$S$161441, "1", List!$T$2:$T$161441, "0", List!$W$2:$W$161441, "inf", List!$X$2:$X$161441, "a", List!$A$2:$A$161441, $A40)+countifs(List2!$U$2:$U$224169, $B$9, List2!$S$2:$S$224169, "1", List2!$T$2:$T$224169, "0", List2!$W$2:$W$224169, "inf", List2!$X$2:$X$224169, "a", List2!$A$2:$A$214154, $A40)</f>
        <v>1</v>
      </c>
      <c r="J40" s="103">
        <f>countifs(List!$U$2:$U$161441, $B$9, List!$S$2:$S$161441, "1", List!$T$2:$T$161441, "1", List!$W$2:$W$161441, "inf", List!$X$2:$X$161441, "p", List!$A$2:$A$161441, $A40)+countifs(List2!$U$2:$U$224169, $B$9, List2!$S$2:$S$224169, "1", List2!$T$2:$T$224169, "1", List2!$W$2:$W$224169, "inf", List2!$X$2:$X$224169, "p", List2!$A$2:$A$214154, $A40)</f>
        <v>0</v>
      </c>
      <c r="K40" s="103">
        <f>countifs(List!$U$2:$U$161441, $B$9, List!$S$2:$S$161441, "1", List!$T$2:$T$161441, "0", List!$W$2:$W$161441, "inf", List!$X$2:$X$161441, "p", List!$A$2:$A$161441, $A40)+countifs(List2!$U$2:$U$224169, $B$9, List2!$S$2:$S$224169, "1", List2!$T$2:$T$224169, "0", List2!$W$2:$W$224169, "inf", List2!$X$2:$X$224169, "p", List2!$A$2:$A$214154, $A40)</f>
        <v>0</v>
      </c>
      <c r="L40" s="103">
        <f>countifs(List!$U$2:$U$161441, $B$9, List!$S$2:$S$161441, "1", List!$T$2:$T$161441, "1", List!$W$2:$W$161441, "inf", List!$X$2:$X$161441, "m", List!$A$2:$A$161441, $A40)+countifs(List2!$U$2:$U$224169, $B$9, List2!$S$2:$S$224169, "1", List2!$T$2:$T$224169, "1", List2!$W$2:$W$224169, "inf", List2!$X$2:$X$224169, "m", List2!$A$2:$A$214154, $A40)</f>
        <v>0</v>
      </c>
      <c r="M40" s="103">
        <f>countifs(List!$U$2:$U$161441, $B$9, List!$S$2:$S$161441, "1", List!$T$2:$T$161441, "0", List!$W$2:$W$161441, "inf", List!$X$2:$X$161441, "m", List!$A$2:$A$161441, $A40)+countifs(List2!$U$2:$U$224169, $B$9, List2!$S$2:$S$224169, "1", List2!$T$2:$T$224169, "0", List2!$W$2:$W$224169, "inf", List2!$X$2:$X$224169, "m", List2!$A$2:$A$214154, $A40)</f>
        <v>0</v>
      </c>
      <c r="N40" s="103">
        <f>countifs(List!$U$2:$U$161441, $B$9, List!$S$2:$S$161441, "1", List!$T$2:$T$161441, "1", List!$W$2:$W$161441, "que", List!$X$2:$X$161441, "a", List!$A$2:$A$161441, $A40)+countifs(List2!$U$2:$U$224169, $B$9, List2!$S$2:$S$224169, "1", List2!$T$2:$T$224169, "1", List2!$W$2:$W$224169, "que", List2!$X$2:$X$224169, "a", List2!$A$2:$A$214154, $A40)</f>
        <v>0</v>
      </c>
      <c r="O40" s="103">
        <f>countifs(List!$U$2:$U$161441, $B$9, List!$S$2:$S$161441, "1", List!$T$2:$T$161441, "0", List!$W$2:$W$161441, "que", List!$X$2:$X$161441, "a", List!$A$2:$A$161441, $A40)+countifs(List2!$U$2:$U$224169, $B$9, List2!$S$2:$S$224169, "1", List2!$T$2:$T$224169, "0", List2!$W$2:$W$224169, "que", List2!$X$2:$X$224169, "a", List2!$A$2:$A$214154, $A40)</f>
        <v>0</v>
      </c>
      <c r="P40" s="103">
        <f>countifs(List!$U$2:$U$161441, $B$9, List!$S$2:$S$161441, "1", List!$T$2:$T$161441, "1", List!$W$2:$W$161441, "que", List!$X$2:$X$161441, "p", List!$A$2:$A$161441, $A40)+countifs(List2!$U$2:$U$224169, $B$9, List2!$S$2:$S$224169, "1", List2!$T$2:$T$224169, "1", List2!$W$2:$W$224169, "que", List2!$X$2:$X$224169, "p", List2!$A$2:$A$214154, $A40)</f>
        <v>0</v>
      </c>
      <c r="Q40" s="103">
        <f>countifs(List!$U$2:$U$161441, $B$9, List!$S$2:$S$161441, "1", List!$T$2:$T$161441, "0", List!$W$2:$W$161441, "que", List!$X$2:$X$161441, "p", List!$A$2:$A$161441, $A40)+countifs(List2!$U$2:$U$224169, $B$9, List2!$S$2:$S$224169, "1", List2!$T$2:$T$224169, "0", List2!$W$2:$W$224169, "que", List2!$X$2:$X$224169, "p", List2!$A$2:$A$214154, $A40)</f>
        <v>0</v>
      </c>
      <c r="R40" s="103">
        <f>countifs(List!$U$2:$U$161441, $B$9, List!$S$2:$S$161441, "1", List!$T$2:$T$161441, "1", List!$W$2:$W$161441, "que", List!$X$2:$X$161441, "m", List!$A$2:$A$161441, $A40)+countifs(List2!$U$2:$U$224169, $B$9, List2!$S$2:$S$224169, "1", List2!$T$2:$T$224169, "1", List2!$W$2:$W$224169, "que", List2!$X$2:$X$224169, "m", List2!$A$2:$A$214154, $A40)</f>
        <v>0</v>
      </c>
      <c r="S40" s="103">
        <f>countifs(List!$U$2:$U$161441, $B$9, List!$S$2:$S$161441, "1", List!$T$2:$T$161441, "0", List!$W$2:$W$161441, "que", List!$X$2:$X$161441, "m", List!$A$2:$A$161441, $A40)+countifs(List2!$U$2:$U$224169, $B$9, List2!$S$2:$S$224169, "1", List2!$T$2:$T$224169, "0", List2!$W$2:$W$224169, "que", List2!$X$2:$X$224169, "m", List2!$A$2:$A$214154, $A40)</f>
        <v>0</v>
      </c>
    </row>
    <row r="41">
      <c r="A41" s="106" t="str">
        <f>IF(Graphs!X32 = TRUE,Graphs!W32, 0)</f>
        <v>Pressan</v>
      </c>
      <c r="B41" s="103">
        <f>countifs(List!$U$2:$U$161441, $B$9, List!$S$2:$S$161441, "1", List!$T$2:$T$161441, "1", List!$W$2:$W$161441, "tht", List!$X$2:$X$161441, "a", List!$A$2:$A$161441, $A41)+countifs(List2!$U$2:$U$224169, $B$9, List2!$S$2:$S$224169, "1", List2!$T$2:$T$224169, "1", List2!$W$2:$W$224169, "tht", List2!$X$2:$X$224169, "a", List2!$A$2:$A$214154, $A41)</f>
        <v>1</v>
      </c>
      <c r="C41" s="103">
        <f>countifs(List!$U$2:$U$161441, $B$9, List!$S$2:$S$161441, "1", List!$T$2:$T$161441, "0", List!$W$2:$W$161441, "tht", List!$X$2:$X$161441, "a", List!$A$2:$A$161441, $A41)+countifs(List2!$U$2:$U$224169, $B$9, List2!$S$2:$S$224169, "1", List2!$T$2:$T$224169, "0", List2!$W$2:$W$224169, "tht", List2!$X$2:$X$224169, "a", List2!$A$2:$A$214154, $A41)</f>
        <v>0</v>
      </c>
      <c r="D41" s="103">
        <f>countifs(List!$U$2:$U$161441, $B$9, List!$S$2:$S$161441, "1", List!$T$2:$T$161441, "1", List!$W$2:$W$161441, "tht", List!$X$2:$X$161441, "p", List!$A$2:$A$161441, $A41)+countifs(List2!$U$2:$U$224169, $B$9, List2!$S$2:$S$224169, "1", List2!$T$2:$T$224169, "1", List2!$W$2:$W$224169, "tht", List2!$X$2:$X$224169, "p", List2!$A$2:$A$214154, $A41)</f>
        <v>0</v>
      </c>
      <c r="E41" s="103">
        <f>countifs(List!$U$2:$U$161441, $B$9, List!$S$2:$S$161441, "1", List!$T$2:$T$161441, "0", List!$W$2:$W$161441, "tht", List!$X$2:$X$161441, "p", List!$A$2:$A$161441, $A41)+countifs(List2!$U$2:$U$224169, $B$9, List2!$S$2:$S$224169, "1", List2!$T$2:$T$224169, "0", List2!$W$2:$W$224169, "tht", List2!$X$2:$X$224169, "p", List2!$A$2:$A$214154, $A41)</f>
        <v>0</v>
      </c>
      <c r="F41" s="103">
        <f>countifs(List!$U$2:$U$161441, $B$9, List!$S$2:$S$161441, "1", List!$T$2:$T$161441, "1", List!$W$2:$W$161441, "tht", List!$X$2:$X$161441, "m", List!$A$2:$A$161441, $A41)+countifs(List2!$U$2:$U$224169, $B$9, List2!$S$2:$S$224169, "1", List2!$T$2:$T$224169, "1", List2!$W$2:$W$224169, "tht", List2!$X$2:$X$224169, "m", List2!$A$2:$A$214154, $A41)</f>
        <v>0</v>
      </c>
      <c r="G41" s="103">
        <f>countifs(List!$U$2:$U$161441, $B$9, List!$S$2:$S$161441, "1", List!$T$2:$T$161441, "0", List!$W$2:$W$161441, "tht", List!$X$2:$X$161441, "m", List!$A$2:$A$161441, $A41)+countifs(List2!$U$2:$U$224169, $B$9, List2!$S$2:$S$224169, "1", List2!$T$2:$T$224169, "0", List2!$W$2:$W$224169, "tht", List2!$X$2:$X$224169, "m", List2!$A$2:$A$214154, $A41)</f>
        <v>0</v>
      </c>
      <c r="H41" s="103">
        <f>countifs(List!$U$2:$U$161441, $B$9, List!$S$2:$S$161441, "1", List!$T$2:$T$161441, "1", List!$W$2:$W$161441, "inf", List!$X$2:$X$161441, "a", List!$A$2:$A$161441, $A41)+countifs(List2!$U$2:$U$224169, $B$9, List2!$S$2:$S$224169, "1", List2!$T$2:$T$224169, "1", List2!$W$2:$W$224169, "inf", List2!$X$2:$X$224169, "a", List2!$A$2:$A$214154, $A41)</f>
        <v>0</v>
      </c>
      <c r="I41" s="103">
        <f>countifs(List!$U$2:$U$161441, $B$9, List!$S$2:$S$161441, "1", List!$T$2:$T$161441, "0", List!$W$2:$W$161441, "inf", List!$X$2:$X$161441, "a", List!$A$2:$A$161441, $A41)+countifs(List2!$U$2:$U$224169, $B$9, List2!$S$2:$S$224169, "1", List2!$T$2:$T$224169, "0", List2!$W$2:$W$224169, "inf", List2!$X$2:$X$224169, "a", List2!$A$2:$A$214154, $A41)</f>
        <v>0</v>
      </c>
      <c r="J41" s="103">
        <f>countifs(List!$U$2:$U$161441, $B$9, List!$S$2:$S$161441, "1", List!$T$2:$T$161441, "1", List!$W$2:$W$161441, "inf", List!$X$2:$X$161441, "p", List!$A$2:$A$161441, $A41)+countifs(List2!$U$2:$U$224169, $B$9, List2!$S$2:$S$224169, "1", List2!$T$2:$T$224169, "1", List2!$W$2:$W$224169, "inf", List2!$X$2:$X$224169, "p", List2!$A$2:$A$214154, $A41)</f>
        <v>0</v>
      </c>
      <c r="K41" s="103">
        <f>countifs(List!$U$2:$U$161441, $B$9, List!$S$2:$S$161441, "1", List!$T$2:$T$161441, "0", List!$W$2:$W$161441, "inf", List!$X$2:$X$161441, "p", List!$A$2:$A$161441, $A41)+countifs(List2!$U$2:$U$224169, $B$9, List2!$S$2:$S$224169, "1", List2!$T$2:$T$224169, "0", List2!$W$2:$W$224169, "inf", List2!$X$2:$X$224169, "p", List2!$A$2:$A$214154, $A41)</f>
        <v>0</v>
      </c>
      <c r="L41" s="103">
        <f>countifs(List!$U$2:$U$161441, $B$9, List!$S$2:$S$161441, "1", List!$T$2:$T$161441, "1", List!$W$2:$W$161441, "inf", List!$X$2:$X$161441, "m", List!$A$2:$A$161441, $A41)+countifs(List2!$U$2:$U$224169, $B$9, List2!$S$2:$S$224169, "1", List2!$T$2:$T$224169, "1", List2!$W$2:$W$224169, "inf", List2!$X$2:$X$224169, "m", List2!$A$2:$A$214154, $A41)</f>
        <v>0</v>
      </c>
      <c r="M41" s="103">
        <f>countifs(List!$U$2:$U$161441, $B$9, List!$S$2:$S$161441, "1", List!$T$2:$T$161441, "0", List!$W$2:$W$161441, "inf", List!$X$2:$X$161441, "m", List!$A$2:$A$161441, $A41)+countifs(List2!$U$2:$U$224169, $B$9, List2!$S$2:$S$224169, "1", List2!$T$2:$T$224169, "0", List2!$W$2:$W$224169, "inf", List2!$X$2:$X$224169, "m", List2!$A$2:$A$214154, $A41)</f>
        <v>0</v>
      </c>
      <c r="N41" s="103">
        <f>countifs(List!$U$2:$U$161441, $B$9, List!$S$2:$S$161441, "1", List!$T$2:$T$161441, "1", List!$W$2:$W$161441, "que", List!$X$2:$X$161441, "a", List!$A$2:$A$161441, $A41)+countifs(List2!$U$2:$U$224169, $B$9, List2!$S$2:$S$224169, "1", List2!$T$2:$T$224169, "1", List2!$W$2:$W$224169, "que", List2!$X$2:$X$224169, "a", List2!$A$2:$A$214154, $A41)</f>
        <v>0</v>
      </c>
      <c r="O41" s="103">
        <f>countifs(List!$U$2:$U$161441, $B$9, List!$S$2:$S$161441, "1", List!$T$2:$T$161441, "0", List!$W$2:$W$161441, "que", List!$X$2:$X$161441, "a", List!$A$2:$A$161441, $A41)+countifs(List2!$U$2:$U$224169, $B$9, List2!$S$2:$S$224169, "1", List2!$T$2:$T$224169, "0", List2!$W$2:$W$224169, "que", List2!$X$2:$X$224169, "a", List2!$A$2:$A$214154, $A41)</f>
        <v>0</v>
      </c>
      <c r="P41" s="103">
        <f>countifs(List!$U$2:$U$161441, $B$9, List!$S$2:$S$161441, "1", List!$T$2:$T$161441, "1", List!$W$2:$W$161441, "que", List!$X$2:$X$161441, "p", List!$A$2:$A$161441, $A41)+countifs(List2!$U$2:$U$224169, $B$9, List2!$S$2:$S$224169, "1", List2!$T$2:$T$224169, "1", List2!$W$2:$W$224169, "que", List2!$X$2:$X$224169, "p", List2!$A$2:$A$214154, $A41)</f>
        <v>0</v>
      </c>
      <c r="Q41" s="103">
        <f>countifs(List!$U$2:$U$161441, $B$9, List!$S$2:$S$161441, "1", List!$T$2:$T$161441, "0", List!$W$2:$W$161441, "que", List!$X$2:$X$161441, "p", List!$A$2:$A$161441, $A41)+countifs(List2!$U$2:$U$224169, $B$9, List2!$S$2:$S$224169, "1", List2!$T$2:$T$224169, "0", List2!$W$2:$W$224169, "que", List2!$X$2:$X$224169, "p", List2!$A$2:$A$214154, $A41)</f>
        <v>0</v>
      </c>
      <c r="R41" s="103">
        <f>countifs(List!$U$2:$U$161441, $B$9, List!$S$2:$S$161441, "1", List!$T$2:$T$161441, "1", List!$W$2:$W$161441, "que", List!$X$2:$X$161441, "m", List!$A$2:$A$161441, $A41)+countifs(List2!$U$2:$U$224169, $B$9, List2!$S$2:$S$224169, "1", List2!$T$2:$T$224169, "1", List2!$W$2:$W$224169, "que", List2!$X$2:$X$224169, "m", List2!$A$2:$A$214154, $A41)</f>
        <v>0</v>
      </c>
      <c r="S41" s="103">
        <f>countifs(List!$U$2:$U$161441, $B$9, List!$S$2:$S$161441, "1", List!$T$2:$T$161441, "0", List!$W$2:$W$161441, "que", List!$X$2:$X$161441, "m", List!$A$2:$A$161441, $A41)+countifs(List2!$U$2:$U$224169, $B$9, List2!$S$2:$S$224169, "1", List2!$T$2:$T$224169, "0", List2!$W$2:$W$224169, "que", List2!$X$2:$X$224169, "m", List2!$A$2:$A$214154, $A41)</f>
        <v>0</v>
      </c>
    </row>
    <row r="42">
      <c r="A42" s="106" t="str">
        <f>IF(Graphs!X33 = TRUE,Graphs!W33, 0)</f>
        <v>Rás 1 og 2</v>
      </c>
      <c r="B42" s="103">
        <f>countifs(List!$U$2:$U$161441, $B$9, List!$S$2:$S$161441, "1", List!$T$2:$T$161441, "1", List!$W$2:$W$161441, "tht", List!$X$2:$X$161441, "a", List!$A$2:$A$161441, $A42)+countifs(List2!$U$2:$U$224169, $B$9, List2!$S$2:$S$224169, "1", List2!$T$2:$T$224169, "1", List2!$W$2:$W$224169, "tht", List2!$X$2:$X$224169, "a", List2!$A$2:$A$214154, $A42)</f>
        <v>4</v>
      </c>
      <c r="C42" s="103">
        <f>countifs(List!$U$2:$U$161441, $B$9, List!$S$2:$S$161441, "1", List!$T$2:$T$161441, "0", List!$W$2:$W$161441, "tht", List!$X$2:$X$161441, "a", List!$A$2:$A$161441, $A42)+countifs(List2!$U$2:$U$224169, $B$9, List2!$S$2:$S$224169, "1", List2!$T$2:$T$224169, "0", List2!$W$2:$W$224169, "tht", List2!$X$2:$X$224169, "a", List2!$A$2:$A$214154, $A42)</f>
        <v>2</v>
      </c>
      <c r="D42" s="103">
        <f>countifs(List!$U$2:$U$161441, $B$9, List!$S$2:$S$161441, "1", List!$T$2:$T$161441, "1", List!$W$2:$W$161441, "tht", List!$X$2:$X$161441, "p", List!$A$2:$A$161441, $A42)+countifs(List2!$U$2:$U$224169, $B$9, List2!$S$2:$S$224169, "1", List2!$T$2:$T$224169, "1", List2!$W$2:$W$224169, "tht", List2!$X$2:$X$224169, "p", List2!$A$2:$A$214154, $A42)</f>
        <v>0</v>
      </c>
      <c r="E42" s="103">
        <f>countifs(List!$U$2:$U$161441, $B$9, List!$S$2:$S$161441, "1", List!$T$2:$T$161441, "0", List!$W$2:$W$161441, "tht", List!$X$2:$X$161441, "p", List!$A$2:$A$161441, $A42)+countifs(List2!$U$2:$U$224169, $B$9, List2!$S$2:$S$224169, "1", List2!$T$2:$T$224169, "0", List2!$W$2:$W$224169, "tht", List2!$X$2:$X$224169, "p", List2!$A$2:$A$214154, $A42)</f>
        <v>0</v>
      </c>
      <c r="F42" s="103">
        <f>countifs(List!$U$2:$U$161441, $B$9, List!$S$2:$S$161441, "1", List!$T$2:$T$161441, "1", List!$W$2:$W$161441, "tht", List!$X$2:$X$161441, "m", List!$A$2:$A$161441, $A42)+countifs(List2!$U$2:$U$224169, $B$9, List2!$S$2:$S$224169, "1", List2!$T$2:$T$224169, "1", List2!$W$2:$W$224169, "tht", List2!$X$2:$X$224169, "m", List2!$A$2:$A$214154, $A42)</f>
        <v>0</v>
      </c>
      <c r="G42" s="103">
        <f>countifs(List!$U$2:$U$161441, $B$9, List!$S$2:$S$161441, "1", List!$T$2:$T$161441, "0", List!$W$2:$W$161441, "tht", List!$X$2:$X$161441, "m", List!$A$2:$A$161441, $A42)+countifs(List2!$U$2:$U$224169, $B$9, List2!$S$2:$S$224169, "1", List2!$T$2:$T$224169, "0", List2!$W$2:$W$224169, "tht", List2!$X$2:$X$224169, "m", List2!$A$2:$A$214154, $A42)</f>
        <v>0</v>
      </c>
      <c r="H42" s="103">
        <f>countifs(List!$U$2:$U$161441, $B$9, List!$S$2:$S$161441, "1", List!$T$2:$T$161441, "1", List!$W$2:$W$161441, "inf", List!$X$2:$X$161441, "a", List!$A$2:$A$161441, $A42)+countifs(List2!$U$2:$U$224169, $B$9, List2!$S$2:$S$224169, "1", List2!$T$2:$T$224169, "1", List2!$W$2:$W$224169, "inf", List2!$X$2:$X$224169, "a", List2!$A$2:$A$214154, $A42)</f>
        <v>0</v>
      </c>
      <c r="I42" s="103">
        <f>countifs(List!$U$2:$U$161441, $B$9, List!$S$2:$S$161441, "1", List!$T$2:$T$161441, "0", List!$W$2:$W$161441, "inf", List!$X$2:$X$161441, "a", List!$A$2:$A$161441, $A42)+countifs(List2!$U$2:$U$224169, $B$9, List2!$S$2:$S$224169, "1", List2!$T$2:$T$224169, "0", List2!$W$2:$W$224169, "inf", List2!$X$2:$X$224169, "a", List2!$A$2:$A$214154, $A42)</f>
        <v>0</v>
      </c>
      <c r="J42" s="103">
        <f>countifs(List!$U$2:$U$161441, $B$9, List!$S$2:$S$161441, "1", List!$T$2:$T$161441, "1", List!$W$2:$W$161441, "inf", List!$X$2:$X$161441, "p", List!$A$2:$A$161441, $A42)+countifs(List2!$U$2:$U$224169, $B$9, List2!$S$2:$S$224169, "1", List2!$T$2:$T$224169, "1", List2!$W$2:$W$224169, "inf", List2!$X$2:$X$224169, "p", List2!$A$2:$A$214154, $A42)</f>
        <v>0</v>
      </c>
      <c r="K42" s="103">
        <f>countifs(List!$U$2:$U$161441, $B$9, List!$S$2:$S$161441, "1", List!$T$2:$T$161441, "0", List!$W$2:$W$161441, "inf", List!$X$2:$X$161441, "p", List!$A$2:$A$161441, $A42)+countifs(List2!$U$2:$U$224169, $B$9, List2!$S$2:$S$224169, "1", List2!$T$2:$T$224169, "0", List2!$W$2:$W$224169, "inf", List2!$X$2:$X$224169, "p", List2!$A$2:$A$214154, $A42)</f>
        <v>0</v>
      </c>
      <c r="L42" s="103">
        <f>countifs(List!$U$2:$U$161441, $B$9, List!$S$2:$S$161441, "1", List!$T$2:$T$161441, "1", List!$W$2:$W$161441, "inf", List!$X$2:$X$161441, "m", List!$A$2:$A$161441, $A42)+countifs(List2!$U$2:$U$224169, $B$9, List2!$S$2:$S$224169, "1", List2!$T$2:$T$224169, "1", List2!$W$2:$W$224169, "inf", List2!$X$2:$X$224169, "m", List2!$A$2:$A$214154, $A42)</f>
        <v>0</v>
      </c>
      <c r="M42" s="103">
        <f>countifs(List!$U$2:$U$161441, $B$9, List!$S$2:$S$161441, "1", List!$T$2:$T$161441, "0", List!$W$2:$W$161441, "inf", List!$X$2:$X$161441, "m", List!$A$2:$A$161441, $A42)+countifs(List2!$U$2:$U$224169, $B$9, List2!$S$2:$S$224169, "1", List2!$T$2:$T$224169, "0", List2!$W$2:$W$224169, "inf", List2!$X$2:$X$224169, "m", List2!$A$2:$A$214154, $A42)</f>
        <v>0</v>
      </c>
      <c r="N42" s="103">
        <f>countifs(List!$U$2:$U$161441, $B$9, List!$S$2:$S$161441, "1", List!$T$2:$T$161441, "1", List!$W$2:$W$161441, "que", List!$X$2:$X$161441, "a", List!$A$2:$A$161441, $A42)+countifs(List2!$U$2:$U$224169, $B$9, List2!$S$2:$S$224169, "1", List2!$T$2:$T$224169, "1", List2!$W$2:$W$224169, "que", List2!$X$2:$X$224169, "a", List2!$A$2:$A$214154, $A42)</f>
        <v>0</v>
      </c>
      <c r="O42" s="103">
        <f>countifs(List!$U$2:$U$161441, $B$9, List!$S$2:$S$161441, "1", List!$T$2:$T$161441, "0", List!$W$2:$W$161441, "que", List!$X$2:$X$161441, "a", List!$A$2:$A$161441, $A42)+countifs(List2!$U$2:$U$224169, $B$9, List2!$S$2:$S$224169, "1", List2!$T$2:$T$224169, "0", List2!$W$2:$W$224169, "que", List2!$X$2:$X$224169, "a", List2!$A$2:$A$214154, $A42)</f>
        <v>0</v>
      </c>
      <c r="P42" s="103">
        <f>countifs(List!$U$2:$U$161441, $B$9, List!$S$2:$S$161441, "1", List!$T$2:$T$161441, "1", List!$W$2:$W$161441, "que", List!$X$2:$X$161441, "p", List!$A$2:$A$161441, $A42)+countifs(List2!$U$2:$U$224169, $B$9, List2!$S$2:$S$224169, "1", List2!$T$2:$T$224169, "1", List2!$W$2:$W$224169, "que", List2!$X$2:$X$224169, "p", List2!$A$2:$A$214154, $A42)</f>
        <v>0</v>
      </c>
      <c r="Q42" s="103">
        <f>countifs(List!$U$2:$U$161441, $B$9, List!$S$2:$S$161441, "1", List!$T$2:$T$161441, "0", List!$W$2:$W$161441, "que", List!$X$2:$X$161441, "p", List!$A$2:$A$161441, $A42)+countifs(List2!$U$2:$U$224169, $B$9, List2!$S$2:$S$224169, "1", List2!$T$2:$T$224169, "0", List2!$W$2:$W$224169, "que", List2!$X$2:$X$224169, "p", List2!$A$2:$A$214154, $A42)</f>
        <v>0</v>
      </c>
      <c r="R42" s="103">
        <f>countifs(List!$U$2:$U$161441, $B$9, List!$S$2:$S$161441, "1", List!$T$2:$T$161441, "1", List!$W$2:$W$161441, "que", List!$X$2:$X$161441, "m", List!$A$2:$A$161441, $A42)+countifs(List2!$U$2:$U$224169, $B$9, List2!$S$2:$S$224169, "1", List2!$T$2:$T$224169, "1", List2!$W$2:$W$224169, "que", List2!$X$2:$X$224169, "m", List2!$A$2:$A$214154, $A42)</f>
        <v>0</v>
      </c>
      <c r="S42" s="103">
        <f>countifs(List!$U$2:$U$161441, $B$9, List!$S$2:$S$161441, "1", List!$T$2:$T$161441, "0", List!$W$2:$W$161441, "que", List!$X$2:$X$161441, "m", List!$A$2:$A$161441, $A42)+countifs(List2!$U$2:$U$224169, $B$9, List2!$S$2:$S$224169, "1", List2!$T$2:$T$224169, "0", List2!$W$2:$W$224169, "que", List2!$X$2:$X$224169, "m", List2!$A$2:$A$214154, $A42)</f>
        <v>0</v>
      </c>
    </row>
    <row r="43">
      <c r="A43" s="106" t="str">
        <f>IF(Graphs!X34 = TRUE,Graphs!W34, 0)</f>
        <v>Rúv.is</v>
      </c>
      <c r="B43" s="103">
        <f>countifs(List!$U$2:$U$161441, $B$9, List!$S$2:$S$161441, "1", List!$T$2:$T$161441, "1", List!$W$2:$W$161441, "tht", List!$X$2:$X$161441, "a", List!$A$2:$A$161441, $A43)+countifs(List2!$U$2:$U$224169, $B$9, List2!$S$2:$S$224169, "1", List2!$T$2:$T$224169, "1", List2!$W$2:$W$224169, "tht", List2!$X$2:$X$224169, "a", List2!$A$2:$A$214154, $A43)</f>
        <v>16</v>
      </c>
      <c r="C43" s="103">
        <f>countifs(List!$U$2:$U$161441, $B$9, List!$S$2:$S$161441, "1", List!$T$2:$T$161441, "0", List!$W$2:$W$161441, "tht", List!$X$2:$X$161441, "a", List!$A$2:$A$161441, $A43)+countifs(List2!$U$2:$U$224169, $B$9, List2!$S$2:$S$224169, "1", List2!$T$2:$T$224169, "0", List2!$W$2:$W$224169, "tht", List2!$X$2:$X$224169, "a", List2!$A$2:$A$214154, $A43)</f>
        <v>2</v>
      </c>
      <c r="D43" s="103">
        <f>countifs(List!$U$2:$U$161441, $B$9, List!$S$2:$S$161441, "1", List!$T$2:$T$161441, "1", List!$W$2:$W$161441, "tht", List!$X$2:$X$161441, "p", List!$A$2:$A$161441, $A43)+countifs(List2!$U$2:$U$224169, $B$9, List2!$S$2:$S$224169, "1", List2!$T$2:$T$224169, "1", List2!$W$2:$W$224169, "tht", List2!$X$2:$X$224169, "p", List2!$A$2:$A$214154, $A43)</f>
        <v>0</v>
      </c>
      <c r="E43" s="103">
        <f>countifs(List!$U$2:$U$161441, $B$9, List!$S$2:$S$161441, "1", List!$T$2:$T$161441, "0", List!$W$2:$W$161441, "tht", List!$X$2:$X$161441, "p", List!$A$2:$A$161441, $A43)+countifs(List2!$U$2:$U$224169, $B$9, List2!$S$2:$S$224169, "1", List2!$T$2:$T$224169, "0", List2!$W$2:$W$224169, "tht", List2!$X$2:$X$224169, "p", List2!$A$2:$A$214154, $A43)</f>
        <v>0</v>
      </c>
      <c r="F43" s="103">
        <f>countifs(List!$U$2:$U$161441, $B$9, List!$S$2:$S$161441, "1", List!$T$2:$T$161441, "1", List!$W$2:$W$161441, "tht", List!$X$2:$X$161441, "m", List!$A$2:$A$161441, $A43)+countifs(List2!$U$2:$U$224169, $B$9, List2!$S$2:$S$224169, "1", List2!$T$2:$T$224169, "1", List2!$W$2:$W$224169, "tht", List2!$X$2:$X$224169, "m", List2!$A$2:$A$214154, $A43)</f>
        <v>0</v>
      </c>
      <c r="G43" s="103">
        <f>countifs(List!$U$2:$U$161441, $B$9, List!$S$2:$S$161441, "1", List!$T$2:$T$161441, "0", List!$W$2:$W$161441, "tht", List!$X$2:$X$161441, "m", List!$A$2:$A$161441, $A43)+countifs(List2!$U$2:$U$224169, $B$9, List2!$S$2:$S$224169, "1", List2!$T$2:$T$224169, "0", List2!$W$2:$W$224169, "tht", List2!$X$2:$X$224169, "m", List2!$A$2:$A$214154, $A43)</f>
        <v>0</v>
      </c>
      <c r="H43" s="103">
        <f>countifs(List!$U$2:$U$161441, $B$9, List!$S$2:$S$161441, "1", List!$T$2:$T$161441, "1", List!$W$2:$W$161441, "inf", List!$X$2:$X$161441, "a", List!$A$2:$A$161441, $A43)+countifs(List2!$U$2:$U$224169, $B$9, List2!$S$2:$S$224169, "1", List2!$T$2:$T$224169, "1", List2!$W$2:$W$224169, "inf", List2!$X$2:$X$224169, "a", List2!$A$2:$A$214154, $A43)</f>
        <v>0</v>
      </c>
      <c r="I43" s="103">
        <f>countifs(List!$U$2:$U$161441, $B$9, List!$S$2:$S$161441, "1", List!$T$2:$T$161441, "0", List!$W$2:$W$161441, "inf", List!$X$2:$X$161441, "a", List!$A$2:$A$161441, $A43)+countifs(List2!$U$2:$U$224169, $B$9, List2!$S$2:$S$224169, "1", List2!$T$2:$T$224169, "0", List2!$W$2:$W$224169, "inf", List2!$X$2:$X$224169, "a", List2!$A$2:$A$214154, $A43)</f>
        <v>0</v>
      </c>
      <c r="J43" s="103">
        <f>countifs(List!$U$2:$U$161441, $B$9, List!$S$2:$S$161441, "1", List!$T$2:$T$161441, "1", List!$W$2:$W$161441, "inf", List!$X$2:$X$161441, "p", List!$A$2:$A$161441, $A43)+countifs(List2!$U$2:$U$224169, $B$9, List2!$S$2:$S$224169, "1", List2!$T$2:$T$224169, "1", List2!$W$2:$W$224169, "inf", List2!$X$2:$X$224169, "p", List2!$A$2:$A$214154, $A43)</f>
        <v>0</v>
      </c>
      <c r="K43" s="103">
        <f>countifs(List!$U$2:$U$161441, $B$9, List!$S$2:$S$161441, "1", List!$T$2:$T$161441, "0", List!$W$2:$W$161441, "inf", List!$X$2:$X$161441, "p", List!$A$2:$A$161441, $A43)+countifs(List2!$U$2:$U$224169, $B$9, List2!$S$2:$S$224169, "1", List2!$T$2:$T$224169, "0", List2!$W$2:$W$224169, "inf", List2!$X$2:$X$224169, "p", List2!$A$2:$A$214154, $A43)</f>
        <v>0</v>
      </c>
      <c r="L43" s="103">
        <f>countifs(List!$U$2:$U$161441, $B$9, List!$S$2:$S$161441, "1", List!$T$2:$T$161441, "1", List!$W$2:$W$161441, "inf", List!$X$2:$X$161441, "m", List!$A$2:$A$161441, $A43)+countifs(List2!$U$2:$U$224169, $B$9, List2!$S$2:$S$224169, "1", List2!$T$2:$T$224169, "1", List2!$W$2:$W$224169, "inf", List2!$X$2:$X$224169, "m", List2!$A$2:$A$214154, $A43)</f>
        <v>0</v>
      </c>
      <c r="M43" s="103">
        <f>countifs(List!$U$2:$U$161441, $B$9, List!$S$2:$S$161441, "1", List!$T$2:$T$161441, "0", List!$W$2:$W$161441, "inf", List!$X$2:$X$161441, "m", List!$A$2:$A$161441, $A43)+countifs(List2!$U$2:$U$224169, $B$9, List2!$S$2:$S$224169, "1", List2!$T$2:$T$224169, "0", List2!$W$2:$W$224169, "inf", List2!$X$2:$X$224169, "m", List2!$A$2:$A$214154, $A43)</f>
        <v>0</v>
      </c>
      <c r="N43" s="103">
        <f>countifs(List!$U$2:$U$161441, $B$9, List!$S$2:$S$161441, "1", List!$T$2:$T$161441, "1", List!$W$2:$W$161441, "que", List!$X$2:$X$161441, "a", List!$A$2:$A$161441, $A43)+countifs(List2!$U$2:$U$224169, $B$9, List2!$S$2:$S$224169, "1", List2!$T$2:$T$224169, "1", List2!$W$2:$W$224169, "que", List2!$X$2:$X$224169, "a", List2!$A$2:$A$214154, $A43)</f>
        <v>0</v>
      </c>
      <c r="O43" s="103">
        <f>countifs(List!$U$2:$U$161441, $B$9, List!$S$2:$S$161441, "1", List!$T$2:$T$161441, "0", List!$W$2:$W$161441, "que", List!$X$2:$X$161441, "a", List!$A$2:$A$161441, $A43)+countifs(List2!$U$2:$U$224169, $B$9, List2!$S$2:$S$224169, "1", List2!$T$2:$T$224169, "0", List2!$W$2:$W$224169, "que", List2!$X$2:$X$224169, "a", List2!$A$2:$A$214154, $A43)</f>
        <v>0</v>
      </c>
      <c r="P43" s="103">
        <f>countifs(List!$U$2:$U$161441, $B$9, List!$S$2:$S$161441, "1", List!$T$2:$T$161441, "1", List!$W$2:$W$161441, "que", List!$X$2:$X$161441, "p", List!$A$2:$A$161441, $A43)+countifs(List2!$U$2:$U$224169, $B$9, List2!$S$2:$S$224169, "1", List2!$T$2:$T$224169, "1", List2!$W$2:$W$224169, "que", List2!$X$2:$X$224169, "p", List2!$A$2:$A$214154, $A43)</f>
        <v>0</v>
      </c>
      <c r="Q43" s="103">
        <f>countifs(List!$U$2:$U$161441, $B$9, List!$S$2:$S$161441, "1", List!$T$2:$T$161441, "0", List!$W$2:$W$161441, "que", List!$X$2:$X$161441, "p", List!$A$2:$A$161441, $A43)+countifs(List2!$U$2:$U$224169, $B$9, List2!$S$2:$S$224169, "1", List2!$T$2:$T$224169, "0", List2!$W$2:$W$224169, "que", List2!$X$2:$X$224169, "p", List2!$A$2:$A$214154, $A43)</f>
        <v>0</v>
      </c>
      <c r="R43" s="103">
        <f>countifs(List!$U$2:$U$161441, $B$9, List!$S$2:$S$161441, "1", List!$T$2:$T$161441, "1", List!$W$2:$W$161441, "que", List!$X$2:$X$161441, "m", List!$A$2:$A$161441, $A43)+countifs(List2!$U$2:$U$224169, $B$9, List2!$S$2:$S$224169, "1", List2!$T$2:$T$224169, "1", List2!$W$2:$W$224169, "que", List2!$X$2:$X$224169, "m", List2!$A$2:$A$214154, $A43)</f>
        <v>0</v>
      </c>
      <c r="S43" s="103">
        <f>countifs(List!$U$2:$U$161441, $B$9, List!$S$2:$S$161441, "1", List!$T$2:$T$161441, "0", List!$W$2:$W$161441, "que", List!$X$2:$X$161441, "m", List!$A$2:$A$161441, $A43)+countifs(List2!$U$2:$U$224169, $B$9, List2!$S$2:$S$224169, "1", List2!$T$2:$T$224169, "0", List2!$W$2:$W$224169, "que", List2!$X$2:$X$224169, "m", List2!$A$2:$A$214154, $A43)</f>
        <v>0</v>
      </c>
    </row>
    <row r="44">
      <c r="A44" s="106" t="str">
        <f>IF(Graphs!X35 = TRUE,Graphs!W35, 0)</f>
        <v>Siglfirðingur.is</v>
      </c>
      <c r="B44" s="103">
        <f>countifs(List!$U$2:$U$161441, $B$9, List!$S$2:$S$161441, "1", List!$T$2:$T$161441, "1", List!$W$2:$W$161441, "tht", List!$X$2:$X$161441, "a", List!$A$2:$A$161441, $A44)+countifs(List2!$U$2:$U$224169, $B$9, List2!$S$2:$S$224169, "1", List2!$T$2:$T$224169, "1", List2!$W$2:$W$224169, "tht", List2!$X$2:$X$224169, "a", List2!$A$2:$A$214154, $A44)</f>
        <v>0</v>
      </c>
      <c r="C44" s="103">
        <f>countifs(List!$U$2:$U$161441, $B$9, List!$S$2:$S$161441, "1", List!$T$2:$T$161441, "0", List!$W$2:$W$161441, "tht", List!$X$2:$X$161441, "a", List!$A$2:$A$161441, $A44)+countifs(List2!$U$2:$U$224169, $B$9, List2!$S$2:$S$224169, "1", List2!$T$2:$T$224169, "0", List2!$W$2:$W$224169, "tht", List2!$X$2:$X$224169, "a", List2!$A$2:$A$214154, $A44)</f>
        <v>0</v>
      </c>
      <c r="D44" s="103">
        <f>countifs(List!$U$2:$U$161441, $B$9, List!$S$2:$S$161441, "1", List!$T$2:$T$161441, "1", List!$W$2:$W$161441, "tht", List!$X$2:$X$161441, "p", List!$A$2:$A$161441, $A44)+countifs(List2!$U$2:$U$224169, $B$9, List2!$S$2:$S$224169, "1", List2!$T$2:$T$224169, "1", List2!$W$2:$W$224169, "tht", List2!$X$2:$X$224169, "p", List2!$A$2:$A$214154, $A44)</f>
        <v>0</v>
      </c>
      <c r="E44" s="103">
        <f>countifs(List!$U$2:$U$161441, $B$9, List!$S$2:$S$161441, "1", List!$T$2:$T$161441, "0", List!$W$2:$W$161441, "tht", List!$X$2:$X$161441, "p", List!$A$2:$A$161441, $A44)+countifs(List2!$U$2:$U$224169, $B$9, List2!$S$2:$S$224169, "1", List2!$T$2:$T$224169, "0", List2!$W$2:$W$224169, "tht", List2!$X$2:$X$224169, "p", List2!$A$2:$A$214154, $A44)</f>
        <v>0</v>
      </c>
      <c r="F44" s="103">
        <f>countifs(List!$U$2:$U$161441, $B$9, List!$S$2:$S$161441, "1", List!$T$2:$T$161441, "1", List!$W$2:$W$161441, "tht", List!$X$2:$X$161441, "m", List!$A$2:$A$161441, $A44)+countifs(List2!$U$2:$U$224169, $B$9, List2!$S$2:$S$224169, "1", List2!$T$2:$T$224169, "1", List2!$W$2:$W$224169, "tht", List2!$X$2:$X$224169, "m", List2!$A$2:$A$214154, $A44)</f>
        <v>0</v>
      </c>
      <c r="G44" s="103">
        <f>countifs(List!$U$2:$U$161441, $B$9, List!$S$2:$S$161441, "1", List!$T$2:$T$161441, "0", List!$W$2:$W$161441, "tht", List!$X$2:$X$161441, "m", List!$A$2:$A$161441, $A44)+countifs(List2!$U$2:$U$224169, $B$9, List2!$S$2:$S$224169, "1", List2!$T$2:$T$224169, "0", List2!$W$2:$W$224169, "tht", List2!$X$2:$X$224169, "m", List2!$A$2:$A$214154, $A44)</f>
        <v>0</v>
      </c>
      <c r="H44" s="103">
        <f>countifs(List!$U$2:$U$161441, $B$9, List!$S$2:$S$161441, "1", List!$T$2:$T$161441, "1", List!$W$2:$W$161441, "inf", List!$X$2:$X$161441, "a", List!$A$2:$A$161441, $A44)+countifs(List2!$U$2:$U$224169, $B$9, List2!$S$2:$S$224169, "1", List2!$T$2:$T$224169, "1", List2!$W$2:$W$224169, "inf", List2!$X$2:$X$224169, "a", List2!$A$2:$A$214154, $A44)</f>
        <v>0</v>
      </c>
      <c r="I44" s="103">
        <f>countifs(List!$U$2:$U$161441, $B$9, List!$S$2:$S$161441, "1", List!$T$2:$T$161441, "0", List!$W$2:$W$161441, "inf", List!$X$2:$X$161441, "a", List!$A$2:$A$161441, $A44)+countifs(List2!$U$2:$U$224169, $B$9, List2!$S$2:$S$224169, "1", List2!$T$2:$T$224169, "0", List2!$W$2:$W$224169, "inf", List2!$X$2:$X$224169, "a", List2!$A$2:$A$214154, $A44)</f>
        <v>0</v>
      </c>
      <c r="J44" s="103">
        <f>countifs(List!$U$2:$U$161441, $B$9, List!$S$2:$S$161441, "1", List!$T$2:$T$161441, "1", List!$W$2:$W$161441, "inf", List!$X$2:$X$161441, "p", List!$A$2:$A$161441, $A44)+countifs(List2!$U$2:$U$224169, $B$9, List2!$S$2:$S$224169, "1", List2!$T$2:$T$224169, "1", List2!$W$2:$W$224169, "inf", List2!$X$2:$X$224169, "p", List2!$A$2:$A$214154, $A44)</f>
        <v>0</v>
      </c>
      <c r="K44" s="103">
        <f>countifs(List!$U$2:$U$161441, $B$9, List!$S$2:$S$161441, "1", List!$T$2:$T$161441, "0", List!$W$2:$W$161441, "inf", List!$X$2:$X$161441, "p", List!$A$2:$A$161441, $A44)+countifs(List2!$U$2:$U$224169, $B$9, List2!$S$2:$S$224169, "1", List2!$T$2:$T$224169, "0", List2!$W$2:$W$224169, "inf", List2!$X$2:$X$224169, "p", List2!$A$2:$A$214154, $A44)</f>
        <v>0</v>
      </c>
      <c r="L44" s="103">
        <f>countifs(List!$U$2:$U$161441, $B$9, List!$S$2:$S$161441, "1", List!$T$2:$T$161441, "1", List!$W$2:$W$161441, "inf", List!$X$2:$X$161441, "m", List!$A$2:$A$161441, $A44)+countifs(List2!$U$2:$U$224169, $B$9, List2!$S$2:$S$224169, "1", List2!$T$2:$T$224169, "1", List2!$W$2:$W$224169, "inf", List2!$X$2:$X$224169, "m", List2!$A$2:$A$214154, $A44)</f>
        <v>0</v>
      </c>
      <c r="M44" s="103">
        <f>countifs(List!$U$2:$U$161441, $B$9, List!$S$2:$S$161441, "1", List!$T$2:$T$161441, "0", List!$W$2:$W$161441, "inf", List!$X$2:$X$161441, "m", List!$A$2:$A$161441, $A44)+countifs(List2!$U$2:$U$224169, $B$9, List2!$S$2:$S$224169, "1", List2!$T$2:$T$224169, "0", List2!$W$2:$W$224169, "inf", List2!$X$2:$X$224169, "m", List2!$A$2:$A$214154, $A44)</f>
        <v>0</v>
      </c>
      <c r="N44" s="103">
        <f>countifs(List!$U$2:$U$161441, $B$9, List!$S$2:$S$161441, "1", List!$T$2:$T$161441, "1", List!$W$2:$W$161441, "que", List!$X$2:$X$161441, "a", List!$A$2:$A$161441, $A44)+countifs(List2!$U$2:$U$224169, $B$9, List2!$S$2:$S$224169, "1", List2!$T$2:$T$224169, "1", List2!$W$2:$W$224169, "que", List2!$X$2:$X$224169, "a", List2!$A$2:$A$214154, $A44)</f>
        <v>0</v>
      </c>
      <c r="O44" s="103">
        <f>countifs(List!$U$2:$U$161441, $B$9, List!$S$2:$S$161441, "1", List!$T$2:$T$161441, "0", List!$W$2:$W$161441, "que", List!$X$2:$X$161441, "a", List!$A$2:$A$161441, $A44)+countifs(List2!$U$2:$U$224169, $B$9, List2!$S$2:$S$224169, "1", List2!$T$2:$T$224169, "0", List2!$W$2:$W$224169, "que", List2!$X$2:$X$224169, "a", List2!$A$2:$A$214154, $A44)</f>
        <v>0</v>
      </c>
      <c r="P44" s="103">
        <f>countifs(List!$U$2:$U$161441, $B$9, List!$S$2:$S$161441, "1", List!$T$2:$T$161441, "1", List!$W$2:$W$161441, "que", List!$X$2:$X$161441, "p", List!$A$2:$A$161441, $A44)+countifs(List2!$U$2:$U$224169, $B$9, List2!$S$2:$S$224169, "1", List2!$T$2:$T$224169, "1", List2!$W$2:$W$224169, "que", List2!$X$2:$X$224169, "p", List2!$A$2:$A$214154, $A44)</f>
        <v>0</v>
      </c>
      <c r="Q44" s="103">
        <f>countifs(List!$U$2:$U$161441, $B$9, List!$S$2:$S$161441, "1", List!$T$2:$T$161441, "0", List!$W$2:$W$161441, "que", List!$X$2:$X$161441, "p", List!$A$2:$A$161441, $A44)+countifs(List2!$U$2:$U$224169, $B$9, List2!$S$2:$S$224169, "1", List2!$T$2:$T$224169, "0", List2!$W$2:$W$224169, "que", List2!$X$2:$X$224169, "p", List2!$A$2:$A$214154, $A44)</f>
        <v>0</v>
      </c>
      <c r="R44" s="103">
        <f>countifs(List!$U$2:$U$161441, $B$9, List!$S$2:$S$161441, "1", List!$T$2:$T$161441, "1", List!$W$2:$W$161441, "que", List!$X$2:$X$161441, "m", List!$A$2:$A$161441, $A44)+countifs(List2!$U$2:$U$224169, $B$9, List2!$S$2:$S$224169, "1", List2!$T$2:$T$224169, "1", List2!$W$2:$W$224169, "que", List2!$X$2:$X$224169, "m", List2!$A$2:$A$214154, $A44)</f>
        <v>0</v>
      </c>
      <c r="S44" s="103">
        <f>countifs(List!$U$2:$U$161441, $B$9, List!$S$2:$S$161441, "1", List!$T$2:$T$161441, "0", List!$W$2:$W$161441, "que", List!$X$2:$X$161441, "m", List!$A$2:$A$161441, $A44)+countifs(List2!$U$2:$U$224169, $B$9, List2!$S$2:$S$224169, "1", List2!$T$2:$T$224169, "0", List2!$W$2:$W$224169, "que", List2!$X$2:$X$224169, "m", List2!$A$2:$A$214154, $A44)</f>
        <v>0</v>
      </c>
    </row>
    <row r="45">
      <c r="A45" s="106" t="str">
        <f>IF(Graphs!X36 = TRUE,Graphs!W36, 0)</f>
        <v>Silfur Egils</v>
      </c>
      <c r="B45" s="103">
        <f>countifs(List!$U$2:$U$161441, $B$9, List!$S$2:$S$161441, "1", List!$T$2:$T$161441, "1", List!$W$2:$W$161441, "tht", List!$X$2:$X$161441, "a", List!$A$2:$A$161441, $A45)+countifs(List2!$U$2:$U$224169, $B$9, List2!$S$2:$S$224169, "1", List2!$T$2:$T$224169, "1", List2!$W$2:$W$224169, "tht", List2!$X$2:$X$224169, "a", List2!$A$2:$A$214154, $A45)</f>
        <v>1</v>
      </c>
      <c r="C45" s="103">
        <f>countifs(List!$U$2:$U$161441, $B$9, List!$S$2:$S$161441, "1", List!$T$2:$T$161441, "0", List!$W$2:$W$161441, "tht", List!$X$2:$X$161441, "a", List!$A$2:$A$161441, $A45)+countifs(List2!$U$2:$U$224169, $B$9, List2!$S$2:$S$224169, "1", List2!$T$2:$T$224169, "0", List2!$W$2:$W$224169, "tht", List2!$X$2:$X$224169, "a", List2!$A$2:$A$214154, $A45)</f>
        <v>1</v>
      </c>
      <c r="D45" s="103">
        <f>countifs(List!$U$2:$U$161441, $B$9, List!$S$2:$S$161441, "1", List!$T$2:$T$161441, "1", List!$W$2:$W$161441, "tht", List!$X$2:$X$161441, "p", List!$A$2:$A$161441, $A45)+countifs(List2!$U$2:$U$224169, $B$9, List2!$S$2:$S$224169, "1", List2!$T$2:$T$224169, "1", List2!$W$2:$W$224169, "tht", List2!$X$2:$X$224169, "p", List2!$A$2:$A$214154, $A45)</f>
        <v>0</v>
      </c>
      <c r="E45" s="103">
        <f>countifs(List!$U$2:$U$161441, $B$9, List!$S$2:$S$161441, "1", List!$T$2:$T$161441, "0", List!$W$2:$W$161441, "tht", List!$X$2:$X$161441, "p", List!$A$2:$A$161441, $A45)+countifs(List2!$U$2:$U$224169, $B$9, List2!$S$2:$S$224169, "1", List2!$T$2:$T$224169, "0", List2!$W$2:$W$224169, "tht", List2!$X$2:$X$224169, "p", List2!$A$2:$A$214154, $A45)</f>
        <v>0</v>
      </c>
      <c r="F45" s="103">
        <f>countifs(List!$U$2:$U$161441, $B$9, List!$S$2:$S$161441, "1", List!$T$2:$T$161441, "1", List!$W$2:$W$161441, "tht", List!$X$2:$X$161441, "m", List!$A$2:$A$161441, $A45)+countifs(List2!$U$2:$U$224169, $B$9, List2!$S$2:$S$224169, "1", List2!$T$2:$T$224169, "1", List2!$W$2:$W$224169, "tht", List2!$X$2:$X$224169, "m", List2!$A$2:$A$214154, $A45)</f>
        <v>0</v>
      </c>
      <c r="G45" s="103">
        <f>countifs(List!$U$2:$U$161441, $B$9, List!$S$2:$S$161441, "1", List!$T$2:$T$161441, "0", List!$W$2:$W$161441, "tht", List!$X$2:$X$161441, "m", List!$A$2:$A$161441, $A45)+countifs(List2!$U$2:$U$224169, $B$9, List2!$S$2:$S$224169, "1", List2!$T$2:$T$224169, "0", List2!$W$2:$W$224169, "tht", List2!$X$2:$X$224169, "m", List2!$A$2:$A$214154, $A45)</f>
        <v>0</v>
      </c>
      <c r="H45" s="103">
        <f>countifs(List!$U$2:$U$161441, $B$9, List!$S$2:$S$161441, "1", List!$T$2:$T$161441, "1", List!$W$2:$W$161441, "inf", List!$X$2:$X$161441, "a", List!$A$2:$A$161441, $A45)+countifs(List2!$U$2:$U$224169, $B$9, List2!$S$2:$S$224169, "1", List2!$T$2:$T$224169, "1", List2!$W$2:$W$224169, "inf", List2!$X$2:$X$224169, "a", List2!$A$2:$A$214154, $A45)</f>
        <v>0</v>
      </c>
      <c r="I45" s="103">
        <f>countifs(List!$U$2:$U$161441, $B$9, List!$S$2:$S$161441, "1", List!$T$2:$T$161441, "0", List!$W$2:$W$161441, "inf", List!$X$2:$X$161441, "a", List!$A$2:$A$161441, $A45)+countifs(List2!$U$2:$U$224169, $B$9, List2!$S$2:$S$224169, "1", List2!$T$2:$T$224169, "0", List2!$W$2:$W$224169, "inf", List2!$X$2:$X$224169, "a", List2!$A$2:$A$214154, $A45)</f>
        <v>0</v>
      </c>
      <c r="J45" s="103">
        <f>countifs(List!$U$2:$U$161441, $B$9, List!$S$2:$S$161441, "1", List!$T$2:$T$161441, "1", List!$W$2:$W$161441, "inf", List!$X$2:$X$161441, "p", List!$A$2:$A$161441, $A45)+countifs(List2!$U$2:$U$224169, $B$9, List2!$S$2:$S$224169, "1", List2!$T$2:$T$224169, "1", List2!$W$2:$W$224169, "inf", List2!$X$2:$X$224169, "p", List2!$A$2:$A$214154, $A45)</f>
        <v>0</v>
      </c>
      <c r="K45" s="103">
        <f>countifs(List!$U$2:$U$161441, $B$9, List!$S$2:$S$161441, "1", List!$T$2:$T$161441, "0", List!$W$2:$W$161441, "inf", List!$X$2:$X$161441, "p", List!$A$2:$A$161441, $A45)+countifs(List2!$U$2:$U$224169, $B$9, List2!$S$2:$S$224169, "1", List2!$T$2:$T$224169, "0", List2!$W$2:$W$224169, "inf", List2!$X$2:$X$224169, "p", List2!$A$2:$A$214154, $A45)</f>
        <v>0</v>
      </c>
      <c r="L45" s="103">
        <f>countifs(List!$U$2:$U$161441, $B$9, List!$S$2:$S$161441, "1", List!$T$2:$T$161441, "1", List!$W$2:$W$161441, "inf", List!$X$2:$X$161441, "m", List!$A$2:$A$161441, $A45)+countifs(List2!$U$2:$U$224169, $B$9, List2!$S$2:$S$224169, "1", List2!$T$2:$T$224169, "1", List2!$W$2:$W$224169, "inf", List2!$X$2:$X$224169, "m", List2!$A$2:$A$214154, $A45)</f>
        <v>0</v>
      </c>
      <c r="M45" s="103">
        <f>countifs(List!$U$2:$U$161441, $B$9, List!$S$2:$S$161441, "1", List!$T$2:$T$161441, "0", List!$W$2:$W$161441, "inf", List!$X$2:$X$161441, "m", List!$A$2:$A$161441, $A45)+countifs(List2!$U$2:$U$224169, $B$9, List2!$S$2:$S$224169, "1", List2!$T$2:$T$224169, "0", List2!$W$2:$W$224169, "inf", List2!$X$2:$X$224169, "m", List2!$A$2:$A$214154, $A45)</f>
        <v>0</v>
      </c>
      <c r="N45" s="103">
        <f>countifs(List!$U$2:$U$161441, $B$9, List!$S$2:$S$161441, "1", List!$T$2:$T$161441, "1", List!$W$2:$W$161441, "que", List!$X$2:$X$161441, "a", List!$A$2:$A$161441, $A45)+countifs(List2!$U$2:$U$224169, $B$9, List2!$S$2:$S$224169, "1", List2!$T$2:$T$224169, "1", List2!$W$2:$W$224169, "que", List2!$X$2:$X$224169, "a", List2!$A$2:$A$214154, $A45)</f>
        <v>0</v>
      </c>
      <c r="O45" s="103">
        <f>countifs(List!$U$2:$U$161441, $B$9, List!$S$2:$S$161441, "1", List!$T$2:$T$161441, "0", List!$W$2:$W$161441, "que", List!$X$2:$X$161441, "a", List!$A$2:$A$161441, $A45)+countifs(List2!$U$2:$U$224169, $B$9, List2!$S$2:$S$224169, "1", List2!$T$2:$T$224169, "0", List2!$W$2:$W$224169, "que", List2!$X$2:$X$224169, "a", List2!$A$2:$A$214154, $A45)</f>
        <v>0</v>
      </c>
      <c r="P45" s="103">
        <f>countifs(List!$U$2:$U$161441, $B$9, List!$S$2:$S$161441, "1", List!$T$2:$T$161441, "1", List!$W$2:$W$161441, "que", List!$X$2:$X$161441, "p", List!$A$2:$A$161441, $A45)+countifs(List2!$U$2:$U$224169, $B$9, List2!$S$2:$S$224169, "1", List2!$T$2:$T$224169, "1", List2!$W$2:$W$224169, "que", List2!$X$2:$X$224169, "p", List2!$A$2:$A$214154, $A45)</f>
        <v>0</v>
      </c>
      <c r="Q45" s="103">
        <f>countifs(List!$U$2:$U$161441, $B$9, List!$S$2:$S$161441, "1", List!$T$2:$T$161441, "0", List!$W$2:$W$161441, "que", List!$X$2:$X$161441, "p", List!$A$2:$A$161441, $A45)+countifs(List2!$U$2:$U$224169, $B$9, List2!$S$2:$S$224169, "1", List2!$T$2:$T$224169, "0", List2!$W$2:$W$224169, "que", List2!$X$2:$X$224169, "p", List2!$A$2:$A$214154, $A45)</f>
        <v>0</v>
      </c>
      <c r="R45" s="103">
        <f>countifs(List!$U$2:$U$161441, $B$9, List!$S$2:$S$161441, "1", List!$T$2:$T$161441, "1", List!$W$2:$W$161441, "que", List!$X$2:$X$161441, "m", List!$A$2:$A$161441, $A45)+countifs(List2!$U$2:$U$224169, $B$9, List2!$S$2:$S$224169, "1", List2!$T$2:$T$224169, "1", List2!$W$2:$W$224169, "que", List2!$X$2:$X$224169, "m", List2!$A$2:$A$214154, $A45)</f>
        <v>0</v>
      </c>
      <c r="S45" s="103">
        <f>countifs(List!$U$2:$U$161441, $B$9, List!$S$2:$S$161441, "1", List!$T$2:$T$161441, "0", List!$W$2:$W$161441, "que", List!$X$2:$X$161441, "m", List!$A$2:$A$161441, $A45)+countifs(List2!$U$2:$U$224169, $B$9, List2!$S$2:$S$224169, "1", List2!$T$2:$T$224169, "0", List2!$W$2:$W$224169, "que", List2!$X$2:$X$224169, "m", List2!$A$2:$A$214154, $A45)</f>
        <v>0</v>
      </c>
    </row>
    <row r="46">
      <c r="A46" s="106" t="str">
        <f>IF(Graphs!X37 = TRUE,Graphs!W37, 0)</f>
        <v>Sjónvarpsfréttir Rúv</v>
      </c>
      <c r="B46" s="103">
        <f>countifs(List!$U$2:$U$161441, $B$9, List!$S$2:$S$161441, "1", List!$T$2:$T$161441, "1", List!$W$2:$W$161441, "tht", List!$X$2:$X$161441, "a", List!$A$2:$A$161441, $A46)+countifs(List2!$U$2:$U$224169, $B$9, List2!$S$2:$S$224169, "1", List2!$T$2:$T$224169, "1", List2!$W$2:$W$224169, "tht", List2!$X$2:$X$224169, "a", List2!$A$2:$A$214154, $A46)</f>
        <v>6</v>
      </c>
      <c r="C46" s="103">
        <f>countifs(List!$U$2:$U$161441, $B$9, List!$S$2:$S$161441, "1", List!$T$2:$T$161441, "0", List!$W$2:$W$161441, "tht", List!$X$2:$X$161441, "a", List!$A$2:$A$161441, $A46)+countifs(List2!$U$2:$U$224169, $B$9, List2!$S$2:$S$224169, "1", List2!$T$2:$T$224169, "0", List2!$W$2:$W$224169, "tht", List2!$X$2:$X$224169, "a", List2!$A$2:$A$214154, $A46)</f>
        <v>0</v>
      </c>
      <c r="D46" s="103">
        <f>countifs(List!$U$2:$U$161441, $B$9, List!$S$2:$S$161441, "1", List!$T$2:$T$161441, "1", List!$W$2:$W$161441, "tht", List!$X$2:$X$161441, "p", List!$A$2:$A$161441, $A46)+countifs(List2!$U$2:$U$224169, $B$9, List2!$S$2:$S$224169, "1", List2!$T$2:$T$224169, "1", List2!$W$2:$W$224169, "tht", List2!$X$2:$X$224169, "p", List2!$A$2:$A$214154, $A46)</f>
        <v>0</v>
      </c>
      <c r="E46" s="103">
        <f>countifs(List!$U$2:$U$161441, $B$9, List!$S$2:$S$161441, "1", List!$T$2:$T$161441, "0", List!$W$2:$W$161441, "tht", List!$X$2:$X$161441, "p", List!$A$2:$A$161441, $A46)+countifs(List2!$U$2:$U$224169, $B$9, List2!$S$2:$S$224169, "1", List2!$T$2:$T$224169, "0", List2!$W$2:$W$224169, "tht", List2!$X$2:$X$224169, "p", List2!$A$2:$A$214154, $A46)</f>
        <v>0</v>
      </c>
      <c r="F46" s="103">
        <f>countifs(List!$U$2:$U$161441, $B$9, List!$S$2:$S$161441, "1", List!$T$2:$T$161441, "1", List!$W$2:$W$161441, "tht", List!$X$2:$X$161441, "m", List!$A$2:$A$161441, $A46)+countifs(List2!$U$2:$U$224169, $B$9, List2!$S$2:$S$224169, "1", List2!$T$2:$T$224169, "1", List2!$W$2:$W$224169, "tht", List2!$X$2:$X$224169, "m", List2!$A$2:$A$214154, $A46)</f>
        <v>0</v>
      </c>
      <c r="G46" s="103">
        <f>countifs(List!$U$2:$U$161441, $B$9, List!$S$2:$S$161441, "1", List!$T$2:$T$161441, "0", List!$W$2:$W$161441, "tht", List!$X$2:$X$161441, "m", List!$A$2:$A$161441, $A46)+countifs(List2!$U$2:$U$224169, $B$9, List2!$S$2:$S$224169, "1", List2!$T$2:$T$224169, "0", List2!$W$2:$W$224169, "tht", List2!$X$2:$X$224169, "m", List2!$A$2:$A$214154, $A46)</f>
        <v>0</v>
      </c>
      <c r="H46" s="103">
        <f>countifs(List!$U$2:$U$161441, $B$9, List!$S$2:$S$161441, "1", List!$T$2:$T$161441, "1", List!$W$2:$W$161441, "inf", List!$X$2:$X$161441, "a", List!$A$2:$A$161441, $A46)+countifs(List2!$U$2:$U$224169, $B$9, List2!$S$2:$S$224169, "1", List2!$T$2:$T$224169, "1", List2!$W$2:$W$224169, "inf", List2!$X$2:$X$224169, "a", List2!$A$2:$A$214154, $A46)</f>
        <v>0</v>
      </c>
      <c r="I46" s="103">
        <f>countifs(List!$U$2:$U$161441, $B$9, List!$S$2:$S$161441, "1", List!$T$2:$T$161441, "0", List!$W$2:$W$161441, "inf", List!$X$2:$X$161441, "a", List!$A$2:$A$161441, $A46)+countifs(List2!$U$2:$U$224169, $B$9, List2!$S$2:$S$224169, "1", List2!$T$2:$T$224169, "0", List2!$W$2:$W$224169, "inf", List2!$X$2:$X$224169, "a", List2!$A$2:$A$214154, $A46)</f>
        <v>0</v>
      </c>
      <c r="J46" s="103">
        <f>countifs(List!$U$2:$U$161441, $B$9, List!$S$2:$S$161441, "1", List!$T$2:$T$161441, "1", List!$W$2:$W$161441, "inf", List!$X$2:$X$161441, "p", List!$A$2:$A$161441, $A46)+countifs(List2!$U$2:$U$224169, $B$9, List2!$S$2:$S$224169, "1", List2!$T$2:$T$224169, "1", List2!$W$2:$W$224169, "inf", List2!$X$2:$X$224169, "p", List2!$A$2:$A$214154, $A46)</f>
        <v>0</v>
      </c>
      <c r="K46" s="103">
        <f>countifs(List!$U$2:$U$161441, $B$9, List!$S$2:$S$161441, "1", List!$T$2:$T$161441, "0", List!$W$2:$W$161441, "inf", List!$X$2:$X$161441, "p", List!$A$2:$A$161441, $A46)+countifs(List2!$U$2:$U$224169, $B$9, List2!$S$2:$S$224169, "1", List2!$T$2:$T$224169, "0", List2!$W$2:$W$224169, "inf", List2!$X$2:$X$224169, "p", List2!$A$2:$A$214154, $A46)</f>
        <v>0</v>
      </c>
      <c r="L46" s="103">
        <f>countifs(List!$U$2:$U$161441, $B$9, List!$S$2:$S$161441, "1", List!$T$2:$T$161441, "1", List!$W$2:$W$161441, "inf", List!$X$2:$X$161441, "m", List!$A$2:$A$161441, $A46)+countifs(List2!$U$2:$U$224169, $B$9, List2!$S$2:$S$224169, "1", List2!$T$2:$T$224169, "1", List2!$W$2:$W$224169, "inf", List2!$X$2:$X$224169, "m", List2!$A$2:$A$214154, $A46)</f>
        <v>0</v>
      </c>
      <c r="M46" s="103">
        <f>countifs(List!$U$2:$U$161441, $B$9, List!$S$2:$S$161441, "1", List!$T$2:$T$161441, "0", List!$W$2:$W$161441, "inf", List!$X$2:$X$161441, "m", List!$A$2:$A$161441, $A46)+countifs(List2!$U$2:$U$224169, $B$9, List2!$S$2:$S$224169, "1", List2!$T$2:$T$224169, "0", List2!$W$2:$W$224169, "inf", List2!$X$2:$X$224169, "m", List2!$A$2:$A$214154, $A46)</f>
        <v>0</v>
      </c>
      <c r="N46" s="103">
        <f>countifs(List!$U$2:$U$161441, $B$9, List!$S$2:$S$161441, "1", List!$T$2:$T$161441, "1", List!$W$2:$W$161441, "que", List!$X$2:$X$161441, "a", List!$A$2:$A$161441, $A46)+countifs(List2!$U$2:$U$224169, $B$9, List2!$S$2:$S$224169, "1", List2!$T$2:$T$224169, "1", List2!$W$2:$W$224169, "que", List2!$X$2:$X$224169, "a", List2!$A$2:$A$214154, $A46)</f>
        <v>0</v>
      </c>
      <c r="O46" s="103">
        <f>countifs(List!$U$2:$U$161441, $B$9, List!$S$2:$S$161441, "1", List!$T$2:$T$161441, "0", List!$W$2:$W$161441, "que", List!$X$2:$X$161441, "a", List!$A$2:$A$161441, $A46)+countifs(List2!$U$2:$U$224169, $B$9, List2!$S$2:$S$224169, "1", List2!$T$2:$T$224169, "0", List2!$W$2:$W$224169, "que", List2!$X$2:$X$224169, "a", List2!$A$2:$A$214154, $A46)</f>
        <v>0</v>
      </c>
      <c r="P46" s="103">
        <f>countifs(List!$U$2:$U$161441, $B$9, List!$S$2:$S$161441, "1", List!$T$2:$T$161441, "1", List!$W$2:$W$161441, "que", List!$X$2:$X$161441, "p", List!$A$2:$A$161441, $A46)+countifs(List2!$U$2:$U$224169, $B$9, List2!$S$2:$S$224169, "1", List2!$T$2:$T$224169, "1", List2!$W$2:$W$224169, "que", List2!$X$2:$X$224169, "p", List2!$A$2:$A$214154, $A46)</f>
        <v>0</v>
      </c>
      <c r="Q46" s="103">
        <f>countifs(List!$U$2:$U$161441, $B$9, List!$S$2:$S$161441, "1", List!$T$2:$T$161441, "0", List!$W$2:$W$161441, "que", List!$X$2:$X$161441, "p", List!$A$2:$A$161441, $A46)+countifs(List2!$U$2:$U$224169, $B$9, List2!$S$2:$S$224169, "1", List2!$T$2:$T$224169, "0", List2!$W$2:$W$224169, "que", List2!$X$2:$X$224169, "p", List2!$A$2:$A$214154, $A46)</f>
        <v>0</v>
      </c>
      <c r="R46" s="103">
        <f>countifs(List!$U$2:$U$161441, $B$9, List!$S$2:$S$161441, "1", List!$T$2:$T$161441, "1", List!$W$2:$W$161441, "que", List!$X$2:$X$161441, "m", List!$A$2:$A$161441, $A46)+countifs(List2!$U$2:$U$224169, $B$9, List2!$S$2:$S$224169, "1", List2!$T$2:$T$224169, "1", List2!$W$2:$W$224169, "que", List2!$X$2:$X$224169, "m", List2!$A$2:$A$214154, $A46)</f>
        <v>0</v>
      </c>
      <c r="S46" s="103">
        <f>countifs(List!$U$2:$U$161441, $B$9, List!$S$2:$S$161441, "1", List!$T$2:$T$161441, "0", List!$W$2:$W$161441, "que", List!$X$2:$X$161441, "m", List!$A$2:$A$161441, $A46)+countifs(List2!$U$2:$U$224169, $B$9, List2!$S$2:$S$224169, "1", List2!$T$2:$T$224169, "0", List2!$W$2:$W$224169, "que", List2!$X$2:$X$224169, "m", List2!$A$2:$A$214154, $A46)</f>
        <v>0</v>
      </c>
    </row>
    <row r="47">
      <c r="A47" s="106" t="str">
        <f>IF(Graphs!X38 = TRUE,Graphs!W38, 0)</f>
        <v>Sjónvarpsfréttir Stöðvar 2</v>
      </c>
      <c r="B47" s="103">
        <f>countifs(List!$U$2:$U$161441, $B$9, List!$S$2:$S$161441, "1", List!$T$2:$T$161441, "1", List!$W$2:$W$161441, "tht", List!$X$2:$X$161441, "a", List!$A$2:$A$161441, $A47)+countifs(List2!$U$2:$U$224169, $B$9, List2!$S$2:$S$224169, "1", List2!$T$2:$T$224169, "1", List2!$W$2:$W$224169, "tht", List2!$X$2:$X$224169, "a", List2!$A$2:$A$214154, $A47)</f>
        <v>3</v>
      </c>
      <c r="C47" s="103">
        <f>countifs(List!$U$2:$U$161441, $B$9, List!$S$2:$S$161441, "1", List!$T$2:$T$161441, "0", List!$W$2:$W$161441, "tht", List!$X$2:$X$161441, "a", List!$A$2:$A$161441, $A47)+countifs(List2!$U$2:$U$224169, $B$9, List2!$S$2:$S$224169, "1", List2!$T$2:$T$224169, "0", List2!$W$2:$W$224169, "tht", List2!$X$2:$X$224169, "a", List2!$A$2:$A$214154, $A47)</f>
        <v>0</v>
      </c>
      <c r="D47" s="103">
        <f>countifs(List!$U$2:$U$161441, $B$9, List!$S$2:$S$161441, "1", List!$T$2:$T$161441, "1", List!$W$2:$W$161441, "tht", List!$X$2:$X$161441, "p", List!$A$2:$A$161441, $A47)+countifs(List2!$U$2:$U$224169, $B$9, List2!$S$2:$S$224169, "1", List2!$T$2:$T$224169, "1", List2!$W$2:$W$224169, "tht", List2!$X$2:$X$224169, "p", List2!$A$2:$A$214154, $A47)</f>
        <v>0</v>
      </c>
      <c r="E47" s="103">
        <f>countifs(List!$U$2:$U$161441, $B$9, List!$S$2:$S$161441, "1", List!$T$2:$T$161441, "0", List!$W$2:$W$161441, "tht", List!$X$2:$X$161441, "p", List!$A$2:$A$161441, $A47)+countifs(List2!$U$2:$U$224169, $B$9, List2!$S$2:$S$224169, "1", List2!$T$2:$T$224169, "0", List2!$W$2:$W$224169, "tht", List2!$X$2:$X$224169, "p", List2!$A$2:$A$214154, $A47)</f>
        <v>0</v>
      </c>
      <c r="F47" s="103">
        <f>countifs(List!$U$2:$U$161441, $B$9, List!$S$2:$S$161441, "1", List!$T$2:$T$161441, "1", List!$W$2:$W$161441, "tht", List!$X$2:$X$161441, "m", List!$A$2:$A$161441, $A47)+countifs(List2!$U$2:$U$224169, $B$9, List2!$S$2:$S$224169, "1", List2!$T$2:$T$224169, "1", List2!$W$2:$W$224169, "tht", List2!$X$2:$X$224169, "m", List2!$A$2:$A$214154, $A47)</f>
        <v>0</v>
      </c>
      <c r="G47" s="103">
        <f>countifs(List!$U$2:$U$161441, $B$9, List!$S$2:$S$161441, "1", List!$T$2:$T$161441, "0", List!$W$2:$W$161441, "tht", List!$X$2:$X$161441, "m", List!$A$2:$A$161441, $A47)+countifs(List2!$U$2:$U$224169, $B$9, List2!$S$2:$S$224169, "1", List2!$T$2:$T$224169, "0", List2!$W$2:$W$224169, "tht", List2!$X$2:$X$224169, "m", List2!$A$2:$A$214154, $A47)</f>
        <v>0</v>
      </c>
      <c r="H47" s="103">
        <f>countifs(List!$U$2:$U$161441, $B$9, List!$S$2:$S$161441, "1", List!$T$2:$T$161441, "1", List!$W$2:$W$161441, "inf", List!$X$2:$X$161441, "a", List!$A$2:$A$161441, $A47)+countifs(List2!$U$2:$U$224169, $B$9, List2!$S$2:$S$224169, "1", List2!$T$2:$T$224169, "1", List2!$W$2:$W$224169, "inf", List2!$X$2:$X$224169, "a", List2!$A$2:$A$214154, $A47)</f>
        <v>0</v>
      </c>
      <c r="I47" s="103">
        <f>countifs(List!$U$2:$U$161441, $B$9, List!$S$2:$S$161441, "1", List!$T$2:$T$161441, "0", List!$W$2:$W$161441, "inf", List!$X$2:$X$161441, "a", List!$A$2:$A$161441, $A47)+countifs(List2!$U$2:$U$224169, $B$9, List2!$S$2:$S$224169, "1", List2!$T$2:$T$224169, "0", List2!$W$2:$W$224169, "inf", List2!$X$2:$X$224169, "a", List2!$A$2:$A$214154, $A47)</f>
        <v>0</v>
      </c>
      <c r="J47" s="103">
        <f>countifs(List!$U$2:$U$161441, $B$9, List!$S$2:$S$161441, "1", List!$T$2:$T$161441, "1", List!$W$2:$W$161441, "inf", List!$X$2:$X$161441, "p", List!$A$2:$A$161441, $A47)+countifs(List2!$U$2:$U$224169, $B$9, List2!$S$2:$S$224169, "1", List2!$T$2:$T$224169, "1", List2!$W$2:$W$224169, "inf", List2!$X$2:$X$224169, "p", List2!$A$2:$A$214154, $A47)</f>
        <v>0</v>
      </c>
      <c r="K47" s="103">
        <f>countifs(List!$U$2:$U$161441, $B$9, List!$S$2:$S$161441, "1", List!$T$2:$T$161441, "0", List!$W$2:$W$161441, "inf", List!$X$2:$X$161441, "p", List!$A$2:$A$161441, $A47)+countifs(List2!$U$2:$U$224169, $B$9, List2!$S$2:$S$224169, "1", List2!$T$2:$T$224169, "0", List2!$W$2:$W$224169, "inf", List2!$X$2:$X$224169, "p", List2!$A$2:$A$214154, $A47)</f>
        <v>0</v>
      </c>
      <c r="L47" s="103">
        <f>countifs(List!$U$2:$U$161441, $B$9, List!$S$2:$S$161441, "1", List!$T$2:$T$161441, "1", List!$W$2:$W$161441, "inf", List!$X$2:$X$161441, "m", List!$A$2:$A$161441, $A47)+countifs(List2!$U$2:$U$224169, $B$9, List2!$S$2:$S$224169, "1", List2!$T$2:$T$224169, "1", List2!$W$2:$W$224169, "inf", List2!$X$2:$X$224169, "m", List2!$A$2:$A$214154, $A47)</f>
        <v>0</v>
      </c>
      <c r="M47" s="103">
        <f>countifs(List!$U$2:$U$161441, $B$9, List!$S$2:$S$161441, "1", List!$T$2:$T$161441, "0", List!$W$2:$W$161441, "inf", List!$X$2:$X$161441, "m", List!$A$2:$A$161441, $A47)+countifs(List2!$U$2:$U$224169, $B$9, List2!$S$2:$S$224169, "1", List2!$T$2:$T$224169, "0", List2!$W$2:$W$224169, "inf", List2!$X$2:$X$224169, "m", List2!$A$2:$A$214154, $A47)</f>
        <v>0</v>
      </c>
      <c r="N47" s="103">
        <f>countifs(List!$U$2:$U$161441, $B$9, List!$S$2:$S$161441, "1", List!$T$2:$T$161441, "1", List!$W$2:$W$161441, "que", List!$X$2:$X$161441, "a", List!$A$2:$A$161441, $A47)+countifs(List2!$U$2:$U$224169, $B$9, List2!$S$2:$S$224169, "1", List2!$T$2:$T$224169, "1", List2!$W$2:$W$224169, "que", List2!$X$2:$X$224169, "a", List2!$A$2:$A$214154, $A47)</f>
        <v>0</v>
      </c>
      <c r="O47" s="103">
        <f>countifs(List!$U$2:$U$161441, $B$9, List!$S$2:$S$161441, "1", List!$T$2:$T$161441, "0", List!$W$2:$W$161441, "que", List!$X$2:$X$161441, "a", List!$A$2:$A$161441, $A47)+countifs(List2!$U$2:$U$224169, $B$9, List2!$S$2:$S$224169, "1", List2!$T$2:$T$224169, "0", List2!$W$2:$W$224169, "que", List2!$X$2:$X$224169, "a", List2!$A$2:$A$214154, $A47)</f>
        <v>0</v>
      </c>
      <c r="P47" s="103">
        <f>countifs(List!$U$2:$U$161441, $B$9, List!$S$2:$S$161441, "1", List!$T$2:$T$161441, "1", List!$W$2:$W$161441, "que", List!$X$2:$X$161441, "p", List!$A$2:$A$161441, $A47)+countifs(List2!$U$2:$U$224169, $B$9, List2!$S$2:$S$224169, "1", List2!$T$2:$T$224169, "1", List2!$W$2:$W$224169, "que", List2!$X$2:$X$224169, "p", List2!$A$2:$A$214154, $A47)</f>
        <v>0</v>
      </c>
      <c r="Q47" s="103">
        <f>countifs(List!$U$2:$U$161441, $B$9, List!$S$2:$S$161441, "1", List!$T$2:$T$161441, "0", List!$W$2:$W$161441, "que", List!$X$2:$X$161441, "p", List!$A$2:$A$161441, $A47)+countifs(List2!$U$2:$U$224169, $B$9, List2!$S$2:$S$224169, "1", List2!$T$2:$T$224169, "0", List2!$W$2:$W$224169, "que", List2!$X$2:$X$224169, "p", List2!$A$2:$A$214154, $A47)</f>
        <v>0</v>
      </c>
      <c r="R47" s="103">
        <f>countifs(List!$U$2:$U$161441, $B$9, List!$S$2:$S$161441, "1", List!$T$2:$T$161441, "1", List!$W$2:$W$161441, "que", List!$X$2:$X$161441, "m", List!$A$2:$A$161441, $A47)+countifs(List2!$U$2:$U$224169, $B$9, List2!$S$2:$S$224169, "1", List2!$T$2:$T$224169, "1", List2!$W$2:$W$224169, "que", List2!$X$2:$X$224169, "m", List2!$A$2:$A$214154, $A47)</f>
        <v>0</v>
      </c>
      <c r="S47" s="103">
        <f>countifs(List!$U$2:$U$161441, $B$9, List!$S$2:$S$161441, "1", List!$T$2:$T$161441, "0", List!$W$2:$W$161441, "que", List!$X$2:$X$161441, "m", List!$A$2:$A$161441, $A47)+countifs(List2!$U$2:$U$224169, $B$9, List2!$S$2:$S$224169, "1", List2!$T$2:$T$224169, "0", List2!$W$2:$W$224169, "que", List2!$X$2:$X$224169, "m", List2!$A$2:$A$214154, $A47)</f>
        <v>0</v>
      </c>
    </row>
    <row r="48">
      <c r="A48" s="106" t="str">
        <f>IF(Graphs!X39 = TRUE,Graphs!W39, 0)</f>
        <v>Skessuhorn</v>
      </c>
      <c r="B48" s="103">
        <f>countifs(List!$U$2:$U$161441, $B$9, List!$S$2:$S$161441, "1", List!$T$2:$T$161441, "1", List!$W$2:$W$161441, "tht", List!$X$2:$X$161441, "a", List!$A$2:$A$161441, $A48)+countifs(List2!$U$2:$U$224169, $B$9, List2!$S$2:$S$224169, "1", List2!$T$2:$T$224169, "1", List2!$W$2:$W$224169, "tht", List2!$X$2:$X$224169, "a", List2!$A$2:$A$214154, $A48)</f>
        <v>3</v>
      </c>
      <c r="C48" s="103">
        <f>countifs(List!$U$2:$U$161441, $B$9, List!$S$2:$S$161441, "1", List!$T$2:$T$161441, "0", List!$W$2:$W$161441, "tht", List!$X$2:$X$161441, "a", List!$A$2:$A$161441, $A48)+countifs(List2!$U$2:$U$224169, $B$9, List2!$S$2:$S$224169, "1", List2!$T$2:$T$224169, "0", List2!$W$2:$W$224169, "tht", List2!$X$2:$X$224169, "a", List2!$A$2:$A$214154, $A48)</f>
        <v>0</v>
      </c>
      <c r="D48" s="103">
        <f>countifs(List!$U$2:$U$161441, $B$9, List!$S$2:$S$161441, "1", List!$T$2:$T$161441, "1", List!$W$2:$W$161441, "tht", List!$X$2:$X$161441, "p", List!$A$2:$A$161441, $A48)+countifs(List2!$U$2:$U$224169, $B$9, List2!$S$2:$S$224169, "1", List2!$T$2:$T$224169, "1", List2!$W$2:$W$224169, "tht", List2!$X$2:$X$224169, "p", List2!$A$2:$A$214154, $A48)</f>
        <v>0</v>
      </c>
      <c r="E48" s="103">
        <f>countifs(List!$U$2:$U$161441, $B$9, List!$S$2:$S$161441, "1", List!$T$2:$T$161441, "0", List!$W$2:$W$161441, "tht", List!$X$2:$X$161441, "p", List!$A$2:$A$161441, $A48)+countifs(List2!$U$2:$U$224169, $B$9, List2!$S$2:$S$224169, "1", List2!$T$2:$T$224169, "0", List2!$W$2:$W$224169, "tht", List2!$X$2:$X$224169, "p", List2!$A$2:$A$214154, $A48)</f>
        <v>0</v>
      </c>
      <c r="F48" s="103">
        <f>countifs(List!$U$2:$U$161441, $B$9, List!$S$2:$S$161441, "1", List!$T$2:$T$161441, "1", List!$W$2:$W$161441, "tht", List!$X$2:$X$161441, "m", List!$A$2:$A$161441, $A48)+countifs(List2!$U$2:$U$224169, $B$9, List2!$S$2:$S$224169, "1", List2!$T$2:$T$224169, "1", List2!$W$2:$W$224169, "tht", List2!$X$2:$X$224169, "m", List2!$A$2:$A$214154, $A48)</f>
        <v>0</v>
      </c>
      <c r="G48" s="103">
        <f>countifs(List!$U$2:$U$161441, $B$9, List!$S$2:$S$161441, "1", List!$T$2:$T$161441, "0", List!$W$2:$W$161441, "tht", List!$X$2:$X$161441, "m", List!$A$2:$A$161441, $A48)+countifs(List2!$U$2:$U$224169, $B$9, List2!$S$2:$S$224169, "1", List2!$T$2:$T$224169, "0", List2!$W$2:$W$224169, "tht", List2!$X$2:$X$224169, "m", List2!$A$2:$A$214154, $A48)</f>
        <v>0</v>
      </c>
      <c r="H48" s="103">
        <f>countifs(List!$U$2:$U$161441, $B$9, List!$S$2:$S$161441, "1", List!$T$2:$T$161441, "1", List!$W$2:$W$161441, "inf", List!$X$2:$X$161441, "a", List!$A$2:$A$161441, $A48)+countifs(List2!$U$2:$U$224169, $B$9, List2!$S$2:$S$224169, "1", List2!$T$2:$T$224169, "1", List2!$W$2:$W$224169, "inf", List2!$X$2:$X$224169, "a", List2!$A$2:$A$214154, $A48)</f>
        <v>0</v>
      </c>
      <c r="I48" s="103">
        <f>countifs(List!$U$2:$U$161441, $B$9, List!$S$2:$S$161441, "1", List!$T$2:$T$161441, "0", List!$W$2:$W$161441, "inf", List!$X$2:$X$161441, "a", List!$A$2:$A$161441, $A48)+countifs(List2!$U$2:$U$224169, $B$9, List2!$S$2:$S$224169, "1", List2!$T$2:$T$224169, "0", List2!$W$2:$W$224169, "inf", List2!$X$2:$X$224169, "a", List2!$A$2:$A$214154, $A48)</f>
        <v>0</v>
      </c>
      <c r="J48" s="103">
        <f>countifs(List!$U$2:$U$161441, $B$9, List!$S$2:$S$161441, "1", List!$T$2:$T$161441, "1", List!$W$2:$W$161441, "inf", List!$X$2:$X$161441, "p", List!$A$2:$A$161441, $A48)+countifs(List2!$U$2:$U$224169, $B$9, List2!$S$2:$S$224169, "1", List2!$T$2:$T$224169, "1", List2!$W$2:$W$224169, "inf", List2!$X$2:$X$224169, "p", List2!$A$2:$A$214154, $A48)</f>
        <v>0</v>
      </c>
      <c r="K48" s="103">
        <f>countifs(List!$U$2:$U$161441, $B$9, List!$S$2:$S$161441, "1", List!$T$2:$T$161441, "0", List!$W$2:$W$161441, "inf", List!$X$2:$X$161441, "p", List!$A$2:$A$161441, $A48)+countifs(List2!$U$2:$U$224169, $B$9, List2!$S$2:$S$224169, "1", List2!$T$2:$T$224169, "0", List2!$W$2:$W$224169, "inf", List2!$X$2:$X$224169, "p", List2!$A$2:$A$214154, $A48)</f>
        <v>0</v>
      </c>
      <c r="L48" s="103">
        <f>countifs(List!$U$2:$U$161441, $B$9, List!$S$2:$S$161441, "1", List!$T$2:$T$161441, "1", List!$W$2:$W$161441, "inf", List!$X$2:$X$161441, "m", List!$A$2:$A$161441, $A48)+countifs(List2!$U$2:$U$224169, $B$9, List2!$S$2:$S$224169, "1", List2!$T$2:$T$224169, "1", List2!$W$2:$W$224169, "inf", List2!$X$2:$X$224169, "m", List2!$A$2:$A$214154, $A48)</f>
        <v>0</v>
      </c>
      <c r="M48" s="103">
        <f>countifs(List!$U$2:$U$161441, $B$9, List!$S$2:$S$161441, "1", List!$T$2:$T$161441, "0", List!$W$2:$W$161441, "inf", List!$X$2:$X$161441, "m", List!$A$2:$A$161441, $A48)+countifs(List2!$U$2:$U$224169, $B$9, List2!$S$2:$S$224169, "1", List2!$T$2:$T$224169, "0", List2!$W$2:$W$224169, "inf", List2!$X$2:$X$224169, "m", List2!$A$2:$A$214154, $A48)</f>
        <v>0</v>
      </c>
      <c r="N48" s="103">
        <f>countifs(List!$U$2:$U$161441, $B$9, List!$S$2:$S$161441, "1", List!$T$2:$T$161441, "1", List!$W$2:$W$161441, "que", List!$X$2:$X$161441, "a", List!$A$2:$A$161441, $A48)+countifs(List2!$U$2:$U$224169, $B$9, List2!$S$2:$S$224169, "1", List2!$T$2:$T$224169, "1", List2!$W$2:$W$224169, "que", List2!$X$2:$X$224169, "a", List2!$A$2:$A$214154, $A48)</f>
        <v>0</v>
      </c>
      <c r="O48" s="103">
        <f>countifs(List!$U$2:$U$161441, $B$9, List!$S$2:$S$161441, "1", List!$T$2:$T$161441, "0", List!$W$2:$W$161441, "que", List!$X$2:$X$161441, "a", List!$A$2:$A$161441, $A48)+countifs(List2!$U$2:$U$224169, $B$9, List2!$S$2:$S$224169, "1", List2!$T$2:$T$224169, "0", List2!$W$2:$W$224169, "que", List2!$X$2:$X$224169, "a", List2!$A$2:$A$214154, $A48)</f>
        <v>0</v>
      </c>
      <c r="P48" s="103">
        <f>countifs(List!$U$2:$U$161441, $B$9, List!$S$2:$S$161441, "1", List!$T$2:$T$161441, "1", List!$W$2:$W$161441, "que", List!$X$2:$X$161441, "p", List!$A$2:$A$161441, $A48)+countifs(List2!$U$2:$U$224169, $B$9, List2!$S$2:$S$224169, "1", List2!$T$2:$T$224169, "1", List2!$W$2:$W$224169, "que", List2!$X$2:$X$224169, "p", List2!$A$2:$A$214154, $A48)</f>
        <v>0</v>
      </c>
      <c r="Q48" s="103">
        <f>countifs(List!$U$2:$U$161441, $B$9, List!$S$2:$S$161441, "1", List!$T$2:$T$161441, "0", List!$W$2:$W$161441, "que", List!$X$2:$X$161441, "p", List!$A$2:$A$161441, $A48)+countifs(List2!$U$2:$U$224169, $B$9, List2!$S$2:$S$224169, "1", List2!$T$2:$T$224169, "0", List2!$W$2:$W$224169, "que", List2!$X$2:$X$224169, "p", List2!$A$2:$A$214154, $A48)</f>
        <v>0</v>
      </c>
      <c r="R48" s="103">
        <f>countifs(List!$U$2:$U$161441, $B$9, List!$S$2:$S$161441, "1", List!$T$2:$T$161441, "1", List!$W$2:$W$161441, "que", List!$X$2:$X$161441, "m", List!$A$2:$A$161441, $A48)+countifs(List2!$U$2:$U$224169, $B$9, List2!$S$2:$S$224169, "1", List2!$T$2:$T$224169, "1", List2!$W$2:$W$224169, "que", List2!$X$2:$X$224169, "m", List2!$A$2:$A$214154, $A48)</f>
        <v>0</v>
      </c>
      <c r="S48" s="103">
        <f>countifs(List!$U$2:$U$161441, $B$9, List!$S$2:$S$161441, "1", List!$T$2:$T$161441, "0", List!$W$2:$W$161441, "que", List!$X$2:$X$161441, "m", List!$A$2:$A$161441, $A48)+countifs(List2!$U$2:$U$224169, $B$9, List2!$S$2:$S$224169, "1", List2!$T$2:$T$224169, "0", List2!$W$2:$W$224169, "que", List2!$X$2:$X$224169, "m", List2!$A$2:$A$214154, $A48)</f>
        <v>0</v>
      </c>
    </row>
    <row r="49">
      <c r="A49" s="106" t="str">
        <f>IF(Graphs!X40 = TRUE,Graphs!W40, 0)</f>
        <v>Stundin</v>
      </c>
      <c r="B49" s="103">
        <f>countifs(List!$U$2:$U$161441, $B$9, List!$S$2:$S$161441, "1", List!$T$2:$T$161441, "1", List!$W$2:$W$161441, "tht", List!$X$2:$X$161441, "a", List!$A$2:$A$161441, $A49)+countifs(List2!$U$2:$U$224169, $B$9, List2!$S$2:$S$224169, "1", List2!$T$2:$T$224169, "1", List2!$W$2:$W$224169, "tht", List2!$X$2:$X$224169, "a", List2!$A$2:$A$214154, $A49)</f>
        <v>8</v>
      </c>
      <c r="C49" s="103">
        <f>countifs(List!$U$2:$U$161441, $B$9, List!$S$2:$S$161441, "1", List!$T$2:$T$161441, "0", List!$W$2:$W$161441, "tht", List!$X$2:$X$161441, "a", List!$A$2:$A$161441, $A49)+countifs(List2!$U$2:$U$224169, $B$9, List2!$S$2:$S$224169, "1", List2!$T$2:$T$224169, "0", List2!$W$2:$W$224169, "tht", List2!$X$2:$X$224169, "a", List2!$A$2:$A$214154, $A49)</f>
        <v>3</v>
      </c>
      <c r="D49" s="103">
        <f>countifs(List!$U$2:$U$161441, $B$9, List!$S$2:$S$161441, "1", List!$T$2:$T$161441, "1", List!$W$2:$W$161441, "tht", List!$X$2:$X$161441, "p", List!$A$2:$A$161441, $A49)+countifs(List2!$U$2:$U$224169, $B$9, List2!$S$2:$S$224169, "1", List2!$T$2:$T$224169, "1", List2!$W$2:$W$224169, "tht", List2!$X$2:$X$224169, "p", List2!$A$2:$A$214154, $A49)</f>
        <v>0</v>
      </c>
      <c r="E49" s="103">
        <f>countifs(List!$U$2:$U$161441, $B$9, List!$S$2:$S$161441, "1", List!$T$2:$T$161441, "0", List!$W$2:$W$161441, "tht", List!$X$2:$X$161441, "p", List!$A$2:$A$161441, $A49)+countifs(List2!$U$2:$U$224169, $B$9, List2!$S$2:$S$224169, "1", List2!$T$2:$T$224169, "0", List2!$W$2:$W$224169, "tht", List2!$X$2:$X$224169, "p", List2!$A$2:$A$214154, $A49)</f>
        <v>0</v>
      </c>
      <c r="F49" s="103">
        <f>countifs(List!$U$2:$U$161441, $B$9, List!$S$2:$S$161441, "1", List!$T$2:$T$161441, "1", List!$W$2:$W$161441, "tht", List!$X$2:$X$161441, "m", List!$A$2:$A$161441, $A49)+countifs(List2!$U$2:$U$224169, $B$9, List2!$S$2:$S$224169, "1", List2!$T$2:$T$224169, "1", List2!$W$2:$W$224169, "tht", List2!$X$2:$X$224169, "m", List2!$A$2:$A$214154, $A49)</f>
        <v>0</v>
      </c>
      <c r="G49" s="103">
        <f>countifs(List!$U$2:$U$161441, $B$9, List!$S$2:$S$161441, "1", List!$T$2:$T$161441, "0", List!$W$2:$W$161441, "tht", List!$X$2:$X$161441, "m", List!$A$2:$A$161441, $A49)+countifs(List2!$U$2:$U$224169, $B$9, List2!$S$2:$S$224169, "1", List2!$T$2:$T$224169, "0", List2!$W$2:$W$224169, "tht", List2!$X$2:$X$224169, "m", List2!$A$2:$A$214154, $A49)</f>
        <v>0</v>
      </c>
      <c r="H49" s="103">
        <f>countifs(List!$U$2:$U$161441, $B$9, List!$S$2:$S$161441, "1", List!$T$2:$T$161441, "1", List!$W$2:$W$161441, "inf", List!$X$2:$X$161441, "a", List!$A$2:$A$161441, $A49)+countifs(List2!$U$2:$U$224169, $B$9, List2!$S$2:$S$224169, "1", List2!$T$2:$T$224169, "1", List2!$W$2:$W$224169, "inf", List2!$X$2:$X$224169, "a", List2!$A$2:$A$214154, $A49)</f>
        <v>0</v>
      </c>
      <c r="I49" s="103">
        <f>countifs(List!$U$2:$U$161441, $B$9, List!$S$2:$S$161441, "1", List!$T$2:$T$161441, "0", List!$W$2:$W$161441, "inf", List!$X$2:$X$161441, "a", List!$A$2:$A$161441, $A49)+countifs(List2!$U$2:$U$224169, $B$9, List2!$S$2:$S$224169, "1", List2!$T$2:$T$224169, "0", List2!$W$2:$W$224169, "inf", List2!$X$2:$X$224169, "a", List2!$A$2:$A$214154, $A49)</f>
        <v>0</v>
      </c>
      <c r="J49" s="103">
        <f>countifs(List!$U$2:$U$161441, $B$9, List!$S$2:$S$161441, "1", List!$T$2:$T$161441, "1", List!$W$2:$W$161441, "inf", List!$X$2:$X$161441, "p", List!$A$2:$A$161441, $A49)+countifs(List2!$U$2:$U$224169, $B$9, List2!$S$2:$S$224169, "1", List2!$T$2:$T$224169, "1", List2!$W$2:$W$224169, "inf", List2!$X$2:$X$224169, "p", List2!$A$2:$A$214154, $A49)</f>
        <v>0</v>
      </c>
      <c r="K49" s="103">
        <f>countifs(List!$U$2:$U$161441, $B$9, List!$S$2:$S$161441, "1", List!$T$2:$T$161441, "0", List!$W$2:$W$161441, "inf", List!$X$2:$X$161441, "p", List!$A$2:$A$161441, $A49)+countifs(List2!$U$2:$U$224169, $B$9, List2!$S$2:$S$224169, "1", List2!$T$2:$T$224169, "0", List2!$W$2:$W$224169, "inf", List2!$X$2:$X$224169, "p", List2!$A$2:$A$214154, $A49)</f>
        <v>0</v>
      </c>
      <c r="L49" s="103">
        <f>countifs(List!$U$2:$U$161441, $B$9, List!$S$2:$S$161441, "1", List!$T$2:$T$161441, "1", List!$W$2:$W$161441, "inf", List!$X$2:$X$161441, "m", List!$A$2:$A$161441, $A49)+countifs(List2!$U$2:$U$224169, $B$9, List2!$S$2:$S$224169, "1", List2!$T$2:$T$224169, "1", List2!$W$2:$W$224169, "inf", List2!$X$2:$X$224169, "m", List2!$A$2:$A$214154, $A49)</f>
        <v>0</v>
      </c>
      <c r="M49" s="103">
        <f>countifs(List!$U$2:$U$161441, $B$9, List!$S$2:$S$161441, "1", List!$T$2:$T$161441, "0", List!$W$2:$W$161441, "inf", List!$X$2:$X$161441, "m", List!$A$2:$A$161441, $A49)+countifs(List2!$U$2:$U$224169, $B$9, List2!$S$2:$S$224169, "1", List2!$T$2:$T$224169, "0", List2!$W$2:$W$224169, "inf", List2!$X$2:$X$224169, "m", List2!$A$2:$A$214154, $A49)</f>
        <v>0</v>
      </c>
      <c r="N49" s="103">
        <f>countifs(List!$U$2:$U$161441, $B$9, List!$S$2:$S$161441, "1", List!$T$2:$T$161441, "1", List!$W$2:$W$161441, "que", List!$X$2:$X$161441, "a", List!$A$2:$A$161441, $A49)+countifs(List2!$U$2:$U$224169, $B$9, List2!$S$2:$S$224169, "1", List2!$T$2:$T$224169, "1", List2!$W$2:$W$224169, "que", List2!$X$2:$X$224169, "a", List2!$A$2:$A$214154, $A49)</f>
        <v>0</v>
      </c>
      <c r="O49" s="103">
        <f>countifs(List!$U$2:$U$161441, $B$9, List!$S$2:$S$161441, "1", List!$T$2:$T$161441, "0", List!$W$2:$W$161441, "que", List!$X$2:$X$161441, "a", List!$A$2:$A$161441, $A49)+countifs(List2!$U$2:$U$224169, $B$9, List2!$S$2:$S$224169, "1", List2!$T$2:$T$224169, "0", List2!$W$2:$W$224169, "que", List2!$X$2:$X$224169, "a", List2!$A$2:$A$214154, $A49)</f>
        <v>0</v>
      </c>
      <c r="P49" s="103">
        <f>countifs(List!$U$2:$U$161441, $B$9, List!$S$2:$S$161441, "1", List!$T$2:$T$161441, "1", List!$W$2:$W$161441, "que", List!$X$2:$X$161441, "p", List!$A$2:$A$161441, $A49)+countifs(List2!$U$2:$U$224169, $B$9, List2!$S$2:$S$224169, "1", List2!$T$2:$T$224169, "1", List2!$W$2:$W$224169, "que", List2!$X$2:$X$224169, "p", List2!$A$2:$A$214154, $A49)</f>
        <v>0</v>
      </c>
      <c r="Q49" s="103">
        <f>countifs(List!$U$2:$U$161441, $B$9, List!$S$2:$S$161441, "1", List!$T$2:$T$161441, "0", List!$W$2:$W$161441, "que", List!$X$2:$X$161441, "p", List!$A$2:$A$161441, $A49)+countifs(List2!$U$2:$U$224169, $B$9, List2!$S$2:$S$224169, "1", List2!$T$2:$T$224169, "0", List2!$W$2:$W$224169, "que", List2!$X$2:$X$224169, "p", List2!$A$2:$A$214154, $A49)</f>
        <v>0</v>
      </c>
      <c r="R49" s="103">
        <f>countifs(List!$U$2:$U$161441, $B$9, List!$S$2:$S$161441, "1", List!$T$2:$T$161441, "1", List!$W$2:$W$161441, "que", List!$X$2:$X$161441, "m", List!$A$2:$A$161441, $A49)+countifs(List2!$U$2:$U$224169, $B$9, List2!$S$2:$S$224169, "1", List2!$T$2:$T$224169, "1", List2!$W$2:$W$224169, "que", List2!$X$2:$X$224169, "m", List2!$A$2:$A$214154, $A49)</f>
        <v>0</v>
      </c>
      <c r="S49" s="103">
        <f>countifs(List!$U$2:$U$161441, $B$9, List!$S$2:$S$161441, "1", List!$T$2:$T$161441, "0", List!$W$2:$W$161441, "que", List!$X$2:$X$161441, "m", List!$A$2:$A$161441, $A49)+countifs(List2!$U$2:$U$224169, $B$9, List2!$S$2:$S$224169, "1", List2!$T$2:$T$224169, "0", List2!$W$2:$W$224169, "que", List2!$X$2:$X$224169, "m", List2!$A$2:$A$214154, $A49)</f>
        <v>0</v>
      </c>
    </row>
    <row r="50">
      <c r="A50" s="105" t="str">
        <f>IF(Graphs!X41 = TRUE,Graphs!W41, 0)</f>
        <v>Sunnlenska.is</v>
      </c>
      <c r="B50" s="103">
        <f>countifs(List!$U$2:$U$161441, $B$9, List!$S$2:$S$161441, "1", List!$T$2:$T$161441, "1", List!$W$2:$W$161441, "tht", List!$X$2:$X$161441, "a", List!$A$2:$A$161441, $A50)+countifs(List2!$U$2:$U$224169, $B$9, List2!$S$2:$S$224169, "1", List2!$T$2:$T$224169, "1", List2!$W$2:$W$224169, "tht", List2!$X$2:$X$224169, "a", List2!$A$2:$A$214154, $A50)</f>
        <v>0</v>
      </c>
      <c r="C50" s="103">
        <f>countifs(List!$U$2:$U$161441, $B$9, List!$S$2:$S$161441, "1", List!$T$2:$T$161441, "0", List!$W$2:$W$161441, "tht", List!$X$2:$X$161441, "a", List!$A$2:$A$161441, $A50)+countifs(List2!$U$2:$U$224169, $B$9, List2!$S$2:$S$224169, "1", List2!$T$2:$T$224169, "0", List2!$W$2:$W$224169, "tht", List2!$X$2:$X$224169, "a", List2!$A$2:$A$214154, $A50)</f>
        <v>0</v>
      </c>
      <c r="D50" s="103">
        <f>countifs(List!$U$2:$U$161441, $B$9, List!$S$2:$S$161441, "1", List!$T$2:$T$161441, "1", List!$W$2:$W$161441, "tht", List!$X$2:$X$161441, "p", List!$A$2:$A$161441, $A50)+countifs(List2!$U$2:$U$224169, $B$9, List2!$S$2:$S$224169, "1", List2!$T$2:$T$224169, "1", List2!$W$2:$W$224169, "tht", List2!$X$2:$X$224169, "p", List2!$A$2:$A$214154, $A50)</f>
        <v>0</v>
      </c>
      <c r="E50" s="103">
        <f>countifs(List!$U$2:$U$161441, $B$9, List!$S$2:$S$161441, "1", List!$T$2:$T$161441, "0", List!$W$2:$W$161441, "tht", List!$X$2:$X$161441, "p", List!$A$2:$A$161441, $A50)+countifs(List2!$U$2:$U$224169, $B$9, List2!$S$2:$S$224169, "1", List2!$T$2:$T$224169, "0", List2!$W$2:$W$224169, "tht", List2!$X$2:$X$224169, "p", List2!$A$2:$A$214154, $A50)</f>
        <v>0</v>
      </c>
      <c r="F50" s="103">
        <f>countifs(List!$U$2:$U$161441, $B$9, List!$S$2:$S$161441, "1", List!$T$2:$T$161441, "1", List!$W$2:$W$161441, "tht", List!$X$2:$X$161441, "m", List!$A$2:$A$161441, $A50)+countifs(List2!$U$2:$U$224169, $B$9, List2!$S$2:$S$224169, "1", List2!$T$2:$T$224169, "1", List2!$W$2:$W$224169, "tht", List2!$X$2:$X$224169, "m", List2!$A$2:$A$214154, $A50)</f>
        <v>0</v>
      </c>
      <c r="G50" s="103">
        <f>countifs(List!$U$2:$U$161441, $B$9, List!$S$2:$S$161441, "1", List!$T$2:$T$161441, "0", List!$W$2:$W$161441, "tht", List!$X$2:$X$161441, "m", List!$A$2:$A$161441, $A50)+countifs(List2!$U$2:$U$224169, $B$9, List2!$S$2:$S$224169, "1", List2!$T$2:$T$224169, "0", List2!$W$2:$W$224169, "tht", List2!$X$2:$X$224169, "m", List2!$A$2:$A$214154, $A50)</f>
        <v>0</v>
      </c>
      <c r="H50" s="103">
        <f>countifs(List!$U$2:$U$161441, $B$9, List!$S$2:$S$161441, "1", List!$T$2:$T$161441, "1", List!$W$2:$W$161441, "inf", List!$X$2:$X$161441, "a", List!$A$2:$A$161441, $A50)+countifs(List2!$U$2:$U$224169, $B$9, List2!$S$2:$S$224169, "1", List2!$T$2:$T$224169, "1", List2!$W$2:$W$224169, "inf", List2!$X$2:$X$224169, "a", List2!$A$2:$A$214154, $A50)</f>
        <v>0</v>
      </c>
      <c r="I50" s="103">
        <f>countifs(List!$U$2:$U$161441, $B$9, List!$S$2:$S$161441, "1", List!$T$2:$T$161441, "0", List!$W$2:$W$161441, "inf", List!$X$2:$X$161441, "a", List!$A$2:$A$161441, $A50)+countifs(List2!$U$2:$U$224169, $B$9, List2!$S$2:$S$224169, "1", List2!$T$2:$T$224169, "0", List2!$W$2:$W$224169, "inf", List2!$X$2:$X$224169, "a", List2!$A$2:$A$214154, $A50)</f>
        <v>0</v>
      </c>
      <c r="J50" s="103">
        <f>countifs(List!$U$2:$U$161441, $B$9, List!$S$2:$S$161441, "1", List!$T$2:$T$161441, "1", List!$W$2:$W$161441, "inf", List!$X$2:$X$161441, "p", List!$A$2:$A$161441, $A50)+countifs(List2!$U$2:$U$224169, $B$9, List2!$S$2:$S$224169, "1", List2!$T$2:$T$224169, "1", List2!$W$2:$W$224169, "inf", List2!$X$2:$X$224169, "p", List2!$A$2:$A$214154, $A50)</f>
        <v>0</v>
      </c>
      <c r="K50" s="103">
        <f>countifs(List!$U$2:$U$161441, $B$9, List!$S$2:$S$161441, "1", List!$T$2:$T$161441, "0", List!$W$2:$W$161441, "inf", List!$X$2:$X$161441, "p", List!$A$2:$A$161441, $A50)+countifs(List2!$U$2:$U$224169, $B$9, List2!$S$2:$S$224169, "1", List2!$T$2:$T$224169, "0", List2!$W$2:$W$224169, "inf", List2!$X$2:$X$224169, "p", List2!$A$2:$A$214154, $A50)</f>
        <v>0</v>
      </c>
      <c r="L50" s="103">
        <f>countifs(List!$U$2:$U$161441, $B$9, List!$S$2:$S$161441, "1", List!$T$2:$T$161441, "1", List!$W$2:$W$161441, "inf", List!$X$2:$X$161441, "m", List!$A$2:$A$161441, $A50)+countifs(List2!$U$2:$U$224169, $B$9, List2!$S$2:$S$224169, "1", List2!$T$2:$T$224169, "1", List2!$W$2:$W$224169, "inf", List2!$X$2:$X$224169, "m", List2!$A$2:$A$214154, $A50)</f>
        <v>0</v>
      </c>
      <c r="M50" s="103">
        <f>countifs(List!$U$2:$U$161441, $B$9, List!$S$2:$S$161441, "1", List!$T$2:$T$161441, "0", List!$W$2:$W$161441, "inf", List!$X$2:$X$161441, "m", List!$A$2:$A$161441, $A50)+countifs(List2!$U$2:$U$224169, $B$9, List2!$S$2:$S$224169, "1", List2!$T$2:$T$224169, "0", List2!$W$2:$W$224169, "inf", List2!$X$2:$X$224169, "m", List2!$A$2:$A$214154, $A50)</f>
        <v>0</v>
      </c>
      <c r="N50" s="103">
        <f>countifs(List!$U$2:$U$161441, $B$9, List!$S$2:$S$161441, "1", List!$T$2:$T$161441, "1", List!$W$2:$W$161441, "que", List!$X$2:$X$161441, "a", List!$A$2:$A$161441, $A50)+countifs(List2!$U$2:$U$224169, $B$9, List2!$S$2:$S$224169, "1", List2!$T$2:$T$224169, "1", List2!$W$2:$W$224169, "que", List2!$X$2:$X$224169, "a", List2!$A$2:$A$214154, $A50)</f>
        <v>0</v>
      </c>
      <c r="O50" s="103">
        <f>countifs(List!$U$2:$U$161441, $B$9, List!$S$2:$S$161441, "1", List!$T$2:$T$161441, "0", List!$W$2:$W$161441, "que", List!$X$2:$X$161441, "a", List!$A$2:$A$161441, $A50)+countifs(List2!$U$2:$U$224169, $B$9, List2!$S$2:$S$224169, "1", List2!$T$2:$T$224169, "0", List2!$W$2:$W$224169, "que", List2!$X$2:$X$224169, "a", List2!$A$2:$A$214154, $A50)</f>
        <v>0</v>
      </c>
      <c r="P50" s="103">
        <f>countifs(List!$U$2:$U$161441, $B$9, List!$S$2:$S$161441, "1", List!$T$2:$T$161441, "1", List!$W$2:$W$161441, "que", List!$X$2:$X$161441, "p", List!$A$2:$A$161441, $A50)+countifs(List2!$U$2:$U$224169, $B$9, List2!$S$2:$S$224169, "1", List2!$T$2:$T$224169, "1", List2!$W$2:$W$224169, "que", List2!$X$2:$X$224169, "p", List2!$A$2:$A$214154, $A50)</f>
        <v>0</v>
      </c>
      <c r="Q50" s="103">
        <f>countifs(List!$U$2:$U$161441, $B$9, List!$S$2:$S$161441, "1", List!$T$2:$T$161441, "0", List!$W$2:$W$161441, "que", List!$X$2:$X$161441, "p", List!$A$2:$A$161441, $A50)+countifs(List2!$U$2:$U$224169, $B$9, List2!$S$2:$S$224169, "1", List2!$T$2:$T$224169, "0", List2!$W$2:$W$224169, "que", List2!$X$2:$X$224169, "p", List2!$A$2:$A$214154, $A50)</f>
        <v>0</v>
      </c>
      <c r="R50" s="103">
        <f>countifs(List!$U$2:$U$161441, $B$9, List!$S$2:$S$161441, "1", List!$T$2:$T$161441, "1", List!$W$2:$W$161441, "que", List!$X$2:$X$161441, "m", List!$A$2:$A$161441, $A50)+countifs(List2!$U$2:$U$224169, $B$9, List2!$S$2:$S$224169, "1", List2!$T$2:$T$224169, "1", List2!$W$2:$W$224169, "que", List2!$X$2:$X$224169, "m", List2!$A$2:$A$214154, $A50)</f>
        <v>0</v>
      </c>
      <c r="S50" s="103">
        <f>countifs(List!$U$2:$U$161441, $B$9, List!$S$2:$S$161441, "1", List!$T$2:$T$161441, "0", List!$W$2:$W$161441, "que", List!$X$2:$X$161441, "m", List!$A$2:$A$161441, $A50)+countifs(List2!$U$2:$U$224169, $B$9, List2!$S$2:$S$224169, "1", List2!$T$2:$T$224169, "0", List2!$W$2:$W$224169, "que", List2!$X$2:$X$224169, "m", List2!$A$2:$A$214154, $A50)</f>
        <v>0</v>
      </c>
    </row>
    <row r="51">
      <c r="A51" s="106" t="str">
        <f>IF(Graphs!X42 = TRUE,Graphs!W42, 0)</f>
        <v>Trölli.is</v>
      </c>
      <c r="B51" s="103">
        <f>countifs(List!$U$2:$U$161441, $B$9, List!$S$2:$S$161441, "1", List!$T$2:$T$161441, "1", List!$W$2:$W$161441, "tht", List!$X$2:$X$161441, "a", List!$A$2:$A$161441, $A51)+countifs(List2!$U$2:$U$224169, $B$9, List2!$S$2:$S$224169, "1", List2!$T$2:$T$224169, "1", List2!$W$2:$W$224169, "tht", List2!$X$2:$X$224169, "a", List2!$A$2:$A$214154, $A51)</f>
        <v>0</v>
      </c>
      <c r="C51" s="103">
        <f>countifs(List!$U$2:$U$161441, $B$9, List!$S$2:$S$161441, "1", List!$T$2:$T$161441, "0", List!$W$2:$W$161441, "tht", List!$X$2:$X$161441, "a", List!$A$2:$A$161441, $A51)+countifs(List2!$U$2:$U$224169, $B$9, List2!$S$2:$S$224169, "1", List2!$T$2:$T$224169, "0", List2!$W$2:$W$224169, "tht", List2!$X$2:$X$224169, "a", List2!$A$2:$A$214154, $A51)</f>
        <v>0</v>
      </c>
      <c r="D51" s="103">
        <f>countifs(List!$U$2:$U$161441, $B$9, List!$S$2:$S$161441, "1", List!$T$2:$T$161441, "1", List!$W$2:$W$161441, "tht", List!$X$2:$X$161441, "p", List!$A$2:$A$161441, $A51)+countifs(List2!$U$2:$U$224169, $B$9, List2!$S$2:$S$224169, "1", List2!$T$2:$T$224169, "1", List2!$W$2:$W$224169, "tht", List2!$X$2:$X$224169, "p", List2!$A$2:$A$214154, $A51)</f>
        <v>0</v>
      </c>
      <c r="E51" s="103">
        <f>countifs(List!$U$2:$U$161441, $B$9, List!$S$2:$S$161441, "1", List!$T$2:$T$161441, "0", List!$W$2:$W$161441, "tht", List!$X$2:$X$161441, "p", List!$A$2:$A$161441, $A51)+countifs(List2!$U$2:$U$224169, $B$9, List2!$S$2:$S$224169, "1", List2!$T$2:$T$224169, "0", List2!$W$2:$W$224169, "tht", List2!$X$2:$X$224169, "p", List2!$A$2:$A$214154, $A51)</f>
        <v>0</v>
      </c>
      <c r="F51" s="103">
        <f>countifs(List!$U$2:$U$161441, $B$9, List!$S$2:$S$161441, "1", List!$T$2:$T$161441, "1", List!$W$2:$W$161441, "tht", List!$X$2:$X$161441, "m", List!$A$2:$A$161441, $A51)+countifs(List2!$U$2:$U$224169, $B$9, List2!$S$2:$S$224169, "1", List2!$T$2:$T$224169, "1", List2!$W$2:$W$224169, "tht", List2!$X$2:$X$224169, "m", List2!$A$2:$A$214154, $A51)</f>
        <v>0</v>
      </c>
      <c r="G51" s="103">
        <f>countifs(List!$U$2:$U$161441, $B$9, List!$S$2:$S$161441, "1", List!$T$2:$T$161441, "0", List!$W$2:$W$161441, "tht", List!$X$2:$X$161441, "m", List!$A$2:$A$161441, $A51)+countifs(List2!$U$2:$U$224169, $B$9, List2!$S$2:$S$224169, "1", List2!$T$2:$T$224169, "0", List2!$W$2:$W$224169, "tht", List2!$X$2:$X$224169, "m", List2!$A$2:$A$214154, $A51)</f>
        <v>0</v>
      </c>
      <c r="H51" s="103">
        <f>countifs(List!$U$2:$U$161441, $B$9, List!$S$2:$S$161441, "1", List!$T$2:$T$161441, "1", List!$W$2:$W$161441, "inf", List!$X$2:$X$161441, "a", List!$A$2:$A$161441, $A51)+countifs(List2!$U$2:$U$224169, $B$9, List2!$S$2:$S$224169, "1", List2!$T$2:$T$224169, "1", List2!$W$2:$W$224169, "inf", List2!$X$2:$X$224169, "a", List2!$A$2:$A$214154, $A51)</f>
        <v>0</v>
      </c>
      <c r="I51" s="103">
        <f>countifs(List!$U$2:$U$161441, $B$9, List!$S$2:$S$161441, "1", List!$T$2:$T$161441, "0", List!$W$2:$W$161441, "inf", List!$X$2:$X$161441, "a", List!$A$2:$A$161441, $A51)+countifs(List2!$U$2:$U$224169, $B$9, List2!$S$2:$S$224169, "1", List2!$T$2:$T$224169, "0", List2!$W$2:$W$224169, "inf", List2!$X$2:$X$224169, "a", List2!$A$2:$A$214154, $A51)</f>
        <v>0</v>
      </c>
      <c r="J51" s="103">
        <f>countifs(List!$U$2:$U$161441, $B$9, List!$S$2:$S$161441, "1", List!$T$2:$T$161441, "1", List!$W$2:$W$161441, "inf", List!$X$2:$X$161441, "p", List!$A$2:$A$161441, $A51)+countifs(List2!$U$2:$U$224169, $B$9, List2!$S$2:$S$224169, "1", List2!$T$2:$T$224169, "1", List2!$W$2:$W$224169, "inf", List2!$X$2:$X$224169, "p", List2!$A$2:$A$214154, $A51)</f>
        <v>0</v>
      </c>
      <c r="K51" s="103">
        <f>countifs(List!$U$2:$U$161441, $B$9, List!$S$2:$S$161441, "1", List!$T$2:$T$161441, "0", List!$W$2:$W$161441, "inf", List!$X$2:$X$161441, "p", List!$A$2:$A$161441, $A51)+countifs(List2!$U$2:$U$224169, $B$9, List2!$S$2:$S$224169, "1", List2!$T$2:$T$224169, "0", List2!$W$2:$W$224169, "inf", List2!$X$2:$X$224169, "p", List2!$A$2:$A$214154, $A51)</f>
        <v>0</v>
      </c>
      <c r="L51" s="103">
        <f>countifs(List!$U$2:$U$161441, $B$9, List!$S$2:$S$161441, "1", List!$T$2:$T$161441, "1", List!$W$2:$W$161441, "inf", List!$X$2:$X$161441, "m", List!$A$2:$A$161441, $A51)+countifs(List2!$U$2:$U$224169, $B$9, List2!$S$2:$S$224169, "1", List2!$T$2:$T$224169, "1", List2!$W$2:$W$224169, "inf", List2!$X$2:$X$224169, "m", List2!$A$2:$A$214154, $A51)</f>
        <v>0</v>
      </c>
      <c r="M51" s="103">
        <f>countifs(List!$U$2:$U$161441, $B$9, List!$S$2:$S$161441, "1", List!$T$2:$T$161441, "0", List!$W$2:$W$161441, "inf", List!$X$2:$X$161441, "m", List!$A$2:$A$161441, $A51)+countifs(List2!$U$2:$U$224169, $B$9, List2!$S$2:$S$224169, "1", List2!$T$2:$T$224169, "0", List2!$W$2:$W$224169, "inf", List2!$X$2:$X$224169, "m", List2!$A$2:$A$214154, $A51)</f>
        <v>0</v>
      </c>
      <c r="N51" s="103">
        <f>countifs(List!$U$2:$U$161441, $B$9, List!$S$2:$S$161441, "1", List!$T$2:$T$161441, "1", List!$W$2:$W$161441, "que", List!$X$2:$X$161441, "a", List!$A$2:$A$161441, $A51)+countifs(List2!$U$2:$U$224169, $B$9, List2!$S$2:$S$224169, "1", List2!$T$2:$T$224169, "1", List2!$W$2:$W$224169, "que", List2!$X$2:$X$224169, "a", List2!$A$2:$A$214154, $A51)</f>
        <v>0</v>
      </c>
      <c r="O51" s="103">
        <f>countifs(List!$U$2:$U$161441, $B$9, List!$S$2:$S$161441, "1", List!$T$2:$T$161441, "0", List!$W$2:$W$161441, "que", List!$X$2:$X$161441, "a", List!$A$2:$A$161441, $A51)+countifs(List2!$U$2:$U$224169, $B$9, List2!$S$2:$S$224169, "1", List2!$T$2:$T$224169, "0", List2!$W$2:$W$224169, "que", List2!$X$2:$X$224169, "a", List2!$A$2:$A$214154, $A51)</f>
        <v>0</v>
      </c>
      <c r="P51" s="103">
        <f>countifs(List!$U$2:$U$161441, $B$9, List!$S$2:$S$161441, "1", List!$T$2:$T$161441, "1", List!$W$2:$W$161441, "que", List!$X$2:$X$161441, "p", List!$A$2:$A$161441, $A51)+countifs(List2!$U$2:$U$224169, $B$9, List2!$S$2:$S$224169, "1", List2!$T$2:$T$224169, "1", List2!$W$2:$W$224169, "que", List2!$X$2:$X$224169, "p", List2!$A$2:$A$214154, $A51)</f>
        <v>0</v>
      </c>
      <c r="Q51" s="103">
        <f>countifs(List!$U$2:$U$161441, $B$9, List!$S$2:$S$161441, "1", List!$T$2:$T$161441, "0", List!$W$2:$W$161441, "que", List!$X$2:$X$161441, "p", List!$A$2:$A$161441, $A51)+countifs(List2!$U$2:$U$224169, $B$9, List2!$S$2:$S$224169, "1", List2!$T$2:$T$224169, "0", List2!$W$2:$W$224169, "que", List2!$X$2:$X$224169, "p", List2!$A$2:$A$214154, $A51)</f>
        <v>0</v>
      </c>
      <c r="R51" s="103">
        <f>countifs(List!$U$2:$U$161441, $B$9, List!$S$2:$S$161441, "1", List!$T$2:$T$161441, "1", List!$W$2:$W$161441, "que", List!$X$2:$X$161441, "m", List!$A$2:$A$161441, $A51)+countifs(List2!$U$2:$U$224169, $B$9, List2!$S$2:$S$224169, "1", List2!$T$2:$T$224169, "1", List2!$W$2:$W$224169, "que", List2!$X$2:$X$224169, "m", List2!$A$2:$A$214154, $A51)</f>
        <v>0</v>
      </c>
      <c r="S51" s="103">
        <f>countifs(List!$U$2:$U$161441, $B$9, List!$S$2:$S$161441, "1", List!$T$2:$T$161441, "0", List!$W$2:$W$161441, "que", List!$X$2:$X$161441, "m", List!$A$2:$A$161441, $A51)+countifs(List2!$U$2:$U$224169, $B$9, List2!$S$2:$S$224169, "1", List2!$T$2:$T$224169, "0", List2!$W$2:$W$224169, "que", List2!$X$2:$X$224169, "m", List2!$A$2:$A$214154, $A51)</f>
        <v>0</v>
      </c>
    </row>
    <row r="52">
      <c r="A52" s="106" t="str">
        <f>IF(Graphs!X43 = TRUE,Graphs!W43, 0)</f>
        <v>Útgefnar bækur</v>
      </c>
      <c r="B52" s="103">
        <f>countifs(List!$U$2:$U$161441, $B$9, List!$S$2:$S$161441, "1", List!$T$2:$T$161441, "1", List!$W$2:$W$161441, "tht", List!$X$2:$X$161441, "a", List!$A$2:$A$161441, $A52)+countifs(List2!$U$2:$U$224169, $B$9, List2!$S$2:$S$224169, "1", List2!$T$2:$T$224169, "1", List2!$W$2:$W$224169, "tht", List2!$X$2:$X$224169, "a", List2!$A$2:$A$214154, $A52)</f>
        <v>1</v>
      </c>
      <c r="C52" s="103">
        <f>countifs(List!$U$2:$U$161441, $B$9, List!$S$2:$S$161441, "1", List!$T$2:$T$161441, "0", List!$W$2:$W$161441, "tht", List!$X$2:$X$161441, "a", List!$A$2:$A$161441, $A52)+countifs(List2!$U$2:$U$224169, $B$9, List2!$S$2:$S$224169, "1", List2!$T$2:$T$224169, "0", List2!$W$2:$W$224169, "tht", List2!$X$2:$X$224169, "a", List2!$A$2:$A$214154, $A52)</f>
        <v>0</v>
      </c>
      <c r="D52" s="103">
        <f>countifs(List!$U$2:$U$161441, $B$9, List!$S$2:$S$161441, "1", List!$T$2:$T$161441, "1", List!$W$2:$W$161441, "tht", List!$X$2:$X$161441, "p", List!$A$2:$A$161441, $A52)+countifs(List2!$U$2:$U$224169, $B$9, List2!$S$2:$S$224169, "1", List2!$T$2:$T$224169, "1", List2!$W$2:$W$224169, "tht", List2!$X$2:$X$224169, "p", List2!$A$2:$A$214154, $A52)</f>
        <v>0</v>
      </c>
      <c r="E52" s="103">
        <f>countifs(List!$U$2:$U$161441, $B$9, List!$S$2:$S$161441, "1", List!$T$2:$T$161441, "0", List!$W$2:$W$161441, "tht", List!$X$2:$X$161441, "p", List!$A$2:$A$161441, $A52)+countifs(List2!$U$2:$U$224169, $B$9, List2!$S$2:$S$224169, "1", List2!$T$2:$T$224169, "0", List2!$W$2:$W$224169, "tht", List2!$X$2:$X$224169, "p", List2!$A$2:$A$214154, $A52)</f>
        <v>0</v>
      </c>
      <c r="F52" s="103">
        <f>countifs(List!$U$2:$U$161441, $B$9, List!$S$2:$S$161441, "1", List!$T$2:$T$161441, "1", List!$W$2:$W$161441, "tht", List!$X$2:$X$161441, "m", List!$A$2:$A$161441, $A52)+countifs(List2!$U$2:$U$224169, $B$9, List2!$S$2:$S$224169, "1", List2!$T$2:$T$224169, "1", List2!$W$2:$W$224169, "tht", List2!$X$2:$X$224169, "m", List2!$A$2:$A$214154, $A52)</f>
        <v>0</v>
      </c>
      <c r="G52" s="103">
        <f>countifs(List!$U$2:$U$161441, $B$9, List!$S$2:$S$161441, "1", List!$T$2:$T$161441, "0", List!$W$2:$W$161441, "tht", List!$X$2:$X$161441, "m", List!$A$2:$A$161441, $A52)+countifs(List2!$U$2:$U$224169, $B$9, List2!$S$2:$S$224169, "1", List2!$T$2:$T$224169, "0", List2!$W$2:$W$224169, "tht", List2!$X$2:$X$224169, "m", List2!$A$2:$A$214154, $A52)</f>
        <v>0</v>
      </c>
      <c r="H52" s="103">
        <f>countifs(List!$U$2:$U$161441, $B$9, List!$S$2:$S$161441, "1", List!$T$2:$T$161441, "1", List!$W$2:$W$161441, "inf", List!$X$2:$X$161441, "a", List!$A$2:$A$161441, $A52)+countifs(List2!$U$2:$U$224169, $B$9, List2!$S$2:$S$224169, "1", List2!$T$2:$T$224169, "1", List2!$W$2:$W$224169, "inf", List2!$X$2:$X$224169, "a", List2!$A$2:$A$214154, $A52)</f>
        <v>0</v>
      </c>
      <c r="I52" s="103">
        <f>countifs(List!$U$2:$U$161441, $B$9, List!$S$2:$S$161441, "1", List!$T$2:$T$161441, "0", List!$W$2:$W$161441, "inf", List!$X$2:$X$161441, "a", List!$A$2:$A$161441, $A52)+countifs(List2!$U$2:$U$224169, $B$9, List2!$S$2:$S$224169, "1", List2!$T$2:$T$224169, "0", List2!$W$2:$W$224169, "inf", List2!$X$2:$X$224169, "a", List2!$A$2:$A$214154, $A52)</f>
        <v>0</v>
      </c>
      <c r="J52" s="103">
        <f>countifs(List!$U$2:$U$161441, $B$9, List!$S$2:$S$161441, "1", List!$T$2:$T$161441, "1", List!$W$2:$W$161441, "inf", List!$X$2:$X$161441, "p", List!$A$2:$A$161441, $A52)+countifs(List2!$U$2:$U$224169, $B$9, List2!$S$2:$S$224169, "1", List2!$T$2:$T$224169, "1", List2!$W$2:$W$224169, "inf", List2!$X$2:$X$224169, "p", List2!$A$2:$A$214154, $A52)</f>
        <v>0</v>
      </c>
      <c r="K52" s="103">
        <f>countifs(List!$U$2:$U$161441, $B$9, List!$S$2:$S$161441, "1", List!$T$2:$T$161441, "0", List!$W$2:$W$161441, "inf", List!$X$2:$X$161441, "p", List!$A$2:$A$161441, $A52)+countifs(List2!$U$2:$U$224169, $B$9, List2!$S$2:$S$224169, "1", List2!$T$2:$T$224169, "0", List2!$W$2:$W$224169, "inf", List2!$X$2:$X$224169, "p", List2!$A$2:$A$214154, $A52)</f>
        <v>0</v>
      </c>
      <c r="L52" s="103">
        <f>countifs(List!$U$2:$U$161441, $B$9, List!$S$2:$S$161441, "1", List!$T$2:$T$161441, "1", List!$W$2:$W$161441, "inf", List!$X$2:$X$161441, "m", List!$A$2:$A$161441, $A52)+countifs(List2!$U$2:$U$224169, $B$9, List2!$S$2:$S$224169, "1", List2!$T$2:$T$224169, "1", List2!$W$2:$W$224169, "inf", List2!$X$2:$X$224169, "m", List2!$A$2:$A$214154, $A52)</f>
        <v>0</v>
      </c>
      <c r="M52" s="103">
        <f>countifs(List!$U$2:$U$161441, $B$9, List!$S$2:$S$161441, "1", List!$T$2:$T$161441, "0", List!$W$2:$W$161441, "inf", List!$X$2:$X$161441, "m", List!$A$2:$A$161441, $A52)+countifs(List2!$U$2:$U$224169, $B$9, List2!$S$2:$S$224169, "1", List2!$T$2:$T$224169, "0", List2!$W$2:$W$224169, "inf", List2!$X$2:$X$224169, "m", List2!$A$2:$A$214154, $A52)</f>
        <v>0</v>
      </c>
      <c r="N52" s="103">
        <f>countifs(List!$U$2:$U$161441, $B$9, List!$S$2:$S$161441, "1", List!$T$2:$T$161441, "1", List!$W$2:$W$161441, "que", List!$X$2:$X$161441, "a", List!$A$2:$A$161441, $A52)+countifs(List2!$U$2:$U$224169, $B$9, List2!$S$2:$S$224169, "1", List2!$T$2:$T$224169, "1", List2!$W$2:$W$224169, "que", List2!$X$2:$X$224169, "a", List2!$A$2:$A$214154, $A52)</f>
        <v>0</v>
      </c>
      <c r="O52" s="103">
        <f>countifs(List!$U$2:$U$161441, $B$9, List!$S$2:$S$161441, "1", List!$T$2:$T$161441, "0", List!$W$2:$W$161441, "que", List!$X$2:$X$161441, "a", List!$A$2:$A$161441, $A52)+countifs(List2!$U$2:$U$224169, $B$9, List2!$S$2:$S$224169, "1", List2!$T$2:$T$224169, "0", List2!$W$2:$W$224169, "que", List2!$X$2:$X$224169, "a", List2!$A$2:$A$214154, $A52)</f>
        <v>0</v>
      </c>
      <c r="P52" s="103">
        <f>countifs(List!$U$2:$U$161441, $B$9, List!$S$2:$S$161441, "1", List!$T$2:$T$161441, "1", List!$W$2:$W$161441, "que", List!$X$2:$X$161441, "p", List!$A$2:$A$161441, $A52)+countifs(List2!$U$2:$U$224169, $B$9, List2!$S$2:$S$224169, "1", List2!$T$2:$T$224169, "1", List2!$W$2:$W$224169, "que", List2!$X$2:$X$224169, "p", List2!$A$2:$A$214154, $A52)</f>
        <v>0</v>
      </c>
      <c r="Q52" s="103">
        <f>countifs(List!$U$2:$U$161441, $B$9, List!$S$2:$S$161441, "1", List!$T$2:$T$161441, "0", List!$W$2:$W$161441, "que", List!$X$2:$X$161441, "p", List!$A$2:$A$161441, $A52)+countifs(List2!$U$2:$U$224169, $B$9, List2!$S$2:$S$224169, "1", List2!$T$2:$T$224169, "0", List2!$W$2:$W$224169, "que", List2!$X$2:$X$224169, "p", List2!$A$2:$A$214154, $A52)</f>
        <v>0</v>
      </c>
      <c r="R52" s="103">
        <f>countifs(List!$U$2:$U$161441, $B$9, List!$S$2:$S$161441, "1", List!$T$2:$T$161441, "1", List!$W$2:$W$161441, "que", List!$X$2:$X$161441, "m", List!$A$2:$A$161441, $A52)+countifs(List2!$U$2:$U$224169, $B$9, List2!$S$2:$S$224169, "1", List2!$T$2:$T$224169, "1", List2!$W$2:$W$224169, "que", List2!$X$2:$X$224169, "m", List2!$A$2:$A$214154, $A52)</f>
        <v>0</v>
      </c>
      <c r="S52" s="103">
        <f>countifs(List!$U$2:$U$161441, $B$9, List!$S$2:$S$161441, "1", List!$T$2:$T$161441, "0", List!$W$2:$W$161441, "que", List!$X$2:$X$161441, "m", List!$A$2:$A$161441, $A52)+countifs(List2!$U$2:$U$224169, $B$9, List2!$S$2:$S$224169, "1", List2!$T$2:$T$224169, "0", List2!$W$2:$W$224169, "que", List2!$X$2:$X$224169, "m", List2!$A$2:$A$214154, $A52)</f>
        <v>0</v>
      </c>
    </row>
    <row r="53">
      <c r="A53" s="105" t="str">
        <f>IF(Graphs!X44 = TRUE,Graphs!W44, 0)</f>
        <v>Vb.is</v>
      </c>
      <c r="B53" s="103">
        <f>countifs(List!$U$2:$U$161441, $B$9, List!$S$2:$S$161441, "1", List!$T$2:$T$161441, "1", List!$W$2:$W$161441, "tht", List!$X$2:$X$161441, "a", List!$A$2:$A$161441, $A53)+countifs(List2!$U$2:$U$224169, $B$9, List2!$S$2:$S$224169, "1", List2!$T$2:$T$224169, "1", List2!$W$2:$W$224169, "tht", List2!$X$2:$X$224169, "a", List2!$A$2:$A$214154, $A53)</f>
        <v>20</v>
      </c>
      <c r="C53" s="103">
        <f>countifs(List!$U$2:$U$161441, $B$9, List!$S$2:$S$161441, "1", List!$T$2:$T$161441, "0", List!$W$2:$W$161441, "tht", List!$X$2:$X$161441, "a", List!$A$2:$A$161441, $A53)+countifs(List2!$U$2:$U$224169, $B$9, List2!$S$2:$S$224169, "1", List2!$T$2:$T$224169, "0", List2!$W$2:$W$224169, "tht", List2!$X$2:$X$224169, "a", List2!$A$2:$A$214154, $A53)</f>
        <v>4</v>
      </c>
      <c r="D53" s="103">
        <f>countifs(List!$U$2:$U$161441, $B$9, List!$S$2:$S$161441, "1", List!$T$2:$T$161441, "1", List!$W$2:$W$161441, "tht", List!$X$2:$X$161441, "p", List!$A$2:$A$161441, $A53)+countifs(List2!$U$2:$U$224169, $B$9, List2!$S$2:$S$224169, "1", List2!$T$2:$T$224169, "1", List2!$W$2:$W$224169, "tht", List2!$X$2:$X$224169, "p", List2!$A$2:$A$214154, $A53)</f>
        <v>0</v>
      </c>
      <c r="E53" s="103">
        <f>countifs(List!$U$2:$U$161441, $B$9, List!$S$2:$S$161441, "1", List!$T$2:$T$161441, "0", List!$W$2:$W$161441, "tht", List!$X$2:$X$161441, "p", List!$A$2:$A$161441, $A53)+countifs(List2!$U$2:$U$224169, $B$9, List2!$S$2:$S$224169, "1", List2!$T$2:$T$224169, "0", List2!$W$2:$W$224169, "tht", List2!$X$2:$X$224169, "p", List2!$A$2:$A$214154, $A53)</f>
        <v>0</v>
      </c>
      <c r="F53" s="103">
        <f>countifs(List!$U$2:$U$161441, $B$9, List!$S$2:$S$161441, "1", List!$T$2:$T$161441, "1", List!$W$2:$W$161441, "tht", List!$X$2:$X$161441, "m", List!$A$2:$A$161441, $A53)+countifs(List2!$U$2:$U$224169, $B$9, List2!$S$2:$S$224169, "1", List2!$T$2:$T$224169, "1", List2!$W$2:$W$224169, "tht", List2!$X$2:$X$224169, "m", List2!$A$2:$A$214154, $A53)</f>
        <v>0</v>
      </c>
      <c r="G53" s="103">
        <f>countifs(List!$U$2:$U$161441, $B$9, List!$S$2:$S$161441, "1", List!$T$2:$T$161441, "0", List!$W$2:$W$161441, "tht", List!$X$2:$X$161441, "m", List!$A$2:$A$161441, $A53)+countifs(List2!$U$2:$U$224169, $B$9, List2!$S$2:$S$224169, "1", List2!$T$2:$T$224169, "0", List2!$W$2:$W$224169, "tht", List2!$X$2:$X$224169, "m", List2!$A$2:$A$214154, $A53)</f>
        <v>0</v>
      </c>
      <c r="H53" s="103">
        <f>countifs(List!$U$2:$U$161441, $B$9, List!$S$2:$S$161441, "1", List!$T$2:$T$161441, "1", List!$W$2:$W$161441, "inf", List!$X$2:$X$161441, "a", List!$A$2:$A$161441, $A53)+countifs(List2!$U$2:$U$224169, $B$9, List2!$S$2:$S$224169, "1", List2!$T$2:$T$224169, "1", List2!$W$2:$W$224169, "inf", List2!$X$2:$X$224169, "a", List2!$A$2:$A$214154, $A53)</f>
        <v>0</v>
      </c>
      <c r="I53" s="103">
        <f>countifs(List!$U$2:$U$161441, $B$9, List!$S$2:$S$161441, "1", List!$T$2:$T$161441, "0", List!$W$2:$W$161441, "inf", List!$X$2:$X$161441, "a", List!$A$2:$A$161441, $A53)+countifs(List2!$U$2:$U$224169, $B$9, List2!$S$2:$S$224169, "1", List2!$T$2:$T$224169, "0", List2!$W$2:$W$224169, "inf", List2!$X$2:$X$224169, "a", List2!$A$2:$A$214154, $A53)</f>
        <v>0</v>
      </c>
      <c r="J53" s="103">
        <f>countifs(List!$U$2:$U$161441, $B$9, List!$S$2:$S$161441, "1", List!$T$2:$T$161441, "1", List!$W$2:$W$161441, "inf", List!$X$2:$X$161441, "p", List!$A$2:$A$161441, $A53)+countifs(List2!$U$2:$U$224169, $B$9, List2!$S$2:$S$224169, "1", List2!$T$2:$T$224169, "1", List2!$W$2:$W$224169, "inf", List2!$X$2:$X$224169, "p", List2!$A$2:$A$214154, $A53)</f>
        <v>0</v>
      </c>
      <c r="K53" s="103">
        <f>countifs(List!$U$2:$U$161441, $B$9, List!$S$2:$S$161441, "1", List!$T$2:$T$161441, "0", List!$W$2:$W$161441, "inf", List!$X$2:$X$161441, "p", List!$A$2:$A$161441, $A53)+countifs(List2!$U$2:$U$224169, $B$9, List2!$S$2:$S$224169, "1", List2!$T$2:$T$224169, "0", List2!$W$2:$W$224169, "inf", List2!$X$2:$X$224169, "p", List2!$A$2:$A$214154, $A53)</f>
        <v>0</v>
      </c>
      <c r="L53" s="103">
        <f>countifs(List!$U$2:$U$161441, $B$9, List!$S$2:$S$161441, "1", List!$T$2:$T$161441, "1", List!$W$2:$W$161441, "inf", List!$X$2:$X$161441, "m", List!$A$2:$A$161441, $A53)+countifs(List2!$U$2:$U$224169, $B$9, List2!$S$2:$S$224169, "1", List2!$T$2:$T$224169, "1", List2!$W$2:$W$224169, "inf", List2!$X$2:$X$224169, "m", List2!$A$2:$A$214154, $A53)</f>
        <v>0</v>
      </c>
      <c r="M53" s="103">
        <f>countifs(List!$U$2:$U$161441, $B$9, List!$S$2:$S$161441, "1", List!$T$2:$T$161441, "0", List!$W$2:$W$161441, "inf", List!$X$2:$X$161441, "m", List!$A$2:$A$161441, $A53)+countifs(List2!$U$2:$U$224169, $B$9, List2!$S$2:$S$224169, "1", List2!$T$2:$T$224169, "0", List2!$W$2:$W$224169, "inf", List2!$X$2:$X$224169, "m", List2!$A$2:$A$214154, $A53)</f>
        <v>0</v>
      </c>
      <c r="N53" s="103">
        <f>countifs(List!$U$2:$U$161441, $B$9, List!$S$2:$S$161441, "1", List!$T$2:$T$161441, "1", List!$W$2:$W$161441, "que", List!$X$2:$X$161441, "a", List!$A$2:$A$161441, $A53)+countifs(List2!$U$2:$U$224169, $B$9, List2!$S$2:$S$224169, "1", List2!$T$2:$T$224169, "1", List2!$W$2:$W$224169, "que", List2!$X$2:$X$224169, "a", List2!$A$2:$A$214154, $A53)</f>
        <v>0</v>
      </c>
      <c r="O53" s="103">
        <f>countifs(List!$U$2:$U$161441, $B$9, List!$S$2:$S$161441, "1", List!$T$2:$T$161441, "0", List!$W$2:$W$161441, "que", List!$X$2:$X$161441, "a", List!$A$2:$A$161441, $A53)+countifs(List2!$U$2:$U$224169, $B$9, List2!$S$2:$S$224169, "1", List2!$T$2:$T$224169, "0", List2!$W$2:$W$224169, "que", List2!$X$2:$X$224169, "a", List2!$A$2:$A$214154, $A53)</f>
        <v>0</v>
      </c>
      <c r="P53" s="103">
        <f>countifs(List!$U$2:$U$161441, $B$9, List!$S$2:$S$161441, "1", List!$T$2:$T$161441, "1", List!$W$2:$W$161441, "que", List!$X$2:$X$161441, "p", List!$A$2:$A$161441, $A53)+countifs(List2!$U$2:$U$224169, $B$9, List2!$S$2:$S$224169, "1", List2!$T$2:$T$224169, "1", List2!$W$2:$W$224169, "que", List2!$X$2:$X$224169, "p", List2!$A$2:$A$214154, $A53)</f>
        <v>0</v>
      </c>
      <c r="Q53" s="103">
        <f>countifs(List!$U$2:$U$161441, $B$9, List!$S$2:$S$161441, "1", List!$T$2:$T$161441, "0", List!$W$2:$W$161441, "que", List!$X$2:$X$161441, "p", List!$A$2:$A$161441, $A53)+countifs(List2!$U$2:$U$224169, $B$9, List2!$S$2:$S$224169, "1", List2!$T$2:$T$224169, "0", List2!$W$2:$W$224169, "que", List2!$X$2:$X$224169, "p", List2!$A$2:$A$214154, $A53)</f>
        <v>0</v>
      </c>
      <c r="R53" s="103">
        <f>countifs(List!$U$2:$U$161441, $B$9, List!$S$2:$S$161441, "1", List!$T$2:$T$161441, "1", List!$W$2:$W$161441, "que", List!$X$2:$X$161441, "m", List!$A$2:$A$161441, $A53)+countifs(List2!$U$2:$U$224169, $B$9, List2!$S$2:$S$224169, "1", List2!$T$2:$T$224169, "1", List2!$W$2:$W$224169, "que", List2!$X$2:$X$224169, "m", List2!$A$2:$A$214154, $A53)</f>
        <v>0</v>
      </c>
      <c r="S53" s="103">
        <f>countifs(List!$U$2:$U$161441, $B$9, List!$S$2:$S$161441, "1", List!$T$2:$T$161441, "0", List!$W$2:$W$161441, "que", List!$X$2:$X$161441, "m", List!$A$2:$A$161441, $A53)+countifs(List2!$U$2:$U$224169, $B$9, List2!$S$2:$S$224169, "1", List2!$T$2:$T$224169, "0", List2!$W$2:$W$224169, "que", List2!$X$2:$X$224169, "m", List2!$A$2:$A$214154, $A53)</f>
        <v>0</v>
      </c>
    </row>
    <row r="54">
      <c r="A54" s="106" t="str">
        <f>IF(Graphs!X45 = TRUE,Graphs!W45, 0)</f>
        <v>VF -Kylfingur</v>
      </c>
      <c r="B54" s="103">
        <f>countifs(List!$U$2:$U$161441, $B$9, List!$S$2:$S$161441, "1", List!$T$2:$T$161441, "1", List!$W$2:$W$161441, "tht", List!$X$2:$X$161441, "a", List!$A$2:$A$161441, $A54)+countifs(List2!$U$2:$U$224169, $B$9, List2!$S$2:$S$224169, "1", List2!$T$2:$T$224169, "1", List2!$W$2:$W$224169, "tht", List2!$X$2:$X$224169, "a", List2!$A$2:$A$214154, $A54)</f>
        <v>0</v>
      </c>
      <c r="C54" s="103">
        <f>countifs(List!$U$2:$U$161441, $B$9, List!$S$2:$S$161441, "1", List!$T$2:$T$161441, "0", List!$W$2:$W$161441, "tht", List!$X$2:$X$161441, "a", List!$A$2:$A$161441, $A54)+countifs(List2!$U$2:$U$224169, $B$9, List2!$S$2:$S$224169, "1", List2!$T$2:$T$224169, "0", List2!$W$2:$W$224169, "tht", List2!$X$2:$X$224169, "a", List2!$A$2:$A$214154, $A54)</f>
        <v>0</v>
      </c>
      <c r="D54" s="103">
        <f>countifs(List!$U$2:$U$161441, $B$9, List!$S$2:$S$161441, "1", List!$T$2:$T$161441, "1", List!$W$2:$W$161441, "tht", List!$X$2:$X$161441, "p", List!$A$2:$A$161441, $A54)+countifs(List2!$U$2:$U$224169, $B$9, List2!$S$2:$S$224169, "1", List2!$T$2:$T$224169, "1", List2!$W$2:$W$224169, "tht", List2!$X$2:$X$224169, "p", List2!$A$2:$A$214154, $A54)</f>
        <v>0</v>
      </c>
      <c r="E54" s="103">
        <f>countifs(List!$U$2:$U$161441, $B$9, List!$S$2:$S$161441, "1", List!$T$2:$T$161441, "0", List!$W$2:$W$161441, "tht", List!$X$2:$X$161441, "p", List!$A$2:$A$161441, $A54)+countifs(List2!$U$2:$U$224169, $B$9, List2!$S$2:$S$224169, "1", List2!$T$2:$T$224169, "0", List2!$W$2:$W$224169, "tht", List2!$X$2:$X$224169, "p", List2!$A$2:$A$214154, $A54)</f>
        <v>0</v>
      </c>
      <c r="F54" s="103">
        <f>countifs(List!$U$2:$U$161441, $B$9, List!$S$2:$S$161441, "1", List!$T$2:$T$161441, "1", List!$W$2:$W$161441, "tht", List!$X$2:$X$161441, "m", List!$A$2:$A$161441, $A54)+countifs(List2!$U$2:$U$224169, $B$9, List2!$S$2:$S$224169, "1", List2!$T$2:$T$224169, "1", List2!$W$2:$W$224169, "tht", List2!$X$2:$X$224169, "m", List2!$A$2:$A$214154, $A54)</f>
        <v>0</v>
      </c>
      <c r="G54" s="103">
        <f>countifs(List!$U$2:$U$161441, $B$9, List!$S$2:$S$161441, "1", List!$T$2:$T$161441, "0", List!$W$2:$W$161441, "tht", List!$X$2:$X$161441, "m", List!$A$2:$A$161441, $A54)+countifs(List2!$U$2:$U$224169, $B$9, List2!$S$2:$S$224169, "1", List2!$T$2:$T$224169, "0", List2!$W$2:$W$224169, "tht", List2!$X$2:$X$224169, "m", List2!$A$2:$A$214154, $A54)</f>
        <v>0</v>
      </c>
      <c r="H54" s="103">
        <f>countifs(List!$U$2:$U$161441, $B$9, List!$S$2:$S$161441, "1", List!$T$2:$T$161441, "1", List!$W$2:$W$161441, "inf", List!$X$2:$X$161441, "a", List!$A$2:$A$161441, $A54)+countifs(List2!$U$2:$U$224169, $B$9, List2!$S$2:$S$224169, "1", List2!$T$2:$T$224169, "1", List2!$W$2:$W$224169, "inf", List2!$X$2:$X$224169, "a", List2!$A$2:$A$214154, $A54)</f>
        <v>0</v>
      </c>
      <c r="I54" s="103">
        <f>countifs(List!$U$2:$U$161441, $B$9, List!$S$2:$S$161441, "1", List!$T$2:$T$161441, "0", List!$W$2:$W$161441, "inf", List!$X$2:$X$161441, "a", List!$A$2:$A$161441, $A54)+countifs(List2!$U$2:$U$224169, $B$9, List2!$S$2:$S$224169, "1", List2!$T$2:$T$224169, "0", List2!$W$2:$W$224169, "inf", List2!$X$2:$X$224169, "a", List2!$A$2:$A$214154, $A54)</f>
        <v>0</v>
      </c>
      <c r="J54" s="103">
        <f>countifs(List!$U$2:$U$161441, $B$9, List!$S$2:$S$161441, "1", List!$T$2:$T$161441, "1", List!$W$2:$W$161441, "inf", List!$X$2:$X$161441, "p", List!$A$2:$A$161441, $A54)+countifs(List2!$U$2:$U$224169, $B$9, List2!$S$2:$S$224169, "1", List2!$T$2:$T$224169, "1", List2!$W$2:$W$224169, "inf", List2!$X$2:$X$224169, "p", List2!$A$2:$A$214154, $A54)</f>
        <v>0</v>
      </c>
      <c r="K54" s="103">
        <f>countifs(List!$U$2:$U$161441, $B$9, List!$S$2:$S$161441, "1", List!$T$2:$T$161441, "0", List!$W$2:$W$161441, "inf", List!$X$2:$X$161441, "p", List!$A$2:$A$161441, $A54)+countifs(List2!$U$2:$U$224169, $B$9, List2!$S$2:$S$224169, "1", List2!$T$2:$T$224169, "0", List2!$W$2:$W$224169, "inf", List2!$X$2:$X$224169, "p", List2!$A$2:$A$214154, $A54)</f>
        <v>0</v>
      </c>
      <c r="L54" s="103">
        <f>countifs(List!$U$2:$U$161441, $B$9, List!$S$2:$S$161441, "1", List!$T$2:$T$161441, "1", List!$W$2:$W$161441, "inf", List!$X$2:$X$161441, "m", List!$A$2:$A$161441, $A54)+countifs(List2!$U$2:$U$224169, $B$9, List2!$S$2:$S$224169, "1", List2!$T$2:$T$224169, "1", List2!$W$2:$W$224169, "inf", List2!$X$2:$X$224169, "m", List2!$A$2:$A$214154, $A54)</f>
        <v>0</v>
      </c>
      <c r="M54" s="103">
        <f>countifs(List!$U$2:$U$161441, $B$9, List!$S$2:$S$161441, "1", List!$T$2:$T$161441, "0", List!$W$2:$W$161441, "inf", List!$X$2:$X$161441, "m", List!$A$2:$A$161441, $A54)+countifs(List2!$U$2:$U$224169, $B$9, List2!$S$2:$S$224169, "1", List2!$T$2:$T$224169, "0", List2!$W$2:$W$224169, "inf", List2!$X$2:$X$224169, "m", List2!$A$2:$A$214154, $A54)</f>
        <v>0</v>
      </c>
      <c r="N54" s="103">
        <f>countifs(List!$U$2:$U$161441, $B$9, List!$S$2:$S$161441, "1", List!$T$2:$T$161441, "1", List!$W$2:$W$161441, "que", List!$X$2:$X$161441, "a", List!$A$2:$A$161441, $A54)+countifs(List2!$U$2:$U$224169, $B$9, List2!$S$2:$S$224169, "1", List2!$T$2:$T$224169, "1", List2!$W$2:$W$224169, "que", List2!$X$2:$X$224169, "a", List2!$A$2:$A$214154, $A54)</f>
        <v>0</v>
      </c>
      <c r="O54" s="103">
        <f>countifs(List!$U$2:$U$161441, $B$9, List!$S$2:$S$161441, "1", List!$T$2:$T$161441, "0", List!$W$2:$W$161441, "que", List!$X$2:$X$161441, "a", List!$A$2:$A$161441, $A54)+countifs(List2!$U$2:$U$224169, $B$9, List2!$S$2:$S$224169, "1", List2!$T$2:$T$224169, "0", List2!$W$2:$W$224169, "que", List2!$X$2:$X$224169, "a", List2!$A$2:$A$214154, $A54)</f>
        <v>0</v>
      </c>
      <c r="P54" s="103">
        <f>countifs(List!$U$2:$U$161441, $B$9, List!$S$2:$S$161441, "1", List!$T$2:$T$161441, "1", List!$W$2:$W$161441, "que", List!$X$2:$X$161441, "p", List!$A$2:$A$161441, $A54)+countifs(List2!$U$2:$U$224169, $B$9, List2!$S$2:$S$224169, "1", List2!$T$2:$T$224169, "1", List2!$W$2:$W$224169, "que", List2!$X$2:$X$224169, "p", List2!$A$2:$A$214154, $A54)</f>
        <v>0</v>
      </c>
      <c r="Q54" s="103">
        <f>countifs(List!$U$2:$U$161441, $B$9, List!$S$2:$S$161441, "1", List!$T$2:$T$161441, "0", List!$W$2:$W$161441, "que", List!$X$2:$X$161441, "p", List!$A$2:$A$161441, $A54)+countifs(List2!$U$2:$U$224169, $B$9, List2!$S$2:$S$224169, "1", List2!$T$2:$T$224169, "0", List2!$W$2:$W$224169, "que", List2!$X$2:$X$224169, "p", List2!$A$2:$A$214154, $A54)</f>
        <v>0</v>
      </c>
      <c r="R54" s="103">
        <f>countifs(List!$U$2:$U$161441, $B$9, List!$S$2:$S$161441, "1", List!$T$2:$T$161441, "1", List!$W$2:$W$161441, "que", List!$X$2:$X$161441, "m", List!$A$2:$A$161441, $A54)+countifs(List2!$U$2:$U$224169, $B$9, List2!$S$2:$S$224169, "1", List2!$T$2:$T$224169, "1", List2!$W$2:$W$224169, "que", List2!$X$2:$X$224169, "m", List2!$A$2:$A$214154, $A54)</f>
        <v>0</v>
      </c>
      <c r="S54" s="103">
        <f>countifs(List!$U$2:$U$161441, $B$9, List!$S$2:$S$161441, "1", List!$T$2:$T$161441, "0", List!$W$2:$W$161441, "que", List!$X$2:$X$161441, "m", List!$A$2:$A$161441, $A54)+countifs(List2!$U$2:$U$224169, $B$9, List2!$S$2:$S$224169, "1", List2!$T$2:$T$224169, "0", List2!$W$2:$W$224169, "que", List2!$X$2:$X$224169, "m", List2!$A$2:$A$214154, $A54)</f>
        <v>0</v>
      </c>
    </row>
    <row r="55">
      <c r="A55" s="105" t="str">
        <f>IF(Graphs!X46 = TRUE,Graphs!W46, 0)</f>
        <v>Vikudagur.is</v>
      </c>
      <c r="B55" s="103">
        <f>countifs(List!$U$2:$U$161441, $B$9, List!$S$2:$S$161441, "1", List!$T$2:$T$161441, "1", List!$W$2:$W$161441, "tht", List!$X$2:$X$161441, "a", List!$A$2:$A$161441, $A55)+countifs(List2!$U$2:$U$224169, $B$9, List2!$S$2:$S$224169, "1", List2!$T$2:$T$224169, "1", List2!$W$2:$W$224169, "tht", List2!$X$2:$X$224169, "a", List2!$A$2:$A$214154, $A55)</f>
        <v>1</v>
      </c>
      <c r="C55" s="103">
        <f>countifs(List!$U$2:$U$161441, $B$9, List!$S$2:$S$161441, "1", List!$T$2:$T$161441, "0", List!$W$2:$W$161441, "tht", List!$X$2:$X$161441, "a", List!$A$2:$A$161441, $A55)+countifs(List2!$U$2:$U$224169, $B$9, List2!$S$2:$S$224169, "1", List2!$T$2:$T$224169, "0", List2!$W$2:$W$224169, "tht", List2!$X$2:$X$224169, "a", List2!$A$2:$A$214154, $A55)</f>
        <v>1</v>
      </c>
      <c r="D55" s="103">
        <f>countifs(List!$U$2:$U$161441, $B$9, List!$S$2:$S$161441, "1", List!$T$2:$T$161441, "1", List!$W$2:$W$161441, "tht", List!$X$2:$X$161441, "p", List!$A$2:$A$161441, $A55)+countifs(List2!$U$2:$U$224169, $B$9, List2!$S$2:$S$224169, "1", List2!$T$2:$T$224169, "1", List2!$W$2:$W$224169, "tht", List2!$X$2:$X$224169, "p", List2!$A$2:$A$214154, $A55)</f>
        <v>0</v>
      </c>
      <c r="E55" s="103">
        <f>countifs(List!$U$2:$U$161441, $B$9, List!$S$2:$S$161441, "1", List!$T$2:$T$161441, "0", List!$W$2:$W$161441, "tht", List!$X$2:$X$161441, "p", List!$A$2:$A$161441, $A55)+countifs(List2!$U$2:$U$224169, $B$9, List2!$S$2:$S$224169, "1", List2!$T$2:$T$224169, "0", List2!$W$2:$W$224169, "tht", List2!$X$2:$X$224169, "p", List2!$A$2:$A$214154, $A55)</f>
        <v>0</v>
      </c>
      <c r="F55" s="103">
        <f>countifs(List!$U$2:$U$161441, $B$9, List!$S$2:$S$161441, "1", List!$T$2:$T$161441, "1", List!$W$2:$W$161441, "tht", List!$X$2:$X$161441, "m", List!$A$2:$A$161441, $A55)+countifs(List2!$U$2:$U$224169, $B$9, List2!$S$2:$S$224169, "1", List2!$T$2:$T$224169, "1", List2!$W$2:$W$224169, "tht", List2!$X$2:$X$224169, "m", List2!$A$2:$A$214154, $A55)</f>
        <v>0</v>
      </c>
      <c r="G55" s="103">
        <f>countifs(List!$U$2:$U$161441, $B$9, List!$S$2:$S$161441, "1", List!$T$2:$T$161441, "0", List!$W$2:$W$161441, "tht", List!$X$2:$X$161441, "m", List!$A$2:$A$161441, $A55)+countifs(List2!$U$2:$U$224169, $B$9, List2!$S$2:$S$224169, "1", List2!$T$2:$T$224169, "0", List2!$W$2:$W$224169, "tht", List2!$X$2:$X$224169, "m", List2!$A$2:$A$214154, $A55)</f>
        <v>0</v>
      </c>
      <c r="H55" s="103">
        <f>countifs(List!$U$2:$U$161441, $B$9, List!$S$2:$S$161441, "1", List!$T$2:$T$161441, "1", List!$W$2:$W$161441, "inf", List!$X$2:$X$161441, "a", List!$A$2:$A$161441, $A55)+countifs(List2!$U$2:$U$224169, $B$9, List2!$S$2:$S$224169, "1", List2!$T$2:$T$224169, "1", List2!$W$2:$W$224169, "inf", List2!$X$2:$X$224169, "a", List2!$A$2:$A$214154, $A55)</f>
        <v>0</v>
      </c>
      <c r="I55" s="103">
        <f>countifs(List!$U$2:$U$161441, $B$9, List!$S$2:$S$161441, "1", List!$T$2:$T$161441, "0", List!$W$2:$W$161441, "inf", List!$X$2:$X$161441, "a", List!$A$2:$A$161441, $A55)+countifs(List2!$U$2:$U$224169, $B$9, List2!$S$2:$S$224169, "1", List2!$T$2:$T$224169, "0", List2!$W$2:$W$224169, "inf", List2!$X$2:$X$224169, "a", List2!$A$2:$A$214154, $A55)</f>
        <v>0</v>
      </c>
      <c r="J55" s="103">
        <f>countifs(List!$U$2:$U$161441, $B$9, List!$S$2:$S$161441, "1", List!$T$2:$T$161441, "1", List!$W$2:$W$161441, "inf", List!$X$2:$X$161441, "p", List!$A$2:$A$161441, $A55)+countifs(List2!$U$2:$U$224169, $B$9, List2!$S$2:$S$224169, "1", List2!$T$2:$T$224169, "1", List2!$W$2:$W$224169, "inf", List2!$X$2:$X$224169, "p", List2!$A$2:$A$214154, $A55)</f>
        <v>0</v>
      </c>
      <c r="K55" s="103">
        <f>countifs(List!$U$2:$U$161441, $B$9, List!$S$2:$S$161441, "1", List!$T$2:$T$161441, "0", List!$W$2:$W$161441, "inf", List!$X$2:$X$161441, "p", List!$A$2:$A$161441, $A55)+countifs(List2!$U$2:$U$224169, $B$9, List2!$S$2:$S$224169, "1", List2!$T$2:$T$224169, "0", List2!$W$2:$W$224169, "inf", List2!$X$2:$X$224169, "p", List2!$A$2:$A$214154, $A55)</f>
        <v>0</v>
      </c>
      <c r="L55" s="103">
        <f>countifs(List!$U$2:$U$161441, $B$9, List!$S$2:$S$161441, "1", List!$T$2:$T$161441, "1", List!$W$2:$W$161441, "inf", List!$X$2:$X$161441, "m", List!$A$2:$A$161441, $A55)+countifs(List2!$U$2:$U$224169, $B$9, List2!$S$2:$S$224169, "1", List2!$T$2:$T$224169, "1", List2!$W$2:$W$224169, "inf", List2!$X$2:$X$224169, "m", List2!$A$2:$A$214154, $A55)</f>
        <v>0</v>
      </c>
      <c r="M55" s="103">
        <f>countifs(List!$U$2:$U$161441, $B$9, List!$S$2:$S$161441, "1", List!$T$2:$T$161441, "0", List!$W$2:$W$161441, "inf", List!$X$2:$X$161441, "m", List!$A$2:$A$161441, $A55)+countifs(List2!$U$2:$U$224169, $B$9, List2!$S$2:$S$224169, "1", List2!$T$2:$T$224169, "0", List2!$W$2:$W$224169, "inf", List2!$X$2:$X$224169, "m", List2!$A$2:$A$214154, $A55)</f>
        <v>0</v>
      </c>
      <c r="N55" s="103">
        <f>countifs(List!$U$2:$U$161441, $B$9, List!$S$2:$S$161441, "1", List!$T$2:$T$161441, "1", List!$W$2:$W$161441, "que", List!$X$2:$X$161441, "a", List!$A$2:$A$161441, $A55)+countifs(List2!$U$2:$U$224169, $B$9, List2!$S$2:$S$224169, "1", List2!$T$2:$T$224169, "1", List2!$W$2:$W$224169, "que", List2!$X$2:$X$224169, "a", List2!$A$2:$A$214154, $A55)</f>
        <v>0</v>
      </c>
      <c r="O55" s="103">
        <f>countifs(List!$U$2:$U$161441, $B$9, List!$S$2:$S$161441, "1", List!$T$2:$T$161441, "0", List!$W$2:$W$161441, "que", List!$X$2:$X$161441, "a", List!$A$2:$A$161441, $A55)+countifs(List2!$U$2:$U$224169, $B$9, List2!$S$2:$S$224169, "1", List2!$T$2:$T$224169, "0", List2!$W$2:$W$224169, "que", List2!$X$2:$X$224169, "a", List2!$A$2:$A$214154, $A55)</f>
        <v>0</v>
      </c>
      <c r="P55" s="103">
        <f>countifs(List!$U$2:$U$161441, $B$9, List!$S$2:$S$161441, "1", List!$T$2:$T$161441, "1", List!$W$2:$W$161441, "que", List!$X$2:$X$161441, "p", List!$A$2:$A$161441, $A55)+countifs(List2!$U$2:$U$224169, $B$9, List2!$S$2:$S$224169, "1", List2!$T$2:$T$224169, "1", List2!$W$2:$W$224169, "que", List2!$X$2:$X$224169, "p", List2!$A$2:$A$214154, $A55)</f>
        <v>0</v>
      </c>
      <c r="Q55" s="103">
        <f>countifs(List!$U$2:$U$161441, $B$9, List!$S$2:$S$161441, "1", List!$T$2:$T$161441, "0", List!$W$2:$W$161441, "que", List!$X$2:$X$161441, "p", List!$A$2:$A$161441, $A55)+countifs(List2!$U$2:$U$224169, $B$9, List2!$S$2:$S$224169, "1", List2!$T$2:$T$224169, "0", List2!$W$2:$W$224169, "que", List2!$X$2:$X$224169, "p", List2!$A$2:$A$214154, $A55)</f>
        <v>0</v>
      </c>
      <c r="R55" s="103">
        <f>countifs(List!$U$2:$U$161441, $B$9, List!$S$2:$S$161441, "1", List!$T$2:$T$161441, "1", List!$W$2:$W$161441, "que", List!$X$2:$X$161441, "m", List!$A$2:$A$161441, $A55)+countifs(List2!$U$2:$U$224169, $B$9, List2!$S$2:$S$224169, "1", List2!$T$2:$T$224169, "1", List2!$W$2:$W$224169, "que", List2!$X$2:$X$224169, "m", List2!$A$2:$A$214154, $A55)</f>
        <v>0</v>
      </c>
      <c r="S55" s="103">
        <f>countifs(List!$U$2:$U$161441, $B$9, List!$S$2:$S$161441, "1", List!$T$2:$T$161441, "0", List!$W$2:$W$161441, "que", List!$X$2:$X$161441, "m", List!$A$2:$A$161441, $A55)+countifs(List2!$U$2:$U$224169, $B$9, List2!$S$2:$S$224169, "1", List2!$T$2:$T$224169, "0", List2!$W$2:$W$224169, "que", List2!$X$2:$X$224169, "m", List2!$A$2:$A$214154, $A55)</f>
        <v>0</v>
      </c>
    </row>
    <row r="56">
      <c r="A56" s="106" t="str">
        <f>IF(Graphs!X47 = TRUE,Graphs!W47, 0)</f>
        <v>Víkurfréttir</v>
      </c>
      <c r="B56" s="103">
        <f>countifs(List!$U$2:$U$161441, $B$9, List!$S$2:$S$161441, "1", List!$T$2:$T$161441, "1", List!$W$2:$W$161441, "tht", List!$X$2:$X$161441, "a", List!$A$2:$A$161441, $A56)+countifs(List2!$U$2:$U$224169, $B$9, List2!$S$2:$S$224169, "1", List2!$T$2:$T$224169, "1", List2!$W$2:$W$224169, "tht", List2!$X$2:$X$224169, "a", List2!$A$2:$A$214154, $A56)</f>
        <v>3</v>
      </c>
      <c r="C56" s="103">
        <f>countifs(List!$U$2:$U$161441, $B$9, List!$S$2:$S$161441, "1", List!$T$2:$T$161441, "0", List!$W$2:$W$161441, "tht", List!$X$2:$X$161441, "a", List!$A$2:$A$161441, $A56)+countifs(List2!$U$2:$U$224169, $B$9, List2!$S$2:$S$224169, "1", List2!$T$2:$T$224169, "0", List2!$W$2:$W$224169, "tht", List2!$X$2:$X$224169, "a", List2!$A$2:$A$214154, $A56)</f>
        <v>0</v>
      </c>
      <c r="D56" s="103">
        <f>countifs(List!$U$2:$U$161441, $B$9, List!$S$2:$S$161441, "1", List!$T$2:$T$161441, "1", List!$W$2:$W$161441, "tht", List!$X$2:$X$161441, "p", List!$A$2:$A$161441, $A56)+countifs(List2!$U$2:$U$224169, $B$9, List2!$S$2:$S$224169, "1", List2!$T$2:$T$224169, "1", List2!$W$2:$W$224169, "tht", List2!$X$2:$X$224169, "p", List2!$A$2:$A$214154, $A56)</f>
        <v>0</v>
      </c>
      <c r="E56" s="103">
        <f>countifs(List!$U$2:$U$161441, $B$9, List!$S$2:$S$161441, "1", List!$T$2:$T$161441, "0", List!$W$2:$W$161441, "tht", List!$X$2:$X$161441, "p", List!$A$2:$A$161441, $A56)+countifs(List2!$U$2:$U$224169, $B$9, List2!$S$2:$S$224169, "1", List2!$T$2:$T$224169, "0", List2!$W$2:$W$224169, "tht", List2!$X$2:$X$224169, "p", List2!$A$2:$A$214154, $A56)</f>
        <v>0</v>
      </c>
      <c r="F56" s="103">
        <f>countifs(List!$U$2:$U$161441, $B$9, List!$S$2:$S$161441, "1", List!$T$2:$T$161441, "1", List!$W$2:$W$161441, "tht", List!$X$2:$X$161441, "m", List!$A$2:$A$161441, $A56)+countifs(List2!$U$2:$U$224169, $B$9, List2!$S$2:$S$224169, "1", List2!$T$2:$T$224169, "1", List2!$W$2:$W$224169, "tht", List2!$X$2:$X$224169, "m", List2!$A$2:$A$214154, $A56)</f>
        <v>0</v>
      </c>
      <c r="G56" s="103">
        <f>countifs(List!$U$2:$U$161441, $B$9, List!$S$2:$S$161441, "1", List!$T$2:$T$161441, "0", List!$W$2:$W$161441, "tht", List!$X$2:$X$161441, "m", List!$A$2:$A$161441, $A56)+countifs(List2!$U$2:$U$224169, $B$9, List2!$S$2:$S$224169, "1", List2!$T$2:$T$224169, "0", List2!$W$2:$W$224169, "tht", List2!$X$2:$X$224169, "m", List2!$A$2:$A$214154, $A56)</f>
        <v>0</v>
      </c>
      <c r="H56" s="103">
        <f>countifs(List!$U$2:$U$161441, $B$9, List!$S$2:$S$161441, "1", List!$T$2:$T$161441, "1", List!$W$2:$W$161441, "inf", List!$X$2:$X$161441, "a", List!$A$2:$A$161441, $A56)+countifs(List2!$U$2:$U$224169, $B$9, List2!$S$2:$S$224169, "1", List2!$T$2:$T$224169, "1", List2!$W$2:$W$224169, "inf", List2!$X$2:$X$224169, "a", List2!$A$2:$A$214154, $A56)</f>
        <v>0</v>
      </c>
      <c r="I56" s="103">
        <f>countifs(List!$U$2:$U$161441, $B$9, List!$S$2:$S$161441, "1", List!$T$2:$T$161441, "0", List!$W$2:$W$161441, "inf", List!$X$2:$X$161441, "a", List!$A$2:$A$161441, $A56)+countifs(List2!$U$2:$U$224169, $B$9, List2!$S$2:$S$224169, "1", List2!$T$2:$T$224169, "0", List2!$W$2:$W$224169, "inf", List2!$X$2:$X$224169, "a", List2!$A$2:$A$214154, $A56)</f>
        <v>0</v>
      </c>
      <c r="J56" s="103">
        <f>countifs(List!$U$2:$U$161441, $B$9, List!$S$2:$S$161441, "1", List!$T$2:$T$161441, "1", List!$W$2:$W$161441, "inf", List!$X$2:$X$161441, "p", List!$A$2:$A$161441, $A56)+countifs(List2!$U$2:$U$224169, $B$9, List2!$S$2:$S$224169, "1", List2!$T$2:$T$224169, "1", List2!$W$2:$W$224169, "inf", List2!$X$2:$X$224169, "p", List2!$A$2:$A$214154, $A56)</f>
        <v>0</v>
      </c>
      <c r="K56" s="103">
        <f>countifs(List!$U$2:$U$161441, $B$9, List!$S$2:$S$161441, "1", List!$T$2:$T$161441, "0", List!$W$2:$W$161441, "inf", List!$X$2:$X$161441, "p", List!$A$2:$A$161441, $A56)+countifs(List2!$U$2:$U$224169, $B$9, List2!$S$2:$S$224169, "1", List2!$T$2:$T$224169, "0", List2!$W$2:$W$224169, "inf", List2!$X$2:$X$224169, "p", List2!$A$2:$A$214154, $A56)</f>
        <v>0</v>
      </c>
      <c r="L56" s="103">
        <f>countifs(List!$U$2:$U$161441, $B$9, List!$S$2:$S$161441, "1", List!$T$2:$T$161441, "1", List!$W$2:$W$161441, "inf", List!$X$2:$X$161441, "m", List!$A$2:$A$161441, $A56)+countifs(List2!$U$2:$U$224169, $B$9, List2!$S$2:$S$224169, "1", List2!$T$2:$T$224169, "1", List2!$W$2:$W$224169, "inf", List2!$X$2:$X$224169, "m", List2!$A$2:$A$214154, $A56)</f>
        <v>0</v>
      </c>
      <c r="M56" s="103">
        <f>countifs(List!$U$2:$U$161441, $B$9, List!$S$2:$S$161441, "1", List!$T$2:$T$161441, "0", List!$W$2:$W$161441, "inf", List!$X$2:$X$161441, "m", List!$A$2:$A$161441, $A56)+countifs(List2!$U$2:$U$224169, $B$9, List2!$S$2:$S$224169, "1", List2!$T$2:$T$224169, "0", List2!$W$2:$W$224169, "inf", List2!$X$2:$X$224169, "m", List2!$A$2:$A$214154, $A56)</f>
        <v>0</v>
      </c>
      <c r="N56" s="103">
        <f>countifs(List!$U$2:$U$161441, $B$9, List!$S$2:$S$161441, "1", List!$T$2:$T$161441, "1", List!$W$2:$W$161441, "que", List!$X$2:$X$161441, "a", List!$A$2:$A$161441, $A56)+countifs(List2!$U$2:$U$224169, $B$9, List2!$S$2:$S$224169, "1", List2!$T$2:$T$224169, "1", List2!$W$2:$W$224169, "que", List2!$X$2:$X$224169, "a", List2!$A$2:$A$214154, $A56)</f>
        <v>0</v>
      </c>
      <c r="O56" s="103">
        <f>countifs(List!$U$2:$U$161441, $B$9, List!$S$2:$S$161441, "1", List!$T$2:$T$161441, "0", List!$W$2:$W$161441, "que", List!$X$2:$X$161441, "a", List!$A$2:$A$161441, $A56)+countifs(List2!$U$2:$U$224169, $B$9, List2!$S$2:$S$224169, "1", List2!$T$2:$T$224169, "0", List2!$W$2:$W$224169, "que", List2!$X$2:$X$224169, "a", List2!$A$2:$A$214154, $A56)</f>
        <v>0</v>
      </c>
      <c r="P56" s="103">
        <f>countifs(List!$U$2:$U$161441, $B$9, List!$S$2:$S$161441, "1", List!$T$2:$T$161441, "1", List!$W$2:$W$161441, "que", List!$X$2:$X$161441, "p", List!$A$2:$A$161441, $A56)+countifs(List2!$U$2:$U$224169, $B$9, List2!$S$2:$S$224169, "1", List2!$T$2:$T$224169, "1", List2!$W$2:$W$224169, "que", List2!$X$2:$X$224169, "p", List2!$A$2:$A$214154, $A56)</f>
        <v>0</v>
      </c>
      <c r="Q56" s="103">
        <f>countifs(List!$U$2:$U$161441, $B$9, List!$S$2:$S$161441, "1", List!$T$2:$T$161441, "0", List!$W$2:$W$161441, "que", List!$X$2:$X$161441, "p", List!$A$2:$A$161441, $A56)+countifs(List2!$U$2:$U$224169, $B$9, List2!$S$2:$S$224169, "1", List2!$T$2:$T$224169, "0", List2!$W$2:$W$224169, "que", List2!$X$2:$X$224169, "p", List2!$A$2:$A$214154, $A56)</f>
        <v>0</v>
      </c>
      <c r="R56" s="103">
        <f>countifs(List!$U$2:$U$161441, $B$9, List!$S$2:$S$161441, "1", List!$T$2:$T$161441, "1", List!$W$2:$W$161441, "que", List!$X$2:$X$161441, "m", List!$A$2:$A$161441, $A56)+countifs(List2!$U$2:$U$224169, $B$9, List2!$S$2:$S$224169, "1", List2!$T$2:$T$224169, "1", List2!$W$2:$W$224169, "que", List2!$X$2:$X$224169, "m", List2!$A$2:$A$214154, $A56)</f>
        <v>0</v>
      </c>
      <c r="S56" s="103">
        <f>countifs(List!$U$2:$U$161441, $B$9, List!$S$2:$S$161441, "1", List!$T$2:$T$161441, "0", List!$W$2:$W$161441, "que", List!$X$2:$X$161441, "m", List!$A$2:$A$161441, $A56)+countifs(List2!$U$2:$U$224169, $B$9, List2!$S$2:$S$224169, "1", List2!$T$2:$T$224169, "0", List2!$W$2:$W$224169, "que", List2!$X$2:$X$224169, "m", List2!$A$2:$A$214154, $A56)</f>
        <v>0</v>
      </c>
    </row>
    <row r="57">
      <c r="A57" s="106" t="str">
        <f>IF(Graphs!X48 = TRUE,Graphs!W48, 0)</f>
        <v>Viljinn</v>
      </c>
      <c r="B57" s="103">
        <f>countifs(List!$U$2:$U$161441, $B$9, List!$S$2:$S$161441, "1", List!$T$2:$T$161441, "1", List!$W$2:$W$161441, "tht", List!$X$2:$X$161441, "a", List!$A$2:$A$161441, $A57)+countifs(List2!$U$2:$U$224169, $B$9, List2!$S$2:$S$224169, "1", List2!$T$2:$T$224169, "1", List2!$W$2:$W$224169, "tht", List2!$X$2:$X$224169, "a", List2!$A$2:$A$214154, $A57)</f>
        <v>0</v>
      </c>
      <c r="C57" s="103">
        <f>countifs(List!$U$2:$U$161441, $B$9, List!$S$2:$S$161441, "1", List!$T$2:$T$161441, "0", List!$W$2:$W$161441, "tht", List!$X$2:$X$161441, "a", List!$A$2:$A$161441, $A57)+countifs(List2!$U$2:$U$224169, $B$9, List2!$S$2:$S$224169, "1", List2!$T$2:$T$224169, "0", List2!$W$2:$W$224169, "tht", List2!$X$2:$X$224169, "a", List2!$A$2:$A$214154, $A57)</f>
        <v>0</v>
      </c>
      <c r="D57" s="103">
        <f>countifs(List!$U$2:$U$161441, $B$9, List!$S$2:$S$161441, "1", List!$T$2:$T$161441, "1", List!$W$2:$W$161441, "tht", List!$X$2:$X$161441, "p", List!$A$2:$A$161441, $A57)+countifs(List2!$U$2:$U$224169, $B$9, List2!$S$2:$S$224169, "1", List2!$T$2:$T$224169, "1", List2!$W$2:$W$224169, "tht", List2!$X$2:$X$224169, "p", List2!$A$2:$A$214154, $A57)</f>
        <v>0</v>
      </c>
      <c r="E57" s="103">
        <f>countifs(List!$U$2:$U$161441, $B$9, List!$S$2:$S$161441, "1", List!$T$2:$T$161441, "0", List!$W$2:$W$161441, "tht", List!$X$2:$X$161441, "p", List!$A$2:$A$161441, $A57)+countifs(List2!$U$2:$U$224169, $B$9, List2!$S$2:$S$224169, "1", List2!$T$2:$T$224169, "0", List2!$W$2:$W$224169, "tht", List2!$X$2:$X$224169, "p", List2!$A$2:$A$214154, $A57)</f>
        <v>0</v>
      </c>
      <c r="F57" s="103">
        <f>countifs(List!$U$2:$U$161441, $B$9, List!$S$2:$S$161441, "1", List!$T$2:$T$161441, "1", List!$W$2:$W$161441, "tht", List!$X$2:$X$161441, "m", List!$A$2:$A$161441, $A57)+countifs(List2!$U$2:$U$224169, $B$9, List2!$S$2:$S$224169, "1", List2!$T$2:$T$224169, "1", List2!$W$2:$W$224169, "tht", List2!$X$2:$X$224169, "m", List2!$A$2:$A$214154, $A57)</f>
        <v>0</v>
      </c>
      <c r="G57" s="103">
        <f>countifs(List!$U$2:$U$161441, $B$9, List!$S$2:$S$161441, "1", List!$T$2:$T$161441, "0", List!$W$2:$W$161441, "tht", List!$X$2:$X$161441, "m", List!$A$2:$A$161441, $A57)+countifs(List2!$U$2:$U$224169, $B$9, List2!$S$2:$S$224169, "1", List2!$T$2:$T$224169, "0", List2!$W$2:$W$224169, "tht", List2!$X$2:$X$224169, "m", List2!$A$2:$A$214154, $A57)</f>
        <v>0</v>
      </c>
      <c r="H57" s="103">
        <f>countifs(List!$U$2:$U$161441, $B$9, List!$S$2:$S$161441, "1", List!$T$2:$T$161441, "1", List!$W$2:$W$161441, "inf", List!$X$2:$X$161441, "a", List!$A$2:$A$161441, $A57)+countifs(List2!$U$2:$U$224169, $B$9, List2!$S$2:$S$224169, "1", List2!$T$2:$T$224169, "1", List2!$W$2:$W$224169, "inf", List2!$X$2:$X$224169, "a", List2!$A$2:$A$214154, $A57)</f>
        <v>0</v>
      </c>
      <c r="I57" s="103">
        <f>countifs(List!$U$2:$U$161441, $B$9, List!$S$2:$S$161441, "1", List!$T$2:$T$161441, "0", List!$W$2:$W$161441, "inf", List!$X$2:$X$161441, "a", List!$A$2:$A$161441, $A57)+countifs(List2!$U$2:$U$224169, $B$9, List2!$S$2:$S$224169, "1", List2!$T$2:$T$224169, "0", List2!$W$2:$W$224169, "inf", List2!$X$2:$X$224169, "a", List2!$A$2:$A$214154, $A57)</f>
        <v>0</v>
      </c>
      <c r="J57" s="103">
        <f>countifs(List!$U$2:$U$161441, $B$9, List!$S$2:$S$161441, "1", List!$T$2:$T$161441, "1", List!$W$2:$W$161441, "inf", List!$X$2:$X$161441, "p", List!$A$2:$A$161441, $A57)+countifs(List2!$U$2:$U$224169, $B$9, List2!$S$2:$S$224169, "1", List2!$T$2:$T$224169, "1", List2!$W$2:$W$224169, "inf", List2!$X$2:$X$224169, "p", List2!$A$2:$A$214154, $A57)</f>
        <v>0</v>
      </c>
      <c r="K57" s="103">
        <f>countifs(List!$U$2:$U$161441, $B$9, List!$S$2:$S$161441, "1", List!$T$2:$T$161441, "0", List!$W$2:$W$161441, "inf", List!$X$2:$X$161441, "p", List!$A$2:$A$161441, $A57)+countifs(List2!$U$2:$U$224169, $B$9, List2!$S$2:$S$224169, "1", List2!$T$2:$T$224169, "0", List2!$W$2:$W$224169, "inf", List2!$X$2:$X$224169, "p", List2!$A$2:$A$214154, $A57)</f>
        <v>0</v>
      </c>
      <c r="L57" s="103">
        <f>countifs(List!$U$2:$U$161441, $B$9, List!$S$2:$S$161441, "1", List!$T$2:$T$161441, "1", List!$W$2:$W$161441, "inf", List!$X$2:$X$161441, "m", List!$A$2:$A$161441, $A57)+countifs(List2!$U$2:$U$224169, $B$9, List2!$S$2:$S$224169, "1", List2!$T$2:$T$224169, "1", List2!$W$2:$W$224169, "inf", List2!$X$2:$X$224169, "m", List2!$A$2:$A$214154, $A57)</f>
        <v>0</v>
      </c>
      <c r="M57" s="103">
        <f>countifs(List!$U$2:$U$161441, $B$9, List!$S$2:$S$161441, "1", List!$T$2:$T$161441, "0", List!$W$2:$W$161441, "inf", List!$X$2:$X$161441, "m", List!$A$2:$A$161441, $A57)+countifs(List2!$U$2:$U$224169, $B$9, List2!$S$2:$S$224169, "1", List2!$T$2:$T$224169, "0", List2!$W$2:$W$224169, "inf", List2!$X$2:$X$224169, "m", List2!$A$2:$A$214154, $A57)</f>
        <v>0</v>
      </c>
      <c r="N57" s="103">
        <f>countifs(List!$U$2:$U$161441, $B$9, List!$S$2:$S$161441, "1", List!$T$2:$T$161441, "1", List!$W$2:$W$161441, "que", List!$X$2:$X$161441, "a", List!$A$2:$A$161441, $A57)+countifs(List2!$U$2:$U$224169, $B$9, List2!$S$2:$S$224169, "1", List2!$T$2:$T$224169, "1", List2!$W$2:$W$224169, "que", List2!$X$2:$X$224169, "a", List2!$A$2:$A$214154, $A57)</f>
        <v>0</v>
      </c>
      <c r="O57" s="103">
        <f>countifs(List!$U$2:$U$161441, $B$9, List!$S$2:$S$161441, "1", List!$T$2:$T$161441, "0", List!$W$2:$W$161441, "que", List!$X$2:$X$161441, "a", List!$A$2:$A$161441, $A57)+countifs(List2!$U$2:$U$224169, $B$9, List2!$S$2:$S$224169, "1", List2!$T$2:$T$224169, "0", List2!$W$2:$W$224169, "que", List2!$X$2:$X$224169, "a", List2!$A$2:$A$214154, $A57)</f>
        <v>0</v>
      </c>
      <c r="P57" s="103">
        <f>countifs(List!$U$2:$U$161441, $B$9, List!$S$2:$S$161441, "1", List!$T$2:$T$161441, "1", List!$W$2:$W$161441, "que", List!$X$2:$X$161441, "p", List!$A$2:$A$161441, $A57)+countifs(List2!$U$2:$U$224169, $B$9, List2!$S$2:$S$224169, "1", List2!$T$2:$T$224169, "1", List2!$W$2:$W$224169, "que", List2!$X$2:$X$224169, "p", List2!$A$2:$A$214154, $A57)</f>
        <v>0</v>
      </c>
      <c r="Q57" s="103">
        <f>countifs(List!$U$2:$U$161441, $B$9, List!$S$2:$S$161441, "1", List!$T$2:$T$161441, "0", List!$W$2:$W$161441, "que", List!$X$2:$X$161441, "p", List!$A$2:$A$161441, $A57)+countifs(List2!$U$2:$U$224169, $B$9, List2!$S$2:$S$224169, "1", List2!$T$2:$T$224169, "0", List2!$W$2:$W$224169, "que", List2!$X$2:$X$224169, "p", List2!$A$2:$A$214154, $A57)</f>
        <v>0</v>
      </c>
      <c r="R57" s="103">
        <f>countifs(List!$U$2:$U$161441, $B$9, List!$S$2:$S$161441, "1", List!$T$2:$T$161441, "1", List!$W$2:$W$161441, "que", List!$X$2:$X$161441, "m", List!$A$2:$A$161441, $A57)+countifs(List2!$U$2:$U$224169, $B$9, List2!$S$2:$S$224169, "1", List2!$T$2:$T$224169, "1", List2!$W$2:$W$224169, "que", List2!$X$2:$X$224169, "m", List2!$A$2:$A$214154, $A57)</f>
        <v>0</v>
      </c>
      <c r="S57" s="103">
        <f>countifs(List!$U$2:$U$161441, $B$9, List!$S$2:$S$161441, "1", List!$T$2:$T$161441, "0", List!$W$2:$W$161441, "que", List!$X$2:$X$161441, "m", List!$A$2:$A$161441, $A57)+countifs(List2!$U$2:$U$224169, $B$9, List2!$S$2:$S$224169, "1", List2!$T$2:$T$224169, "0", List2!$W$2:$W$224169, "que", List2!$X$2:$X$224169, "m", List2!$A$2:$A$214154, $A57)</f>
        <v>0</v>
      </c>
    </row>
    <row r="58">
      <c r="A58" s="106" t="str">
        <f>IF(Graphs!X49 = TRUE,Graphs!W49, 0)</f>
        <v>Vísindavefurinn</v>
      </c>
      <c r="B58" s="103">
        <f>countifs(List!$U$2:$U$161441, $B$9, List!$S$2:$S$161441, "1", List!$T$2:$T$161441, "1", List!$W$2:$W$161441, "tht", List!$X$2:$X$161441, "a", List!$A$2:$A$161441, $A58)+countifs(List2!$U$2:$U$224169, $B$9, List2!$S$2:$S$224169, "1", List2!$T$2:$T$224169, "1", List2!$W$2:$W$224169, "tht", List2!$X$2:$X$224169, "a", List2!$A$2:$A$214154, $A58)</f>
        <v>12</v>
      </c>
      <c r="C58" s="103">
        <f>countifs(List!$U$2:$U$161441, $B$9, List!$S$2:$S$161441, "1", List!$T$2:$T$161441, "0", List!$W$2:$W$161441, "tht", List!$X$2:$X$161441, "a", List!$A$2:$A$161441, $A58)+countifs(List2!$U$2:$U$224169, $B$9, List2!$S$2:$S$224169, "1", List2!$T$2:$T$224169, "0", List2!$W$2:$W$224169, "tht", List2!$X$2:$X$224169, "a", List2!$A$2:$A$214154, $A58)</f>
        <v>2</v>
      </c>
      <c r="D58" s="103">
        <f>countifs(List!$U$2:$U$161441, $B$9, List!$S$2:$S$161441, "1", List!$T$2:$T$161441, "1", List!$W$2:$W$161441, "tht", List!$X$2:$X$161441, "p", List!$A$2:$A$161441, $A58)+countifs(List2!$U$2:$U$224169, $B$9, List2!$S$2:$S$224169, "1", List2!$T$2:$T$224169, "1", List2!$W$2:$W$224169, "tht", List2!$X$2:$X$224169, "p", List2!$A$2:$A$214154, $A58)</f>
        <v>0</v>
      </c>
      <c r="E58" s="103">
        <f>countifs(List!$U$2:$U$161441, $B$9, List!$S$2:$S$161441, "1", List!$T$2:$T$161441, "0", List!$W$2:$W$161441, "tht", List!$X$2:$X$161441, "p", List!$A$2:$A$161441, $A58)+countifs(List2!$U$2:$U$224169, $B$9, List2!$S$2:$S$224169, "1", List2!$T$2:$T$224169, "0", List2!$W$2:$W$224169, "tht", List2!$X$2:$X$224169, "p", List2!$A$2:$A$214154, $A58)</f>
        <v>0</v>
      </c>
      <c r="F58" s="103">
        <f>countifs(List!$U$2:$U$161441, $B$9, List!$S$2:$S$161441, "1", List!$T$2:$T$161441, "1", List!$W$2:$W$161441, "tht", List!$X$2:$X$161441, "m", List!$A$2:$A$161441, $A58)+countifs(List2!$U$2:$U$224169, $B$9, List2!$S$2:$S$224169, "1", List2!$T$2:$T$224169, "1", List2!$W$2:$W$224169, "tht", List2!$X$2:$X$224169, "m", List2!$A$2:$A$214154, $A58)</f>
        <v>0</v>
      </c>
      <c r="G58" s="103">
        <f>countifs(List!$U$2:$U$161441, $B$9, List!$S$2:$S$161441, "1", List!$T$2:$T$161441, "0", List!$W$2:$W$161441, "tht", List!$X$2:$X$161441, "m", List!$A$2:$A$161441, $A58)+countifs(List2!$U$2:$U$224169, $B$9, List2!$S$2:$S$224169, "1", List2!$T$2:$T$224169, "0", List2!$W$2:$W$224169, "tht", List2!$X$2:$X$224169, "m", List2!$A$2:$A$214154, $A58)</f>
        <v>0</v>
      </c>
      <c r="H58" s="103">
        <f>countifs(List!$U$2:$U$161441, $B$9, List!$S$2:$S$161441, "1", List!$T$2:$T$161441, "1", List!$W$2:$W$161441, "inf", List!$X$2:$X$161441, "a", List!$A$2:$A$161441, $A58)+countifs(List2!$U$2:$U$224169, $B$9, List2!$S$2:$S$224169, "1", List2!$T$2:$T$224169, "1", List2!$W$2:$W$224169, "inf", List2!$X$2:$X$224169, "a", List2!$A$2:$A$214154, $A58)</f>
        <v>0</v>
      </c>
      <c r="I58" s="103">
        <f>countifs(List!$U$2:$U$161441, $B$9, List!$S$2:$S$161441, "1", List!$T$2:$T$161441, "0", List!$W$2:$W$161441, "inf", List!$X$2:$X$161441, "a", List!$A$2:$A$161441, $A58)+countifs(List2!$U$2:$U$224169, $B$9, List2!$S$2:$S$224169, "1", List2!$T$2:$T$224169, "0", List2!$W$2:$W$224169, "inf", List2!$X$2:$X$224169, "a", List2!$A$2:$A$214154, $A58)</f>
        <v>0</v>
      </c>
      <c r="J58" s="103">
        <f>countifs(List!$U$2:$U$161441, $B$9, List!$S$2:$S$161441, "1", List!$T$2:$T$161441, "1", List!$W$2:$W$161441, "inf", List!$X$2:$X$161441, "p", List!$A$2:$A$161441, $A58)+countifs(List2!$U$2:$U$224169, $B$9, List2!$S$2:$S$224169, "1", List2!$T$2:$T$224169, "1", List2!$W$2:$W$224169, "inf", List2!$X$2:$X$224169, "p", List2!$A$2:$A$214154, $A58)</f>
        <v>0</v>
      </c>
      <c r="K58" s="103">
        <f>countifs(List!$U$2:$U$161441, $B$9, List!$S$2:$S$161441, "1", List!$T$2:$T$161441, "0", List!$W$2:$W$161441, "inf", List!$X$2:$X$161441, "p", List!$A$2:$A$161441, $A58)+countifs(List2!$U$2:$U$224169, $B$9, List2!$S$2:$S$224169, "1", List2!$T$2:$T$224169, "0", List2!$W$2:$W$224169, "inf", List2!$X$2:$X$224169, "p", List2!$A$2:$A$214154, $A58)</f>
        <v>0</v>
      </c>
      <c r="L58" s="103">
        <f>countifs(List!$U$2:$U$161441, $B$9, List!$S$2:$S$161441, "1", List!$T$2:$T$161441, "1", List!$W$2:$W$161441, "inf", List!$X$2:$X$161441, "m", List!$A$2:$A$161441, $A58)+countifs(List2!$U$2:$U$224169, $B$9, List2!$S$2:$S$224169, "1", List2!$T$2:$T$224169, "1", List2!$W$2:$W$224169, "inf", List2!$X$2:$X$224169, "m", List2!$A$2:$A$214154, $A58)</f>
        <v>0</v>
      </c>
      <c r="M58" s="103">
        <f>countifs(List!$U$2:$U$161441, $B$9, List!$S$2:$S$161441, "1", List!$T$2:$T$161441, "0", List!$W$2:$W$161441, "inf", List!$X$2:$X$161441, "m", List!$A$2:$A$161441, $A58)+countifs(List2!$U$2:$U$224169, $B$9, List2!$S$2:$S$224169, "1", List2!$T$2:$T$224169, "0", List2!$W$2:$W$224169, "inf", List2!$X$2:$X$224169, "m", List2!$A$2:$A$214154, $A58)</f>
        <v>0</v>
      </c>
      <c r="N58" s="103">
        <f>countifs(List!$U$2:$U$161441, $B$9, List!$S$2:$S$161441, "1", List!$T$2:$T$161441, "1", List!$W$2:$W$161441, "que", List!$X$2:$X$161441, "a", List!$A$2:$A$161441, $A58)+countifs(List2!$U$2:$U$224169, $B$9, List2!$S$2:$S$224169, "1", List2!$T$2:$T$224169, "1", List2!$W$2:$W$224169, "que", List2!$X$2:$X$224169, "a", List2!$A$2:$A$214154, $A58)</f>
        <v>0</v>
      </c>
      <c r="O58" s="103">
        <f>countifs(List!$U$2:$U$161441, $B$9, List!$S$2:$S$161441, "1", List!$T$2:$T$161441, "0", List!$W$2:$W$161441, "que", List!$X$2:$X$161441, "a", List!$A$2:$A$161441, $A58)+countifs(List2!$U$2:$U$224169, $B$9, List2!$S$2:$S$224169, "1", List2!$T$2:$T$224169, "0", List2!$W$2:$W$224169, "que", List2!$X$2:$X$224169, "a", List2!$A$2:$A$214154, $A58)</f>
        <v>0</v>
      </c>
      <c r="P58" s="103">
        <f>countifs(List!$U$2:$U$161441, $B$9, List!$S$2:$S$161441, "1", List!$T$2:$T$161441, "1", List!$W$2:$W$161441, "que", List!$X$2:$X$161441, "p", List!$A$2:$A$161441, $A58)+countifs(List2!$U$2:$U$224169, $B$9, List2!$S$2:$S$224169, "1", List2!$T$2:$T$224169, "1", List2!$W$2:$W$224169, "que", List2!$X$2:$X$224169, "p", List2!$A$2:$A$214154, $A58)</f>
        <v>0</v>
      </c>
      <c r="Q58" s="103">
        <f>countifs(List!$U$2:$U$161441, $B$9, List!$S$2:$S$161441, "1", List!$T$2:$T$161441, "0", List!$W$2:$W$161441, "que", List!$X$2:$X$161441, "p", List!$A$2:$A$161441, $A58)+countifs(List2!$U$2:$U$224169, $B$9, List2!$S$2:$S$224169, "1", List2!$T$2:$T$224169, "0", List2!$W$2:$W$224169, "que", List2!$X$2:$X$224169, "p", List2!$A$2:$A$214154, $A58)</f>
        <v>0</v>
      </c>
      <c r="R58" s="103">
        <f>countifs(List!$U$2:$U$161441, $B$9, List!$S$2:$S$161441, "1", List!$T$2:$T$161441, "1", List!$W$2:$W$161441, "que", List!$X$2:$X$161441, "m", List!$A$2:$A$161441, $A58)+countifs(List2!$U$2:$U$224169, $B$9, List2!$S$2:$S$224169, "1", List2!$T$2:$T$224169, "1", List2!$W$2:$W$224169, "que", List2!$X$2:$X$224169, "m", List2!$A$2:$A$214154, $A58)</f>
        <v>0</v>
      </c>
      <c r="S58" s="103">
        <f>countifs(List!$U$2:$U$161441, $B$9, List!$S$2:$S$161441, "1", List!$T$2:$T$161441, "0", List!$W$2:$W$161441, "que", List!$X$2:$X$161441, "m", List!$A$2:$A$161441, $A58)+countifs(List2!$U$2:$U$224169, $B$9, List2!$S$2:$S$224169, "1", List2!$T$2:$T$224169, "0", List2!$W$2:$W$224169, "que", List2!$X$2:$X$224169, "m", List2!$A$2:$A$214154, $A58)</f>
        <v>0</v>
      </c>
    </row>
    <row r="59">
      <c r="A59" s="106" t="str">
        <f>IF(Graphs!X50 = TRUE,Graphs!W50, 0)</f>
        <v>Vísir.is</v>
      </c>
      <c r="B59" s="103">
        <f>countifs(List!$U$2:$U$161441, $B$9, List!$S$2:$S$161441, "1", List!$T$2:$T$161441, "1", List!$W$2:$W$161441, "tht", List!$X$2:$X$161441, "a", List!$A$2:$A$161441, $A59)+countifs(List2!$U$2:$U$224169, $B$9, List2!$S$2:$S$224169, "1", List2!$T$2:$T$224169, "1", List2!$W$2:$W$224169, "tht", List2!$X$2:$X$224169, "a", List2!$A$2:$A$214154, $A59)</f>
        <v>69</v>
      </c>
      <c r="C59" s="103">
        <f>countifs(List!$U$2:$U$161441, $B$9, List!$S$2:$S$161441, "1", List!$T$2:$T$161441, "0", List!$W$2:$W$161441, "tht", List!$X$2:$X$161441, "a", List!$A$2:$A$161441, $A59)+countifs(List2!$U$2:$U$224169, $B$9, List2!$S$2:$S$224169, "1", List2!$T$2:$T$224169, "0", List2!$W$2:$W$224169, "tht", List2!$X$2:$X$224169, "a", List2!$A$2:$A$214154, $A59)</f>
        <v>20</v>
      </c>
      <c r="D59" s="103">
        <f>countifs(List!$U$2:$U$161441, $B$9, List!$S$2:$S$161441, "1", List!$T$2:$T$161441, "1", List!$W$2:$W$161441, "tht", List!$X$2:$X$161441, "p", List!$A$2:$A$161441, $A59)+countifs(List2!$U$2:$U$224169, $B$9, List2!$S$2:$S$224169, "1", List2!$T$2:$T$224169, "1", List2!$W$2:$W$224169, "tht", List2!$X$2:$X$224169, "p", List2!$A$2:$A$214154, $A59)</f>
        <v>0</v>
      </c>
      <c r="E59" s="103">
        <f>countifs(List!$U$2:$U$161441, $B$9, List!$S$2:$S$161441, "1", List!$T$2:$T$161441, "0", List!$W$2:$W$161441, "tht", List!$X$2:$X$161441, "p", List!$A$2:$A$161441, $A59)+countifs(List2!$U$2:$U$224169, $B$9, List2!$S$2:$S$224169, "1", List2!$T$2:$T$224169, "0", List2!$W$2:$W$224169, "tht", List2!$X$2:$X$224169, "p", List2!$A$2:$A$214154, $A59)</f>
        <v>0</v>
      </c>
      <c r="F59" s="103">
        <f>countifs(List!$U$2:$U$161441, $B$9, List!$S$2:$S$161441, "1", List!$T$2:$T$161441, "1", List!$W$2:$W$161441, "tht", List!$X$2:$X$161441, "m", List!$A$2:$A$161441, $A59)+countifs(List2!$U$2:$U$224169, $B$9, List2!$S$2:$S$224169, "1", List2!$T$2:$T$224169, "1", List2!$W$2:$W$224169, "tht", List2!$X$2:$X$224169, "m", List2!$A$2:$A$214154, $A59)</f>
        <v>0</v>
      </c>
      <c r="G59" s="103">
        <f>countifs(List!$U$2:$U$161441, $B$9, List!$S$2:$S$161441, "1", List!$T$2:$T$161441, "0", List!$W$2:$W$161441, "tht", List!$X$2:$X$161441, "m", List!$A$2:$A$161441, $A59)+countifs(List2!$U$2:$U$224169, $B$9, List2!$S$2:$S$224169, "1", List2!$T$2:$T$224169, "0", List2!$W$2:$W$224169, "tht", List2!$X$2:$X$224169, "m", List2!$A$2:$A$214154, $A59)</f>
        <v>0</v>
      </c>
      <c r="H59" s="103">
        <f>countifs(List!$U$2:$U$161441, $B$9, List!$S$2:$S$161441, "1", List!$T$2:$T$161441, "1", List!$W$2:$W$161441, "inf", List!$X$2:$X$161441, "a", List!$A$2:$A$161441, $A59)+countifs(List2!$U$2:$U$224169, $B$9, List2!$S$2:$S$224169, "1", List2!$T$2:$T$224169, "1", List2!$W$2:$W$224169, "inf", List2!$X$2:$X$224169, "a", List2!$A$2:$A$214154, $A59)</f>
        <v>0</v>
      </c>
      <c r="I59" s="103">
        <f>countifs(List!$U$2:$U$161441, $B$9, List!$S$2:$S$161441, "1", List!$T$2:$T$161441, "0", List!$W$2:$W$161441, "inf", List!$X$2:$X$161441, "a", List!$A$2:$A$161441, $A59)+countifs(List2!$U$2:$U$224169, $B$9, List2!$S$2:$S$224169, "1", List2!$T$2:$T$224169, "0", List2!$W$2:$W$224169, "inf", List2!$X$2:$X$224169, "a", List2!$A$2:$A$214154, $A59)</f>
        <v>0</v>
      </c>
      <c r="J59" s="103">
        <f>countifs(List!$U$2:$U$161441, $B$9, List!$S$2:$S$161441, "1", List!$T$2:$T$161441, "1", List!$W$2:$W$161441, "inf", List!$X$2:$X$161441, "p", List!$A$2:$A$161441, $A59)+countifs(List2!$U$2:$U$224169, $B$9, List2!$S$2:$S$224169, "1", List2!$T$2:$T$224169, "1", List2!$W$2:$W$224169, "inf", List2!$X$2:$X$224169, "p", List2!$A$2:$A$214154, $A59)</f>
        <v>0</v>
      </c>
      <c r="K59" s="103">
        <f>countifs(List!$U$2:$U$161441, $B$9, List!$S$2:$S$161441, "1", List!$T$2:$T$161441, "0", List!$W$2:$W$161441, "inf", List!$X$2:$X$161441, "p", List!$A$2:$A$161441, $A59)+countifs(List2!$U$2:$U$224169, $B$9, List2!$S$2:$S$224169, "1", List2!$T$2:$T$224169, "0", List2!$W$2:$W$224169, "inf", List2!$X$2:$X$224169, "p", List2!$A$2:$A$214154, $A59)</f>
        <v>0</v>
      </c>
      <c r="L59" s="103">
        <f>countifs(List!$U$2:$U$161441, $B$9, List!$S$2:$S$161441, "1", List!$T$2:$T$161441, "1", List!$W$2:$W$161441, "inf", List!$X$2:$X$161441, "m", List!$A$2:$A$161441, $A59)+countifs(List2!$U$2:$U$224169, $B$9, List2!$S$2:$S$224169, "1", List2!$T$2:$T$224169, "1", List2!$W$2:$W$224169, "inf", List2!$X$2:$X$224169, "m", List2!$A$2:$A$214154, $A59)</f>
        <v>0</v>
      </c>
      <c r="M59" s="103">
        <f>countifs(List!$U$2:$U$161441, $B$9, List!$S$2:$S$161441, "1", List!$T$2:$T$161441, "0", List!$W$2:$W$161441, "inf", List!$X$2:$X$161441, "m", List!$A$2:$A$161441, $A59)+countifs(List2!$U$2:$U$224169, $B$9, List2!$S$2:$S$224169, "1", List2!$T$2:$T$224169, "0", List2!$W$2:$W$224169, "inf", List2!$X$2:$X$224169, "m", List2!$A$2:$A$214154, $A59)</f>
        <v>0</v>
      </c>
      <c r="N59" s="103">
        <f>countifs(List!$U$2:$U$161441, $B$9, List!$S$2:$S$161441, "1", List!$T$2:$T$161441, "1", List!$W$2:$W$161441, "que", List!$X$2:$X$161441, "a", List!$A$2:$A$161441, $A59)+countifs(List2!$U$2:$U$224169, $B$9, List2!$S$2:$S$224169, "1", List2!$T$2:$T$224169, "1", List2!$W$2:$W$224169, "que", List2!$X$2:$X$224169, "a", List2!$A$2:$A$214154, $A59)</f>
        <v>0</v>
      </c>
      <c r="O59" s="103">
        <f>countifs(List!$U$2:$U$161441, $B$9, List!$S$2:$S$161441, "1", List!$T$2:$T$161441, "0", List!$W$2:$W$161441, "que", List!$X$2:$X$161441, "a", List!$A$2:$A$161441, $A59)+countifs(List2!$U$2:$U$224169, $B$9, List2!$S$2:$S$224169, "1", List2!$T$2:$T$224169, "0", List2!$W$2:$W$224169, "que", List2!$X$2:$X$224169, "a", List2!$A$2:$A$214154, $A59)</f>
        <v>0</v>
      </c>
      <c r="P59" s="103">
        <f>countifs(List!$U$2:$U$161441, $B$9, List!$S$2:$S$161441, "1", List!$T$2:$T$161441, "1", List!$W$2:$W$161441, "que", List!$X$2:$X$161441, "p", List!$A$2:$A$161441, $A59)+countifs(List2!$U$2:$U$224169, $B$9, List2!$S$2:$S$224169, "1", List2!$T$2:$T$224169, "1", List2!$W$2:$W$224169, "que", List2!$X$2:$X$224169, "p", List2!$A$2:$A$214154, $A59)</f>
        <v>0</v>
      </c>
      <c r="Q59" s="103">
        <f>countifs(List!$U$2:$U$161441, $B$9, List!$S$2:$S$161441, "1", List!$T$2:$T$161441, "0", List!$W$2:$W$161441, "que", List!$X$2:$X$161441, "p", List!$A$2:$A$161441, $A59)+countifs(List2!$U$2:$U$224169, $B$9, List2!$S$2:$S$224169, "1", List2!$T$2:$T$224169, "0", List2!$W$2:$W$224169, "que", List2!$X$2:$X$224169, "p", List2!$A$2:$A$214154, $A59)</f>
        <v>0</v>
      </c>
      <c r="R59" s="103">
        <f>countifs(List!$U$2:$U$161441, $B$9, List!$S$2:$S$161441, "1", List!$T$2:$T$161441, "1", List!$W$2:$W$161441, "que", List!$X$2:$X$161441, "m", List!$A$2:$A$161441, $A59)+countifs(List2!$U$2:$U$224169, $B$9, List2!$S$2:$S$224169, "1", List2!$T$2:$T$224169, "1", List2!$W$2:$W$224169, "que", List2!$X$2:$X$224169, "m", List2!$A$2:$A$214154, $A59)</f>
        <v>0</v>
      </c>
      <c r="S59" s="103">
        <f>countifs(List!$U$2:$U$161441, $B$9, List!$S$2:$S$161441, "1", List!$T$2:$T$161441, "0", List!$W$2:$W$161441, "que", List!$X$2:$X$161441, "m", List!$A$2:$A$161441, $A59)+countifs(List2!$U$2:$U$224169, $B$9, List2!$S$2:$S$224169, "1", List2!$T$2:$T$224169, "0", List2!$W$2:$W$224169, "que", List2!$X$2:$X$224169, "m", List2!$A$2:$A$214154, $A59)</f>
        <v>0</v>
      </c>
    </row>
    <row r="60">
      <c r="A60" s="106" t="str">
        <f>IF(Graphs!X51 = TRUE,Graphs!W51, 0)</f>
        <v>Wikipedia</v>
      </c>
      <c r="B60" s="103">
        <f>countifs(List!$U$2:$U$161441, $B$9, List!$S$2:$S$161441, "1", List!$T$2:$T$161441, "1", List!$W$2:$W$161441, "tht", List!$X$2:$X$161441, "a", List!$A$2:$A$161441, $A60)+countifs(List2!$U$2:$U$224169, $B$9, List2!$S$2:$S$224169, "1", List2!$T$2:$T$224169, "1", List2!$W$2:$W$224169, "tht", List2!$X$2:$X$224169, "a", List2!$A$2:$A$214154, $A60)</f>
        <v>2</v>
      </c>
      <c r="C60" s="103">
        <f>countifs(List!$U$2:$U$161441, $B$9, List!$S$2:$S$161441, "1", List!$T$2:$T$161441, "0", List!$W$2:$W$161441, "tht", List!$X$2:$X$161441, "a", List!$A$2:$A$161441, $A60)+countifs(List2!$U$2:$U$224169, $B$9, List2!$S$2:$S$224169, "1", List2!$T$2:$T$224169, "0", List2!$W$2:$W$224169, "tht", List2!$X$2:$X$224169, "a", List2!$A$2:$A$214154, $A60)</f>
        <v>2</v>
      </c>
      <c r="D60" s="103">
        <f>countifs(List!$U$2:$U$161441, $B$9, List!$S$2:$S$161441, "1", List!$T$2:$T$161441, "1", List!$W$2:$W$161441, "tht", List!$X$2:$X$161441, "p", List!$A$2:$A$161441, $A60)+countifs(List2!$U$2:$U$224169, $B$9, List2!$S$2:$S$224169, "1", List2!$T$2:$T$224169, "1", List2!$W$2:$W$224169, "tht", List2!$X$2:$X$224169, "p", List2!$A$2:$A$214154, $A60)</f>
        <v>0</v>
      </c>
      <c r="E60" s="103">
        <f>countifs(List!$U$2:$U$161441, $B$9, List!$S$2:$S$161441, "1", List!$T$2:$T$161441, "0", List!$W$2:$W$161441, "tht", List!$X$2:$X$161441, "p", List!$A$2:$A$161441, $A60)+countifs(List2!$U$2:$U$224169, $B$9, List2!$S$2:$S$224169, "1", List2!$T$2:$T$224169, "0", List2!$W$2:$W$224169, "tht", List2!$X$2:$X$224169, "p", List2!$A$2:$A$214154, $A60)</f>
        <v>0</v>
      </c>
      <c r="F60" s="103">
        <f>countifs(List!$U$2:$U$161441, $B$9, List!$S$2:$S$161441, "1", List!$T$2:$T$161441, "1", List!$W$2:$W$161441, "tht", List!$X$2:$X$161441, "m", List!$A$2:$A$161441, $A60)+countifs(List2!$U$2:$U$224169, $B$9, List2!$S$2:$S$224169, "1", List2!$T$2:$T$224169, "1", List2!$W$2:$W$224169, "tht", List2!$X$2:$X$224169, "m", List2!$A$2:$A$214154, $A60)</f>
        <v>0</v>
      </c>
      <c r="G60" s="103">
        <f>countifs(List!$U$2:$U$161441, $B$9, List!$S$2:$S$161441, "1", List!$T$2:$T$161441, "0", List!$W$2:$W$161441, "tht", List!$X$2:$X$161441, "m", List!$A$2:$A$161441, $A60)+countifs(List2!$U$2:$U$224169, $B$9, List2!$S$2:$S$224169, "1", List2!$T$2:$T$224169, "0", List2!$W$2:$W$224169, "tht", List2!$X$2:$X$224169, "m", List2!$A$2:$A$214154, $A60)</f>
        <v>0</v>
      </c>
      <c r="H60" s="103">
        <f>countifs(List!$U$2:$U$161441, $B$9, List!$S$2:$S$161441, "1", List!$T$2:$T$161441, "1", List!$W$2:$W$161441, "inf", List!$X$2:$X$161441, "a", List!$A$2:$A$161441, $A60)+countifs(List2!$U$2:$U$224169, $B$9, List2!$S$2:$S$224169, "1", List2!$T$2:$T$224169, "1", List2!$W$2:$W$224169, "inf", List2!$X$2:$X$224169, "a", List2!$A$2:$A$214154, $A60)</f>
        <v>0</v>
      </c>
      <c r="I60" s="103">
        <f>countifs(List!$U$2:$U$161441, $B$9, List!$S$2:$S$161441, "1", List!$T$2:$T$161441, "0", List!$W$2:$W$161441, "inf", List!$X$2:$X$161441, "a", List!$A$2:$A$161441, $A60)+countifs(List2!$U$2:$U$224169, $B$9, List2!$S$2:$S$224169, "1", List2!$T$2:$T$224169, "0", List2!$W$2:$W$224169, "inf", List2!$X$2:$X$224169, "a", List2!$A$2:$A$214154, $A60)</f>
        <v>0</v>
      </c>
      <c r="J60" s="103">
        <f>countifs(List!$U$2:$U$161441, $B$9, List!$S$2:$S$161441, "1", List!$T$2:$T$161441, "1", List!$W$2:$W$161441, "inf", List!$X$2:$X$161441, "p", List!$A$2:$A$161441, $A60)+countifs(List2!$U$2:$U$224169, $B$9, List2!$S$2:$S$224169, "1", List2!$T$2:$T$224169, "1", List2!$W$2:$W$224169, "inf", List2!$X$2:$X$224169, "p", List2!$A$2:$A$214154, $A60)</f>
        <v>0</v>
      </c>
      <c r="K60" s="103">
        <f>countifs(List!$U$2:$U$161441, $B$9, List!$S$2:$S$161441, "1", List!$T$2:$T$161441, "0", List!$W$2:$W$161441, "inf", List!$X$2:$X$161441, "p", List!$A$2:$A$161441, $A60)+countifs(List2!$U$2:$U$224169, $B$9, List2!$S$2:$S$224169, "1", List2!$T$2:$T$224169, "0", List2!$W$2:$W$224169, "inf", List2!$X$2:$X$224169, "p", List2!$A$2:$A$214154, $A60)</f>
        <v>0</v>
      </c>
      <c r="L60" s="103">
        <f>countifs(List!$U$2:$U$161441, $B$9, List!$S$2:$S$161441, "1", List!$T$2:$T$161441, "1", List!$W$2:$W$161441, "inf", List!$X$2:$X$161441, "m", List!$A$2:$A$161441, $A60)+countifs(List2!$U$2:$U$224169, $B$9, List2!$S$2:$S$224169, "1", List2!$T$2:$T$224169, "1", List2!$W$2:$W$224169, "inf", List2!$X$2:$X$224169, "m", List2!$A$2:$A$214154, $A60)</f>
        <v>0</v>
      </c>
      <c r="M60" s="103">
        <f>countifs(List!$U$2:$U$161441, $B$9, List!$S$2:$S$161441, "1", List!$T$2:$T$161441, "0", List!$W$2:$W$161441, "inf", List!$X$2:$X$161441, "m", List!$A$2:$A$161441, $A60)+countifs(List2!$U$2:$U$224169, $B$9, List2!$S$2:$S$224169, "1", List2!$T$2:$T$224169, "0", List2!$W$2:$W$224169, "inf", List2!$X$2:$X$224169, "m", List2!$A$2:$A$214154, $A60)</f>
        <v>0</v>
      </c>
      <c r="N60" s="103">
        <f>countifs(List!$U$2:$U$161441, $B$9, List!$S$2:$S$161441, "1", List!$T$2:$T$161441, "1", List!$W$2:$W$161441, "que", List!$X$2:$X$161441, "a", List!$A$2:$A$161441, $A60)+countifs(List2!$U$2:$U$224169, $B$9, List2!$S$2:$S$224169, "1", List2!$T$2:$T$224169, "1", List2!$W$2:$W$224169, "que", List2!$X$2:$X$224169, "a", List2!$A$2:$A$214154, $A60)</f>
        <v>0</v>
      </c>
      <c r="O60" s="103">
        <f>countifs(List!$U$2:$U$161441, $B$9, List!$S$2:$S$161441, "1", List!$T$2:$T$161441, "0", List!$W$2:$W$161441, "que", List!$X$2:$X$161441, "a", List!$A$2:$A$161441, $A60)+countifs(List2!$U$2:$U$224169, $B$9, List2!$S$2:$S$224169, "1", List2!$T$2:$T$224169, "0", List2!$W$2:$W$224169, "que", List2!$X$2:$X$224169, "a", List2!$A$2:$A$214154, $A60)</f>
        <v>0</v>
      </c>
      <c r="P60" s="103">
        <f>countifs(List!$U$2:$U$161441, $B$9, List!$S$2:$S$161441, "1", List!$T$2:$T$161441, "1", List!$W$2:$W$161441, "que", List!$X$2:$X$161441, "p", List!$A$2:$A$161441, $A60)+countifs(List2!$U$2:$U$224169, $B$9, List2!$S$2:$S$224169, "1", List2!$T$2:$T$224169, "1", List2!$W$2:$W$224169, "que", List2!$X$2:$X$224169, "p", List2!$A$2:$A$214154, $A60)</f>
        <v>0</v>
      </c>
      <c r="Q60" s="103">
        <f>countifs(List!$U$2:$U$161441, $B$9, List!$S$2:$S$161441, "1", List!$T$2:$T$161441, "0", List!$W$2:$W$161441, "que", List!$X$2:$X$161441, "p", List!$A$2:$A$161441, $A60)+countifs(List2!$U$2:$U$224169, $B$9, List2!$S$2:$S$224169, "1", List2!$T$2:$T$224169, "0", List2!$W$2:$W$224169, "que", List2!$X$2:$X$224169, "p", List2!$A$2:$A$214154, $A60)</f>
        <v>0</v>
      </c>
      <c r="R60" s="103">
        <f>countifs(List!$U$2:$U$161441, $B$9, List!$S$2:$S$161441, "1", List!$T$2:$T$161441, "1", List!$W$2:$W$161441, "que", List!$X$2:$X$161441, "m", List!$A$2:$A$161441, $A60)+countifs(List2!$U$2:$U$224169, $B$9, List2!$S$2:$S$224169, "1", List2!$T$2:$T$224169, "1", List2!$W$2:$W$224169, "que", List2!$X$2:$X$224169, "m", List2!$A$2:$A$214154, $A60)</f>
        <v>0</v>
      </c>
      <c r="S60" s="103">
        <f>countifs(List!$U$2:$U$161441, $B$9, List!$S$2:$S$161441, "1", List!$T$2:$T$161441, "0", List!$W$2:$W$161441, "que", List!$X$2:$X$161441, "m", List!$A$2:$A$161441,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37" t="s">
        <v>3026</v>
      </c>
    </row>
    <row r="2">
      <c r="A2" s="37" t="s">
        <v>2</v>
      </c>
      <c r="B2" s="37" t="s">
        <v>3027</v>
      </c>
      <c r="C2" s="37" t="s">
        <v>49</v>
      </c>
      <c r="D2" s="37" t="s">
        <v>50</v>
      </c>
      <c r="E2" s="37" t="s">
        <v>51</v>
      </c>
      <c r="F2" s="37" t="s">
        <v>3017</v>
      </c>
      <c r="G2" s="37" t="s">
        <v>3018</v>
      </c>
      <c r="J2" s="33" t="s">
        <v>3028</v>
      </c>
      <c r="K2" s="33" t="s">
        <v>3029</v>
      </c>
      <c r="L2" s="33" t="s">
        <v>3030</v>
      </c>
      <c r="M2" s="33" t="s">
        <v>3031</v>
      </c>
      <c r="N2" s="33" t="s">
        <v>3032</v>
      </c>
      <c r="O2" s="33" t="s">
        <v>3033</v>
      </c>
      <c r="P2" s="33" t="s">
        <v>3034</v>
      </c>
      <c r="Q2" s="33" t="s">
        <v>3035</v>
      </c>
      <c r="R2" s="33" t="s">
        <v>3036</v>
      </c>
      <c r="S2" s="33" t="s">
        <v>3037</v>
      </c>
      <c r="T2" s="33" t="s">
        <v>3038</v>
      </c>
      <c r="U2" s="33" t="s">
        <v>3039</v>
      </c>
      <c r="V2" s="33" t="s">
        <v>3040</v>
      </c>
      <c r="W2" s="33" t="s">
        <v>3041</v>
      </c>
    </row>
    <row r="3">
      <c r="A3" s="107" t="str">
        <f>Graphs!W3</f>
        <v>433.pressan.is</v>
      </c>
      <c r="B3" s="108" t="str">
        <f t="shared" ref="B3:B51" si="2">V3/(V3+W3)*100</f>
        <v>#DIV/0!</v>
      </c>
      <c r="C3" s="48" t="str">
        <f t="shared" ref="C3:C51" si="3">P3/(P3+Q3)*100</f>
        <v>#DIV/0!</v>
      </c>
      <c r="D3" s="48" t="str">
        <f t="shared" ref="D3:D51" si="4">R3/(R3+S3)*100</f>
        <v>#DIV/0!</v>
      </c>
      <c r="E3" s="48" t="str">
        <f t="shared" ref="E3:E51" si="5">T3/(T3+U3)*100</f>
        <v>#DIV/0!</v>
      </c>
      <c r="F3" s="48" t="str">
        <f t="shared" ref="F3:F51" si="6">J3/(J3+K3)*100</f>
        <v>#DIV/0!</v>
      </c>
      <c r="G3" s="48" t="str">
        <f t="shared" ref="G3:G51" si="7">L3/(L3+M3)*100</f>
        <v>#DIV/0!</v>
      </c>
      <c r="J3" s="103">
        <f>sumproduct(--(MOD(COLUMN(Counting!B12:FY12)-COLUMN(Counting!B12)+6,6)=0),Counting!B12:FY12)</f>
        <v>0</v>
      </c>
      <c r="K3" s="103">
        <f>sumproduct(--(MOD(COLUMN(Counting!C12:FZ12)-COLUMN(Counting!C12)+6,6)=0),Counting!C12:FZ12)</f>
        <v>0</v>
      </c>
      <c r="L3" s="103">
        <f>sumproduct(--(MOD(COLUMN(Counting!D12:GA12)-COLUMN(Counting!D12)+6,6)=0),Counting!D12:GA12)</f>
        <v>0</v>
      </c>
      <c r="M3" s="103">
        <f>sumproduct(--(MOD(COLUMN(Counting!E12:GB12)-COLUMN(Counting!E12)+6,6)=0),Counting!E12:GB12)</f>
        <v>0</v>
      </c>
      <c r="N3" s="103">
        <f>sumproduct(--(MOD(COLUMN(Counting!F12:GC12)-COLUMN(Counting!F12)+6,6)=0),Counting!F12:GC12)</f>
        <v>0</v>
      </c>
      <c r="O3" s="103">
        <f>sumproduct(--(MOD(COLUMN(Counting!G12:GD12)-COLUMN(Counting!G12)+6,6)=0),Counting!G12:GD12)</f>
        <v>0</v>
      </c>
      <c r="P3" s="103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03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03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03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0</v>
      </c>
      <c r="T3" s="103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03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03">
        <f t="shared" ref="V3:W3" si="1">P3+R3+T3</f>
        <v>0</v>
      </c>
      <c r="W3" s="103">
        <f t="shared" si="1"/>
        <v>0</v>
      </c>
    </row>
    <row r="4">
      <c r="A4" s="107" t="str">
        <f>Graphs!W4</f>
        <v>Andriki.is</v>
      </c>
      <c r="B4" s="108">
        <f t="shared" si="2"/>
        <v>100</v>
      </c>
      <c r="C4" s="48">
        <f t="shared" si="3"/>
        <v>100</v>
      </c>
      <c r="D4" s="48" t="str">
        <f t="shared" si="4"/>
        <v>#DIV/0!</v>
      </c>
      <c r="E4" s="48" t="str">
        <f t="shared" si="5"/>
        <v>#DIV/0!</v>
      </c>
      <c r="F4" s="48">
        <f t="shared" si="6"/>
        <v>100</v>
      </c>
      <c r="G4" s="48" t="str">
        <f t="shared" si="7"/>
        <v>#DIV/0!</v>
      </c>
      <c r="J4" s="103">
        <f>sumproduct(--(MOD(COLUMN(Counting!B13:FY13)-COLUMN(Counting!B13)+6,6)=0),Counting!B13:FY13)</f>
        <v>4</v>
      </c>
      <c r="K4" s="103">
        <f>sumproduct(--(MOD(COLUMN(Counting!C13:FZ13)-COLUMN(Counting!C13)+6,6)=0),Counting!C13:FZ13)</f>
        <v>0</v>
      </c>
      <c r="L4" s="103">
        <f>sumproduct(--(MOD(COLUMN(Counting!D13:GA13)-COLUMN(Counting!D13)+6,6)=0),Counting!D13:GA13)</f>
        <v>0</v>
      </c>
      <c r="M4" s="103">
        <f>sumproduct(--(MOD(COLUMN(Counting!E13:GB13)-COLUMN(Counting!E13)+6,6)=0),Counting!E13:GB13)</f>
        <v>0</v>
      </c>
      <c r="N4" s="103">
        <f>sumproduct(--(MOD(COLUMN(Counting!F13:GC13)-COLUMN(Counting!F13)+6,6)=0),Counting!F13:GC13)</f>
        <v>0</v>
      </c>
      <c r="O4" s="103">
        <f>sumproduct(--(MOD(COLUMN(Counting!G13:GD13)-COLUMN(Counting!G13)+6,6)=0),Counting!G13:GD13)</f>
        <v>0</v>
      </c>
      <c r="P4" s="103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4</v>
      </c>
      <c r="Q4" s="103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0</v>
      </c>
      <c r="R4" s="103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03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03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03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03">
        <f t="shared" ref="V4:W4" si="8">P4+R4+T4</f>
        <v>4</v>
      </c>
      <c r="W4" s="103">
        <f t="shared" si="8"/>
        <v>0</v>
      </c>
    </row>
    <row r="5">
      <c r="A5" s="103" t="str">
        <f>Graphs!W5</f>
        <v>Bæjarins besta</v>
      </c>
      <c r="B5" s="108">
        <f t="shared" si="2"/>
        <v>100</v>
      </c>
      <c r="C5" s="48">
        <f t="shared" si="3"/>
        <v>100</v>
      </c>
      <c r="D5" s="48" t="str">
        <f t="shared" si="4"/>
        <v>#DIV/0!</v>
      </c>
      <c r="E5" s="48" t="str">
        <f t="shared" si="5"/>
        <v>#DIV/0!</v>
      </c>
      <c r="F5" s="48">
        <f t="shared" si="6"/>
        <v>100</v>
      </c>
      <c r="G5" s="48" t="str">
        <f t="shared" si="7"/>
        <v>#DIV/0!</v>
      </c>
      <c r="J5" s="103">
        <f>sumproduct(--(MOD(COLUMN(Counting!B14:FY14)-COLUMN(Counting!B14)+6,6)=0),Counting!B14:FY14)</f>
        <v>2</v>
      </c>
      <c r="K5" s="103">
        <f>sumproduct(--(MOD(COLUMN(Counting!C14:FZ14)-COLUMN(Counting!C14)+6,6)=0),Counting!C14:FZ14)</f>
        <v>0</v>
      </c>
      <c r="L5" s="103">
        <f>sumproduct(--(MOD(COLUMN(Counting!D14:GA14)-COLUMN(Counting!D14)+6,6)=0),Counting!D14:GA14)</f>
        <v>0</v>
      </c>
      <c r="M5" s="103">
        <f>sumproduct(--(MOD(COLUMN(Counting!E14:GB14)-COLUMN(Counting!E14)+6,6)=0),Counting!E14:GB14)</f>
        <v>0</v>
      </c>
      <c r="N5" s="103">
        <f>sumproduct(--(MOD(COLUMN(Counting!F14:GC14)-COLUMN(Counting!F14)+6,6)=0),Counting!F14:GC14)</f>
        <v>0</v>
      </c>
      <c r="O5" s="103">
        <f>sumproduct(--(MOD(COLUMN(Counting!G14:GD14)-COLUMN(Counting!G14)+6,6)=0),Counting!G14:GD14)</f>
        <v>0</v>
      </c>
      <c r="P5" s="103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2</v>
      </c>
      <c r="Q5" s="103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0</v>
      </c>
      <c r="R5" s="103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03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0</v>
      </c>
      <c r="T5" s="103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03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03">
        <f t="shared" ref="V5:W5" si="9">P5+R5+T5</f>
        <v>2</v>
      </c>
      <c r="W5" s="103">
        <f t="shared" si="9"/>
        <v>0</v>
      </c>
    </row>
    <row r="6">
      <c r="A6" s="103" t="str">
        <f>Graphs!W6</f>
        <v>Bændablaðið</v>
      </c>
      <c r="B6" s="108">
        <f t="shared" si="2"/>
        <v>40</v>
      </c>
      <c r="C6" s="48">
        <f t="shared" si="3"/>
        <v>40</v>
      </c>
      <c r="D6" s="48" t="str">
        <f t="shared" si="4"/>
        <v>#DIV/0!</v>
      </c>
      <c r="E6" s="48" t="str">
        <f t="shared" si="5"/>
        <v>#DIV/0!</v>
      </c>
      <c r="F6" s="48">
        <f t="shared" si="6"/>
        <v>40</v>
      </c>
      <c r="G6" s="48" t="str">
        <f t="shared" si="7"/>
        <v>#DIV/0!</v>
      </c>
      <c r="J6" s="103">
        <f>sumproduct(--(MOD(COLUMN(Counting!B15:FY15)-COLUMN(Counting!B15)+6,6)=0),Counting!B15:FY15)</f>
        <v>4</v>
      </c>
      <c r="K6" s="103">
        <f>sumproduct(--(MOD(COLUMN(Counting!C15:FZ15)-COLUMN(Counting!C15)+6,6)=0),Counting!C15:FZ15)</f>
        <v>6</v>
      </c>
      <c r="L6" s="103">
        <f>sumproduct(--(MOD(COLUMN(Counting!D15:GA15)-COLUMN(Counting!D15)+6,6)=0),Counting!D15:GA15)</f>
        <v>0</v>
      </c>
      <c r="M6" s="103">
        <f>sumproduct(--(MOD(COLUMN(Counting!E15:GB15)-COLUMN(Counting!E15)+6,6)=0),Counting!E15:GB15)</f>
        <v>0</v>
      </c>
      <c r="N6" s="103">
        <f>sumproduct(--(MOD(COLUMN(Counting!F15:GC15)-COLUMN(Counting!F15)+6,6)=0),Counting!F15:GC15)</f>
        <v>0</v>
      </c>
      <c r="O6" s="103">
        <f>sumproduct(--(MOD(COLUMN(Counting!G15:GD15)-COLUMN(Counting!G15)+6,6)=0),Counting!G15:GD15)</f>
        <v>0</v>
      </c>
      <c r="P6" s="103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4</v>
      </c>
      <c r="Q6" s="103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6</v>
      </c>
      <c r="R6" s="103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03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03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03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03">
        <f t="shared" ref="V6:W6" si="10">P6+R6+T6</f>
        <v>4</v>
      </c>
      <c r="W6" s="103">
        <f t="shared" si="10"/>
        <v>6</v>
      </c>
    </row>
    <row r="7">
      <c r="A7" s="107" t="str">
        <f>Graphs!W7</f>
        <v>Bleikt.is</v>
      </c>
      <c r="B7" s="108">
        <f t="shared" si="2"/>
        <v>50</v>
      </c>
      <c r="C7" s="48">
        <f t="shared" si="3"/>
        <v>50</v>
      </c>
      <c r="D7" s="48" t="str">
        <f t="shared" si="4"/>
        <v>#DIV/0!</v>
      </c>
      <c r="E7" s="48" t="str">
        <f t="shared" si="5"/>
        <v>#DIV/0!</v>
      </c>
      <c r="F7" s="48">
        <f t="shared" si="6"/>
        <v>50</v>
      </c>
      <c r="G7" s="48" t="str">
        <f t="shared" si="7"/>
        <v>#DIV/0!</v>
      </c>
      <c r="J7" s="103">
        <f>sumproduct(--(MOD(COLUMN(Counting!B16:FY16)-COLUMN(Counting!B16)+6,6)=0),Counting!B16:FY16)</f>
        <v>1</v>
      </c>
      <c r="K7" s="103">
        <f>sumproduct(--(MOD(COLUMN(Counting!C16:FZ16)-COLUMN(Counting!C16)+6,6)=0),Counting!C16:FZ16)</f>
        <v>1</v>
      </c>
      <c r="L7" s="103">
        <f>sumproduct(--(MOD(COLUMN(Counting!D16:GA16)-COLUMN(Counting!D16)+6,6)=0),Counting!D16:GA16)</f>
        <v>0</v>
      </c>
      <c r="M7" s="103">
        <f>sumproduct(--(MOD(COLUMN(Counting!E16:GB16)-COLUMN(Counting!E16)+6,6)=0),Counting!E16:GB16)</f>
        <v>0</v>
      </c>
      <c r="N7" s="103">
        <f>sumproduct(--(MOD(COLUMN(Counting!F16:GC16)-COLUMN(Counting!F16)+6,6)=0),Counting!F16:GC16)</f>
        <v>0</v>
      </c>
      <c r="O7" s="103">
        <f>sumproduct(--(MOD(COLUMN(Counting!G16:GD16)-COLUMN(Counting!G16)+6,6)=0),Counting!G16:GD16)</f>
        <v>0</v>
      </c>
      <c r="P7" s="103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1</v>
      </c>
      <c r="Q7" s="103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1</v>
      </c>
      <c r="R7" s="103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03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0</v>
      </c>
      <c r="T7" s="103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03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03">
        <f t="shared" ref="V7:W7" si="11">P7+R7+T7</f>
        <v>1</v>
      </c>
      <c r="W7" s="103">
        <f t="shared" si="11"/>
        <v>1</v>
      </c>
    </row>
    <row r="8">
      <c r="A8" s="103" t="str">
        <f>Graphs!W8</f>
        <v>Bóndi.is</v>
      </c>
      <c r="B8" s="108" t="str">
        <f t="shared" si="2"/>
        <v>#DIV/0!</v>
      </c>
      <c r="C8" s="48" t="str">
        <f t="shared" si="3"/>
        <v>#DIV/0!</v>
      </c>
      <c r="D8" s="48" t="str">
        <f t="shared" si="4"/>
        <v>#DIV/0!</v>
      </c>
      <c r="E8" s="48" t="str">
        <f t="shared" si="5"/>
        <v>#DIV/0!</v>
      </c>
      <c r="F8" s="48" t="str">
        <f t="shared" si="6"/>
        <v>#DIV/0!</v>
      </c>
      <c r="G8" s="48" t="str">
        <f t="shared" si="7"/>
        <v>#DIV/0!</v>
      </c>
      <c r="J8" s="103">
        <f>sumproduct(--(MOD(COLUMN(Counting!B17:FY17)-COLUMN(Counting!B17)+6,6)=0),Counting!B17:FY17)</f>
        <v>0</v>
      </c>
      <c r="K8" s="103">
        <f>sumproduct(--(MOD(COLUMN(Counting!C17:FZ17)-COLUMN(Counting!C17)+6,6)=0),Counting!C17:FZ17)</f>
        <v>0</v>
      </c>
      <c r="L8" s="103">
        <f>sumproduct(--(MOD(COLUMN(Counting!D17:GA17)-COLUMN(Counting!D17)+6,6)=0),Counting!D17:GA17)</f>
        <v>0</v>
      </c>
      <c r="M8" s="103">
        <f>sumproduct(--(MOD(COLUMN(Counting!E17:GB17)-COLUMN(Counting!E17)+6,6)=0),Counting!E17:GB17)</f>
        <v>0</v>
      </c>
      <c r="N8" s="103">
        <f>sumproduct(--(MOD(COLUMN(Counting!F17:GC17)-COLUMN(Counting!F17)+6,6)=0),Counting!F17:GC17)</f>
        <v>0</v>
      </c>
      <c r="O8" s="103">
        <f>sumproduct(--(MOD(COLUMN(Counting!G17:GD17)-COLUMN(Counting!G17)+6,6)=0),Counting!G17:GD17)</f>
        <v>0</v>
      </c>
      <c r="P8" s="103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03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03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03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03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03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03">
        <f t="shared" ref="V8:W8" si="12">P8+R8+T8</f>
        <v>0</v>
      </c>
      <c r="W8" s="103">
        <f t="shared" si="12"/>
        <v>0</v>
      </c>
    </row>
    <row r="9">
      <c r="A9" s="103" t="str">
        <f>Graphs!W9</f>
        <v>Bylgjan</v>
      </c>
      <c r="B9" s="108">
        <f t="shared" si="2"/>
        <v>100</v>
      </c>
      <c r="C9" s="48">
        <f t="shared" si="3"/>
        <v>100</v>
      </c>
      <c r="D9" s="48" t="str">
        <f t="shared" si="4"/>
        <v>#DIV/0!</v>
      </c>
      <c r="E9" s="48" t="str">
        <f t="shared" si="5"/>
        <v>#DIV/0!</v>
      </c>
      <c r="F9" s="48">
        <f t="shared" si="6"/>
        <v>100</v>
      </c>
      <c r="G9" s="48" t="str">
        <f t="shared" si="7"/>
        <v>#DIV/0!</v>
      </c>
      <c r="J9" s="103">
        <f>sumproduct(--(MOD(COLUMN(Counting!B18:FY18)-COLUMN(Counting!B18)+6,6)=0),Counting!B18:FY18)</f>
        <v>1</v>
      </c>
      <c r="K9" s="103">
        <f>sumproduct(--(MOD(COLUMN(Counting!C18:FZ18)-COLUMN(Counting!C18)+6,6)=0),Counting!C18:FZ18)</f>
        <v>0</v>
      </c>
      <c r="L9" s="103">
        <f>sumproduct(--(MOD(COLUMN(Counting!D18:GA18)-COLUMN(Counting!D18)+6,6)=0),Counting!D18:GA18)</f>
        <v>0</v>
      </c>
      <c r="M9" s="103">
        <f>sumproduct(--(MOD(COLUMN(Counting!E18:GB18)-COLUMN(Counting!E18)+6,6)=0),Counting!E18:GB18)</f>
        <v>0</v>
      </c>
      <c r="N9" s="103">
        <f>sumproduct(--(MOD(COLUMN(Counting!F18:GC18)-COLUMN(Counting!F18)+6,6)=0),Counting!F18:GC18)</f>
        <v>0</v>
      </c>
      <c r="O9" s="103">
        <f>sumproduct(--(MOD(COLUMN(Counting!G18:GD18)-COLUMN(Counting!G18)+6,6)=0),Counting!G18:GD18)</f>
        <v>0</v>
      </c>
      <c r="P9" s="103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1</v>
      </c>
      <c r="Q9" s="103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0</v>
      </c>
      <c r="R9" s="103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03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0</v>
      </c>
      <c r="T9" s="103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03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03">
        <f t="shared" ref="V9:W9" si="13">P9+R9+T9</f>
        <v>1</v>
      </c>
      <c r="W9" s="103">
        <f t="shared" si="13"/>
        <v>0</v>
      </c>
    </row>
    <row r="10">
      <c r="A10" s="107" t="str">
        <f>Graphs!W10</f>
        <v>DV.is</v>
      </c>
      <c r="B10" s="108">
        <f t="shared" si="2"/>
        <v>76</v>
      </c>
      <c r="C10" s="48">
        <f t="shared" si="3"/>
        <v>76</v>
      </c>
      <c r="D10" s="48" t="str">
        <f t="shared" si="4"/>
        <v>#DIV/0!</v>
      </c>
      <c r="E10" s="48" t="str">
        <f t="shared" si="5"/>
        <v>#DIV/0!</v>
      </c>
      <c r="F10" s="48">
        <f t="shared" si="6"/>
        <v>76</v>
      </c>
      <c r="G10" s="48" t="str">
        <f t="shared" si="7"/>
        <v>#DIV/0!</v>
      </c>
      <c r="J10" s="103">
        <f>sumproduct(--(MOD(COLUMN(Counting!B19:FY19)-COLUMN(Counting!B19)+6,6)=0),Counting!B19:FY19)</f>
        <v>38</v>
      </c>
      <c r="K10" s="103">
        <f>sumproduct(--(MOD(COLUMN(Counting!C19:FZ19)-COLUMN(Counting!C19)+6,6)=0),Counting!C19:FZ19)</f>
        <v>12</v>
      </c>
      <c r="L10" s="103">
        <f>sumproduct(--(MOD(COLUMN(Counting!D19:GA19)-COLUMN(Counting!D19)+6,6)=0),Counting!D19:GA19)</f>
        <v>0</v>
      </c>
      <c r="M10" s="103">
        <f>sumproduct(--(MOD(COLUMN(Counting!E19:GB19)-COLUMN(Counting!E19)+6,6)=0),Counting!E19:GB19)</f>
        <v>0</v>
      </c>
      <c r="N10" s="103">
        <f>sumproduct(--(MOD(COLUMN(Counting!F19:GC19)-COLUMN(Counting!F19)+6,6)=0),Counting!F19:GC19)</f>
        <v>0</v>
      </c>
      <c r="O10" s="103">
        <f>sumproduct(--(MOD(COLUMN(Counting!G19:GD19)-COLUMN(Counting!G19)+6,6)=0),Counting!G19:GD19)</f>
        <v>0</v>
      </c>
      <c r="P10" s="103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38</v>
      </c>
      <c r="Q10" s="103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12</v>
      </c>
      <c r="R10" s="103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0</v>
      </c>
      <c r="S10" s="103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0</v>
      </c>
      <c r="T10" s="103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03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03">
        <f t="shared" ref="V10:W10" si="14">P10+R10+T10</f>
        <v>38</v>
      </c>
      <c r="W10" s="103">
        <f t="shared" si="14"/>
        <v>12</v>
      </c>
    </row>
    <row r="11">
      <c r="A11" s="103" t="str">
        <f>Graphs!W11</f>
        <v>Eiðfaxi</v>
      </c>
      <c r="B11" s="108" t="str">
        <f t="shared" si="2"/>
        <v>#DIV/0!</v>
      </c>
      <c r="C11" s="48" t="str">
        <f t="shared" si="3"/>
        <v>#DIV/0!</v>
      </c>
      <c r="D11" s="48" t="str">
        <f t="shared" si="4"/>
        <v>#DIV/0!</v>
      </c>
      <c r="E11" s="48" t="str">
        <f t="shared" si="5"/>
        <v>#DIV/0!</v>
      </c>
      <c r="F11" s="48" t="str">
        <f t="shared" si="6"/>
        <v>#DIV/0!</v>
      </c>
      <c r="G11" s="48" t="str">
        <f t="shared" si="7"/>
        <v>#DIV/0!</v>
      </c>
      <c r="J11" s="103">
        <f>sumproduct(--(MOD(COLUMN(Counting!B20:FY20)-COLUMN(Counting!B20)+6,6)=0),Counting!B20:FY20)</f>
        <v>0</v>
      </c>
      <c r="K11" s="103">
        <f>sumproduct(--(MOD(COLUMN(Counting!C20:FZ20)-COLUMN(Counting!C20)+6,6)=0),Counting!C20:FZ20)</f>
        <v>0</v>
      </c>
      <c r="L11" s="103">
        <f>sumproduct(--(MOD(COLUMN(Counting!D20:GA20)-COLUMN(Counting!D20)+6,6)=0),Counting!D20:GA20)</f>
        <v>0</v>
      </c>
      <c r="M11" s="103">
        <f>sumproduct(--(MOD(COLUMN(Counting!E20:GB20)-COLUMN(Counting!E20)+6,6)=0),Counting!E20:GB20)</f>
        <v>0</v>
      </c>
      <c r="N11" s="103">
        <f>sumproduct(--(MOD(COLUMN(Counting!F20:GC20)-COLUMN(Counting!F20)+6,6)=0),Counting!F20:GC20)</f>
        <v>0</v>
      </c>
      <c r="O11" s="103">
        <f>sumproduct(--(MOD(COLUMN(Counting!G20:GD20)-COLUMN(Counting!G20)+6,6)=0),Counting!G20:GD20)</f>
        <v>0</v>
      </c>
      <c r="P11" s="103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03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0</v>
      </c>
      <c r="R11" s="103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03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0</v>
      </c>
      <c r="T11" s="103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03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03">
        <f t="shared" ref="V11:W11" si="15">P11+R11+T11</f>
        <v>0</v>
      </c>
      <c r="W11" s="103">
        <f t="shared" si="15"/>
        <v>0</v>
      </c>
    </row>
    <row r="12">
      <c r="A12" s="103" t="str">
        <f>Graphs!W12</f>
        <v>Eyjafréttir.is</v>
      </c>
      <c r="B12" s="108">
        <f t="shared" si="2"/>
        <v>75</v>
      </c>
      <c r="C12" s="48">
        <f t="shared" si="3"/>
        <v>75</v>
      </c>
      <c r="D12" s="48" t="str">
        <f t="shared" si="4"/>
        <v>#DIV/0!</v>
      </c>
      <c r="E12" s="48" t="str">
        <f t="shared" si="5"/>
        <v>#DIV/0!</v>
      </c>
      <c r="F12" s="48">
        <f t="shared" si="6"/>
        <v>75</v>
      </c>
      <c r="G12" s="48" t="str">
        <f t="shared" si="7"/>
        <v>#DIV/0!</v>
      </c>
      <c r="J12" s="103">
        <f>sumproduct(--(MOD(COLUMN(Counting!B21:FY21)-COLUMN(Counting!B21)+6,6)=0),Counting!B21:FY21)</f>
        <v>3</v>
      </c>
      <c r="K12" s="103">
        <f>sumproduct(--(MOD(COLUMN(Counting!C21:FZ21)-COLUMN(Counting!C21)+6,6)=0),Counting!C21:FZ21)</f>
        <v>1</v>
      </c>
      <c r="L12" s="103">
        <f>sumproduct(--(MOD(COLUMN(Counting!D21:GA21)-COLUMN(Counting!D21)+6,6)=0),Counting!D21:GA21)</f>
        <v>0</v>
      </c>
      <c r="M12" s="103">
        <f>sumproduct(--(MOD(COLUMN(Counting!E21:GB21)-COLUMN(Counting!E21)+6,6)=0),Counting!E21:GB21)</f>
        <v>0</v>
      </c>
      <c r="N12" s="103">
        <f>sumproduct(--(MOD(COLUMN(Counting!F21:GC21)-COLUMN(Counting!F21)+6,6)=0),Counting!F21:GC21)</f>
        <v>0</v>
      </c>
      <c r="O12" s="103">
        <f>sumproduct(--(MOD(COLUMN(Counting!G21:GD21)-COLUMN(Counting!G21)+6,6)=0),Counting!G21:GD21)</f>
        <v>0</v>
      </c>
      <c r="P12" s="103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3</v>
      </c>
      <c r="Q12" s="103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1</v>
      </c>
      <c r="R12" s="103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03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0</v>
      </c>
      <c r="T12" s="103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03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03">
        <f t="shared" ref="V12:W12" si="16">P12+R12+T12</f>
        <v>3</v>
      </c>
      <c r="W12" s="103">
        <f t="shared" si="16"/>
        <v>1</v>
      </c>
    </row>
    <row r="13">
      <c r="A13" s="103" t="str">
        <f>Graphs!W13</f>
        <v>Eyjan</v>
      </c>
      <c r="B13" s="108">
        <f t="shared" si="2"/>
        <v>75</v>
      </c>
      <c r="C13" s="48">
        <f t="shared" si="3"/>
        <v>75</v>
      </c>
      <c r="D13" s="48" t="str">
        <f t="shared" si="4"/>
        <v>#DIV/0!</v>
      </c>
      <c r="E13" s="48" t="str">
        <f t="shared" si="5"/>
        <v>#DIV/0!</v>
      </c>
      <c r="F13" s="48">
        <f t="shared" si="6"/>
        <v>75</v>
      </c>
      <c r="G13" s="48" t="str">
        <f t="shared" si="7"/>
        <v>#DIV/0!</v>
      </c>
      <c r="J13" s="103">
        <f>sumproduct(--(MOD(COLUMN(Counting!B22:FY22)-COLUMN(Counting!B22)+6,6)=0),Counting!B22:FY22)</f>
        <v>6</v>
      </c>
      <c r="K13" s="103">
        <f>sumproduct(--(MOD(COLUMN(Counting!C22:FZ22)-COLUMN(Counting!C22)+6,6)=0),Counting!C22:FZ22)</f>
        <v>2</v>
      </c>
      <c r="L13" s="103">
        <f>sumproduct(--(MOD(COLUMN(Counting!D22:GA22)-COLUMN(Counting!D22)+6,6)=0),Counting!D22:GA22)</f>
        <v>0</v>
      </c>
      <c r="M13" s="103">
        <f>sumproduct(--(MOD(COLUMN(Counting!E22:GB22)-COLUMN(Counting!E22)+6,6)=0),Counting!E22:GB22)</f>
        <v>0</v>
      </c>
      <c r="N13" s="103">
        <f>sumproduct(--(MOD(COLUMN(Counting!F22:GC22)-COLUMN(Counting!F22)+6,6)=0),Counting!F22:GC22)</f>
        <v>0</v>
      </c>
      <c r="O13" s="103">
        <f>sumproduct(--(MOD(COLUMN(Counting!G22:GD22)-COLUMN(Counting!G22)+6,6)=0),Counting!G22:GD22)</f>
        <v>0</v>
      </c>
      <c r="P13" s="103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6</v>
      </c>
      <c r="Q13" s="103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2</v>
      </c>
      <c r="R13" s="103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0</v>
      </c>
      <c r="S13" s="103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0</v>
      </c>
      <c r="T13" s="103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03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03">
        <f t="shared" ref="V13:W13" si="17">P13+R13+T13</f>
        <v>6</v>
      </c>
      <c r="W13" s="103">
        <f t="shared" si="17"/>
        <v>2</v>
      </c>
    </row>
    <row r="14">
      <c r="A14" s="107" t="str">
        <f>Graphs!W14</f>
        <v>Eyjar.net</v>
      </c>
      <c r="B14" s="108" t="str">
        <f t="shared" si="2"/>
        <v>#DIV/0!</v>
      </c>
      <c r="C14" s="48" t="str">
        <f t="shared" si="3"/>
        <v>#DIV/0!</v>
      </c>
      <c r="D14" s="48" t="str">
        <f t="shared" si="4"/>
        <v>#DIV/0!</v>
      </c>
      <c r="E14" s="48" t="str">
        <f t="shared" si="5"/>
        <v>#DIV/0!</v>
      </c>
      <c r="F14" s="48" t="str">
        <f t="shared" si="6"/>
        <v>#DIV/0!</v>
      </c>
      <c r="G14" s="48" t="str">
        <f t="shared" si="7"/>
        <v>#DIV/0!</v>
      </c>
      <c r="J14" s="103">
        <f>sumproduct(--(MOD(COLUMN(Counting!B23:FY23)-COLUMN(Counting!B23)+6,6)=0),Counting!B23:FY23)</f>
        <v>0</v>
      </c>
      <c r="K14" s="103">
        <f>sumproduct(--(MOD(COLUMN(Counting!C23:FZ23)-COLUMN(Counting!C23)+6,6)=0),Counting!C23:FZ23)</f>
        <v>0</v>
      </c>
      <c r="L14" s="103">
        <f>sumproduct(--(MOD(COLUMN(Counting!D23:GA23)-COLUMN(Counting!D23)+6,6)=0),Counting!D23:GA23)</f>
        <v>0</v>
      </c>
      <c r="M14" s="103">
        <f>sumproduct(--(MOD(COLUMN(Counting!E23:GB23)-COLUMN(Counting!E23)+6,6)=0),Counting!E23:GB23)</f>
        <v>0</v>
      </c>
      <c r="N14" s="103">
        <f>sumproduct(--(MOD(COLUMN(Counting!F23:GC23)-COLUMN(Counting!F23)+6,6)=0),Counting!F23:GC23)</f>
        <v>0</v>
      </c>
      <c r="O14" s="103">
        <f>sumproduct(--(MOD(COLUMN(Counting!G23:GD23)-COLUMN(Counting!G23)+6,6)=0),Counting!G23:GD23)</f>
        <v>0</v>
      </c>
      <c r="P14" s="103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0</v>
      </c>
      <c r="Q14" s="103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0</v>
      </c>
      <c r="R14" s="103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03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03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03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03">
        <f t="shared" ref="V14:W14" si="18">P14+R14+T14</f>
        <v>0</v>
      </c>
      <c r="W14" s="103">
        <f t="shared" si="18"/>
        <v>0</v>
      </c>
    </row>
    <row r="15">
      <c r="A15" s="103" t="str">
        <f>Graphs!W15</f>
        <v>Fiskifréttir</v>
      </c>
      <c r="B15" s="108">
        <f t="shared" si="2"/>
        <v>100</v>
      </c>
      <c r="C15" s="48">
        <f t="shared" si="3"/>
        <v>100</v>
      </c>
      <c r="D15" s="48" t="str">
        <f t="shared" si="4"/>
        <v>#DIV/0!</v>
      </c>
      <c r="E15" s="48" t="str">
        <f t="shared" si="5"/>
        <v>#DIV/0!</v>
      </c>
      <c r="F15" s="48">
        <f t="shared" si="6"/>
        <v>100</v>
      </c>
      <c r="G15" s="48" t="str">
        <f t="shared" si="7"/>
        <v>#DIV/0!</v>
      </c>
      <c r="J15" s="103">
        <f>sumproduct(--(MOD(COLUMN(Counting!B24:FY24)-COLUMN(Counting!B24)+6,6)=0),Counting!B24:FY24)</f>
        <v>3</v>
      </c>
      <c r="K15" s="103">
        <f>sumproduct(--(MOD(COLUMN(Counting!C24:FZ24)-COLUMN(Counting!C24)+6,6)=0),Counting!C24:FZ24)</f>
        <v>0</v>
      </c>
      <c r="L15" s="103">
        <f>sumproduct(--(MOD(COLUMN(Counting!D24:GA24)-COLUMN(Counting!D24)+6,6)=0),Counting!D24:GA24)</f>
        <v>0</v>
      </c>
      <c r="M15" s="103">
        <f>sumproduct(--(MOD(COLUMN(Counting!E24:GB24)-COLUMN(Counting!E24)+6,6)=0),Counting!E24:GB24)</f>
        <v>0</v>
      </c>
      <c r="N15" s="103">
        <f>sumproduct(--(MOD(COLUMN(Counting!F24:GC24)-COLUMN(Counting!F24)+6,6)=0),Counting!F24:GC24)</f>
        <v>0</v>
      </c>
      <c r="O15" s="103">
        <f>sumproduct(--(MOD(COLUMN(Counting!G24:GD24)-COLUMN(Counting!G24)+6,6)=0),Counting!G24:GD24)</f>
        <v>0</v>
      </c>
      <c r="P15" s="103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3</v>
      </c>
      <c r="Q15" s="103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0</v>
      </c>
      <c r="R15" s="103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03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0</v>
      </c>
      <c r="T15" s="103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03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03">
        <f t="shared" ref="V15:W15" si="19">P15+R15+T15</f>
        <v>3</v>
      </c>
      <c r="W15" s="103">
        <f t="shared" si="19"/>
        <v>0</v>
      </c>
    </row>
    <row r="16">
      <c r="A16" s="103" t="str">
        <f>Graphs!W16</f>
        <v>Fjarðarfréttir.is</v>
      </c>
      <c r="B16" s="108" t="str">
        <f t="shared" si="2"/>
        <v>#DIV/0!</v>
      </c>
      <c r="C16" s="48" t="str">
        <f t="shared" si="3"/>
        <v>#DIV/0!</v>
      </c>
      <c r="D16" s="48" t="str">
        <f t="shared" si="4"/>
        <v>#DIV/0!</v>
      </c>
      <c r="E16" s="48" t="str">
        <f t="shared" si="5"/>
        <v>#DIV/0!</v>
      </c>
      <c r="F16" s="48" t="str">
        <f t="shared" si="6"/>
        <v>#DIV/0!</v>
      </c>
      <c r="G16" s="48" t="str">
        <f t="shared" si="7"/>
        <v>#DIV/0!</v>
      </c>
      <c r="J16" s="103">
        <f>sumproduct(--(MOD(COLUMN(Counting!B25:FY25)-COLUMN(Counting!B25)+6,6)=0),Counting!B25:FY25)</f>
        <v>0</v>
      </c>
      <c r="K16" s="103">
        <f>sumproduct(--(MOD(COLUMN(Counting!C25:FZ25)-COLUMN(Counting!C25)+6,6)=0),Counting!C25:FZ25)</f>
        <v>0</v>
      </c>
      <c r="L16" s="103">
        <f>sumproduct(--(MOD(COLUMN(Counting!D25:GA25)-COLUMN(Counting!D25)+6,6)=0),Counting!D25:GA25)</f>
        <v>0</v>
      </c>
      <c r="M16" s="103">
        <f>sumproduct(--(MOD(COLUMN(Counting!E25:GB25)-COLUMN(Counting!E25)+6,6)=0),Counting!E25:GB25)</f>
        <v>0</v>
      </c>
      <c r="N16" s="103">
        <f>sumproduct(--(MOD(COLUMN(Counting!F25:GC25)-COLUMN(Counting!F25)+6,6)=0),Counting!F25:GC25)</f>
        <v>0</v>
      </c>
      <c r="O16" s="103">
        <f>sumproduct(--(MOD(COLUMN(Counting!G25:GD25)-COLUMN(Counting!G25)+6,6)=0),Counting!G25:GD25)</f>
        <v>0</v>
      </c>
      <c r="P16" s="103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03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03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03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0</v>
      </c>
      <c r="T16" s="103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03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03">
        <f t="shared" ref="V16:W16" si="20">P16+R16+T16</f>
        <v>0</v>
      </c>
      <c r="W16" s="103">
        <f t="shared" si="20"/>
        <v>0</v>
      </c>
    </row>
    <row r="17">
      <c r="A17" s="103" t="str">
        <f>Graphs!W17</f>
        <v>Fjarðarpósturinn</v>
      </c>
      <c r="B17" s="108">
        <f t="shared" si="2"/>
        <v>0</v>
      </c>
      <c r="C17" s="48">
        <f t="shared" si="3"/>
        <v>0</v>
      </c>
      <c r="D17" s="48" t="str">
        <f t="shared" si="4"/>
        <v>#DIV/0!</v>
      </c>
      <c r="E17" s="48" t="str">
        <f t="shared" si="5"/>
        <v>#DIV/0!</v>
      </c>
      <c r="F17" s="48">
        <f t="shared" si="6"/>
        <v>0</v>
      </c>
      <c r="G17" s="48" t="str">
        <f t="shared" si="7"/>
        <v>#DIV/0!</v>
      </c>
      <c r="J17" s="103">
        <f>sumproduct(--(MOD(COLUMN(Counting!B26:FY26)-COLUMN(Counting!B26)+6,6)=0),Counting!B26:FY26)</f>
        <v>0</v>
      </c>
      <c r="K17" s="103">
        <f>sumproduct(--(MOD(COLUMN(Counting!C26:FZ26)-COLUMN(Counting!C26)+6,6)=0),Counting!C26:FZ26)</f>
        <v>1</v>
      </c>
      <c r="L17" s="103">
        <f>sumproduct(--(MOD(COLUMN(Counting!D26:GA26)-COLUMN(Counting!D26)+6,6)=0),Counting!D26:GA26)</f>
        <v>0</v>
      </c>
      <c r="M17" s="103">
        <f>sumproduct(--(MOD(COLUMN(Counting!E26:GB26)-COLUMN(Counting!E26)+6,6)=0),Counting!E26:GB26)</f>
        <v>0</v>
      </c>
      <c r="N17" s="103">
        <f>sumproduct(--(MOD(COLUMN(Counting!F26:GC26)-COLUMN(Counting!F26)+6,6)=0),Counting!F26:GC26)</f>
        <v>0</v>
      </c>
      <c r="O17" s="103">
        <f>sumproduct(--(MOD(COLUMN(Counting!G26:GD26)-COLUMN(Counting!G26)+6,6)=0),Counting!G26:GD26)</f>
        <v>0</v>
      </c>
      <c r="P17" s="103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03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1</v>
      </c>
      <c r="R17" s="103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03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03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03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03">
        <f t="shared" ref="V17:W17" si="21">P17+R17+T17</f>
        <v>0</v>
      </c>
      <c r="W17" s="103">
        <f t="shared" si="21"/>
        <v>1</v>
      </c>
    </row>
    <row r="18">
      <c r="A18" s="103" t="str">
        <f>Graphs!W18</f>
        <v>Fótbolti.net</v>
      </c>
      <c r="B18" s="108">
        <f t="shared" si="2"/>
        <v>100</v>
      </c>
      <c r="C18" s="48">
        <f t="shared" si="3"/>
        <v>100</v>
      </c>
      <c r="D18" s="48" t="str">
        <f t="shared" si="4"/>
        <v>#DIV/0!</v>
      </c>
      <c r="E18" s="48" t="str">
        <f t="shared" si="5"/>
        <v>#DIV/0!</v>
      </c>
      <c r="F18" s="48">
        <f t="shared" si="6"/>
        <v>100</v>
      </c>
      <c r="G18" s="48" t="str">
        <f t="shared" si="7"/>
        <v>#DIV/0!</v>
      </c>
      <c r="J18" s="103">
        <f>sumproduct(--(MOD(COLUMN(Counting!B27:FY27)-COLUMN(Counting!B27)+6,6)=0),Counting!B27:FY27)</f>
        <v>1</v>
      </c>
      <c r="K18" s="103">
        <f>sumproduct(--(MOD(COLUMN(Counting!C27:FZ27)-COLUMN(Counting!C27)+6,6)=0),Counting!C27:FZ27)</f>
        <v>0</v>
      </c>
      <c r="L18" s="103">
        <f>sumproduct(--(MOD(COLUMN(Counting!D27:GA27)-COLUMN(Counting!D27)+6,6)=0),Counting!D27:GA27)</f>
        <v>0</v>
      </c>
      <c r="M18" s="103">
        <f>sumproduct(--(MOD(COLUMN(Counting!E27:GB27)-COLUMN(Counting!E27)+6,6)=0),Counting!E27:GB27)</f>
        <v>0</v>
      </c>
      <c r="N18" s="103">
        <f>sumproduct(--(MOD(COLUMN(Counting!F27:GC27)-COLUMN(Counting!F27)+6,6)=0),Counting!F27:GC27)</f>
        <v>0</v>
      </c>
      <c r="O18" s="103">
        <f>sumproduct(--(MOD(COLUMN(Counting!G27:GD27)-COLUMN(Counting!G27)+6,6)=0),Counting!G27:GD27)</f>
        <v>0</v>
      </c>
      <c r="P18" s="103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1</v>
      </c>
      <c r="Q18" s="103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0</v>
      </c>
      <c r="R18" s="103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0</v>
      </c>
      <c r="S18" s="103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0</v>
      </c>
      <c r="T18" s="103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03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03">
        <f t="shared" ref="V18:W18" si="22">P18+R18+T18</f>
        <v>1</v>
      </c>
      <c r="W18" s="103">
        <f t="shared" si="22"/>
        <v>0</v>
      </c>
    </row>
    <row r="19">
      <c r="A19" s="103" t="str">
        <f>Graphs!W19</f>
        <v>Fréttablaðið</v>
      </c>
      <c r="B19" s="108">
        <f t="shared" si="2"/>
        <v>100</v>
      </c>
      <c r="C19" s="48">
        <f t="shared" si="3"/>
        <v>100</v>
      </c>
      <c r="D19" s="48" t="str">
        <f t="shared" si="4"/>
        <v>#DIV/0!</v>
      </c>
      <c r="E19" s="48" t="str">
        <f t="shared" si="5"/>
        <v>#DIV/0!</v>
      </c>
      <c r="F19" s="48">
        <f t="shared" si="6"/>
        <v>100</v>
      </c>
      <c r="G19" s="48" t="str">
        <f t="shared" si="7"/>
        <v>#DIV/0!</v>
      </c>
      <c r="J19" s="103">
        <f>sumproduct(--(MOD(COLUMN(Counting!B28:FY28)-COLUMN(Counting!B28)+6,6)=0),Counting!B28:FY28)</f>
        <v>13</v>
      </c>
      <c r="K19" s="103">
        <f>sumproduct(--(MOD(COLUMN(Counting!C28:FZ28)-COLUMN(Counting!C28)+6,6)=0),Counting!C28:FZ28)</f>
        <v>0</v>
      </c>
      <c r="L19" s="103">
        <f>sumproduct(--(MOD(COLUMN(Counting!D28:GA28)-COLUMN(Counting!D28)+6,6)=0),Counting!D28:GA28)</f>
        <v>0</v>
      </c>
      <c r="M19" s="103">
        <f>sumproduct(--(MOD(COLUMN(Counting!E28:GB28)-COLUMN(Counting!E28)+6,6)=0),Counting!E28:GB28)</f>
        <v>0</v>
      </c>
      <c r="N19" s="103">
        <f>sumproduct(--(MOD(COLUMN(Counting!F28:GC28)-COLUMN(Counting!F28)+6,6)=0),Counting!F28:GC28)</f>
        <v>0</v>
      </c>
      <c r="O19" s="103">
        <f>sumproduct(--(MOD(COLUMN(Counting!G28:GD28)-COLUMN(Counting!G28)+6,6)=0),Counting!G28:GD28)</f>
        <v>0</v>
      </c>
      <c r="P19" s="103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13</v>
      </c>
      <c r="Q19" s="103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0</v>
      </c>
      <c r="R19" s="103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0</v>
      </c>
      <c r="S19" s="103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0</v>
      </c>
      <c r="T19" s="103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03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03">
        <f t="shared" ref="V19:W19" si="23">P19+R19+T19</f>
        <v>13</v>
      </c>
      <c r="W19" s="103">
        <f t="shared" si="23"/>
        <v>0</v>
      </c>
    </row>
    <row r="20">
      <c r="A20" s="103" t="str">
        <f>Graphs!W20</f>
        <v>Fréttatíminn</v>
      </c>
      <c r="B20" s="108">
        <f t="shared" si="2"/>
        <v>33.33333333</v>
      </c>
      <c r="C20" s="48">
        <f t="shared" si="3"/>
        <v>33.33333333</v>
      </c>
      <c r="D20" s="48" t="str">
        <f t="shared" si="4"/>
        <v>#DIV/0!</v>
      </c>
      <c r="E20" s="48" t="str">
        <f t="shared" si="5"/>
        <v>#DIV/0!</v>
      </c>
      <c r="F20" s="48">
        <f t="shared" si="6"/>
        <v>33.33333333</v>
      </c>
      <c r="G20" s="48" t="str">
        <f t="shared" si="7"/>
        <v>#DIV/0!</v>
      </c>
      <c r="J20" s="103">
        <f>sumproduct(--(MOD(COLUMN(Counting!B29:FY29)-COLUMN(Counting!B29)+6,6)=0),Counting!B29:FY29)</f>
        <v>1</v>
      </c>
      <c r="K20" s="103">
        <f>sumproduct(--(MOD(COLUMN(Counting!C29:FZ29)-COLUMN(Counting!C29)+6,6)=0),Counting!C29:FZ29)</f>
        <v>2</v>
      </c>
      <c r="L20" s="103">
        <f>sumproduct(--(MOD(COLUMN(Counting!D29:GA29)-COLUMN(Counting!D29)+6,6)=0),Counting!D29:GA29)</f>
        <v>0</v>
      </c>
      <c r="M20" s="103">
        <f>sumproduct(--(MOD(COLUMN(Counting!E29:GB29)-COLUMN(Counting!E29)+6,6)=0),Counting!E29:GB29)</f>
        <v>0</v>
      </c>
      <c r="N20" s="103">
        <f>sumproduct(--(MOD(COLUMN(Counting!F29:GC29)-COLUMN(Counting!F29)+6,6)=0),Counting!F29:GC29)</f>
        <v>0</v>
      </c>
      <c r="O20" s="103">
        <f>sumproduct(--(MOD(COLUMN(Counting!G29:GD29)-COLUMN(Counting!G29)+6,6)=0),Counting!G29:GD29)</f>
        <v>0</v>
      </c>
      <c r="P20" s="103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1</v>
      </c>
      <c r="Q20" s="103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2</v>
      </c>
      <c r="R20" s="103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03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03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03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03">
        <f t="shared" ref="V20:W20" si="24">P20+R20+T20</f>
        <v>1</v>
      </c>
      <c r="W20" s="103">
        <f t="shared" si="24"/>
        <v>2</v>
      </c>
    </row>
    <row r="21">
      <c r="A21" s="103" t="str">
        <f>Graphs!W21</f>
        <v>Fréttavefur suðurlands</v>
      </c>
      <c r="B21" s="108" t="str">
        <f t="shared" si="2"/>
        <v>#DIV/0!</v>
      </c>
      <c r="C21" s="48" t="str">
        <f t="shared" si="3"/>
        <v>#DIV/0!</v>
      </c>
      <c r="D21" s="48" t="str">
        <f t="shared" si="4"/>
        <v>#DIV/0!</v>
      </c>
      <c r="E21" s="48" t="str">
        <f t="shared" si="5"/>
        <v>#DIV/0!</v>
      </c>
      <c r="F21" s="48" t="str">
        <f t="shared" si="6"/>
        <v>#DIV/0!</v>
      </c>
      <c r="G21" s="48" t="str">
        <f t="shared" si="7"/>
        <v>#DIV/0!</v>
      </c>
      <c r="J21" s="103">
        <f>sumproduct(--(MOD(COLUMN(Counting!B30:FY30)-COLUMN(Counting!B30)+6,6)=0),Counting!B30:FY30)</f>
        <v>0</v>
      </c>
      <c r="K21" s="103">
        <f>sumproduct(--(MOD(COLUMN(Counting!C30:FZ30)-COLUMN(Counting!C30)+6,6)=0),Counting!C30:FZ30)</f>
        <v>0</v>
      </c>
      <c r="L21" s="103">
        <f>sumproduct(--(MOD(COLUMN(Counting!D30:GA30)-COLUMN(Counting!D30)+6,6)=0),Counting!D30:GA30)</f>
        <v>0</v>
      </c>
      <c r="M21" s="103">
        <f>sumproduct(--(MOD(COLUMN(Counting!E30:GB30)-COLUMN(Counting!E30)+6,6)=0),Counting!E30:GB30)</f>
        <v>0</v>
      </c>
      <c r="N21" s="103">
        <f>sumproduct(--(MOD(COLUMN(Counting!F30:GC30)-COLUMN(Counting!F30)+6,6)=0),Counting!F30:GC30)</f>
        <v>0</v>
      </c>
      <c r="O21" s="103">
        <f>sumproduct(--(MOD(COLUMN(Counting!G30:GD30)-COLUMN(Counting!G30)+6,6)=0),Counting!G30:GD30)</f>
        <v>0</v>
      </c>
      <c r="P21" s="103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0</v>
      </c>
      <c r="Q21" s="103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0</v>
      </c>
      <c r="R21" s="103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0</v>
      </c>
      <c r="S21" s="103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03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03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03">
        <f t="shared" ref="V21:W21" si="25">P21+R21+T21</f>
        <v>0</v>
      </c>
      <c r="W21" s="103">
        <f t="shared" si="25"/>
        <v>0</v>
      </c>
    </row>
    <row r="22">
      <c r="A22" s="103" t="str">
        <f>Graphs!W22</f>
        <v>Heimur</v>
      </c>
      <c r="B22" s="108">
        <f t="shared" si="2"/>
        <v>100</v>
      </c>
      <c r="C22" s="48">
        <f t="shared" si="3"/>
        <v>100</v>
      </c>
      <c r="D22" s="48" t="str">
        <f t="shared" si="4"/>
        <v>#DIV/0!</v>
      </c>
      <c r="E22" s="48" t="str">
        <f t="shared" si="5"/>
        <v>#DIV/0!</v>
      </c>
      <c r="F22" s="48">
        <f t="shared" si="6"/>
        <v>100</v>
      </c>
      <c r="G22" s="48" t="str">
        <f t="shared" si="7"/>
        <v>#DIV/0!</v>
      </c>
      <c r="J22" s="103">
        <f>sumproduct(--(MOD(COLUMN(Counting!B31:FY31)-COLUMN(Counting!B31)+6,6)=0),Counting!B31:FY31)</f>
        <v>1</v>
      </c>
      <c r="K22" s="103">
        <f>sumproduct(--(MOD(COLUMN(Counting!C31:FZ31)-COLUMN(Counting!C31)+6,6)=0),Counting!C31:FZ31)</f>
        <v>0</v>
      </c>
      <c r="L22" s="103">
        <f>sumproduct(--(MOD(COLUMN(Counting!D31:GA31)-COLUMN(Counting!D31)+6,6)=0),Counting!D31:GA31)</f>
        <v>0</v>
      </c>
      <c r="M22" s="103">
        <f>sumproduct(--(MOD(COLUMN(Counting!E31:GB31)-COLUMN(Counting!E31)+6,6)=0),Counting!E31:GB31)</f>
        <v>0</v>
      </c>
      <c r="N22" s="103">
        <f>sumproduct(--(MOD(COLUMN(Counting!F31:GC31)-COLUMN(Counting!F31)+6,6)=0),Counting!F31:GC31)</f>
        <v>0</v>
      </c>
      <c r="O22" s="103">
        <f>sumproduct(--(MOD(COLUMN(Counting!G31:GD31)-COLUMN(Counting!G31)+6,6)=0),Counting!G31:GD31)</f>
        <v>0</v>
      </c>
      <c r="P22" s="103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1</v>
      </c>
      <c r="Q22" s="103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03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03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03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03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03">
        <f t="shared" ref="V22:W22" si="26">P22+R22+T22</f>
        <v>1</v>
      </c>
      <c r="W22" s="103">
        <f t="shared" si="26"/>
        <v>0</v>
      </c>
    </row>
    <row r="23">
      <c r="A23" s="103" t="str">
        <f>Graphs!W23</f>
        <v>Húnahornið</v>
      </c>
      <c r="B23" s="108">
        <f t="shared" si="2"/>
        <v>100</v>
      </c>
      <c r="C23" s="48">
        <f t="shared" si="3"/>
        <v>100</v>
      </c>
      <c r="D23" s="48" t="str">
        <f t="shared" si="4"/>
        <v>#DIV/0!</v>
      </c>
      <c r="E23" s="48" t="str">
        <f t="shared" si="5"/>
        <v>#DIV/0!</v>
      </c>
      <c r="F23" s="48">
        <f t="shared" si="6"/>
        <v>100</v>
      </c>
      <c r="G23" s="48" t="str">
        <f t="shared" si="7"/>
        <v>#DIV/0!</v>
      </c>
      <c r="J23" s="103">
        <f>sumproduct(--(MOD(COLUMN(Counting!B32:FY32)-COLUMN(Counting!B32)+6,6)=0),Counting!B32:FY32)</f>
        <v>2</v>
      </c>
      <c r="K23" s="103">
        <f>sumproduct(--(MOD(COLUMN(Counting!C32:FZ32)-COLUMN(Counting!C32)+6,6)=0),Counting!C32:FZ32)</f>
        <v>0</v>
      </c>
      <c r="L23" s="103">
        <f>sumproduct(--(MOD(COLUMN(Counting!D32:GA32)-COLUMN(Counting!D32)+6,6)=0),Counting!D32:GA32)</f>
        <v>0</v>
      </c>
      <c r="M23" s="103">
        <f>sumproduct(--(MOD(COLUMN(Counting!E32:GB32)-COLUMN(Counting!E32)+6,6)=0),Counting!E32:GB32)</f>
        <v>0</v>
      </c>
      <c r="N23" s="103">
        <f>sumproduct(--(MOD(COLUMN(Counting!F32:GC32)-COLUMN(Counting!F32)+6,6)=0),Counting!F32:GC32)</f>
        <v>0</v>
      </c>
      <c r="O23" s="103">
        <f>sumproduct(--(MOD(COLUMN(Counting!G32:GD32)-COLUMN(Counting!G32)+6,6)=0),Counting!G32:GD32)</f>
        <v>0</v>
      </c>
      <c r="P23" s="103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2</v>
      </c>
      <c r="Q23" s="103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0</v>
      </c>
      <c r="R23" s="103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03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03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03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03">
        <f t="shared" ref="V23:W23" si="27">P23+R23+T23</f>
        <v>2</v>
      </c>
      <c r="W23" s="103">
        <f t="shared" si="27"/>
        <v>0</v>
      </c>
    </row>
    <row r="24">
      <c r="A24" s="103" t="str">
        <f>Graphs!W24</f>
        <v>Jónas.is</v>
      </c>
      <c r="B24" s="108">
        <f t="shared" si="2"/>
        <v>0</v>
      </c>
      <c r="C24" s="48">
        <f t="shared" si="3"/>
        <v>0</v>
      </c>
      <c r="D24" s="48" t="str">
        <f t="shared" si="4"/>
        <v>#DIV/0!</v>
      </c>
      <c r="E24" s="48" t="str">
        <f t="shared" si="5"/>
        <v>#DIV/0!</v>
      </c>
      <c r="F24" s="48">
        <f t="shared" si="6"/>
        <v>0</v>
      </c>
      <c r="G24" s="48" t="str">
        <f t="shared" si="7"/>
        <v>#DIV/0!</v>
      </c>
      <c r="J24" s="103">
        <f>sumproduct(--(MOD(COLUMN(Counting!B33:FY33)-COLUMN(Counting!B33)+6,6)=0),Counting!B33:FY33)</f>
        <v>0</v>
      </c>
      <c r="K24" s="103">
        <f>sumproduct(--(MOD(COLUMN(Counting!C33:FZ33)-COLUMN(Counting!C33)+6,6)=0),Counting!C33:FZ33)</f>
        <v>2</v>
      </c>
      <c r="L24" s="103">
        <f>sumproduct(--(MOD(COLUMN(Counting!D33:GA33)-COLUMN(Counting!D33)+6,6)=0),Counting!D33:GA33)</f>
        <v>0</v>
      </c>
      <c r="M24" s="103">
        <f>sumproduct(--(MOD(COLUMN(Counting!E33:GB33)-COLUMN(Counting!E33)+6,6)=0),Counting!E33:GB33)</f>
        <v>0</v>
      </c>
      <c r="N24" s="103">
        <f>sumproduct(--(MOD(COLUMN(Counting!F33:GC33)-COLUMN(Counting!F33)+6,6)=0),Counting!F33:GC33)</f>
        <v>0</v>
      </c>
      <c r="O24" s="103">
        <f>sumproduct(--(MOD(COLUMN(Counting!G33:GD33)-COLUMN(Counting!G33)+6,6)=0),Counting!G33:GD33)</f>
        <v>0</v>
      </c>
      <c r="P24" s="103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03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2</v>
      </c>
      <c r="R24" s="103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03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03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03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03">
        <f t="shared" ref="V24:W24" si="28">P24+R24+T24</f>
        <v>0</v>
      </c>
      <c r="W24" s="103">
        <f t="shared" si="28"/>
        <v>2</v>
      </c>
    </row>
    <row r="25">
      <c r="A25" s="103" t="str">
        <f>Graphs!W25</f>
        <v>Kaffið.is</v>
      </c>
      <c r="B25" s="108">
        <f t="shared" si="2"/>
        <v>33.33333333</v>
      </c>
      <c r="C25" s="48">
        <f t="shared" si="3"/>
        <v>33.33333333</v>
      </c>
      <c r="D25" s="48" t="str">
        <f t="shared" si="4"/>
        <v>#DIV/0!</v>
      </c>
      <c r="E25" s="48" t="str">
        <f t="shared" si="5"/>
        <v>#DIV/0!</v>
      </c>
      <c r="F25" s="48">
        <f t="shared" si="6"/>
        <v>33.33333333</v>
      </c>
      <c r="G25" s="48" t="str">
        <f t="shared" si="7"/>
        <v>#DIV/0!</v>
      </c>
      <c r="J25" s="103">
        <f>sumproduct(--(MOD(COLUMN(Counting!B34:FY34)-COLUMN(Counting!B34)+6,6)=0),Counting!B34:FY34)</f>
        <v>1</v>
      </c>
      <c r="K25" s="103">
        <f>sumproduct(--(MOD(COLUMN(Counting!C34:FZ34)-COLUMN(Counting!C34)+6,6)=0),Counting!C34:FZ34)</f>
        <v>2</v>
      </c>
      <c r="L25" s="103">
        <f>sumproduct(--(MOD(COLUMN(Counting!D34:GA34)-COLUMN(Counting!D34)+6,6)=0),Counting!D34:GA34)</f>
        <v>0</v>
      </c>
      <c r="M25" s="103">
        <f>sumproduct(--(MOD(COLUMN(Counting!E34:GB34)-COLUMN(Counting!E34)+6,6)=0),Counting!E34:GB34)</f>
        <v>0</v>
      </c>
      <c r="N25" s="103">
        <f>sumproduct(--(MOD(COLUMN(Counting!F34:GC34)-COLUMN(Counting!F34)+6,6)=0),Counting!F34:GC34)</f>
        <v>0</v>
      </c>
      <c r="O25" s="103">
        <f>sumproduct(--(MOD(COLUMN(Counting!G34:GD34)-COLUMN(Counting!G34)+6,6)=0),Counting!G34:GD34)</f>
        <v>0</v>
      </c>
      <c r="P25" s="103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1</v>
      </c>
      <c r="Q25" s="103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2</v>
      </c>
      <c r="R25" s="103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03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03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03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03">
        <f t="shared" ref="V25:W25" si="29">P25+R25+T25</f>
        <v>1</v>
      </c>
      <c r="W25" s="103">
        <f t="shared" si="29"/>
        <v>2</v>
      </c>
    </row>
    <row r="26">
      <c r="A26" s="103" t="str">
        <f>Graphs!W26</f>
        <v>Kjarninn</v>
      </c>
      <c r="B26" s="108" t="str">
        <f t="shared" si="2"/>
        <v>#DIV/0!</v>
      </c>
      <c r="C26" s="48" t="str">
        <f t="shared" si="3"/>
        <v>#DIV/0!</v>
      </c>
      <c r="D26" s="48" t="str">
        <f t="shared" si="4"/>
        <v>#DIV/0!</v>
      </c>
      <c r="E26" s="48" t="str">
        <f t="shared" si="5"/>
        <v>#DIV/0!</v>
      </c>
      <c r="F26" s="48" t="str">
        <f t="shared" si="6"/>
        <v>#DIV/0!</v>
      </c>
      <c r="G26" s="48" t="str">
        <f t="shared" si="7"/>
        <v>#DIV/0!</v>
      </c>
      <c r="J26" s="103">
        <f>sumproduct(--(MOD(COLUMN(Counting!B35:FY35)-COLUMN(Counting!B35)+6,6)=0),Counting!B35:FY35)</f>
        <v>0</v>
      </c>
      <c r="K26" s="103">
        <f>sumproduct(--(MOD(COLUMN(Counting!C35:FZ35)-COLUMN(Counting!C35)+6,6)=0),Counting!C35:FZ35)</f>
        <v>0</v>
      </c>
      <c r="L26" s="103">
        <f>sumproduct(--(MOD(COLUMN(Counting!D35:GA35)-COLUMN(Counting!D35)+6,6)=0),Counting!D35:GA35)</f>
        <v>0</v>
      </c>
      <c r="M26" s="103">
        <f>sumproduct(--(MOD(COLUMN(Counting!E35:GB35)-COLUMN(Counting!E35)+6,6)=0),Counting!E35:GB35)</f>
        <v>0</v>
      </c>
      <c r="N26" s="103">
        <f>sumproduct(--(MOD(COLUMN(Counting!F35:GC35)-COLUMN(Counting!F35)+6,6)=0),Counting!F35:GC35)</f>
        <v>0</v>
      </c>
      <c r="O26" s="103">
        <f>sumproduct(--(MOD(COLUMN(Counting!G35:GD35)-COLUMN(Counting!G35)+6,6)=0),Counting!G35:GD35)</f>
        <v>0</v>
      </c>
      <c r="P26" s="103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03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03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03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03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03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03">
        <f t="shared" ref="V26:W26" si="30">P26+R26+T26</f>
        <v>0</v>
      </c>
      <c r="W26" s="103">
        <f t="shared" si="30"/>
        <v>0</v>
      </c>
    </row>
    <row r="27">
      <c r="A27" s="107" t="str">
        <f>Graphs!W27</f>
        <v>Kjarninn.is</v>
      </c>
      <c r="B27" s="108">
        <f t="shared" si="2"/>
        <v>76.92307692</v>
      </c>
      <c r="C27" s="48">
        <f t="shared" si="3"/>
        <v>76.92307692</v>
      </c>
      <c r="D27" s="48" t="str">
        <f t="shared" si="4"/>
        <v>#DIV/0!</v>
      </c>
      <c r="E27" s="48" t="str">
        <f t="shared" si="5"/>
        <v>#DIV/0!</v>
      </c>
      <c r="F27" s="48">
        <f t="shared" si="6"/>
        <v>76.92307692</v>
      </c>
      <c r="G27" s="48" t="str">
        <f t="shared" si="7"/>
        <v>#DIV/0!</v>
      </c>
      <c r="J27" s="103">
        <f>sumproduct(--(MOD(COLUMN(Counting!B36:FY36)-COLUMN(Counting!B36)+6,6)=0),Counting!B36:FY36)</f>
        <v>10</v>
      </c>
      <c r="K27" s="103">
        <f>sumproduct(--(MOD(COLUMN(Counting!C36:FZ36)-COLUMN(Counting!C36)+6,6)=0),Counting!C36:FZ36)</f>
        <v>3</v>
      </c>
      <c r="L27" s="103">
        <f>sumproduct(--(MOD(COLUMN(Counting!D36:GA36)-COLUMN(Counting!D36)+6,6)=0),Counting!D36:GA36)</f>
        <v>0</v>
      </c>
      <c r="M27" s="103">
        <f>sumproduct(--(MOD(COLUMN(Counting!E36:GB36)-COLUMN(Counting!E36)+6,6)=0),Counting!E36:GB36)</f>
        <v>0</v>
      </c>
      <c r="N27" s="103">
        <f>sumproduct(--(MOD(COLUMN(Counting!F36:GC36)-COLUMN(Counting!F36)+6,6)=0),Counting!F36:GC36)</f>
        <v>0</v>
      </c>
      <c r="O27" s="103">
        <f>sumproduct(--(MOD(COLUMN(Counting!G36:GD36)-COLUMN(Counting!G36)+6,6)=0),Counting!G36:GD36)</f>
        <v>0</v>
      </c>
      <c r="P27" s="103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10</v>
      </c>
      <c r="Q27" s="103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3</v>
      </c>
      <c r="R27" s="103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03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0</v>
      </c>
      <c r="T27" s="103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03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03">
        <f t="shared" ref="V27:W27" si="31">P27+R27+T27</f>
        <v>10</v>
      </c>
      <c r="W27" s="103">
        <f t="shared" si="31"/>
        <v>3</v>
      </c>
    </row>
    <row r="28">
      <c r="A28" s="103" t="str">
        <f>Graphs!W28</f>
        <v>Kópavogsblaðið.is</v>
      </c>
      <c r="B28" s="108" t="str">
        <f t="shared" si="2"/>
        <v>#DIV/0!</v>
      </c>
      <c r="C28" s="48" t="str">
        <f t="shared" si="3"/>
        <v>#DIV/0!</v>
      </c>
      <c r="D28" s="48" t="str">
        <f t="shared" si="4"/>
        <v>#DIV/0!</v>
      </c>
      <c r="E28" s="48" t="str">
        <f t="shared" si="5"/>
        <v>#DIV/0!</v>
      </c>
      <c r="F28" s="48" t="str">
        <f t="shared" si="6"/>
        <v>#DIV/0!</v>
      </c>
      <c r="G28" s="48" t="str">
        <f t="shared" si="7"/>
        <v>#DIV/0!</v>
      </c>
      <c r="J28" s="103">
        <f>sumproduct(--(MOD(COLUMN(Counting!B37:FY37)-COLUMN(Counting!B37)+6,6)=0),Counting!B37:FY37)</f>
        <v>0</v>
      </c>
      <c r="K28" s="103">
        <f>sumproduct(--(MOD(COLUMN(Counting!C37:FZ37)-COLUMN(Counting!C37)+6,6)=0),Counting!C37:FZ37)</f>
        <v>0</v>
      </c>
      <c r="L28" s="103">
        <f>sumproduct(--(MOD(COLUMN(Counting!D37:GA37)-COLUMN(Counting!D37)+6,6)=0),Counting!D37:GA37)</f>
        <v>0</v>
      </c>
      <c r="M28" s="103">
        <f>sumproduct(--(MOD(COLUMN(Counting!E37:GB37)-COLUMN(Counting!E37)+6,6)=0),Counting!E37:GB37)</f>
        <v>0</v>
      </c>
      <c r="N28" s="103">
        <f>sumproduct(--(MOD(COLUMN(Counting!F37:GC37)-COLUMN(Counting!F37)+6,6)=0),Counting!F37:GC37)</f>
        <v>0</v>
      </c>
      <c r="O28" s="103">
        <f>sumproduct(--(MOD(COLUMN(Counting!G37:GD37)-COLUMN(Counting!G37)+6,6)=0),Counting!G37:GD37)</f>
        <v>0</v>
      </c>
      <c r="P28" s="103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03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0</v>
      </c>
      <c r="R28" s="103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03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03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03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03">
        <f t="shared" ref="V28:W28" si="32">P28+R28+T28</f>
        <v>0</v>
      </c>
      <c r="W28" s="103">
        <f t="shared" si="32"/>
        <v>0</v>
      </c>
    </row>
    <row r="29">
      <c r="A29" s="103" t="str">
        <f>Graphs!W29</f>
        <v>Mannlíf.is</v>
      </c>
      <c r="B29" s="108" t="str">
        <f t="shared" si="2"/>
        <v>#DIV/0!</v>
      </c>
      <c r="C29" s="48" t="str">
        <f t="shared" si="3"/>
        <v>#DIV/0!</v>
      </c>
      <c r="D29" s="48" t="str">
        <f t="shared" si="4"/>
        <v>#DIV/0!</v>
      </c>
      <c r="E29" s="48" t="str">
        <f t="shared" si="5"/>
        <v>#DIV/0!</v>
      </c>
      <c r="F29" s="48" t="str">
        <f t="shared" si="6"/>
        <v>#DIV/0!</v>
      </c>
      <c r="G29" s="48" t="str">
        <f t="shared" si="7"/>
        <v>#DIV/0!</v>
      </c>
      <c r="J29" s="103">
        <f>sumproduct(--(MOD(COLUMN(Counting!B38:FY38)-COLUMN(Counting!B38)+6,6)=0),Counting!B38:FY38)</f>
        <v>0</v>
      </c>
      <c r="K29" s="103">
        <f>sumproduct(--(MOD(COLUMN(Counting!C38:FZ38)-COLUMN(Counting!C38)+6,6)=0),Counting!C38:FZ38)</f>
        <v>0</v>
      </c>
      <c r="L29" s="103">
        <f>sumproduct(--(MOD(COLUMN(Counting!D38:GA38)-COLUMN(Counting!D38)+6,6)=0),Counting!D38:GA38)</f>
        <v>0</v>
      </c>
      <c r="M29" s="103">
        <f>sumproduct(--(MOD(COLUMN(Counting!E38:GB38)-COLUMN(Counting!E38)+6,6)=0),Counting!E38:GB38)</f>
        <v>0</v>
      </c>
      <c r="N29" s="103">
        <f>sumproduct(--(MOD(COLUMN(Counting!F38:GC38)-COLUMN(Counting!F38)+6,6)=0),Counting!F38:GC38)</f>
        <v>0</v>
      </c>
      <c r="O29" s="103">
        <f>sumproduct(--(MOD(COLUMN(Counting!G38:GD38)-COLUMN(Counting!G38)+6,6)=0),Counting!G38:GD38)</f>
        <v>0</v>
      </c>
      <c r="P29" s="103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03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0</v>
      </c>
      <c r="R29" s="103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03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0</v>
      </c>
      <c r="T29" s="103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03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03">
        <f t="shared" ref="V29:W29" si="33">P29+R29+T29</f>
        <v>0</v>
      </c>
      <c r="W29" s="103">
        <f t="shared" si="33"/>
        <v>0</v>
      </c>
    </row>
    <row r="30">
      <c r="A30" s="107" t="str">
        <f>Graphs!W30</f>
        <v>Mbl.is</v>
      </c>
      <c r="B30" s="108">
        <f t="shared" si="2"/>
        <v>96</v>
      </c>
      <c r="C30" s="48">
        <f t="shared" si="3"/>
        <v>96</v>
      </c>
      <c r="D30" s="48" t="str">
        <f t="shared" si="4"/>
        <v>#DIV/0!</v>
      </c>
      <c r="E30" s="48" t="str">
        <f t="shared" si="5"/>
        <v>#DIV/0!</v>
      </c>
      <c r="F30" s="48">
        <f t="shared" si="6"/>
        <v>96</v>
      </c>
      <c r="G30" s="48" t="str">
        <f t="shared" si="7"/>
        <v>#DIV/0!</v>
      </c>
      <c r="J30" s="103">
        <f>sumproduct(--(MOD(COLUMN(Counting!B39:FY39)-COLUMN(Counting!B39)+6,6)=0),Counting!B39:FY39)</f>
        <v>48</v>
      </c>
      <c r="K30" s="103">
        <f>sumproduct(--(MOD(COLUMN(Counting!C39:FZ39)-COLUMN(Counting!C39)+6,6)=0),Counting!C39:FZ39)</f>
        <v>2</v>
      </c>
      <c r="L30" s="103">
        <f>sumproduct(--(MOD(COLUMN(Counting!D39:GA39)-COLUMN(Counting!D39)+6,6)=0),Counting!D39:GA39)</f>
        <v>0</v>
      </c>
      <c r="M30" s="103">
        <f>sumproduct(--(MOD(COLUMN(Counting!E39:GB39)-COLUMN(Counting!E39)+6,6)=0),Counting!E39:GB39)</f>
        <v>0</v>
      </c>
      <c r="N30" s="103">
        <f>sumproduct(--(MOD(COLUMN(Counting!F39:GC39)-COLUMN(Counting!F39)+6,6)=0),Counting!F39:GC39)</f>
        <v>0</v>
      </c>
      <c r="O30" s="103">
        <f>sumproduct(--(MOD(COLUMN(Counting!G39:GD39)-COLUMN(Counting!G39)+6,6)=0),Counting!G39:GD39)</f>
        <v>0</v>
      </c>
      <c r="P30" s="103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48</v>
      </c>
      <c r="Q30" s="103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2</v>
      </c>
      <c r="R30" s="103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0</v>
      </c>
      <c r="S30" s="103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0</v>
      </c>
      <c r="T30" s="103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0</v>
      </c>
      <c r="U30" s="103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0</v>
      </c>
      <c r="V30" s="103">
        <f t="shared" ref="V30:W30" si="34">P30+R30+T30</f>
        <v>48</v>
      </c>
      <c r="W30" s="103">
        <f t="shared" si="34"/>
        <v>2</v>
      </c>
    </row>
    <row r="31">
      <c r="A31" s="103" t="str">
        <f>Graphs!W31</f>
        <v>Morgunblaðið</v>
      </c>
      <c r="B31" s="108">
        <f t="shared" si="2"/>
        <v>82.60869565</v>
      </c>
      <c r="C31" s="48">
        <f t="shared" si="3"/>
        <v>82.82828283</v>
      </c>
      <c r="D31" s="48">
        <f t="shared" si="4"/>
        <v>50</v>
      </c>
      <c r="E31" s="48" t="str">
        <f t="shared" si="5"/>
        <v>#DIV/0!</v>
      </c>
      <c r="F31" s="48">
        <f t="shared" si="6"/>
        <v>82.60869565</v>
      </c>
      <c r="G31" s="48" t="str">
        <f t="shared" si="7"/>
        <v>#DIV/0!</v>
      </c>
      <c r="J31" s="103">
        <f>sumproduct(--(MOD(COLUMN(Counting!B40:FY40)-COLUMN(Counting!B40)+6,6)=0),Counting!B40:FY40)</f>
        <v>247</v>
      </c>
      <c r="K31" s="103">
        <f>sumproduct(--(MOD(COLUMN(Counting!C40:FZ40)-COLUMN(Counting!C40)+6,6)=0),Counting!C40:FZ40)</f>
        <v>52</v>
      </c>
      <c r="L31" s="103">
        <f>sumproduct(--(MOD(COLUMN(Counting!D40:GA40)-COLUMN(Counting!D40)+6,6)=0),Counting!D40:GA40)</f>
        <v>0</v>
      </c>
      <c r="M31" s="103">
        <f>sumproduct(--(MOD(COLUMN(Counting!E40:GB40)-COLUMN(Counting!E40)+6,6)=0),Counting!E40:GB40)</f>
        <v>0</v>
      </c>
      <c r="N31" s="103">
        <f>sumproduct(--(MOD(COLUMN(Counting!F40:GC40)-COLUMN(Counting!F40)+6,6)=0),Counting!F40:GC40)</f>
        <v>0</v>
      </c>
      <c r="O31" s="103">
        <f>sumproduct(--(MOD(COLUMN(Counting!G40:GD40)-COLUMN(Counting!G40)+6,6)=0),Counting!G40:GD40)</f>
        <v>0</v>
      </c>
      <c r="P31" s="103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246</v>
      </c>
      <c r="Q31" s="103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51</v>
      </c>
      <c r="R31" s="103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1</v>
      </c>
      <c r="S31" s="103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1</v>
      </c>
      <c r="T31" s="103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0</v>
      </c>
      <c r="U31" s="103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0</v>
      </c>
      <c r="V31" s="103">
        <f t="shared" ref="V31:W31" si="35">P31+R31+T31</f>
        <v>247</v>
      </c>
      <c r="W31" s="103">
        <f t="shared" si="35"/>
        <v>52</v>
      </c>
    </row>
    <row r="32">
      <c r="A32" s="103" t="str">
        <f>Graphs!W32</f>
        <v>Pressan</v>
      </c>
      <c r="B32" s="108">
        <f t="shared" si="2"/>
        <v>100</v>
      </c>
      <c r="C32" s="48">
        <f t="shared" si="3"/>
        <v>100</v>
      </c>
      <c r="D32" s="48" t="str">
        <f t="shared" si="4"/>
        <v>#DIV/0!</v>
      </c>
      <c r="E32" s="48" t="str">
        <f t="shared" si="5"/>
        <v>#DIV/0!</v>
      </c>
      <c r="F32" s="48">
        <f t="shared" si="6"/>
        <v>100</v>
      </c>
      <c r="G32" s="48" t="str">
        <f t="shared" si="7"/>
        <v>#DIV/0!</v>
      </c>
      <c r="J32" s="103">
        <f>sumproduct(--(MOD(COLUMN(Counting!B41:FY41)-COLUMN(Counting!B41)+6,6)=0),Counting!B41:FY41)</f>
        <v>1</v>
      </c>
      <c r="K32" s="103">
        <f>sumproduct(--(MOD(COLUMN(Counting!C41:FZ41)-COLUMN(Counting!C41)+6,6)=0),Counting!C41:FZ41)</f>
        <v>0</v>
      </c>
      <c r="L32" s="103">
        <f>sumproduct(--(MOD(COLUMN(Counting!D41:GA41)-COLUMN(Counting!D41)+6,6)=0),Counting!D41:GA41)</f>
        <v>0</v>
      </c>
      <c r="M32" s="103">
        <f>sumproduct(--(MOD(COLUMN(Counting!E41:GB41)-COLUMN(Counting!E41)+6,6)=0),Counting!E41:GB41)</f>
        <v>0</v>
      </c>
      <c r="N32" s="103">
        <f>sumproduct(--(MOD(COLUMN(Counting!F41:GC41)-COLUMN(Counting!F41)+6,6)=0),Counting!F41:GC41)</f>
        <v>0</v>
      </c>
      <c r="O32" s="103">
        <f>sumproduct(--(MOD(COLUMN(Counting!G41:GD41)-COLUMN(Counting!G41)+6,6)=0),Counting!G41:GD41)</f>
        <v>0</v>
      </c>
      <c r="P32" s="103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1</v>
      </c>
      <c r="Q32" s="103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0</v>
      </c>
      <c r="R32" s="103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03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03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03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03">
        <f t="shared" ref="V32:W32" si="36">P32+R32+T32</f>
        <v>1</v>
      </c>
      <c r="W32" s="103">
        <f t="shared" si="36"/>
        <v>0</v>
      </c>
    </row>
    <row r="33">
      <c r="A33" s="103" t="str">
        <f>Graphs!W33</f>
        <v>Rás 1 og 2</v>
      </c>
      <c r="B33" s="108">
        <f t="shared" si="2"/>
        <v>66.66666667</v>
      </c>
      <c r="C33" s="48">
        <f t="shared" si="3"/>
        <v>66.66666667</v>
      </c>
      <c r="D33" s="48" t="str">
        <f t="shared" si="4"/>
        <v>#DIV/0!</v>
      </c>
      <c r="E33" s="48" t="str">
        <f t="shared" si="5"/>
        <v>#DIV/0!</v>
      </c>
      <c r="F33" s="48">
        <f t="shared" si="6"/>
        <v>66.66666667</v>
      </c>
      <c r="G33" s="48" t="str">
        <f t="shared" si="7"/>
        <v>#DIV/0!</v>
      </c>
      <c r="J33" s="103">
        <f>sumproduct(--(MOD(COLUMN(Counting!B42:FY42)-COLUMN(Counting!B42)+6,6)=0),Counting!B42:FY42)</f>
        <v>4</v>
      </c>
      <c r="K33" s="103">
        <f>sumproduct(--(MOD(COLUMN(Counting!C42:FZ42)-COLUMN(Counting!C42)+6,6)=0),Counting!C42:FZ42)</f>
        <v>2</v>
      </c>
      <c r="L33" s="103">
        <f>sumproduct(--(MOD(COLUMN(Counting!D42:GA42)-COLUMN(Counting!D42)+6,6)=0),Counting!D42:GA42)</f>
        <v>0</v>
      </c>
      <c r="M33" s="103">
        <f>sumproduct(--(MOD(COLUMN(Counting!E42:GB42)-COLUMN(Counting!E42)+6,6)=0),Counting!E42:GB42)</f>
        <v>0</v>
      </c>
      <c r="N33" s="103">
        <f>sumproduct(--(MOD(COLUMN(Counting!F42:GC42)-COLUMN(Counting!F42)+6,6)=0),Counting!F42:GC42)</f>
        <v>0</v>
      </c>
      <c r="O33" s="103">
        <f>sumproduct(--(MOD(COLUMN(Counting!G42:GD42)-COLUMN(Counting!G42)+6,6)=0),Counting!G42:GD42)</f>
        <v>0</v>
      </c>
      <c r="P33" s="103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4</v>
      </c>
      <c r="Q33" s="103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2</v>
      </c>
      <c r="R33" s="103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0</v>
      </c>
      <c r="S33" s="103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0</v>
      </c>
      <c r="T33" s="103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03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03">
        <f t="shared" ref="V33:W33" si="37">P33+R33+T33</f>
        <v>4</v>
      </c>
      <c r="W33" s="103">
        <f t="shared" si="37"/>
        <v>2</v>
      </c>
    </row>
    <row r="34">
      <c r="A34" s="103" t="str">
        <f>Graphs!W34</f>
        <v>Rúv.is</v>
      </c>
      <c r="B34" s="108">
        <f t="shared" si="2"/>
        <v>88.88888889</v>
      </c>
      <c r="C34" s="48">
        <f t="shared" si="3"/>
        <v>88.88888889</v>
      </c>
      <c r="D34" s="48" t="str">
        <f t="shared" si="4"/>
        <v>#DIV/0!</v>
      </c>
      <c r="E34" s="48" t="str">
        <f t="shared" si="5"/>
        <v>#DIV/0!</v>
      </c>
      <c r="F34" s="48">
        <f t="shared" si="6"/>
        <v>88.88888889</v>
      </c>
      <c r="G34" s="48" t="str">
        <f t="shared" si="7"/>
        <v>#DIV/0!</v>
      </c>
      <c r="J34" s="103">
        <f>sumproduct(--(MOD(COLUMN(Counting!B43:FY43)-COLUMN(Counting!B43)+6,6)=0),Counting!B43:FY43)</f>
        <v>16</v>
      </c>
      <c r="K34" s="103">
        <f>sumproduct(--(MOD(COLUMN(Counting!C43:FZ43)-COLUMN(Counting!C43)+6,6)=0),Counting!C43:FZ43)</f>
        <v>2</v>
      </c>
      <c r="L34" s="103">
        <f>sumproduct(--(MOD(COLUMN(Counting!D43:GA43)-COLUMN(Counting!D43)+6,6)=0),Counting!D43:GA43)</f>
        <v>0</v>
      </c>
      <c r="M34" s="103">
        <f>sumproduct(--(MOD(COLUMN(Counting!E43:GB43)-COLUMN(Counting!E43)+6,6)=0),Counting!E43:GB43)</f>
        <v>0</v>
      </c>
      <c r="N34" s="103">
        <f>sumproduct(--(MOD(COLUMN(Counting!F43:GC43)-COLUMN(Counting!F43)+6,6)=0),Counting!F43:GC43)</f>
        <v>0</v>
      </c>
      <c r="O34" s="103">
        <f>sumproduct(--(MOD(COLUMN(Counting!G43:GD43)-COLUMN(Counting!G43)+6,6)=0),Counting!G43:GD43)</f>
        <v>0</v>
      </c>
      <c r="P34" s="103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16</v>
      </c>
      <c r="Q34" s="103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2</v>
      </c>
      <c r="R34" s="103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0</v>
      </c>
      <c r="S34" s="103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0</v>
      </c>
      <c r="T34" s="103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03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03">
        <f t="shared" ref="V34:W34" si="38">P34+R34+T34</f>
        <v>16</v>
      </c>
      <c r="W34" s="103">
        <f t="shared" si="38"/>
        <v>2</v>
      </c>
    </row>
    <row r="35">
      <c r="A35" s="103" t="str">
        <f>Graphs!W35</f>
        <v>Siglfirðingur.is</v>
      </c>
      <c r="B35" s="108" t="str">
        <f t="shared" si="2"/>
        <v>#DIV/0!</v>
      </c>
      <c r="C35" s="48" t="str">
        <f t="shared" si="3"/>
        <v>#DIV/0!</v>
      </c>
      <c r="D35" s="48" t="str">
        <f t="shared" si="4"/>
        <v>#DIV/0!</v>
      </c>
      <c r="E35" s="48" t="str">
        <f t="shared" si="5"/>
        <v>#DIV/0!</v>
      </c>
      <c r="F35" s="48" t="str">
        <f t="shared" si="6"/>
        <v>#DIV/0!</v>
      </c>
      <c r="G35" s="48" t="str">
        <f t="shared" si="7"/>
        <v>#DIV/0!</v>
      </c>
      <c r="J35" s="103">
        <f>sumproduct(--(MOD(COLUMN(Counting!B44:FY44)-COLUMN(Counting!B44)+6,6)=0),Counting!B44:FY44)</f>
        <v>0</v>
      </c>
      <c r="K35" s="103">
        <f>sumproduct(--(MOD(COLUMN(Counting!C44:FZ44)-COLUMN(Counting!C44)+6,6)=0),Counting!C44:FZ44)</f>
        <v>0</v>
      </c>
      <c r="L35" s="103">
        <f>sumproduct(--(MOD(COLUMN(Counting!D44:GA44)-COLUMN(Counting!D44)+6,6)=0),Counting!D44:GA44)</f>
        <v>0</v>
      </c>
      <c r="M35" s="103">
        <f>sumproduct(--(MOD(COLUMN(Counting!E44:GB44)-COLUMN(Counting!E44)+6,6)=0),Counting!E44:GB44)</f>
        <v>0</v>
      </c>
      <c r="N35" s="103">
        <f>sumproduct(--(MOD(COLUMN(Counting!F44:GC44)-COLUMN(Counting!F44)+6,6)=0),Counting!F44:GC44)</f>
        <v>0</v>
      </c>
      <c r="O35" s="103">
        <f>sumproduct(--(MOD(COLUMN(Counting!G44:GD44)-COLUMN(Counting!G44)+6,6)=0),Counting!G44:GD44)</f>
        <v>0</v>
      </c>
      <c r="P35" s="103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03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03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03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03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03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03">
        <f t="shared" ref="V35:W35" si="39">P35+R35+T35</f>
        <v>0</v>
      </c>
      <c r="W35" s="103">
        <f t="shared" si="39"/>
        <v>0</v>
      </c>
    </row>
    <row r="36">
      <c r="A36" s="103" t="str">
        <f>Graphs!W36</f>
        <v>Silfur Egils</v>
      </c>
      <c r="B36" s="108">
        <f t="shared" si="2"/>
        <v>50</v>
      </c>
      <c r="C36" s="48">
        <f t="shared" si="3"/>
        <v>50</v>
      </c>
      <c r="D36" s="48" t="str">
        <f t="shared" si="4"/>
        <v>#DIV/0!</v>
      </c>
      <c r="E36" s="48" t="str">
        <f t="shared" si="5"/>
        <v>#DIV/0!</v>
      </c>
      <c r="F36" s="48">
        <f t="shared" si="6"/>
        <v>50</v>
      </c>
      <c r="G36" s="48" t="str">
        <f t="shared" si="7"/>
        <v>#DIV/0!</v>
      </c>
      <c r="J36" s="103">
        <f>sumproduct(--(MOD(COLUMN(Counting!B45:FY45)-COLUMN(Counting!B45)+6,6)=0),Counting!B45:FY45)</f>
        <v>1</v>
      </c>
      <c r="K36" s="103">
        <f>sumproduct(--(MOD(COLUMN(Counting!C45:FZ45)-COLUMN(Counting!C45)+6,6)=0),Counting!C45:FZ45)</f>
        <v>1</v>
      </c>
      <c r="L36" s="103">
        <f>sumproduct(--(MOD(COLUMN(Counting!D45:GA45)-COLUMN(Counting!D45)+6,6)=0),Counting!D45:GA45)</f>
        <v>0</v>
      </c>
      <c r="M36" s="103">
        <f>sumproduct(--(MOD(COLUMN(Counting!E45:GB45)-COLUMN(Counting!E45)+6,6)=0),Counting!E45:GB45)</f>
        <v>0</v>
      </c>
      <c r="N36" s="103">
        <f>sumproduct(--(MOD(COLUMN(Counting!F45:GC45)-COLUMN(Counting!F45)+6,6)=0),Counting!F45:GC45)</f>
        <v>0</v>
      </c>
      <c r="O36" s="103">
        <f>sumproduct(--(MOD(COLUMN(Counting!G45:GD45)-COLUMN(Counting!G45)+6,6)=0),Counting!G45:GD45)</f>
        <v>0</v>
      </c>
      <c r="P36" s="103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1</v>
      </c>
      <c r="Q36" s="103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1</v>
      </c>
      <c r="R36" s="103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03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03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03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03">
        <f t="shared" ref="V36:W36" si="40">P36+R36+T36</f>
        <v>1</v>
      </c>
      <c r="W36" s="103">
        <f t="shared" si="40"/>
        <v>1</v>
      </c>
    </row>
    <row r="37">
      <c r="A37" s="103" t="str">
        <f>Graphs!W37</f>
        <v>Sjónvarpsfréttir Rúv</v>
      </c>
      <c r="B37" s="108">
        <f t="shared" si="2"/>
        <v>100</v>
      </c>
      <c r="C37" s="48">
        <f t="shared" si="3"/>
        <v>100</v>
      </c>
      <c r="D37" s="48" t="str">
        <f t="shared" si="4"/>
        <v>#DIV/0!</v>
      </c>
      <c r="E37" s="48" t="str">
        <f t="shared" si="5"/>
        <v>#DIV/0!</v>
      </c>
      <c r="F37" s="48">
        <f t="shared" si="6"/>
        <v>100</v>
      </c>
      <c r="G37" s="48" t="str">
        <f t="shared" si="7"/>
        <v>#DIV/0!</v>
      </c>
      <c r="J37" s="103">
        <f>sumproduct(--(MOD(COLUMN(Counting!B46:FY46)-COLUMN(Counting!B46)+6,6)=0),Counting!B46:FY46)</f>
        <v>6</v>
      </c>
      <c r="K37" s="103">
        <f>sumproduct(--(MOD(COLUMN(Counting!C46:FZ46)-COLUMN(Counting!C46)+6,6)=0),Counting!C46:FZ46)</f>
        <v>0</v>
      </c>
      <c r="L37" s="103">
        <f>sumproduct(--(MOD(COLUMN(Counting!D46:GA46)-COLUMN(Counting!D46)+6,6)=0),Counting!D46:GA46)</f>
        <v>0</v>
      </c>
      <c r="M37" s="103">
        <f>sumproduct(--(MOD(COLUMN(Counting!E46:GB46)-COLUMN(Counting!E46)+6,6)=0),Counting!E46:GB46)</f>
        <v>0</v>
      </c>
      <c r="N37" s="103">
        <f>sumproduct(--(MOD(COLUMN(Counting!F46:GC46)-COLUMN(Counting!F46)+6,6)=0),Counting!F46:GC46)</f>
        <v>0</v>
      </c>
      <c r="O37" s="103">
        <f>sumproduct(--(MOD(COLUMN(Counting!G46:GD46)-COLUMN(Counting!G46)+6,6)=0),Counting!G46:GD46)</f>
        <v>0</v>
      </c>
      <c r="P37" s="103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6</v>
      </c>
      <c r="Q37" s="103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0</v>
      </c>
      <c r="R37" s="103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0</v>
      </c>
      <c r="S37" s="103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0</v>
      </c>
      <c r="T37" s="103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03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03">
        <f t="shared" ref="V37:W37" si="41">P37+R37+T37</f>
        <v>6</v>
      </c>
      <c r="W37" s="103">
        <f t="shared" si="41"/>
        <v>0</v>
      </c>
    </row>
    <row r="38">
      <c r="A38" s="103" t="str">
        <f>Graphs!W38</f>
        <v>Sjónvarpsfréttir Stöðvar 2</v>
      </c>
      <c r="B38" s="108">
        <f t="shared" si="2"/>
        <v>100</v>
      </c>
      <c r="C38" s="48">
        <f t="shared" si="3"/>
        <v>100</v>
      </c>
      <c r="D38" s="48" t="str">
        <f t="shared" si="4"/>
        <v>#DIV/0!</v>
      </c>
      <c r="E38" s="48" t="str">
        <f t="shared" si="5"/>
        <v>#DIV/0!</v>
      </c>
      <c r="F38" s="48">
        <f t="shared" si="6"/>
        <v>100</v>
      </c>
      <c r="G38" s="48" t="str">
        <f t="shared" si="7"/>
        <v>#DIV/0!</v>
      </c>
      <c r="J38" s="103">
        <f>sumproduct(--(MOD(COLUMN(Counting!B47:FY47)-COLUMN(Counting!B47)+6,6)=0),Counting!B47:FY47)</f>
        <v>3</v>
      </c>
      <c r="K38" s="103">
        <f>sumproduct(--(MOD(COLUMN(Counting!C47:FZ47)-COLUMN(Counting!C47)+6,6)=0),Counting!C47:FZ47)</f>
        <v>0</v>
      </c>
      <c r="L38" s="103">
        <f>sumproduct(--(MOD(COLUMN(Counting!D47:GA47)-COLUMN(Counting!D47)+6,6)=0),Counting!D47:GA47)</f>
        <v>0</v>
      </c>
      <c r="M38" s="103">
        <f>sumproduct(--(MOD(COLUMN(Counting!E47:GB47)-COLUMN(Counting!E47)+6,6)=0),Counting!E47:GB47)</f>
        <v>0</v>
      </c>
      <c r="N38" s="103">
        <f>sumproduct(--(MOD(COLUMN(Counting!F47:GC47)-COLUMN(Counting!F47)+6,6)=0),Counting!F47:GC47)</f>
        <v>0</v>
      </c>
      <c r="O38" s="103">
        <f>sumproduct(--(MOD(COLUMN(Counting!G47:GD47)-COLUMN(Counting!G47)+6,6)=0),Counting!G47:GD47)</f>
        <v>0</v>
      </c>
      <c r="P38" s="103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3</v>
      </c>
      <c r="Q38" s="103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0</v>
      </c>
      <c r="R38" s="103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0</v>
      </c>
      <c r="S38" s="103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0</v>
      </c>
      <c r="T38" s="103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0</v>
      </c>
      <c r="U38" s="103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0</v>
      </c>
      <c r="V38" s="103">
        <f t="shared" ref="V38:W38" si="42">P38+R38+T38</f>
        <v>3</v>
      </c>
      <c r="W38" s="103">
        <f t="shared" si="42"/>
        <v>0</v>
      </c>
    </row>
    <row r="39">
      <c r="A39" s="103" t="str">
        <f>Graphs!W39</f>
        <v>Skessuhorn</v>
      </c>
      <c r="B39" s="108">
        <f t="shared" si="2"/>
        <v>100</v>
      </c>
      <c r="C39" s="48">
        <f t="shared" si="3"/>
        <v>100</v>
      </c>
      <c r="D39" s="48" t="str">
        <f t="shared" si="4"/>
        <v>#DIV/0!</v>
      </c>
      <c r="E39" s="48" t="str">
        <f t="shared" si="5"/>
        <v>#DIV/0!</v>
      </c>
      <c r="F39" s="48">
        <f t="shared" si="6"/>
        <v>100</v>
      </c>
      <c r="G39" s="48" t="str">
        <f t="shared" si="7"/>
        <v>#DIV/0!</v>
      </c>
      <c r="J39" s="103">
        <f>sumproduct(--(MOD(COLUMN(Counting!B48:FY48)-COLUMN(Counting!B48)+6,6)=0),Counting!B48:FY48)</f>
        <v>3</v>
      </c>
      <c r="K39" s="103">
        <f>sumproduct(--(MOD(COLUMN(Counting!C48:FZ48)-COLUMN(Counting!C48)+6,6)=0),Counting!C48:FZ48)</f>
        <v>0</v>
      </c>
      <c r="L39" s="103">
        <f>sumproduct(--(MOD(COLUMN(Counting!D48:GA48)-COLUMN(Counting!D48)+6,6)=0),Counting!D48:GA48)</f>
        <v>0</v>
      </c>
      <c r="M39" s="103">
        <f>sumproduct(--(MOD(COLUMN(Counting!E48:GB48)-COLUMN(Counting!E48)+6,6)=0),Counting!E48:GB48)</f>
        <v>0</v>
      </c>
      <c r="N39" s="103">
        <f>sumproduct(--(MOD(COLUMN(Counting!F48:GC48)-COLUMN(Counting!F48)+6,6)=0),Counting!F48:GC48)</f>
        <v>0</v>
      </c>
      <c r="O39" s="103">
        <f>sumproduct(--(MOD(COLUMN(Counting!G48:GD48)-COLUMN(Counting!G48)+6,6)=0),Counting!G48:GD48)</f>
        <v>0</v>
      </c>
      <c r="P39" s="103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3</v>
      </c>
      <c r="Q39" s="103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0</v>
      </c>
      <c r="R39" s="103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03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0</v>
      </c>
      <c r="T39" s="103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03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03">
        <f t="shared" ref="V39:W39" si="43">P39+R39+T39</f>
        <v>3</v>
      </c>
      <c r="W39" s="103">
        <f t="shared" si="43"/>
        <v>0</v>
      </c>
    </row>
    <row r="40">
      <c r="A40" s="103" t="str">
        <f>Graphs!W40</f>
        <v>Stundin</v>
      </c>
      <c r="B40" s="108">
        <f t="shared" si="2"/>
        <v>72.72727273</v>
      </c>
      <c r="C40" s="48">
        <f t="shared" si="3"/>
        <v>72.72727273</v>
      </c>
      <c r="D40" s="48" t="str">
        <f t="shared" si="4"/>
        <v>#DIV/0!</v>
      </c>
      <c r="E40" s="48" t="str">
        <f t="shared" si="5"/>
        <v>#DIV/0!</v>
      </c>
      <c r="F40" s="48">
        <f t="shared" si="6"/>
        <v>72.72727273</v>
      </c>
      <c r="G40" s="48" t="str">
        <f t="shared" si="7"/>
        <v>#DIV/0!</v>
      </c>
      <c r="J40" s="103">
        <f>sumproduct(--(MOD(COLUMN(Counting!B49:FY49)-COLUMN(Counting!B49)+6,6)=0),Counting!B49:FY49)</f>
        <v>8</v>
      </c>
      <c r="K40" s="103">
        <f>sumproduct(--(MOD(COLUMN(Counting!C49:FZ49)-COLUMN(Counting!C49)+6,6)=0),Counting!C49:FZ49)</f>
        <v>3</v>
      </c>
      <c r="L40" s="103">
        <f>sumproduct(--(MOD(COLUMN(Counting!D49:GA49)-COLUMN(Counting!D49)+6,6)=0),Counting!D49:GA49)</f>
        <v>0</v>
      </c>
      <c r="M40" s="103">
        <f>sumproduct(--(MOD(COLUMN(Counting!E49:GB49)-COLUMN(Counting!E49)+6,6)=0),Counting!E49:GB49)</f>
        <v>0</v>
      </c>
      <c r="N40" s="103">
        <f>sumproduct(--(MOD(COLUMN(Counting!F49:GC49)-COLUMN(Counting!F49)+6,6)=0),Counting!F49:GC49)</f>
        <v>0</v>
      </c>
      <c r="O40" s="103">
        <f>sumproduct(--(MOD(COLUMN(Counting!G49:GD49)-COLUMN(Counting!G49)+6,6)=0),Counting!G49:GD49)</f>
        <v>0</v>
      </c>
      <c r="P40" s="103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8</v>
      </c>
      <c r="Q40" s="103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3</v>
      </c>
      <c r="R40" s="103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03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0</v>
      </c>
      <c r="T40" s="103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03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03">
        <f t="shared" ref="V40:W40" si="44">P40+R40+T40</f>
        <v>8</v>
      </c>
      <c r="W40" s="103">
        <f t="shared" si="44"/>
        <v>3</v>
      </c>
    </row>
    <row r="41">
      <c r="A41" s="107" t="str">
        <f>Graphs!W41</f>
        <v>Sunnlenska.is</v>
      </c>
      <c r="B41" s="108" t="str">
        <f t="shared" si="2"/>
        <v>#DIV/0!</v>
      </c>
      <c r="C41" s="48" t="str">
        <f t="shared" si="3"/>
        <v>#DIV/0!</v>
      </c>
      <c r="D41" s="48" t="str">
        <f t="shared" si="4"/>
        <v>#DIV/0!</v>
      </c>
      <c r="E41" s="48" t="str">
        <f t="shared" si="5"/>
        <v>#DIV/0!</v>
      </c>
      <c r="F41" s="48" t="str">
        <f t="shared" si="6"/>
        <v>#DIV/0!</v>
      </c>
      <c r="G41" s="48" t="str">
        <f t="shared" si="7"/>
        <v>#DIV/0!</v>
      </c>
      <c r="J41" s="103">
        <f>sumproduct(--(MOD(COLUMN(Counting!B50:FY50)-COLUMN(Counting!B50)+6,6)=0),Counting!B50:FY50)</f>
        <v>0</v>
      </c>
      <c r="K41" s="103">
        <f>sumproduct(--(MOD(COLUMN(Counting!C50:FZ50)-COLUMN(Counting!C50)+6,6)=0),Counting!C50:FZ50)</f>
        <v>0</v>
      </c>
      <c r="L41" s="103">
        <f>sumproduct(--(MOD(COLUMN(Counting!D50:GA50)-COLUMN(Counting!D50)+6,6)=0),Counting!D50:GA50)</f>
        <v>0</v>
      </c>
      <c r="M41" s="103">
        <f>sumproduct(--(MOD(COLUMN(Counting!E50:GB50)-COLUMN(Counting!E50)+6,6)=0),Counting!E50:GB50)</f>
        <v>0</v>
      </c>
      <c r="N41" s="103">
        <f>sumproduct(--(MOD(COLUMN(Counting!F50:GC50)-COLUMN(Counting!F50)+6,6)=0),Counting!F50:GC50)</f>
        <v>0</v>
      </c>
      <c r="O41" s="103">
        <f>sumproduct(--(MOD(COLUMN(Counting!G50:GD50)-COLUMN(Counting!G50)+6,6)=0),Counting!G50:GD50)</f>
        <v>0</v>
      </c>
      <c r="P41" s="103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0</v>
      </c>
      <c r="Q41" s="103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0</v>
      </c>
      <c r="R41" s="103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03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03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03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03">
        <f t="shared" ref="V41:W41" si="45">P41+R41+T41</f>
        <v>0</v>
      </c>
      <c r="W41" s="103">
        <f t="shared" si="45"/>
        <v>0</v>
      </c>
    </row>
    <row r="42">
      <c r="A42" s="103" t="str">
        <f>Graphs!W42</f>
        <v>Trölli.is</v>
      </c>
      <c r="B42" s="108" t="str">
        <f t="shared" si="2"/>
        <v>#DIV/0!</v>
      </c>
      <c r="C42" s="48" t="str">
        <f t="shared" si="3"/>
        <v>#DIV/0!</v>
      </c>
      <c r="D42" s="48" t="str">
        <f t="shared" si="4"/>
        <v>#DIV/0!</v>
      </c>
      <c r="E42" s="48" t="str">
        <f t="shared" si="5"/>
        <v>#DIV/0!</v>
      </c>
      <c r="F42" s="48" t="str">
        <f t="shared" si="6"/>
        <v>#DIV/0!</v>
      </c>
      <c r="G42" s="48" t="str">
        <f t="shared" si="7"/>
        <v>#DIV/0!</v>
      </c>
      <c r="J42" s="103">
        <f>sumproduct(--(MOD(COLUMN(Counting!B51:FY51)-COLUMN(Counting!B51)+6,6)=0),Counting!B51:FY51)</f>
        <v>0</v>
      </c>
      <c r="K42" s="103">
        <f>sumproduct(--(MOD(COLUMN(Counting!C51:FZ51)-COLUMN(Counting!C51)+6,6)=0),Counting!C51:FZ51)</f>
        <v>0</v>
      </c>
      <c r="L42" s="103">
        <f>sumproduct(--(MOD(COLUMN(Counting!D51:GA51)-COLUMN(Counting!D51)+6,6)=0),Counting!D51:GA51)</f>
        <v>0</v>
      </c>
      <c r="M42" s="103">
        <f>sumproduct(--(MOD(COLUMN(Counting!E51:GB51)-COLUMN(Counting!E51)+6,6)=0),Counting!E51:GB51)</f>
        <v>0</v>
      </c>
      <c r="N42" s="103">
        <f>sumproduct(--(MOD(COLUMN(Counting!F51:GC51)-COLUMN(Counting!F51)+6,6)=0),Counting!F51:GC51)</f>
        <v>0</v>
      </c>
      <c r="O42" s="103">
        <f>sumproduct(--(MOD(COLUMN(Counting!G51:GD51)-COLUMN(Counting!G51)+6,6)=0),Counting!G51:GD51)</f>
        <v>0</v>
      </c>
      <c r="P42" s="103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03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03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03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03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03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03">
        <f t="shared" ref="V42:W42" si="46">P42+R42+T42</f>
        <v>0</v>
      </c>
      <c r="W42" s="103">
        <f t="shared" si="46"/>
        <v>0</v>
      </c>
    </row>
    <row r="43">
      <c r="A43" s="103" t="str">
        <f>Graphs!W43</f>
        <v>Útgefnar bækur</v>
      </c>
      <c r="B43" s="108">
        <f t="shared" si="2"/>
        <v>100</v>
      </c>
      <c r="C43" s="48">
        <f t="shared" si="3"/>
        <v>100</v>
      </c>
      <c r="D43" s="48" t="str">
        <f t="shared" si="4"/>
        <v>#DIV/0!</v>
      </c>
      <c r="E43" s="48" t="str">
        <f t="shared" si="5"/>
        <v>#DIV/0!</v>
      </c>
      <c r="F43" s="48">
        <f t="shared" si="6"/>
        <v>100</v>
      </c>
      <c r="G43" s="48" t="str">
        <f t="shared" si="7"/>
        <v>#DIV/0!</v>
      </c>
      <c r="J43" s="103">
        <f>sumproduct(--(MOD(COLUMN(Counting!B52:FY52)-COLUMN(Counting!B52)+6,6)=0),Counting!B52:FY52)</f>
        <v>1</v>
      </c>
      <c r="K43" s="103">
        <f>sumproduct(--(MOD(COLUMN(Counting!C52:FZ52)-COLUMN(Counting!C52)+6,6)=0),Counting!C52:FZ52)</f>
        <v>0</v>
      </c>
      <c r="L43" s="103">
        <f>sumproduct(--(MOD(COLUMN(Counting!D52:GA52)-COLUMN(Counting!D52)+6,6)=0),Counting!D52:GA52)</f>
        <v>0</v>
      </c>
      <c r="M43" s="103">
        <f>sumproduct(--(MOD(COLUMN(Counting!E52:GB52)-COLUMN(Counting!E52)+6,6)=0),Counting!E52:GB52)</f>
        <v>0</v>
      </c>
      <c r="N43" s="103">
        <f>sumproduct(--(MOD(COLUMN(Counting!F52:GC52)-COLUMN(Counting!F52)+6,6)=0),Counting!F52:GC52)</f>
        <v>0</v>
      </c>
      <c r="O43" s="103">
        <f>sumproduct(--(MOD(COLUMN(Counting!G52:GD52)-COLUMN(Counting!G52)+6,6)=0),Counting!G52:GD52)</f>
        <v>0</v>
      </c>
      <c r="P43" s="103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1</v>
      </c>
      <c r="Q43" s="103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0</v>
      </c>
      <c r="R43" s="103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0</v>
      </c>
      <c r="S43" s="103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0</v>
      </c>
      <c r="T43" s="103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03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03">
        <f t="shared" ref="V43:W43" si="47">P43+R43+T43</f>
        <v>1</v>
      </c>
      <c r="W43" s="103">
        <f t="shared" si="47"/>
        <v>0</v>
      </c>
    </row>
    <row r="44">
      <c r="A44" s="107" t="str">
        <f>Graphs!W44</f>
        <v>Vb.is</v>
      </c>
      <c r="B44" s="108">
        <f t="shared" si="2"/>
        <v>83.33333333</v>
      </c>
      <c r="C44" s="48">
        <f t="shared" si="3"/>
        <v>83.33333333</v>
      </c>
      <c r="D44" s="48" t="str">
        <f t="shared" si="4"/>
        <v>#DIV/0!</v>
      </c>
      <c r="E44" s="48" t="str">
        <f t="shared" si="5"/>
        <v>#DIV/0!</v>
      </c>
      <c r="F44" s="48">
        <f t="shared" si="6"/>
        <v>83.33333333</v>
      </c>
      <c r="G44" s="48" t="str">
        <f t="shared" si="7"/>
        <v>#DIV/0!</v>
      </c>
      <c r="J44" s="103">
        <f>sumproduct(--(MOD(COLUMN(Counting!B53:FY53)-COLUMN(Counting!B53)+6,6)=0),Counting!B53:FY53)</f>
        <v>20</v>
      </c>
      <c r="K44" s="103">
        <f>sumproduct(--(MOD(COLUMN(Counting!C53:FZ53)-COLUMN(Counting!C53)+6,6)=0),Counting!C53:FZ53)</f>
        <v>4</v>
      </c>
      <c r="L44" s="103">
        <f>sumproduct(--(MOD(COLUMN(Counting!D53:GA53)-COLUMN(Counting!D53)+6,6)=0),Counting!D53:GA53)</f>
        <v>0</v>
      </c>
      <c r="M44" s="103">
        <f>sumproduct(--(MOD(COLUMN(Counting!E53:GB53)-COLUMN(Counting!E53)+6,6)=0),Counting!E53:GB53)</f>
        <v>0</v>
      </c>
      <c r="N44" s="103">
        <f>sumproduct(--(MOD(COLUMN(Counting!F53:GC53)-COLUMN(Counting!F53)+6,6)=0),Counting!F53:GC53)</f>
        <v>0</v>
      </c>
      <c r="O44" s="103">
        <f>sumproduct(--(MOD(COLUMN(Counting!G53:GD53)-COLUMN(Counting!G53)+6,6)=0),Counting!G53:GD53)</f>
        <v>0</v>
      </c>
      <c r="P44" s="103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20</v>
      </c>
      <c r="Q44" s="103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4</v>
      </c>
      <c r="R44" s="103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0</v>
      </c>
      <c r="S44" s="103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0</v>
      </c>
      <c r="T44" s="103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03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03">
        <f t="shared" ref="V44:W44" si="48">P44+R44+T44</f>
        <v>20</v>
      </c>
      <c r="W44" s="103">
        <f t="shared" si="48"/>
        <v>4</v>
      </c>
    </row>
    <row r="45">
      <c r="A45" s="103" t="str">
        <f>Graphs!W45</f>
        <v>VF -Kylfingur</v>
      </c>
      <c r="B45" s="108" t="str">
        <f t="shared" si="2"/>
        <v>#DIV/0!</v>
      </c>
      <c r="C45" s="48" t="str">
        <f t="shared" si="3"/>
        <v>#DIV/0!</v>
      </c>
      <c r="D45" s="48" t="str">
        <f t="shared" si="4"/>
        <v>#DIV/0!</v>
      </c>
      <c r="E45" s="48" t="str">
        <f t="shared" si="5"/>
        <v>#DIV/0!</v>
      </c>
      <c r="F45" s="48" t="str">
        <f t="shared" si="6"/>
        <v>#DIV/0!</v>
      </c>
      <c r="G45" s="48" t="str">
        <f t="shared" si="7"/>
        <v>#DIV/0!</v>
      </c>
      <c r="J45" s="103">
        <f>sumproduct(--(MOD(COLUMN(Counting!B54:FY54)-COLUMN(Counting!B54)+6,6)=0),Counting!B54:FY54)</f>
        <v>0</v>
      </c>
      <c r="K45" s="103">
        <f>sumproduct(--(MOD(COLUMN(Counting!C54:FZ54)-COLUMN(Counting!C54)+6,6)=0),Counting!C54:FZ54)</f>
        <v>0</v>
      </c>
      <c r="L45" s="103">
        <f>sumproduct(--(MOD(COLUMN(Counting!D54:GA54)-COLUMN(Counting!D54)+6,6)=0),Counting!D54:GA54)</f>
        <v>0</v>
      </c>
      <c r="M45" s="103">
        <f>sumproduct(--(MOD(COLUMN(Counting!E54:GB54)-COLUMN(Counting!E54)+6,6)=0),Counting!E54:GB54)</f>
        <v>0</v>
      </c>
      <c r="N45" s="103">
        <f>sumproduct(--(MOD(COLUMN(Counting!F54:GC54)-COLUMN(Counting!F54)+6,6)=0),Counting!F54:GC54)</f>
        <v>0</v>
      </c>
      <c r="O45" s="103">
        <f>sumproduct(--(MOD(COLUMN(Counting!G54:GD54)-COLUMN(Counting!G54)+6,6)=0),Counting!G54:GD54)</f>
        <v>0</v>
      </c>
      <c r="P45" s="103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03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03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03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03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03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03">
        <f t="shared" ref="V45:W45" si="49">P45+R45+T45</f>
        <v>0</v>
      </c>
      <c r="W45" s="103">
        <f t="shared" si="49"/>
        <v>0</v>
      </c>
    </row>
    <row r="46">
      <c r="A46" s="107" t="str">
        <f>Graphs!W46</f>
        <v>Vikudagur.is</v>
      </c>
      <c r="B46" s="108">
        <f t="shared" si="2"/>
        <v>50</v>
      </c>
      <c r="C46" s="48">
        <f t="shared" si="3"/>
        <v>50</v>
      </c>
      <c r="D46" s="48" t="str">
        <f t="shared" si="4"/>
        <v>#DIV/0!</v>
      </c>
      <c r="E46" s="48" t="str">
        <f t="shared" si="5"/>
        <v>#DIV/0!</v>
      </c>
      <c r="F46" s="48">
        <f t="shared" si="6"/>
        <v>50</v>
      </c>
      <c r="G46" s="48" t="str">
        <f t="shared" si="7"/>
        <v>#DIV/0!</v>
      </c>
      <c r="J46" s="103">
        <f>sumproduct(--(MOD(COLUMN(Counting!B55:FY55)-COLUMN(Counting!B55)+6,6)=0),Counting!B55:FY55)</f>
        <v>1</v>
      </c>
      <c r="K46" s="103">
        <f>sumproduct(--(MOD(COLUMN(Counting!C55:FZ55)-COLUMN(Counting!C55)+6,6)=0),Counting!C55:FZ55)</f>
        <v>1</v>
      </c>
      <c r="L46" s="103">
        <f>sumproduct(--(MOD(COLUMN(Counting!D55:GA55)-COLUMN(Counting!D55)+6,6)=0),Counting!D55:GA55)</f>
        <v>0</v>
      </c>
      <c r="M46" s="103">
        <f>sumproduct(--(MOD(COLUMN(Counting!E55:GB55)-COLUMN(Counting!E55)+6,6)=0),Counting!E55:GB55)</f>
        <v>0</v>
      </c>
      <c r="N46" s="103">
        <f>sumproduct(--(MOD(COLUMN(Counting!F55:GC55)-COLUMN(Counting!F55)+6,6)=0),Counting!F55:GC55)</f>
        <v>0</v>
      </c>
      <c r="O46" s="103">
        <f>sumproduct(--(MOD(COLUMN(Counting!G55:GD55)-COLUMN(Counting!G55)+6,6)=0),Counting!G55:GD55)</f>
        <v>0</v>
      </c>
      <c r="P46" s="103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1</v>
      </c>
      <c r="Q46" s="103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1</v>
      </c>
      <c r="R46" s="103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03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0</v>
      </c>
      <c r="T46" s="103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03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03">
        <f t="shared" ref="V46:W46" si="50">P46+R46+T46</f>
        <v>1</v>
      </c>
      <c r="W46" s="103">
        <f t="shared" si="50"/>
        <v>1</v>
      </c>
    </row>
    <row r="47">
      <c r="A47" s="103" t="str">
        <f>Graphs!W47</f>
        <v>Víkurfréttir</v>
      </c>
      <c r="B47" s="108">
        <f t="shared" si="2"/>
        <v>100</v>
      </c>
      <c r="C47" s="48">
        <f t="shared" si="3"/>
        <v>100</v>
      </c>
      <c r="D47" s="48" t="str">
        <f t="shared" si="4"/>
        <v>#DIV/0!</v>
      </c>
      <c r="E47" s="48" t="str">
        <f t="shared" si="5"/>
        <v>#DIV/0!</v>
      </c>
      <c r="F47" s="48">
        <f t="shared" si="6"/>
        <v>100</v>
      </c>
      <c r="G47" s="48" t="str">
        <f t="shared" si="7"/>
        <v>#DIV/0!</v>
      </c>
      <c r="J47" s="103">
        <f>sumproduct(--(MOD(COLUMN(Counting!B56:FY56)-COLUMN(Counting!B56)+6,6)=0),Counting!B56:FY56)</f>
        <v>3</v>
      </c>
      <c r="K47" s="103">
        <f>sumproduct(--(MOD(COLUMN(Counting!C56:FZ56)-COLUMN(Counting!C56)+6,6)=0),Counting!C56:FZ56)</f>
        <v>0</v>
      </c>
      <c r="L47" s="103">
        <f>sumproduct(--(MOD(COLUMN(Counting!D56:GA56)-COLUMN(Counting!D56)+6,6)=0),Counting!D56:GA56)</f>
        <v>0</v>
      </c>
      <c r="M47" s="103">
        <f>sumproduct(--(MOD(COLUMN(Counting!E56:GB56)-COLUMN(Counting!E56)+6,6)=0),Counting!E56:GB56)</f>
        <v>0</v>
      </c>
      <c r="N47" s="103">
        <f>sumproduct(--(MOD(COLUMN(Counting!F56:GC56)-COLUMN(Counting!F56)+6,6)=0),Counting!F56:GC56)</f>
        <v>0</v>
      </c>
      <c r="O47" s="103">
        <f>sumproduct(--(MOD(COLUMN(Counting!G56:GD56)-COLUMN(Counting!G56)+6,6)=0),Counting!G56:GD56)</f>
        <v>0</v>
      </c>
      <c r="P47" s="103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3</v>
      </c>
      <c r="Q47" s="103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0</v>
      </c>
      <c r="R47" s="103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0</v>
      </c>
      <c r="S47" s="103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0</v>
      </c>
      <c r="T47" s="103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03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03">
        <f t="shared" ref="V47:W47" si="51">P47+R47+T47</f>
        <v>3</v>
      </c>
      <c r="W47" s="103">
        <f t="shared" si="51"/>
        <v>0</v>
      </c>
    </row>
    <row r="48">
      <c r="A48" s="103" t="str">
        <f>Graphs!W48</f>
        <v>Viljinn</v>
      </c>
      <c r="B48" s="108" t="str">
        <f t="shared" si="2"/>
        <v>#DIV/0!</v>
      </c>
      <c r="C48" s="48" t="str">
        <f t="shared" si="3"/>
        <v>#DIV/0!</v>
      </c>
      <c r="D48" s="48" t="str">
        <f t="shared" si="4"/>
        <v>#DIV/0!</v>
      </c>
      <c r="E48" s="48" t="str">
        <f t="shared" si="5"/>
        <v>#DIV/0!</v>
      </c>
      <c r="F48" s="48" t="str">
        <f t="shared" si="6"/>
        <v>#DIV/0!</v>
      </c>
      <c r="G48" s="48" t="str">
        <f t="shared" si="7"/>
        <v>#DIV/0!</v>
      </c>
      <c r="J48" s="103">
        <f>sumproduct(--(MOD(COLUMN(Counting!B57:FY57)-COLUMN(Counting!B57)+6,6)=0),Counting!B57:FY57)</f>
        <v>0</v>
      </c>
      <c r="K48" s="103">
        <f>sumproduct(--(MOD(COLUMN(Counting!C57:FZ57)-COLUMN(Counting!C57)+6,6)=0),Counting!C57:FZ57)</f>
        <v>0</v>
      </c>
      <c r="L48" s="103">
        <f>sumproduct(--(MOD(COLUMN(Counting!D57:GA57)-COLUMN(Counting!D57)+6,6)=0),Counting!D57:GA57)</f>
        <v>0</v>
      </c>
      <c r="M48" s="103">
        <f>sumproduct(--(MOD(COLUMN(Counting!E57:GB57)-COLUMN(Counting!E57)+6,6)=0),Counting!E57:GB57)</f>
        <v>0</v>
      </c>
      <c r="N48" s="103">
        <f>sumproduct(--(MOD(COLUMN(Counting!F57:GC57)-COLUMN(Counting!F57)+6,6)=0),Counting!F57:GC57)</f>
        <v>0</v>
      </c>
      <c r="O48" s="103">
        <f>sumproduct(--(MOD(COLUMN(Counting!G57:GD57)-COLUMN(Counting!G57)+6,6)=0),Counting!G57:GD57)</f>
        <v>0</v>
      </c>
      <c r="P48" s="103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03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03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03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03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03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03">
        <f t="shared" ref="V48:W48" si="52">P48+R48+T48</f>
        <v>0</v>
      </c>
      <c r="W48" s="103">
        <f t="shared" si="52"/>
        <v>0</v>
      </c>
    </row>
    <row r="49">
      <c r="A49" s="103" t="str">
        <f>Graphs!W49</f>
        <v>Vísindavefurinn</v>
      </c>
      <c r="B49" s="108">
        <f t="shared" si="2"/>
        <v>85.71428571</v>
      </c>
      <c r="C49" s="48">
        <f t="shared" si="3"/>
        <v>85.71428571</v>
      </c>
      <c r="D49" s="48" t="str">
        <f t="shared" si="4"/>
        <v>#DIV/0!</v>
      </c>
      <c r="E49" s="48" t="str">
        <f t="shared" si="5"/>
        <v>#DIV/0!</v>
      </c>
      <c r="F49" s="48">
        <f t="shared" si="6"/>
        <v>85.71428571</v>
      </c>
      <c r="G49" s="48" t="str">
        <f t="shared" si="7"/>
        <v>#DIV/0!</v>
      </c>
      <c r="J49" s="103">
        <f>sumproduct(--(MOD(COLUMN(Counting!B58:FY58)-COLUMN(Counting!B58)+6,6)=0),Counting!B58:FY58)</f>
        <v>12</v>
      </c>
      <c r="K49" s="103">
        <f>sumproduct(--(MOD(COLUMN(Counting!C58:FZ58)-COLUMN(Counting!C58)+6,6)=0),Counting!C58:FZ58)</f>
        <v>2</v>
      </c>
      <c r="L49" s="103">
        <f>sumproduct(--(MOD(COLUMN(Counting!D58:GA58)-COLUMN(Counting!D58)+6,6)=0),Counting!D58:GA58)</f>
        <v>0</v>
      </c>
      <c r="M49" s="103">
        <f>sumproduct(--(MOD(COLUMN(Counting!E58:GB58)-COLUMN(Counting!E58)+6,6)=0),Counting!E58:GB58)</f>
        <v>0</v>
      </c>
      <c r="N49" s="103">
        <f>sumproduct(--(MOD(COLUMN(Counting!F58:GC58)-COLUMN(Counting!F58)+6,6)=0),Counting!F58:GC58)</f>
        <v>0</v>
      </c>
      <c r="O49" s="103">
        <f>sumproduct(--(MOD(COLUMN(Counting!G58:GD58)-COLUMN(Counting!G58)+6,6)=0),Counting!G58:GD58)</f>
        <v>0</v>
      </c>
      <c r="P49" s="103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12</v>
      </c>
      <c r="Q49" s="103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2</v>
      </c>
      <c r="R49" s="103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03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03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03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03">
        <f t="shared" ref="V49:W49" si="53">P49+R49+T49</f>
        <v>12</v>
      </c>
      <c r="W49" s="103">
        <f t="shared" si="53"/>
        <v>2</v>
      </c>
    </row>
    <row r="50">
      <c r="A50" s="103" t="str">
        <f>Graphs!W50</f>
        <v>Vísir.is</v>
      </c>
      <c r="B50" s="108">
        <f t="shared" si="2"/>
        <v>77.52808989</v>
      </c>
      <c r="C50" s="48">
        <f t="shared" si="3"/>
        <v>77.52808989</v>
      </c>
      <c r="D50" s="48" t="str">
        <f t="shared" si="4"/>
        <v>#DIV/0!</v>
      </c>
      <c r="E50" s="48" t="str">
        <f t="shared" si="5"/>
        <v>#DIV/0!</v>
      </c>
      <c r="F50" s="48">
        <f t="shared" si="6"/>
        <v>77.52808989</v>
      </c>
      <c r="G50" s="48" t="str">
        <f t="shared" si="7"/>
        <v>#DIV/0!</v>
      </c>
      <c r="J50" s="103">
        <f>sumproduct(--(MOD(COLUMN(Counting!B59:FY59)-COLUMN(Counting!B59)+6,6)=0),Counting!B59:FY59)</f>
        <v>69</v>
      </c>
      <c r="K50" s="103">
        <f>sumproduct(--(MOD(COLUMN(Counting!C59:FZ59)-COLUMN(Counting!C59)+6,6)=0),Counting!C59:FZ59)</f>
        <v>20</v>
      </c>
      <c r="L50" s="103">
        <f>sumproduct(--(MOD(COLUMN(Counting!D59:GA59)-COLUMN(Counting!D59)+6,6)=0),Counting!D59:GA59)</f>
        <v>0</v>
      </c>
      <c r="M50" s="103">
        <f>sumproduct(--(MOD(COLUMN(Counting!E59:GB59)-COLUMN(Counting!E59)+6,6)=0),Counting!E59:GB59)</f>
        <v>0</v>
      </c>
      <c r="N50" s="103">
        <f>sumproduct(--(MOD(COLUMN(Counting!F59:GC59)-COLUMN(Counting!F59)+6,6)=0),Counting!F59:GC59)</f>
        <v>0</v>
      </c>
      <c r="O50" s="103">
        <f>sumproduct(--(MOD(COLUMN(Counting!G59:GD59)-COLUMN(Counting!G59)+6,6)=0),Counting!G59:GD59)</f>
        <v>0</v>
      </c>
      <c r="P50" s="103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69</v>
      </c>
      <c r="Q50" s="103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20</v>
      </c>
      <c r="R50" s="103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0</v>
      </c>
      <c r="S50" s="103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0</v>
      </c>
      <c r="T50" s="103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0</v>
      </c>
      <c r="U50" s="103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0</v>
      </c>
      <c r="V50" s="103">
        <f t="shared" ref="V50:W50" si="54">P50+R50+T50</f>
        <v>69</v>
      </c>
      <c r="W50" s="103">
        <f t="shared" si="54"/>
        <v>20</v>
      </c>
    </row>
    <row r="51">
      <c r="A51" s="103" t="str">
        <f>Graphs!W51</f>
        <v>Wikipedia</v>
      </c>
      <c r="B51" s="108">
        <f t="shared" si="2"/>
        <v>50</v>
      </c>
      <c r="C51" s="48">
        <f t="shared" si="3"/>
        <v>50</v>
      </c>
      <c r="D51" s="48" t="str">
        <f t="shared" si="4"/>
        <v>#DIV/0!</v>
      </c>
      <c r="E51" s="48" t="str">
        <f t="shared" si="5"/>
        <v>#DIV/0!</v>
      </c>
      <c r="F51" s="48">
        <f t="shared" si="6"/>
        <v>50</v>
      </c>
      <c r="G51" s="48" t="str">
        <f t="shared" si="7"/>
        <v>#DIV/0!</v>
      </c>
      <c r="J51" s="103">
        <f>sumproduct(--(MOD(COLUMN(Counting!B60:FY60)-COLUMN(Counting!B60)+6,6)=0),Counting!B60:FY60)</f>
        <v>2</v>
      </c>
      <c r="K51" s="103">
        <f>sumproduct(--(MOD(COLUMN(Counting!C60:FZ60)-COLUMN(Counting!C60)+6,6)=0),Counting!C60:FZ60)</f>
        <v>2</v>
      </c>
      <c r="L51" s="103">
        <f>sumproduct(--(MOD(COLUMN(Counting!D60:GA60)-COLUMN(Counting!D60)+6,6)=0),Counting!D60:GA60)</f>
        <v>0</v>
      </c>
      <c r="M51" s="103">
        <f>sumproduct(--(MOD(COLUMN(Counting!E60:GB60)-COLUMN(Counting!E60)+6,6)=0),Counting!E60:GB60)</f>
        <v>0</v>
      </c>
      <c r="N51" s="103">
        <f>sumproduct(--(MOD(COLUMN(Counting!F60:GC60)-COLUMN(Counting!F60)+6,6)=0),Counting!F60:GC60)</f>
        <v>0</v>
      </c>
      <c r="O51" s="103">
        <f>sumproduct(--(MOD(COLUMN(Counting!G60:GD60)-COLUMN(Counting!G60)+6,6)=0),Counting!G60:GD60)</f>
        <v>0</v>
      </c>
      <c r="P51" s="103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2</v>
      </c>
      <c r="Q51" s="103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2</v>
      </c>
      <c r="R51" s="103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03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03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03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03">
        <f t="shared" ref="V51:W51" si="55">P51+R51+T51</f>
        <v>2</v>
      </c>
      <c r="W51" s="103">
        <f t="shared" si="55"/>
        <v>2</v>
      </c>
    </row>
  </sheetData>
  <customSheetViews>
    <customSheetView guid="{0881BDE6-5D72-4CA0-A4AF-B985D5B65EA2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