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13_ncr:1_{99540A1C-6701-4581-9060-6F1C7D8DBDF5}" xr6:coauthVersionLast="47" xr6:coauthVersionMax="47" xr10:uidLastSave="{00000000-0000-0000-0000-000000000000}"/>
  <bookViews>
    <workbookView xWindow="-108" yWindow="-108" windowWidth="23256" windowHeight="12456" activeTab="3" xr2:uid="{9832D23C-5E2D-EB46-85A1-EE46353BB05C}"/>
  </bookViews>
  <sheets>
    <sheet name="Temp_1" sheetId="1" r:id="rId1"/>
    <sheet name="Sheet1" sheetId="8" r:id="rId2"/>
    <sheet name="Temp_2" sheetId="2" r:id="rId3"/>
    <sheet name="Temp_3" sheetId="3" r:id="rId4"/>
    <sheet name="Temp_4" sheetId="4" r:id="rId5"/>
    <sheet name="Temp_5" sheetId="5" r:id="rId6"/>
    <sheet name="Pol_inv" sheetId="6" r:id="rId7"/>
    <sheet name="Temp_6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3" i="7" l="1"/>
  <c r="M23" i="7"/>
  <c r="N23" i="7" s="1"/>
  <c r="AB22" i="7"/>
  <c r="M22" i="7"/>
  <c r="N22" i="7" s="1"/>
  <c r="H22" i="7"/>
  <c r="AB21" i="7"/>
  <c r="M21" i="7"/>
  <c r="N21" i="7" s="1"/>
  <c r="AB20" i="7"/>
  <c r="M20" i="7"/>
  <c r="N20" i="7" s="1"/>
  <c r="J20" i="7"/>
  <c r="AB19" i="7"/>
  <c r="M19" i="7"/>
  <c r="N19" i="7" s="1"/>
  <c r="H19" i="7"/>
  <c r="AB18" i="7"/>
  <c r="M18" i="7"/>
  <c r="N18" i="7" s="1"/>
  <c r="AB17" i="7"/>
  <c r="M17" i="7"/>
  <c r="N17" i="7" s="1"/>
  <c r="J17" i="7"/>
  <c r="H24" i="7" s="1"/>
  <c r="H17" i="7"/>
  <c r="AB16" i="7"/>
  <c r="M16" i="7"/>
  <c r="N16" i="7" s="1"/>
  <c r="H16" i="7"/>
  <c r="AB15" i="7"/>
  <c r="M15" i="7"/>
  <c r="N15" i="7" s="1"/>
  <c r="AB14" i="7"/>
  <c r="M14" i="7"/>
  <c r="N14" i="7" s="1"/>
  <c r="H14" i="7"/>
  <c r="AB13" i="7"/>
  <c r="M13" i="7"/>
  <c r="N13" i="7" s="1"/>
  <c r="H13" i="7"/>
  <c r="AB12" i="7"/>
  <c r="M12" i="7"/>
  <c r="N12" i="7" s="1"/>
  <c r="AB11" i="7"/>
  <c r="M11" i="7"/>
  <c r="N11" i="7" s="1"/>
  <c r="H11" i="7"/>
  <c r="AB10" i="7"/>
  <c r="M10" i="7"/>
  <c r="N10" i="7" s="1"/>
  <c r="H10" i="7"/>
  <c r="AB9" i="7"/>
  <c r="M9" i="7"/>
  <c r="N9" i="7" s="1"/>
  <c r="AB8" i="7"/>
  <c r="M8" i="7"/>
  <c r="N8" i="7" s="1"/>
  <c r="H8" i="7"/>
  <c r="AB7" i="7"/>
  <c r="M7" i="7"/>
  <c r="N7" i="7" s="1"/>
  <c r="H7" i="7"/>
  <c r="AB6" i="7"/>
  <c r="M6" i="7"/>
  <c r="N6" i="7" s="1"/>
  <c r="AB5" i="7"/>
  <c r="M5" i="7"/>
  <c r="N5" i="7" s="1"/>
  <c r="H5" i="7"/>
  <c r="AB4" i="7"/>
  <c r="M4" i="7"/>
  <c r="N4" i="7" s="1"/>
  <c r="H4" i="7"/>
  <c r="AB3" i="7"/>
  <c r="M3" i="7"/>
  <c r="N3" i="7" s="1"/>
  <c r="AB2" i="7"/>
  <c r="M2" i="7"/>
  <c r="N2" i="7" s="1"/>
  <c r="H2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AB24" i="6"/>
  <c r="M24" i="6"/>
  <c r="N24" i="6" s="1"/>
  <c r="AB23" i="6"/>
  <c r="M23" i="6"/>
  <c r="N23" i="6" s="1"/>
  <c r="AB22" i="6"/>
  <c r="M22" i="6"/>
  <c r="N22" i="6" s="1"/>
  <c r="H22" i="6"/>
  <c r="AB21" i="6"/>
  <c r="M21" i="6"/>
  <c r="N21" i="6" s="1"/>
  <c r="AB20" i="6"/>
  <c r="M20" i="6"/>
  <c r="N20" i="6" s="1"/>
  <c r="J20" i="6"/>
  <c r="AB19" i="6"/>
  <c r="M19" i="6"/>
  <c r="N19" i="6" s="1"/>
  <c r="H19" i="6"/>
  <c r="AB18" i="6"/>
  <c r="M18" i="6"/>
  <c r="N18" i="6" s="1"/>
  <c r="AB17" i="6"/>
  <c r="M17" i="6"/>
  <c r="N17" i="6" s="1"/>
  <c r="J17" i="6"/>
  <c r="H82" i="6" s="1"/>
  <c r="H17" i="6"/>
  <c r="AB16" i="6"/>
  <c r="M16" i="6"/>
  <c r="N16" i="6" s="1"/>
  <c r="AB15" i="6"/>
  <c r="M15" i="6"/>
  <c r="N15" i="6" s="1"/>
  <c r="AB14" i="6"/>
  <c r="M14" i="6"/>
  <c r="N14" i="6" s="1"/>
  <c r="H14" i="6"/>
  <c r="AB13" i="6"/>
  <c r="M13" i="6"/>
  <c r="N13" i="6" s="1"/>
  <c r="AB12" i="6"/>
  <c r="M12" i="6"/>
  <c r="N12" i="6" s="1"/>
  <c r="AB11" i="6"/>
  <c r="M11" i="6"/>
  <c r="N11" i="6" s="1"/>
  <c r="H11" i="6"/>
  <c r="AB10" i="6"/>
  <c r="M10" i="6"/>
  <c r="N10" i="6" s="1"/>
  <c r="AB9" i="6"/>
  <c r="M9" i="6"/>
  <c r="N9" i="6" s="1"/>
  <c r="AB8" i="6"/>
  <c r="M8" i="6"/>
  <c r="N8" i="6" s="1"/>
  <c r="H8" i="6"/>
  <c r="AB7" i="6"/>
  <c r="M7" i="6"/>
  <c r="N7" i="6" s="1"/>
  <c r="AB6" i="6"/>
  <c r="M6" i="6"/>
  <c r="N6" i="6" s="1"/>
  <c r="AB5" i="6"/>
  <c r="M5" i="6"/>
  <c r="N5" i="6" s="1"/>
  <c r="H5" i="6"/>
  <c r="AB4" i="6"/>
  <c r="M4" i="6"/>
  <c r="N4" i="6" s="1"/>
  <c r="AB3" i="6"/>
  <c r="M3" i="6"/>
  <c r="N3" i="6" s="1"/>
  <c r="AB2" i="6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M30" i="5"/>
  <c r="N30" i="5" s="1"/>
  <c r="AB29" i="5"/>
  <c r="M29" i="5"/>
  <c r="N29" i="5" s="1"/>
  <c r="AB28" i="5"/>
  <c r="M28" i="5"/>
  <c r="N28" i="5" s="1"/>
  <c r="AB27" i="5"/>
  <c r="M27" i="5"/>
  <c r="N27" i="5" s="1"/>
  <c r="AB26" i="5"/>
  <c r="M26" i="5"/>
  <c r="N26" i="5" s="1"/>
  <c r="AB25" i="5"/>
  <c r="M25" i="5"/>
  <c r="N25" i="5" s="1"/>
  <c r="AB24" i="5"/>
  <c r="M24" i="5"/>
  <c r="N24" i="5" s="1"/>
  <c r="AB23" i="5"/>
  <c r="M23" i="5"/>
  <c r="N23" i="5" s="1"/>
  <c r="AB22" i="5"/>
  <c r="M22" i="5"/>
  <c r="N22" i="5" s="1"/>
  <c r="AB21" i="5"/>
  <c r="M21" i="5"/>
  <c r="N21" i="5" s="1"/>
  <c r="AB20" i="5"/>
  <c r="M20" i="5"/>
  <c r="N20" i="5" s="1"/>
  <c r="J20" i="5"/>
  <c r="AB19" i="5"/>
  <c r="M19" i="5"/>
  <c r="N19" i="5" s="1"/>
  <c r="AB18" i="5"/>
  <c r="M18" i="5"/>
  <c r="N18" i="5" s="1"/>
  <c r="AB17" i="5"/>
  <c r="M17" i="5"/>
  <c r="N17" i="5" s="1"/>
  <c r="J17" i="5"/>
  <c r="AB16" i="5"/>
  <c r="M16" i="5"/>
  <c r="N16" i="5" s="1"/>
  <c r="AB15" i="5"/>
  <c r="M15" i="5"/>
  <c r="N15" i="5" s="1"/>
  <c r="AB14" i="5"/>
  <c r="M14" i="5"/>
  <c r="N14" i="5" s="1"/>
  <c r="AB13" i="5"/>
  <c r="M13" i="5"/>
  <c r="N13" i="5" s="1"/>
  <c r="AB12" i="5"/>
  <c r="M12" i="5"/>
  <c r="N12" i="5" s="1"/>
  <c r="AB11" i="5"/>
  <c r="M11" i="5"/>
  <c r="N11" i="5" s="1"/>
  <c r="AB10" i="5"/>
  <c r="M10" i="5"/>
  <c r="N10" i="5" s="1"/>
  <c r="AB9" i="5"/>
  <c r="M9" i="5"/>
  <c r="N9" i="5" s="1"/>
  <c r="AB8" i="5"/>
  <c r="M8" i="5"/>
  <c r="N8" i="5" s="1"/>
  <c r="AB7" i="5"/>
  <c r="M7" i="5"/>
  <c r="N7" i="5" s="1"/>
  <c r="AB6" i="5"/>
  <c r="M6" i="5"/>
  <c r="N6" i="5" s="1"/>
  <c r="AB5" i="5"/>
  <c r="M5" i="5"/>
  <c r="N5" i="5" s="1"/>
  <c r="AB4" i="5"/>
  <c r="M4" i="5"/>
  <c r="N4" i="5" s="1"/>
  <c r="AB3" i="5"/>
  <c r="M3" i="5"/>
  <c r="N3" i="5" s="1"/>
  <c r="AB2" i="5"/>
  <c r="M2" i="5"/>
  <c r="N2" i="5" s="1"/>
  <c r="AB20" i="4"/>
  <c r="M20" i="4"/>
  <c r="N20" i="4" s="1"/>
  <c r="J20" i="4"/>
  <c r="AB19" i="4"/>
  <c r="M19" i="4"/>
  <c r="N19" i="4" s="1"/>
  <c r="H19" i="4"/>
  <c r="AB18" i="4"/>
  <c r="M18" i="4"/>
  <c r="N18" i="4" s="1"/>
  <c r="AB17" i="4"/>
  <c r="M17" i="4"/>
  <c r="N17" i="4" s="1"/>
  <c r="J17" i="4"/>
  <c r="H17" i="4"/>
  <c r="AB16" i="4"/>
  <c r="M16" i="4"/>
  <c r="N16" i="4" s="1"/>
  <c r="AB15" i="4"/>
  <c r="M15" i="4"/>
  <c r="N15" i="4" s="1"/>
  <c r="AB14" i="4"/>
  <c r="M14" i="4"/>
  <c r="N14" i="4" s="1"/>
  <c r="H14" i="4"/>
  <c r="AB13" i="4"/>
  <c r="M13" i="4"/>
  <c r="N13" i="4" s="1"/>
  <c r="AB12" i="4"/>
  <c r="M12" i="4"/>
  <c r="N12" i="4" s="1"/>
  <c r="AB11" i="4"/>
  <c r="M11" i="4"/>
  <c r="N11" i="4" s="1"/>
  <c r="H11" i="4"/>
  <c r="AB10" i="4"/>
  <c r="M10" i="4"/>
  <c r="N10" i="4" s="1"/>
  <c r="AB9" i="4"/>
  <c r="M9" i="4"/>
  <c r="N9" i="4" s="1"/>
  <c r="AB8" i="4"/>
  <c r="M8" i="4"/>
  <c r="N8" i="4" s="1"/>
  <c r="H8" i="4"/>
  <c r="AB7" i="4"/>
  <c r="M7" i="4"/>
  <c r="N7" i="4" s="1"/>
  <c r="AB6" i="4"/>
  <c r="M6" i="4"/>
  <c r="N6" i="4" s="1"/>
  <c r="AB5" i="4"/>
  <c r="M5" i="4"/>
  <c r="N5" i="4" s="1"/>
  <c r="H5" i="4"/>
  <c r="AB4" i="4"/>
  <c r="M4" i="4"/>
  <c r="N4" i="4" s="1"/>
  <c r="AB3" i="4"/>
  <c r="M3" i="4"/>
  <c r="N3" i="4" s="1"/>
  <c r="AB2" i="4"/>
  <c r="M2" i="4"/>
  <c r="N2" i="4" s="1"/>
  <c r="H2" i="4"/>
  <c r="AB23" i="3"/>
  <c r="M23" i="3"/>
  <c r="N23" i="3" s="1"/>
  <c r="AB22" i="3"/>
  <c r="M22" i="3"/>
  <c r="N22" i="3" s="1"/>
  <c r="H22" i="3"/>
  <c r="AB21" i="3"/>
  <c r="M21" i="3"/>
  <c r="N21" i="3" s="1"/>
  <c r="AB20" i="3"/>
  <c r="M20" i="3"/>
  <c r="N20" i="3" s="1"/>
  <c r="J20" i="3"/>
  <c r="AB19" i="3"/>
  <c r="M19" i="3"/>
  <c r="N19" i="3" s="1"/>
  <c r="H19" i="3"/>
  <c r="AB18" i="3"/>
  <c r="M18" i="3"/>
  <c r="N18" i="3" s="1"/>
  <c r="AB17" i="3"/>
  <c r="M17" i="3"/>
  <c r="N17" i="3" s="1"/>
  <c r="J17" i="3"/>
  <c r="H17" i="3"/>
  <c r="AB16" i="3"/>
  <c r="M16" i="3"/>
  <c r="N16" i="3" s="1"/>
  <c r="AB15" i="3"/>
  <c r="M15" i="3"/>
  <c r="N15" i="3" s="1"/>
  <c r="AB14" i="3"/>
  <c r="M14" i="3"/>
  <c r="N14" i="3" s="1"/>
  <c r="H14" i="3"/>
  <c r="AB13" i="3"/>
  <c r="M13" i="3"/>
  <c r="N13" i="3" s="1"/>
  <c r="AB12" i="3"/>
  <c r="M12" i="3"/>
  <c r="N12" i="3" s="1"/>
  <c r="AB11" i="3"/>
  <c r="M11" i="3"/>
  <c r="N11" i="3" s="1"/>
  <c r="H11" i="3"/>
  <c r="AB10" i="3"/>
  <c r="M10" i="3"/>
  <c r="N10" i="3" s="1"/>
  <c r="AB9" i="3"/>
  <c r="M9" i="3"/>
  <c r="N9" i="3" s="1"/>
  <c r="AB8" i="3"/>
  <c r="M8" i="3"/>
  <c r="N8" i="3" s="1"/>
  <c r="H8" i="3"/>
  <c r="AB7" i="3"/>
  <c r="M7" i="3"/>
  <c r="N7" i="3" s="1"/>
  <c r="AB6" i="3"/>
  <c r="M6" i="3"/>
  <c r="N6" i="3" s="1"/>
  <c r="AB5" i="3"/>
  <c r="M5" i="3"/>
  <c r="N5" i="3" s="1"/>
  <c r="H5" i="3"/>
  <c r="AB4" i="3"/>
  <c r="M4" i="3"/>
  <c r="N4" i="3" s="1"/>
  <c r="AB3" i="3"/>
  <c r="M3" i="3"/>
  <c r="N3" i="3" s="1"/>
  <c r="AB2" i="3"/>
  <c r="M2" i="3"/>
  <c r="N2" i="3" s="1"/>
  <c r="H2" i="3"/>
  <c r="AB31" i="2"/>
  <c r="M31" i="2"/>
  <c r="N31" i="2" s="1"/>
  <c r="AB30" i="2"/>
  <c r="M30" i="2"/>
  <c r="N30" i="2" s="1"/>
  <c r="AB29" i="2"/>
  <c r="M29" i="2"/>
  <c r="N29" i="2" s="1"/>
  <c r="AB28" i="2"/>
  <c r="M28" i="2"/>
  <c r="N28" i="2" s="1"/>
  <c r="AB27" i="2"/>
  <c r="M27" i="2"/>
  <c r="N27" i="2" s="1"/>
  <c r="AB26" i="2"/>
  <c r="M26" i="2"/>
  <c r="N26" i="2" s="1"/>
  <c r="AB25" i="2"/>
  <c r="M25" i="2"/>
  <c r="N25" i="2" s="1"/>
  <c r="AB24" i="2"/>
  <c r="M24" i="2"/>
  <c r="N24" i="2" s="1"/>
  <c r="AB23" i="2"/>
  <c r="M23" i="2"/>
  <c r="N23" i="2" s="1"/>
  <c r="AB22" i="2"/>
  <c r="M22" i="2"/>
  <c r="N22" i="2" s="1"/>
  <c r="AB21" i="2"/>
  <c r="M21" i="2"/>
  <c r="N21" i="2" s="1"/>
  <c r="AB20" i="2"/>
  <c r="M20" i="2"/>
  <c r="N20" i="2" s="1"/>
  <c r="J20" i="2"/>
  <c r="AB19" i="2"/>
  <c r="M19" i="2"/>
  <c r="N19" i="2" s="1"/>
  <c r="AB18" i="2"/>
  <c r="M18" i="2"/>
  <c r="N18" i="2" s="1"/>
  <c r="AB17" i="2"/>
  <c r="M17" i="2"/>
  <c r="N17" i="2" s="1"/>
  <c r="J17" i="2"/>
  <c r="AB16" i="2"/>
  <c r="M16" i="2"/>
  <c r="N16" i="2" s="1"/>
  <c r="AB15" i="2"/>
  <c r="M15" i="2"/>
  <c r="N15" i="2" s="1"/>
  <c r="AB14" i="2"/>
  <c r="M14" i="2"/>
  <c r="N14" i="2" s="1"/>
  <c r="AB13" i="2"/>
  <c r="M13" i="2"/>
  <c r="N13" i="2" s="1"/>
  <c r="AB12" i="2"/>
  <c r="M12" i="2"/>
  <c r="N12" i="2" s="1"/>
  <c r="AB11" i="2"/>
  <c r="M11" i="2"/>
  <c r="N11" i="2" s="1"/>
  <c r="AB10" i="2"/>
  <c r="M10" i="2"/>
  <c r="N10" i="2" s="1"/>
  <c r="AB9" i="2"/>
  <c r="M9" i="2"/>
  <c r="N9" i="2" s="1"/>
  <c r="AB8" i="2"/>
  <c r="M8" i="2"/>
  <c r="N8" i="2" s="1"/>
  <c r="AB7" i="2"/>
  <c r="M7" i="2"/>
  <c r="N7" i="2" s="1"/>
  <c r="AB6" i="2"/>
  <c r="M6" i="2"/>
  <c r="N6" i="2" s="1"/>
  <c r="AB5" i="2"/>
  <c r="M5" i="2"/>
  <c r="N5" i="2" s="1"/>
  <c r="AB4" i="2"/>
  <c r="M4" i="2"/>
  <c r="N4" i="2" s="1"/>
  <c r="AB3" i="2"/>
  <c r="M3" i="2"/>
  <c r="N3" i="2" s="1"/>
  <c r="AB2" i="2"/>
  <c r="M2" i="2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2" i="1"/>
  <c r="M2" i="1"/>
  <c r="J20" i="1"/>
  <c r="J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H3" i="7" l="1"/>
  <c r="H6" i="7"/>
  <c r="H9" i="7"/>
  <c r="H12" i="7"/>
  <c r="H15" i="7"/>
  <c r="H20" i="7"/>
  <c r="H23" i="7"/>
  <c r="H18" i="7"/>
  <c r="H21" i="7"/>
  <c r="H63" i="6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  <c r="H20" i="4"/>
  <c r="H6" i="4"/>
  <c r="H18" i="4"/>
  <c r="H3" i="4"/>
  <c r="H12" i="4"/>
  <c r="H15" i="4"/>
  <c r="H21" i="4"/>
  <c r="H9" i="4"/>
  <c r="H4" i="4"/>
  <c r="H7" i="4"/>
  <c r="H10" i="4"/>
  <c r="H13" i="4"/>
  <c r="H16" i="4"/>
  <c r="H20" i="3"/>
  <c r="H23" i="3"/>
  <c r="H9" i="3"/>
  <c r="H15" i="3"/>
  <c r="H18" i="3"/>
  <c r="H21" i="3"/>
  <c r="H24" i="3"/>
  <c r="H6" i="3"/>
  <c r="H3" i="3"/>
  <c r="H12" i="3"/>
  <c r="H4" i="3"/>
  <c r="H7" i="3"/>
  <c r="H10" i="3"/>
  <c r="H13" i="3"/>
  <c r="H16" i="3"/>
</calcChain>
</file>

<file path=xl/sharedStrings.xml><?xml version="1.0" encoding="utf-8"?>
<sst xmlns="http://schemas.openxmlformats.org/spreadsheetml/2006/main" count="121" uniqueCount="19">
  <si>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</si>
  <si>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</si>
  <si>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</si>
  <si>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</si>
  <si>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</si>
  <si>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</si>
  <si>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</si>
  <si>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</si>
  <si>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</si>
  <si>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</si>
  <si>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lnCorr(mA)</t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</si>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</sst>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Temp_3!$H$2:$H$31</c:f>
              <c:numCache>
                <c:formatCode>General</c:formatCode>
                <c:ptCount val="30"/>
                <c:pt idx="0">
                  <c:v>325.01866765017371</c:v>
                </c:pt>
                <c:pt idx="1">
                  <c:v>322.70701283047123</c:v>
                </c:pt>
                <c:pt idx="2">
                  <c:v>319.47069608288768</c:v>
                </c:pt>
                <c:pt idx="3">
                  <c:v>315.30971740742319</c:v>
                </c:pt>
                <c:pt idx="4">
                  <c:v>314.38505547954219</c:v>
                </c:pt>
                <c:pt idx="5">
                  <c:v>311.92915339909024</c:v>
                </c:pt>
                <c:pt idx="6">
                  <c:v>310.53661253570141</c:v>
                </c:pt>
                <c:pt idx="7">
                  <c:v>308.21571109672016</c:v>
                </c:pt>
                <c:pt idx="8">
                  <c:v>304.96644908214626</c:v>
                </c:pt>
                <c:pt idx="9">
                  <c:v>303.10972793096118</c:v>
                </c:pt>
                <c:pt idx="10">
                  <c:v>298.93210534079486</c:v>
                </c:pt>
                <c:pt idx="11">
                  <c:v>295.21866303842467</c:v>
                </c:pt>
                <c:pt idx="12">
                  <c:v>291.50522073605453</c:v>
                </c:pt>
                <c:pt idx="13">
                  <c:v>286.39923757029561</c:v>
                </c:pt>
                <c:pt idx="14">
                  <c:v>283.61415584351801</c:v>
                </c:pt>
                <c:pt idx="15">
                  <c:v>278.50817267775915</c:v>
                </c:pt>
                <c:pt idx="16">
                  <c:v>276.18727123877784</c:v>
                </c:pt>
                <c:pt idx="17">
                  <c:v>269.68874720963009</c:v>
                </c:pt>
                <c:pt idx="18">
                  <c:v>257.1558794391309</c:v>
                </c:pt>
                <c:pt idx="19">
                  <c:v>242.76629051744669</c:v>
                </c:pt>
                <c:pt idx="20">
                  <c:v>207.02440835713429</c:v>
                </c:pt>
                <c:pt idx="21">
                  <c:v>177.31686993817334</c:v>
                </c:pt>
                <c:pt idx="22">
                  <c:v>160.60637957750777</c:v>
                </c:pt>
              </c:numCache>
            </c:numRef>
          </c:xVal>
          <c:yVal>
            <c:numRef>
              <c:f>Temp_3!$AB$31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Temp_4!$H$2:$H$21</c:f>
              <c:numCache>
                <c:formatCode>General</c:formatCode>
                <c:ptCount val="20"/>
                <c:pt idx="0">
                  <c:v>526.2169614797283</c:v>
                </c:pt>
                <c:pt idx="1">
                  <c:v>524.0274318203119</c:v>
                </c:pt>
                <c:pt idx="2">
                  <c:v>520.37821572128473</c:v>
                </c:pt>
                <c:pt idx="3">
                  <c:v>515.26931318264656</c:v>
                </c:pt>
                <c:pt idx="4">
                  <c:v>513.07978352323016</c:v>
                </c:pt>
                <c:pt idx="5">
                  <c:v>510.89025386381377</c:v>
                </c:pt>
                <c:pt idx="6">
                  <c:v>507.97088098459204</c:v>
                </c:pt>
                <c:pt idx="7">
                  <c:v>507.97088098459204</c:v>
                </c:pt>
                <c:pt idx="8">
                  <c:v>498.48291912712119</c:v>
                </c:pt>
                <c:pt idx="9">
                  <c:v>497.75307590731575</c:v>
                </c:pt>
                <c:pt idx="10">
                  <c:v>491.18448692906674</c:v>
                </c:pt>
                <c:pt idx="11">
                  <c:v>486.94862469766429</c:v>
                </c:pt>
                <c:pt idx="12">
                  <c:v>481.80738733283226</c:v>
                </c:pt>
                <c:pt idx="13">
                  <c:v>470.05598764178751</c:v>
                </c:pt>
                <c:pt idx="14">
                  <c:v>451.69442562453025</c:v>
                </c:pt>
                <c:pt idx="15">
                  <c:v>440.6774884141758</c:v>
                </c:pt>
                <c:pt idx="16">
                  <c:v>437.00517601072437</c:v>
                </c:pt>
                <c:pt idx="17">
                  <c:v>389.26511476585529</c:v>
                </c:pt>
                <c:pt idx="18">
                  <c:v>319.49117910027741</c:v>
                </c:pt>
                <c:pt idx="19">
                  <c:v>196.83594482499853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2.8094026953624978</c:v>
                </c:pt>
                <c:pt idx="1">
                  <c:v>2.6616571615324998</c:v>
                </c:pt>
                <c:pt idx="2">
                  <c:v>2.5423890852013629</c:v>
                </c:pt>
                <c:pt idx="3">
                  <c:v>2.379546134130174</c:v>
                </c:pt>
                <c:pt idx="4">
                  <c:v>2.2874714551839976</c:v>
                </c:pt>
                <c:pt idx="5">
                  <c:v>2.2375130962503307</c:v>
                </c:pt>
                <c:pt idx="6">
                  <c:v>2.1644717908644115</c:v>
                </c:pt>
                <c:pt idx="7">
                  <c:v>2.1482677326096886</c:v>
                </c:pt>
                <c:pt idx="8">
                  <c:v>1.8437192081587661</c:v>
                </c:pt>
                <c:pt idx="9">
                  <c:v>1.8309801823813363</c:v>
                </c:pt>
                <c:pt idx="10">
                  <c:v>1.631199404215613</c:v>
                </c:pt>
                <c:pt idx="11">
                  <c:v>1.43746264769429</c:v>
                </c:pt>
                <c:pt idx="12">
                  <c:v>1.2325602611778486</c:v>
                </c:pt>
                <c:pt idx="13">
                  <c:v>0.86288995514703981</c:v>
                </c:pt>
                <c:pt idx="14">
                  <c:v>0.26236426446749106</c:v>
                </c:pt>
                <c:pt idx="15">
                  <c:v>-8.3381608939051013E-2</c:v>
                </c:pt>
                <c:pt idx="16">
                  <c:v>-0.18632957819149348</c:v>
                </c:pt>
                <c:pt idx="17">
                  <c:v>-1.8325814637483102</c:v>
                </c:pt>
                <c:pt idx="1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Pol_inv!$H$2:$H$31</c:f>
              <c:numCache>
                <c:formatCode>General</c:formatCode>
                <c:ptCount val="30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Pol_inv!$AB$31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Temp_6!$H$2:$H$31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Temp_6!$AB$31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2.6686161318568029</c:v>
                </c:pt>
                <c:pt idx="1">
                  <c:v>2.6560549059838299</c:v>
                </c:pt>
                <c:pt idx="2">
                  <c:v>2.6440448711262978</c:v>
                </c:pt>
                <c:pt idx="3">
                  <c:v>2.6239436918052106</c:v>
                </c:pt>
                <c:pt idx="4">
                  <c:v>2.6034301519721073</c:v>
                </c:pt>
                <c:pt idx="5">
                  <c:v>2.5741377835159431</c:v>
                </c:pt>
                <c:pt idx="6">
                  <c:v>2.5595501927837661</c:v>
                </c:pt>
                <c:pt idx="7">
                  <c:v>2.5431755579119759</c:v>
                </c:pt>
                <c:pt idx="8">
                  <c:v>2.5176964726109912</c:v>
                </c:pt>
                <c:pt idx="9">
                  <c:v>2.4948569806411682</c:v>
                </c:pt>
                <c:pt idx="10">
                  <c:v>2.4798941079644559</c:v>
                </c:pt>
                <c:pt idx="11">
                  <c:v>2.4680995314716192</c:v>
                </c:pt>
                <c:pt idx="12">
                  <c:v>2.448415541205585</c:v>
                </c:pt>
                <c:pt idx="13">
                  <c:v>2.4274540750399152</c:v>
                </c:pt>
                <c:pt idx="14">
                  <c:v>2.4069451083182885</c:v>
                </c:pt>
                <c:pt idx="15">
                  <c:v>2.3841650799864684</c:v>
                </c:pt>
                <c:pt idx="16">
                  <c:v>2.3683728335320486</c:v>
                </c:pt>
                <c:pt idx="17">
                  <c:v>2.349468678892896</c:v>
                </c:pt>
                <c:pt idx="18">
                  <c:v>2.33214389523559</c:v>
                </c:pt>
                <c:pt idx="19">
                  <c:v>2.3204250111223765</c:v>
                </c:pt>
                <c:pt idx="20">
                  <c:v>2.2975725511705014</c:v>
                </c:pt>
                <c:pt idx="21">
                  <c:v>2.2874714551839976</c:v>
                </c:pt>
                <c:pt idx="22">
                  <c:v>2.2772672850097559</c:v>
                </c:pt>
                <c:pt idx="23">
                  <c:v>2.2544447176661109</c:v>
                </c:pt>
                <c:pt idx="24">
                  <c:v>2.2332350148592526</c:v>
                </c:pt>
                <c:pt idx="25">
                  <c:v>2.2082744135228043</c:v>
                </c:pt>
                <c:pt idx="26">
                  <c:v>2.1826747963214879</c:v>
                </c:pt>
                <c:pt idx="27">
                  <c:v>2.1610215286722587</c:v>
                </c:pt>
                <c:pt idx="28">
                  <c:v>2.145931282948669</c:v>
                </c:pt>
                <c:pt idx="29">
                  <c:v>2.1053529234643369</c:v>
                </c:pt>
                <c:pt idx="30">
                  <c:v>2.0831845279586703</c:v>
                </c:pt>
                <c:pt idx="31">
                  <c:v>2.0515563381903004</c:v>
                </c:pt>
                <c:pt idx="32">
                  <c:v>2.0162354657760435</c:v>
                </c:pt>
                <c:pt idx="33">
                  <c:v>1.969905654611529</c:v>
                </c:pt>
                <c:pt idx="34">
                  <c:v>1.9154509415706047</c:v>
                </c:pt>
                <c:pt idx="35">
                  <c:v>1.8547342683894434</c:v>
                </c:pt>
                <c:pt idx="36">
                  <c:v>1.7900914121273581</c:v>
                </c:pt>
                <c:pt idx="37">
                  <c:v>1.7298840655099674</c:v>
                </c:pt>
                <c:pt idx="38">
                  <c:v>1.6601310267496185</c:v>
                </c:pt>
                <c:pt idx="39">
                  <c:v>1.6114359150967734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2.7127060126384039</c:v>
                </c:pt>
                <c:pt idx="1">
                  <c:v>2.642622395779755</c:v>
                </c:pt>
                <c:pt idx="2">
                  <c:v>2.5952547069568657</c:v>
                </c:pt>
                <c:pt idx="3">
                  <c:v>2.5541217188094731</c:v>
                </c:pt>
                <c:pt idx="4">
                  <c:v>2.4807312783775197</c:v>
                </c:pt>
                <c:pt idx="5">
                  <c:v>2.3960754360813845</c:v>
                </c:pt>
                <c:pt idx="6">
                  <c:v>2.3466019784108201</c:v>
                </c:pt>
                <c:pt idx="7">
                  <c:v>2.281361456542419</c:v>
                </c:pt>
                <c:pt idx="8">
                  <c:v>2.2170272046323989</c:v>
                </c:pt>
                <c:pt idx="9">
                  <c:v>2.1377104498038118</c:v>
                </c:pt>
                <c:pt idx="10">
                  <c:v>2.0068708488450007</c:v>
                </c:pt>
                <c:pt idx="11">
                  <c:v>1.9300710850255671</c:v>
                </c:pt>
                <c:pt idx="12">
                  <c:v>1.8578592709325787</c:v>
                </c:pt>
                <c:pt idx="13">
                  <c:v>1.7884205679625405</c:v>
                </c:pt>
                <c:pt idx="14">
                  <c:v>1.7316555451583497</c:v>
                </c:pt>
                <c:pt idx="15">
                  <c:v>1.6351056591826783</c:v>
                </c:pt>
                <c:pt idx="16">
                  <c:v>1.4632554022560189</c:v>
                </c:pt>
                <c:pt idx="17">
                  <c:v>1.3056264580524357</c:v>
                </c:pt>
                <c:pt idx="18">
                  <c:v>0.98581679452276538</c:v>
                </c:pt>
                <c:pt idx="19">
                  <c:v>0.92028275314369246</c:v>
                </c:pt>
                <c:pt idx="20">
                  <c:v>0.48858001481867092</c:v>
                </c:pt>
                <c:pt idx="21">
                  <c:v>0.22314355131420976</c:v>
                </c:pt>
                <c:pt idx="22">
                  <c:v>-0.15082288973458366</c:v>
                </c:pt>
                <c:pt idx="23">
                  <c:v>-0.61618613942381695</c:v>
                </c:pt>
                <c:pt idx="24">
                  <c:v>-1.0788096613719298</c:v>
                </c:pt>
                <c:pt idx="25">
                  <c:v>-1.5141277326297755</c:v>
                </c:pt>
                <c:pt idx="26">
                  <c:v>-1.8971199848858813</c:v>
                </c:pt>
                <c:pt idx="27">
                  <c:v>-2.3025850929940455</c:v>
                </c:pt>
                <c:pt idx="28">
                  <c:v>-3.5065578973199818</c:v>
                </c:pt>
                <c:pt idx="29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3">
      <calculatedColumnFormula>(D3-D2)/(F3-F2)</calculatedColumnFormula>
    </tableColumn>
    <tableColumn id="2" xr3:uid="{FBAE4F12-D677-6644-BF15-CE3303813CC7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23" totalsRowShown="0">
  <autoFilter ref="M1:N23" xr:uid="{1D24399E-9836-7741-BBCC-767E9D9754F5}"/>
  <tableColumns count="2">
    <tableColumn id="1" xr3:uid="{B862E566-0423-3648-A8AF-EEA94094A685}" name="R_din(Ω)" dataDxfId="1">
      <calculatedColumnFormula>(D3-D2)/(F3-F2)</calculatedColumnFormula>
    </tableColumn>
    <tableColumn id="2" xr3:uid="{58D212AC-226A-3446-8DA0-C95B192DBAE3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topLeftCell="E1" zoomScale="64" zoomScaleNormal="40" workbookViewId="0">
      <selection activeCell="AB1" sqref="AB1:AB1048576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>LN(F2)</f>
        <v>2.6686161318568029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0">$J$17*D3/($J$20*(B3+273.15))/1000</f>
        <v>22.224726802173947</v>
      </c>
      <c r="M3">
        <f t="shared" ref="M3:M37" si="1">(D4-D3)/(F4-F3)</f>
        <v>5.8823529411764728</v>
      </c>
      <c r="N3">
        <f t="shared" ref="N3:N57" si="2">M3*(2*E4/(D4-D3)+2*G4/(F4-F3))</f>
        <v>-12.456747404844295</v>
      </c>
      <c r="AB3" s="5">
        <f t="shared" ref="AB3:AB30" si="3">LN(F3)</f>
        <v>2.6560549059838299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0"/>
        <v>22.189946322045351</v>
      </c>
      <c r="M4">
        <f t="shared" si="1"/>
        <v>3.571428571428557</v>
      </c>
      <c r="N4">
        <f t="shared" si="2"/>
        <v>-7.3979591836734384</v>
      </c>
      <c r="AB4" s="5">
        <f t="shared" si="3"/>
        <v>2.6440448711262978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0"/>
        <v>22.161808074218335</v>
      </c>
      <c r="M5">
        <f t="shared" si="1"/>
        <v>0</v>
      </c>
      <c r="N5" t="e">
        <f t="shared" si="2"/>
        <v>#DIV/0!</v>
      </c>
      <c r="AB5" s="5">
        <f t="shared" si="3"/>
        <v>2.6239436918052106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0"/>
        <v>22.161808074218335</v>
      </c>
      <c r="M6">
        <f t="shared" si="1"/>
        <v>5.1282051282051206</v>
      </c>
      <c r="N6">
        <f t="shared" si="2"/>
        <v>-5.3911900065746128</v>
      </c>
      <c r="AB6" s="5">
        <f t="shared" si="3"/>
        <v>2.6034301519721073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0"/>
        <v>22.092226259228635</v>
      </c>
      <c r="M7">
        <f t="shared" si="1"/>
        <v>0</v>
      </c>
      <c r="N7" t="e">
        <f t="shared" si="2"/>
        <v>#DIV/0!</v>
      </c>
      <c r="AB7" s="5">
        <f t="shared" si="3"/>
        <v>2.5741377835159431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0"/>
        <v>22.098851608234245</v>
      </c>
      <c r="M8">
        <f t="shared" si="1"/>
        <v>4.7619047619047832</v>
      </c>
      <c r="N8">
        <f t="shared" si="2"/>
        <v>-9.9773242630385965</v>
      </c>
      <c r="AB8" s="5">
        <f t="shared" si="3"/>
        <v>2.5595501927837661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0"/>
        <v>22.070669151254851</v>
      </c>
      <c r="M9">
        <f t="shared" si="1"/>
        <v>3.1249999999999973</v>
      </c>
      <c r="N9">
        <f t="shared" si="2"/>
        <v>-6.4453124999999947</v>
      </c>
      <c r="AB9" s="5">
        <f t="shared" si="3"/>
        <v>2.5431755579119759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0"/>
        <v>22.03585737025918</v>
      </c>
      <c r="M10">
        <f t="shared" si="1"/>
        <v>3.571428571428557</v>
      </c>
      <c r="N10">
        <f t="shared" si="2"/>
        <v>-7.3979591836734384</v>
      </c>
      <c r="AB10" s="5">
        <f t="shared" si="3"/>
        <v>2.5176964726109912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0"/>
        <v>22.001045589263509</v>
      </c>
      <c r="M11">
        <f t="shared" si="1"/>
        <v>5.5555555555555642</v>
      </c>
      <c r="N11">
        <f t="shared" si="2"/>
        <v>-11.728395061728413</v>
      </c>
      <c r="AB11" s="5">
        <f t="shared" si="3"/>
        <v>2.4948569806411682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0"/>
        <v>21.972825326289826</v>
      </c>
      <c r="M12">
        <f t="shared" si="1"/>
        <v>0</v>
      </c>
      <c r="N12" t="e">
        <f t="shared" si="2"/>
        <v>#DIV/0!</v>
      </c>
      <c r="AB12" s="5">
        <f t="shared" si="3"/>
        <v>2.4798941079644559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0"/>
        <v>21.972825326289826</v>
      </c>
      <c r="M13">
        <f t="shared" si="1"/>
        <v>4.3478260869565135</v>
      </c>
      <c r="N13">
        <f t="shared" si="2"/>
        <v>-9.0737240075614185</v>
      </c>
      <c r="AB13" s="5">
        <f t="shared" si="3"/>
        <v>2.4680995314716192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0"/>
        <v>21.938003099148318</v>
      </c>
      <c r="M14">
        <f t="shared" si="1"/>
        <v>4.1666666666666625</v>
      </c>
      <c r="N14">
        <f t="shared" si="2"/>
        <v>-8.6805555555555465</v>
      </c>
      <c r="AB14" s="5">
        <f t="shared" si="3"/>
        <v>2.448415541205585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0"/>
        <v>21.903180872006814</v>
      </c>
      <c r="M15">
        <f t="shared" si="1"/>
        <v>4.3478260869565135</v>
      </c>
      <c r="N15">
        <f t="shared" si="2"/>
        <v>-9.0737240075614185</v>
      </c>
      <c r="AB15" s="5">
        <f t="shared" si="3"/>
        <v>2.4274540750399152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0"/>
        <v>21.874922762723592</v>
      </c>
      <c r="J16" t="s">
        <v>12</v>
      </c>
      <c r="M16">
        <f t="shared" si="1"/>
        <v>4</v>
      </c>
      <c r="N16">
        <f t="shared" si="2"/>
        <v>-8.32</v>
      </c>
      <c r="AB16" s="5">
        <f t="shared" si="3"/>
        <v>2.4069451083182885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0"/>
        <v>21.840090083165112</v>
      </c>
      <c r="J17" s="9">
        <f>1.602176634*10^(-19)</f>
        <v>1.6021766340000001E-19</v>
      </c>
      <c r="M17">
        <f t="shared" si="1"/>
        <v>5.8823529411764728</v>
      </c>
      <c r="N17">
        <f t="shared" si="2"/>
        <v>-12.456747404844295</v>
      </c>
      <c r="AB17" s="5">
        <f t="shared" si="3"/>
        <v>2.3841650799864684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0"/>
        <v>21.805257403606635</v>
      </c>
      <c r="M18">
        <f t="shared" si="1"/>
        <v>5.0000000000000178</v>
      </c>
      <c r="N18">
        <f t="shared" si="2"/>
        <v>-10.500000000000041</v>
      </c>
      <c r="AB18" s="5">
        <f t="shared" si="3"/>
        <v>2.3683728335320486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0"/>
        <v>21.776961407646436</v>
      </c>
      <c r="J19" t="s">
        <v>13</v>
      </c>
      <c r="M19">
        <f t="shared" si="1"/>
        <v>0</v>
      </c>
      <c r="N19" t="e">
        <f t="shared" si="2"/>
        <v>#DIV/0!</v>
      </c>
      <c r="AB19" s="5">
        <f t="shared" si="3"/>
        <v>2.349468678892896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0"/>
        <v>21.776961407646436</v>
      </c>
      <c r="J20" s="11">
        <f>1.3806503*10^(-23)</f>
        <v>1.3806503000000004E-23</v>
      </c>
      <c r="M20">
        <f t="shared" si="1"/>
        <v>8.3333333333332646</v>
      </c>
      <c r="N20">
        <f t="shared" si="2"/>
        <v>-18.055555555555394</v>
      </c>
      <c r="AB20" s="5">
        <f t="shared" si="3"/>
        <v>2.33214389523559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0"/>
        <v>21.742118269394201</v>
      </c>
      <c r="J21" s="10"/>
      <c r="M21">
        <f t="shared" si="1"/>
        <v>4.3478260869565135</v>
      </c>
      <c r="N21">
        <f t="shared" si="2"/>
        <v>-9.0737240075614185</v>
      </c>
      <c r="AB21" s="5">
        <f t="shared" si="3"/>
        <v>2.3204250111223765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0"/>
        <v>21.713794811313498</v>
      </c>
      <c r="J22" s="14" t="s">
        <v>14</v>
      </c>
      <c r="M22">
        <f t="shared" si="1"/>
        <v>0</v>
      </c>
      <c r="N22" t="e">
        <f t="shared" si="2"/>
        <v>#DIV/0!</v>
      </c>
      <c r="AB22" s="5">
        <f t="shared" si="3"/>
        <v>2.2975725511705014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0"/>
        <v>21.720318408973505</v>
      </c>
      <c r="J23" t="s">
        <v>15</v>
      </c>
      <c r="M23">
        <f t="shared" si="1"/>
        <v>0</v>
      </c>
      <c r="N23" t="e">
        <f t="shared" si="2"/>
        <v>#DIV/0!</v>
      </c>
      <c r="AB23" s="5">
        <f t="shared" si="3"/>
        <v>2.2874714551839976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0"/>
        <v>21.726845927653883</v>
      </c>
      <c r="M24">
        <f t="shared" si="1"/>
        <v>4.5454545454545325</v>
      </c>
      <c r="N24">
        <f t="shared" si="2"/>
        <v>-9.504132231404931</v>
      </c>
      <c r="AB24" s="5">
        <f t="shared" si="3"/>
        <v>2.2772672850097559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0"/>
        <v>21.698492334982486</v>
      </c>
      <c r="M25">
        <f t="shared" si="1"/>
        <v>10.000000000000036</v>
      </c>
      <c r="N25">
        <f t="shared" si="2"/>
        <v>-11.000000000000043</v>
      </c>
      <c r="AB25" s="5">
        <f t="shared" si="3"/>
        <v>2.2544447176661109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0"/>
        <v>21.628722263165823</v>
      </c>
      <c r="M26">
        <f t="shared" si="1"/>
        <v>4.3478260869565135</v>
      </c>
      <c r="N26">
        <f t="shared" si="2"/>
        <v>-9.0737240075614185</v>
      </c>
      <c r="AB26" s="5">
        <f t="shared" si="3"/>
        <v>2.2332350148592526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0"/>
        <v>21.600330637940775</v>
      </c>
      <c r="M27">
        <f t="shared" si="1"/>
        <v>4.3478260869565135</v>
      </c>
      <c r="N27">
        <f t="shared" si="2"/>
        <v>-9.0737240075614185</v>
      </c>
      <c r="AB27" s="5">
        <f t="shared" si="3"/>
        <v>2.2082744135228043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0"/>
        <v>21.565435111869785</v>
      </c>
      <c r="M28">
        <f t="shared" si="1"/>
        <v>5.2631578947368558</v>
      </c>
      <c r="N28">
        <f t="shared" si="2"/>
        <v>-11.08033240997233</v>
      </c>
      <c r="AB28" s="5">
        <f t="shared" si="3"/>
        <v>2.1826747963214879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0"/>
        <v>21.530539585798799</v>
      </c>
      <c r="M29">
        <f t="shared" si="1"/>
        <v>7.6923076923077511</v>
      </c>
      <c r="N29">
        <f t="shared" si="2"/>
        <v>-16.568047337278244</v>
      </c>
      <c r="AB29" s="5">
        <f t="shared" si="3"/>
        <v>2.1610215286722587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0"/>
        <v>21.502109887389032</v>
      </c>
      <c r="M30">
        <f t="shared" si="1"/>
        <v>2.9411764705882364</v>
      </c>
      <c r="N30">
        <f t="shared" si="2"/>
        <v>-6.0553633217993106</v>
      </c>
      <c r="AB30" s="5">
        <f t="shared" si="3"/>
        <v>2.145931282948669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0"/>
        <v>21.480126184703018</v>
      </c>
      <c r="M31">
        <f t="shared" si="1"/>
        <v>5.5555555555555092</v>
      </c>
      <c r="N31">
        <f t="shared" si="2"/>
        <v>-11.728395061728293</v>
      </c>
      <c r="AB31" s="5">
        <f t="shared" ref="AB31:AB57" si="4">LN(F31)</f>
        <v>2.1053529234643369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0"/>
        <v>21.451655630506309</v>
      </c>
      <c r="M32">
        <f t="shared" si="1"/>
        <v>8.0000000000000284</v>
      </c>
      <c r="N32">
        <f t="shared" si="2"/>
        <v>-8.6400000000000325</v>
      </c>
      <c r="AB32" s="5">
        <f t="shared" si="4"/>
        <v>2.0831845279586703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0"/>
        <v>21.381780530732673</v>
      </c>
      <c r="M33">
        <f t="shared" si="1"/>
        <v>3.7037037037036975</v>
      </c>
      <c r="N33">
        <f t="shared" si="2"/>
        <v>-7.681755829903965</v>
      </c>
      <c r="AB33" s="5">
        <f t="shared" si="4"/>
        <v>2.0515563381903004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0"/>
        <v>21.346842980845857</v>
      </c>
      <c r="M34">
        <f t="shared" si="1"/>
        <v>5.8823529411764728</v>
      </c>
      <c r="N34">
        <f t="shared" si="2"/>
        <v>-6.2283737024221475</v>
      </c>
      <c r="AB34" s="5">
        <f t="shared" si="4"/>
        <v>2.0162354657760435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0"/>
        <v>21.27696788107222</v>
      </c>
      <c r="M35">
        <f t="shared" si="1"/>
        <v>7.8947368421052655</v>
      </c>
      <c r="N35">
        <f t="shared" si="2"/>
        <v>-5.6786703601108055</v>
      </c>
      <c r="AB35" s="5">
        <f t="shared" si="4"/>
        <v>1.969905654611529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0"/>
        <v>21.178531426331627</v>
      </c>
      <c r="M36">
        <f t="shared" si="1"/>
        <v>9.9999999999999911</v>
      </c>
      <c r="N36">
        <f t="shared" si="2"/>
        <v>-5.4999999999999947</v>
      </c>
      <c r="AB36" s="5">
        <f t="shared" si="4"/>
        <v>1.9154509415706047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0"/>
        <v>21.038739139689181</v>
      </c>
      <c r="M37">
        <f t="shared" si="1"/>
        <v>7.5000000000000098</v>
      </c>
      <c r="N37">
        <f t="shared" si="2"/>
        <v>-5.3750000000000071</v>
      </c>
      <c r="AB37" s="5">
        <f t="shared" si="4"/>
        <v>1.8547342683894434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0"/>
        <v>20.933894924707335</v>
      </c>
      <c r="M38">
        <f>(D60-D38)/(F60-F38)</f>
        <v>100</v>
      </c>
      <c r="N38">
        <f t="shared" si="2"/>
        <v>-105.71428571428572</v>
      </c>
      <c r="AB38" s="5">
        <f t="shared" si="4"/>
        <v>1.7900914121273581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0"/>
        <v>20.870284064947306</v>
      </c>
      <c r="M39">
        <f t="shared" ref="M39:M57" si="5">(D40-D39)/(F40-F39)</f>
        <v>10.526315789473687</v>
      </c>
      <c r="N39">
        <f t="shared" si="2"/>
        <v>-5.8171745152354593</v>
      </c>
      <c r="AB39" s="5">
        <f t="shared" si="4"/>
        <v>1.7298840655099674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0"/>
        <v>20.730449665852181</v>
      </c>
      <c r="M40">
        <f t="shared" si="5"/>
        <v>12</v>
      </c>
      <c r="N40">
        <f t="shared" si="2"/>
        <v>-8.9599999999999991</v>
      </c>
      <c r="AB40" s="5">
        <f t="shared" si="4"/>
        <v>1.6601310267496185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0"/>
        <v>20.63178919691099</v>
      </c>
      <c r="M41">
        <f t="shared" si="5"/>
        <v>8.3333333333333464</v>
      </c>
      <c r="N41">
        <f t="shared" si="2"/>
        <v>-6.0185185185185288</v>
      </c>
      <c r="AB41" s="5">
        <f t="shared" si="4"/>
        <v>1.6114359150967734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0"/>
        <v>20.52688179421483</v>
      </c>
      <c r="M42">
        <f t="shared" si="5"/>
        <v>12.499999999999989</v>
      </c>
      <c r="N42">
        <f t="shared" si="2"/>
        <v>-7.0312499999999938</v>
      </c>
      <c r="AB42" s="5">
        <f t="shared" si="4"/>
        <v>1.536867219599265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0"/>
        <v>20.387005257286624</v>
      </c>
      <c r="M43">
        <f t="shared" si="5"/>
        <v>10.526315789473687</v>
      </c>
      <c r="N43">
        <f t="shared" si="2"/>
        <v>-5.8171745152354593</v>
      </c>
      <c r="AB43" s="5">
        <f t="shared" si="4"/>
        <v>1.4655675420143985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0"/>
        <v>20.25323184883478</v>
      </c>
      <c r="M44">
        <f t="shared" si="5"/>
        <v>13.888888888888877</v>
      </c>
      <c r="N44">
        <f t="shared" si="2"/>
        <v>-6.3271604938271553</v>
      </c>
      <c r="AB44" s="5">
        <f t="shared" si="4"/>
        <v>1.3737155789130306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0"/>
        <v>20.078333473628955</v>
      </c>
      <c r="M45">
        <f t="shared" si="5"/>
        <v>14.285714285714288</v>
      </c>
      <c r="N45">
        <f t="shared" si="2"/>
        <v>-5.4421768707483</v>
      </c>
      <c r="AB45" s="5">
        <f t="shared" si="4"/>
        <v>1.2781522025001875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0"/>
        <v>19.868455423381963</v>
      </c>
      <c r="M46">
        <f t="shared" si="5"/>
        <v>19.230769230769248</v>
      </c>
      <c r="N46">
        <f t="shared" si="2"/>
        <v>-9.1715976331361038</v>
      </c>
      <c r="AB46" s="5">
        <f t="shared" si="4"/>
        <v>1.1537315878891892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0"/>
        <v>19.699495102464745</v>
      </c>
      <c r="M47">
        <f t="shared" si="5"/>
        <v>21.428571428571409</v>
      </c>
      <c r="N47">
        <f t="shared" si="2"/>
        <v>-17.346938775510186</v>
      </c>
      <c r="AB47" s="5">
        <f t="shared" si="4"/>
        <v>1.0681530811834012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0"/>
        <v>19.594524435844153</v>
      </c>
      <c r="M48">
        <f t="shared" si="5"/>
        <v>19.999999999999996</v>
      </c>
      <c r="N48">
        <f t="shared" si="2"/>
        <v>-6.857142857142855</v>
      </c>
      <c r="AB48" s="5">
        <f t="shared" si="4"/>
        <v>1.0188473201992472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0"/>
        <v>19.36126860396249</v>
      </c>
      <c r="M49">
        <f t="shared" si="5"/>
        <v>22.641509433962263</v>
      </c>
      <c r="N49">
        <f t="shared" si="2"/>
        <v>-4.6279814880740471</v>
      </c>
      <c r="AB49" s="5">
        <f t="shared" si="4"/>
        <v>0.88376754016859504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0"/>
        <v>18.946848928457783</v>
      </c>
      <c r="M50">
        <f t="shared" si="5"/>
        <v>31.481481481481492</v>
      </c>
      <c r="N50">
        <f t="shared" si="2"/>
        <v>-4.8696844993141308</v>
      </c>
      <c r="AB50" s="5">
        <f t="shared" si="4"/>
        <v>0.636576829071551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0"/>
        <v>18.345939870662466</v>
      </c>
      <c r="M51">
        <f t="shared" si="5"/>
        <v>42.307692307692307</v>
      </c>
      <c r="N51">
        <f t="shared" si="2"/>
        <v>-10.946745562130177</v>
      </c>
      <c r="AB51" s="5">
        <f t="shared" si="4"/>
        <v>0.30010459245033816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0"/>
        <v>17.966235675228916</v>
      </c>
      <c r="M52">
        <f t="shared" si="5"/>
        <v>59.574468085106375</v>
      </c>
      <c r="N52">
        <f t="shared" si="2"/>
        <v>-6.7904028972385682</v>
      </c>
      <c r="AB52" s="5">
        <f t="shared" si="4"/>
        <v>8.6177696241052412E-2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0"/>
        <v>16.985622422000048</v>
      </c>
      <c r="M53">
        <f t="shared" si="5"/>
        <v>116.66666666666679</v>
      </c>
      <c r="N53">
        <f t="shared" si="2"/>
        <v>-72.222222222222328</v>
      </c>
      <c r="AB53" s="5">
        <f t="shared" si="4"/>
        <v>-0.4780358009429998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0"/>
        <v>16.745522835216203</v>
      </c>
      <c r="M54">
        <f t="shared" si="5"/>
        <v>129.62962962962959</v>
      </c>
      <c r="N54">
        <f t="shared" si="2"/>
        <v>-17.009602194787373</v>
      </c>
      <c r="AB54" s="5">
        <f t="shared" si="4"/>
        <v>-0.57981849525294205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0"/>
        <v>15.528762082294632</v>
      </c>
      <c r="M55">
        <f t="shared" si="5"/>
        <v>228.57142857142858</v>
      </c>
      <c r="N55">
        <f t="shared" si="2"/>
        <v>-46.938775510204088</v>
      </c>
      <c r="AB55" s="5">
        <f t="shared" si="4"/>
        <v>-1.2378743560016174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0"/>
        <v>14.415754744163895</v>
      </c>
      <c r="M56">
        <f t="shared" si="5"/>
        <v>518.18181818181824</v>
      </c>
      <c r="N56">
        <f t="shared" si="2"/>
        <v>-112.39669421487606</v>
      </c>
      <c r="AB56" s="5">
        <f t="shared" si="4"/>
        <v>-1.8971199848858813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0"/>
        <v>12.416489487674014</v>
      </c>
      <c r="M57">
        <f t="shared" si="5"/>
        <v>2700</v>
      </c>
      <c r="N57">
        <f t="shared" si="2"/>
        <v>-1400</v>
      </c>
      <c r="AB57" s="5">
        <f t="shared" si="4"/>
        <v>-3.2188758248682006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0"/>
        <v>8.6284079490616019</v>
      </c>
      <c r="AB58" s="5"/>
      <c r="AC58" s="6"/>
    </row>
    <row r="59" spans="1:29" ht="16.2" thickBot="1">
      <c r="AB59" s="5"/>
      <c r="AC59" s="8"/>
    </row>
    <row r="60" spans="1:29">
      <c r="B60" s="17" t="s">
        <v>16</v>
      </c>
      <c r="C60" s="17"/>
      <c r="D60" s="17"/>
      <c r="E60" s="17"/>
      <c r="F60" s="17"/>
      <c r="G60" s="17"/>
      <c r="AB60" s="5"/>
      <c r="AC60" s="6"/>
    </row>
    <row r="61" spans="1:29">
      <c r="B61" s="18"/>
      <c r="C61" s="18"/>
      <c r="D61" s="18"/>
      <c r="E61" s="18"/>
      <c r="F61" s="18"/>
      <c r="G61" s="18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82FF-E1AA-4776-B209-3745AF2BEED6}">
  <dimension ref="A1:B57"/>
  <sheetViews>
    <sheetView topLeftCell="A49" workbookViewId="0">
      <selection activeCell="B62" sqref="B62"/>
    </sheetView>
  </sheetViews>
  <sheetFormatPr defaultRowHeight="15.6"/>
  <cols>
    <col min="2" max="2" width="10.19921875" customWidth="1"/>
  </cols>
  <sheetData>
    <row r="1" spans="1:2">
      <c r="A1" s="19" t="s">
        <v>7</v>
      </c>
      <c r="B1" s="19" t="s">
        <v>10</v>
      </c>
    </row>
    <row r="2" spans="1:2">
      <c r="A2">
        <v>22.252837767011961</v>
      </c>
      <c r="B2">
        <v>2.6686161318568029</v>
      </c>
    </row>
    <row r="3" spans="1:2">
      <c r="A3">
        <v>22.224726802173947</v>
      </c>
      <c r="B3">
        <v>2.6560549059838299</v>
      </c>
    </row>
    <row r="4" spans="1:2">
      <c r="A4">
        <v>22.189946322045351</v>
      </c>
      <c r="B4">
        <v>2.6440448711262978</v>
      </c>
    </row>
    <row r="5" spans="1:2">
      <c r="A5">
        <v>22.161808074218335</v>
      </c>
      <c r="B5">
        <v>2.6239436918052106</v>
      </c>
    </row>
    <row r="6" spans="1:2">
      <c r="A6">
        <v>22.161808074218335</v>
      </c>
      <c r="B6">
        <v>2.6034301519721073</v>
      </c>
    </row>
    <row r="7" spans="1:2">
      <c r="A7">
        <v>22.092226259228635</v>
      </c>
      <c r="B7">
        <v>2.5741377835159431</v>
      </c>
    </row>
    <row r="8" spans="1:2">
      <c r="A8">
        <v>22.098851608234245</v>
      </c>
      <c r="B8">
        <v>2.5595501927837661</v>
      </c>
    </row>
    <row r="9" spans="1:2">
      <c r="A9">
        <v>22.070669151254851</v>
      </c>
      <c r="B9">
        <v>2.5431755579119759</v>
      </c>
    </row>
    <row r="10" spans="1:2">
      <c r="A10">
        <v>22.03585737025918</v>
      </c>
      <c r="B10">
        <v>2.5176964726109912</v>
      </c>
    </row>
    <row r="11" spans="1:2">
      <c r="A11">
        <v>22.001045589263509</v>
      </c>
      <c r="B11">
        <v>2.4948569806411682</v>
      </c>
    </row>
    <row r="12" spans="1:2">
      <c r="A12">
        <v>21.972825326289826</v>
      </c>
      <c r="B12">
        <v>2.4798941079644559</v>
      </c>
    </row>
    <row r="13" spans="1:2">
      <c r="A13">
        <v>21.972825326289826</v>
      </c>
      <c r="B13">
        <v>2.4680995314716192</v>
      </c>
    </row>
    <row r="14" spans="1:2">
      <c r="A14">
        <v>21.938003099148318</v>
      </c>
      <c r="B14">
        <v>2.448415541205585</v>
      </c>
    </row>
    <row r="15" spans="1:2">
      <c r="A15">
        <v>21.903180872006814</v>
      </c>
      <c r="B15">
        <v>2.4274540750399152</v>
      </c>
    </row>
    <row r="16" spans="1:2">
      <c r="A16">
        <v>21.874922762723592</v>
      </c>
      <c r="B16">
        <v>2.4069451083182885</v>
      </c>
    </row>
    <row r="17" spans="1:2">
      <c r="A17">
        <v>21.840090083165112</v>
      </c>
      <c r="B17">
        <v>2.3841650799864684</v>
      </c>
    </row>
    <row r="18" spans="1:2">
      <c r="A18">
        <v>21.805257403606635</v>
      </c>
      <c r="B18">
        <v>2.3683728335320486</v>
      </c>
    </row>
    <row r="19" spans="1:2">
      <c r="A19">
        <v>21.776961407646436</v>
      </c>
      <c r="B19">
        <v>2.349468678892896</v>
      </c>
    </row>
    <row r="20" spans="1:2">
      <c r="A20">
        <v>21.776961407646436</v>
      </c>
      <c r="B20">
        <v>2.33214389523559</v>
      </c>
    </row>
    <row r="21" spans="1:2">
      <c r="A21">
        <v>21.742118269394201</v>
      </c>
      <c r="B21">
        <v>2.3204250111223765</v>
      </c>
    </row>
    <row r="22" spans="1:2">
      <c r="A22">
        <v>21.713794811313498</v>
      </c>
      <c r="B22">
        <v>2.2975725511705014</v>
      </c>
    </row>
    <row r="23" spans="1:2">
      <c r="A23">
        <v>21.720318408973505</v>
      </c>
      <c r="B23">
        <v>2.2874714551839976</v>
      </c>
    </row>
    <row r="24" spans="1:2">
      <c r="A24">
        <v>21.726845927653883</v>
      </c>
      <c r="B24">
        <v>2.2772672850097559</v>
      </c>
    </row>
    <row r="25" spans="1:2">
      <c r="A25">
        <v>21.698492334982486</v>
      </c>
      <c r="B25">
        <v>2.2544447176661109</v>
      </c>
    </row>
    <row r="26" spans="1:2">
      <c r="A26">
        <v>21.628722263165823</v>
      </c>
      <c r="B26">
        <v>2.2332350148592526</v>
      </c>
    </row>
    <row r="27" spans="1:2">
      <c r="A27">
        <v>21.600330637940775</v>
      </c>
      <c r="B27">
        <v>2.2082744135228043</v>
      </c>
    </row>
    <row r="28" spans="1:2">
      <c r="A28">
        <v>21.565435111869785</v>
      </c>
      <c r="B28">
        <v>2.1826747963214879</v>
      </c>
    </row>
    <row r="29" spans="1:2">
      <c r="A29">
        <v>21.530539585798799</v>
      </c>
      <c r="B29">
        <v>2.1610215286722587</v>
      </c>
    </row>
    <row r="30" spans="1:2">
      <c r="A30">
        <v>21.502109887389032</v>
      </c>
      <c r="B30">
        <v>2.145931282948669</v>
      </c>
    </row>
    <row r="31" spans="1:2">
      <c r="A31">
        <v>21.480126184703018</v>
      </c>
      <c r="B31">
        <v>2.1053529234643369</v>
      </c>
    </row>
    <row r="32" spans="1:2">
      <c r="A32">
        <v>21.451655630506309</v>
      </c>
      <c r="B32">
        <v>2.0831845279586703</v>
      </c>
    </row>
    <row r="33" spans="1:2">
      <c r="A33">
        <v>21.381780530732673</v>
      </c>
      <c r="B33">
        <v>2.0515563381903004</v>
      </c>
    </row>
    <row r="34" spans="1:2">
      <c r="A34">
        <v>21.346842980845857</v>
      </c>
      <c r="B34">
        <v>2.0162354657760435</v>
      </c>
    </row>
    <row r="35" spans="1:2">
      <c r="A35">
        <v>21.27696788107222</v>
      </c>
      <c r="B35">
        <v>1.969905654611529</v>
      </c>
    </row>
    <row r="36" spans="1:2">
      <c r="A36">
        <v>21.178531426331627</v>
      </c>
      <c r="B36">
        <v>1.9154509415706047</v>
      </c>
    </row>
    <row r="37" spans="1:2">
      <c r="A37">
        <v>21.038739139689181</v>
      </c>
      <c r="B37">
        <v>1.8547342683894434</v>
      </c>
    </row>
    <row r="38" spans="1:2">
      <c r="A38">
        <v>20.933894924707335</v>
      </c>
      <c r="B38">
        <v>1.7900914121273581</v>
      </c>
    </row>
    <row r="39" spans="1:2">
      <c r="A39">
        <v>20.870284064947306</v>
      </c>
      <c r="B39">
        <v>1.7298840655099674</v>
      </c>
    </row>
    <row r="40" spans="1:2">
      <c r="A40">
        <v>20.730449665852181</v>
      </c>
      <c r="B40">
        <v>1.6601310267496185</v>
      </c>
    </row>
    <row r="41" spans="1:2">
      <c r="A41">
        <v>20.63178919691099</v>
      </c>
      <c r="B41">
        <v>1.6114359150967734</v>
      </c>
    </row>
    <row r="42" spans="1:2">
      <c r="A42">
        <v>20.52688179421483</v>
      </c>
      <c r="B42">
        <v>1.536867219599265</v>
      </c>
    </row>
    <row r="43" spans="1:2">
      <c r="A43">
        <v>20.387005257286624</v>
      </c>
      <c r="B43">
        <v>1.4655675420143985</v>
      </c>
    </row>
    <row r="44" spans="1:2">
      <c r="A44">
        <v>20.25323184883478</v>
      </c>
      <c r="B44">
        <v>1.3737155789130306</v>
      </c>
    </row>
    <row r="45" spans="1:2">
      <c r="A45">
        <v>20.078333473628955</v>
      </c>
      <c r="B45">
        <v>1.2781522025001875</v>
      </c>
    </row>
    <row r="46" spans="1:2">
      <c r="A46">
        <v>19.868455423381963</v>
      </c>
      <c r="B46">
        <v>1.1537315878891892</v>
      </c>
    </row>
    <row r="47" spans="1:2">
      <c r="A47">
        <v>19.699495102464745</v>
      </c>
      <c r="B47">
        <v>1.0681530811834012</v>
      </c>
    </row>
    <row r="48" spans="1:2">
      <c r="A48">
        <v>19.594524435844153</v>
      </c>
      <c r="B48">
        <v>1.0188473201992472</v>
      </c>
    </row>
    <row r="49" spans="1:2">
      <c r="A49">
        <v>19.36126860396249</v>
      </c>
      <c r="B49">
        <v>0.88376754016859504</v>
      </c>
    </row>
    <row r="50" spans="1:2">
      <c r="A50">
        <v>18.946848928457783</v>
      </c>
      <c r="B50">
        <v>0.636576829071551</v>
      </c>
    </row>
    <row r="51" spans="1:2">
      <c r="A51">
        <v>18.345939870662466</v>
      </c>
      <c r="B51">
        <v>0.30010459245033816</v>
      </c>
    </row>
    <row r="52" spans="1:2">
      <c r="A52">
        <v>17.966235675228916</v>
      </c>
      <c r="B52">
        <v>8.6177696241052412E-2</v>
      </c>
    </row>
    <row r="53" spans="1:2">
      <c r="A53">
        <v>16.985622422000048</v>
      </c>
      <c r="B53">
        <v>-0.4780358009429998</v>
      </c>
    </row>
    <row r="54" spans="1:2">
      <c r="A54">
        <v>16.745522835216203</v>
      </c>
      <c r="B54">
        <v>-0.57981849525294205</v>
      </c>
    </row>
    <row r="55" spans="1:2">
      <c r="A55">
        <v>15.528762082294632</v>
      </c>
      <c r="B55">
        <v>-1.2378743560016174</v>
      </c>
    </row>
    <row r="56" spans="1:2">
      <c r="A56">
        <v>14.415754744163895</v>
      </c>
      <c r="B56">
        <v>-1.8971199848858813</v>
      </c>
    </row>
    <row r="57" spans="1:2">
      <c r="A57">
        <v>12.416489487674014</v>
      </c>
      <c r="B57">
        <v>-3.2188758248682006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zoomScale="75" zoomScaleNormal="40" workbookViewId="0">
      <selection activeCell="M41" sqref="M41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LN(F2)</f>
        <v>2.7127060126384039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LN(F3)</f>
        <v>2.642622395779755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2.5952547069568657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2.5541217188094731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2.4807312783775197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2.3960754360813845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2.3466019784108201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2.281361456542419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2.2170272046323989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2.1377104498038118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2.0068708488450007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1.9300710850255671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1.8578592709325787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1.7884205679625405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12</v>
      </c>
      <c r="M16">
        <f t="shared" si="1"/>
        <v>7.6923076923076854</v>
      </c>
      <c r="N16">
        <f t="shared" si="2"/>
        <v>-4.1420118343195229</v>
      </c>
      <c r="AB16" s="5">
        <f t="shared" si="3"/>
        <v>1.7316555451583497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1.6351056591826783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1.4632554022560189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13</v>
      </c>
      <c r="M19">
        <f t="shared" si="1"/>
        <v>14.851485148514854</v>
      </c>
      <c r="N19">
        <f t="shared" si="2"/>
        <v>-2.2742868346240566</v>
      </c>
      <c r="AB19" s="5">
        <f t="shared" si="3"/>
        <v>1.3056264580524357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0.98581679452276538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0.92028275314369246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14</v>
      </c>
      <c r="M22">
        <f t="shared" si="1"/>
        <v>34.210526315789487</v>
      </c>
      <c r="N22">
        <f t="shared" si="2"/>
        <v>-7.0637119113573448</v>
      </c>
      <c r="AB22" s="5">
        <f t="shared" si="3"/>
        <v>0.48858001481867092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15</v>
      </c>
      <c r="M23">
        <f t="shared" si="1"/>
        <v>43.589743589743591</v>
      </c>
      <c r="N23">
        <f t="shared" si="2"/>
        <v>-7.363576594345826</v>
      </c>
      <c r="AB23" s="5">
        <f t="shared" si="3"/>
        <v>0.22314355131420976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-0.15082288973458366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-0.61618613942381695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-1.0788096613719298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-1.5141277326297755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-1.8971199848858813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-2.3025850929940455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-3.5065578973199818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-4.6051701859880909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17" t="s">
        <v>16</v>
      </c>
      <c r="C34" s="17"/>
      <c r="D34" s="17"/>
      <c r="E34" s="17"/>
      <c r="F34" s="17"/>
      <c r="G34" s="17"/>
    </row>
    <row r="35" spans="2:7">
      <c r="B35" s="18"/>
      <c r="C35" s="18"/>
      <c r="D35" s="18"/>
      <c r="E35" s="18"/>
      <c r="F35" s="18"/>
      <c r="G35" s="18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tabSelected="1" zoomScale="87" zoomScaleNormal="40" workbookViewId="0">
      <selection activeCell="AA58" sqref="AA58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$J$17*D2/($J$20*B2)/1000</f>
        <v>325.01866765017371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LN(F2)</f>
        <v>2.6979998652487085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$J$17*D3/($J$20*B3)/1000</f>
        <v>322.70701283047123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LN(F3)</f>
        <v>2.5817308344235403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319.47069608288768</v>
      </c>
      <c r="M4">
        <f t="shared" si="2"/>
        <v>4.2857142857142829</v>
      </c>
      <c r="N4">
        <f t="shared" si="0"/>
        <v>-0.99319727891156395</v>
      </c>
      <c r="AB4" s="5">
        <f t="shared" si="3"/>
        <v>2.432735777459091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315.30971740742319</v>
      </c>
      <c r="M5">
        <f t="shared" si="2"/>
        <v>4.4444444444444517</v>
      </c>
      <c r="N5">
        <f t="shared" si="0"/>
        <v>-4.6419753086419835</v>
      </c>
      <c r="AB5" s="5">
        <f t="shared" si="3"/>
        <v>2.2289385528257473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314.38505547954219</v>
      </c>
      <c r="M6">
        <f t="shared" si="2"/>
        <v>5.7553956834532389</v>
      </c>
      <c r="N6">
        <f t="shared" si="0"/>
        <v>-1.5216603695460902</v>
      </c>
      <c r="AB6" s="5">
        <f t="shared" si="3"/>
        <v>2.1792868766495519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311.92915339909024</v>
      </c>
      <c r="M7">
        <f t="shared" si="2"/>
        <v>5.084745762711866</v>
      </c>
      <c r="N7">
        <f t="shared" si="0"/>
        <v>-3.5621947716173525</v>
      </c>
      <c r="AB7" s="5">
        <f t="shared" si="3"/>
        <v>2.0082140323914683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310.53661253570141</v>
      </c>
      <c r="M8">
        <f t="shared" si="2"/>
        <v>7.9365079365079376</v>
      </c>
      <c r="N8">
        <f t="shared" si="0"/>
        <v>-3.4265558075081892</v>
      </c>
      <c r="AB8" s="5">
        <f t="shared" si="3"/>
        <v>1.925707441737794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308.21571109672016</v>
      </c>
      <c r="M9">
        <f t="shared" si="2"/>
        <v>7.1428571428571397</v>
      </c>
      <c r="N9">
        <f t="shared" si="0"/>
        <v>-2.1865889212827976</v>
      </c>
      <c r="AB9" s="5">
        <f t="shared" si="3"/>
        <v>1.8293763327993617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304.96644908214626</v>
      </c>
      <c r="M10">
        <f t="shared" si="2"/>
        <v>8.3333333333333268</v>
      </c>
      <c r="N10">
        <f t="shared" si="0"/>
        <v>-4.5138888888888848</v>
      </c>
      <c r="AB10" s="5">
        <f t="shared" si="3"/>
        <v>1.6582280766035324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303.10972793096118</v>
      </c>
      <c r="M11">
        <f t="shared" si="2"/>
        <v>10.975609756097569</v>
      </c>
      <c r="N11">
        <f t="shared" si="0"/>
        <v>-2.7067221891731132</v>
      </c>
      <c r="AB11" s="5">
        <f t="shared" si="3"/>
        <v>1.5623463049002497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298.93210534079486</v>
      </c>
      <c r="M12">
        <f t="shared" si="2"/>
        <v>11.594202898550718</v>
      </c>
      <c r="N12">
        <f t="shared" si="0"/>
        <v>-3.2346145767695837</v>
      </c>
      <c r="AB12" s="5">
        <f t="shared" si="3"/>
        <v>1.3737155789130306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295.21866303842467</v>
      </c>
      <c r="M13">
        <f t="shared" si="2"/>
        <v>15.686274509803928</v>
      </c>
      <c r="N13">
        <f t="shared" si="0"/>
        <v>-4.5367166474432929</v>
      </c>
      <c r="AB13" s="5">
        <f t="shared" si="3"/>
        <v>1.1817271953786161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291.50522073605453</v>
      </c>
      <c r="M14">
        <f t="shared" si="2"/>
        <v>18.032786885245905</v>
      </c>
      <c r="N14">
        <f t="shared" si="0"/>
        <v>-3.8699274388605223</v>
      </c>
      <c r="AB14" s="5">
        <f t="shared" si="3"/>
        <v>1.0116009116784799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286.39923757029561</v>
      </c>
      <c r="M15">
        <f t="shared" si="2"/>
        <v>21.428571428571427</v>
      </c>
      <c r="N15">
        <f t="shared" si="0"/>
        <v>-8.6734693877551017</v>
      </c>
      <c r="AB15" s="5">
        <f t="shared" si="3"/>
        <v>0.76080582903376015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283.61415584351801</v>
      </c>
      <c r="J16" t="s">
        <v>12</v>
      </c>
      <c r="M16">
        <f t="shared" si="2"/>
        <v>28.205128205128197</v>
      </c>
      <c r="N16">
        <f t="shared" si="0"/>
        <v>-6.5746219592373416</v>
      </c>
      <c r="AB16" s="5">
        <f t="shared" si="3"/>
        <v>0.62057648772510998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278.50817267775915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0.38526240079064489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276.18727123877784</v>
      </c>
      <c r="M18">
        <f t="shared" si="2"/>
        <v>38.888888888888879</v>
      </c>
      <c r="N18">
        <f t="shared" si="0"/>
        <v>-7.7160493827160455</v>
      </c>
      <c r="AB18" s="5">
        <f t="shared" si="3"/>
        <v>0.27763173659827955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269.68874720963009</v>
      </c>
      <c r="J19" t="s">
        <v>13</v>
      </c>
      <c r="M19">
        <f t="shared" si="2"/>
        <v>60.000000000000007</v>
      </c>
      <c r="N19">
        <f t="shared" si="0"/>
        <v>-7.1111111111111125</v>
      </c>
      <c r="AB19" s="5">
        <f t="shared" si="3"/>
        <v>-4.0821994520255166E-2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257.1558794391309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-0.67334455326376563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242.76629051744669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-1.4271163556401458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207.02440835713429</v>
      </c>
      <c r="J22" s="14" t="s">
        <v>14</v>
      </c>
      <c r="M22">
        <f t="shared" si="2"/>
        <v>3200.0000000000005</v>
      </c>
      <c r="N22">
        <f t="shared" si="0"/>
        <v>-3300.0000000000014</v>
      </c>
      <c r="AB22" s="5">
        <f t="shared" si="3"/>
        <v>-3.5065578973199818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177.31686993817334</v>
      </c>
      <c r="J23" t="s">
        <v>15</v>
      </c>
      <c r="M23">
        <f t="shared" si="2"/>
        <v>3600</v>
      </c>
      <c r="N23">
        <f t="shared" si="0"/>
        <v>-7399.9999999999991</v>
      </c>
      <c r="AB23" s="5">
        <f t="shared" si="3"/>
        <v>-4.6051701859880909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160.60637957750777</v>
      </c>
    </row>
    <row r="56" spans="9:14" ht="16.2" thickBot="1"/>
    <row r="57" spans="9:14">
      <c r="I57" s="17" t="s">
        <v>16</v>
      </c>
      <c r="J57" s="17"/>
      <c r="K57" s="17"/>
      <c r="L57" s="17"/>
      <c r="M57" s="17"/>
      <c r="N57" s="17"/>
    </row>
    <row r="58" spans="9:14">
      <c r="I58" s="18"/>
      <c r="J58" s="18"/>
      <c r="K58" s="18"/>
      <c r="L58" s="18"/>
      <c r="M58" s="18"/>
      <c r="N58" s="18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24"/>
  <sheetViews>
    <sheetView zoomScale="50" zoomScaleNormal="40" workbookViewId="0">
      <selection activeCell="AC39" sqref="AC39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$J$17*D2/($J$20*B2)/1000</f>
        <v>526.2169614797283</v>
      </c>
      <c r="M2">
        <f>(D3-D2)/(F3-F2)</f>
        <v>1.31578947368421</v>
      </c>
      <c r="N2">
        <f t="shared" ref="N2:N20" si="0">M2*(2*E3/(D3-D2)+2*G3/(F3-F2))</f>
        <v>0</v>
      </c>
      <c r="AB2" s="5">
        <f>LN(F2)</f>
        <v>2.8094026953624978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$J$17*D3/($J$20*B3)/1000</f>
        <v>524.0274318203119</v>
      </c>
      <c r="M3">
        <f t="shared" ref="M3:M20" si="2">(D4-D3)/(F4-F3)</f>
        <v>3.1055900621118022</v>
      </c>
      <c r="N3">
        <f t="shared" si="0"/>
        <v>0</v>
      </c>
      <c r="AB3" s="5">
        <f t="shared" ref="AB3:AB20" si="3">LN(F3)</f>
        <v>2.6616571615324998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520.37821572128473</v>
      </c>
      <c r="M4">
        <f t="shared" si="2"/>
        <v>3.664921465968586</v>
      </c>
      <c r="N4">
        <f t="shared" si="0"/>
        <v>0</v>
      </c>
      <c r="AB4" s="5">
        <f t="shared" si="3"/>
        <v>2.5423890852013629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515.26931318264656</v>
      </c>
      <c r="M5">
        <f t="shared" si="2"/>
        <v>3.1578947368421018</v>
      </c>
      <c r="N5">
        <f t="shared" si="0"/>
        <v>0</v>
      </c>
      <c r="AB5" s="5">
        <f t="shared" si="3"/>
        <v>2.379546134130174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513.07978352323016</v>
      </c>
      <c r="M6">
        <f t="shared" si="2"/>
        <v>6.2499999999999947</v>
      </c>
      <c r="N6">
        <f t="shared" si="0"/>
        <v>0</v>
      </c>
      <c r="AB6" s="5">
        <f t="shared" si="3"/>
        <v>2.2874714551839976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510.89025386381377</v>
      </c>
      <c r="M7">
        <f t="shared" si="2"/>
        <v>6.0606060606060757</v>
      </c>
      <c r="N7">
        <f t="shared" si="0"/>
        <v>0</v>
      </c>
      <c r="AB7" s="5">
        <f t="shared" si="3"/>
        <v>2.2375130962503307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507.97088098459204</v>
      </c>
      <c r="M8">
        <f t="shared" si="2"/>
        <v>0</v>
      </c>
      <c r="N8" t="e">
        <f t="shared" si="0"/>
        <v>#DIV/0!</v>
      </c>
      <c r="AB8" s="5">
        <f t="shared" si="3"/>
        <v>2.1644717908644115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507.97088098459204</v>
      </c>
      <c r="M9">
        <f t="shared" si="2"/>
        <v>5.7777777777777777</v>
      </c>
      <c r="N9">
        <f t="shared" si="0"/>
        <v>0</v>
      </c>
      <c r="AB9" s="5">
        <f t="shared" si="3"/>
        <v>2.1482677326096886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498.48291912712119</v>
      </c>
      <c r="M10">
        <f t="shared" si="2"/>
        <v>12.499999999999989</v>
      </c>
      <c r="N10">
        <f t="shared" si="0"/>
        <v>0</v>
      </c>
      <c r="AB10" s="5">
        <f t="shared" si="3"/>
        <v>1.8437192081587661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497.75307590731575</v>
      </c>
      <c r="M11">
        <f t="shared" si="2"/>
        <v>7.9646017699115053</v>
      </c>
      <c r="N11">
        <f t="shared" si="0"/>
        <v>0</v>
      </c>
      <c r="AB11" s="5">
        <f t="shared" si="3"/>
        <v>1.8309801823813363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491.18448692906674</v>
      </c>
      <c r="M12">
        <f t="shared" si="2"/>
        <v>11.111111111111107</v>
      </c>
      <c r="N12">
        <f t="shared" si="0"/>
        <v>0</v>
      </c>
      <c r="AB12" s="5">
        <f t="shared" si="3"/>
        <v>1.631199404215613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486.94862469766429</v>
      </c>
      <c r="M13">
        <f t="shared" si="2"/>
        <v>8.9743589743589762</v>
      </c>
      <c r="N13">
        <f t="shared" si="0"/>
        <v>0</v>
      </c>
      <c r="AB13" s="5">
        <f t="shared" si="3"/>
        <v>1.43746264769429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481.80738733283226</v>
      </c>
      <c r="M14">
        <f t="shared" si="2"/>
        <v>15.094339622641508</v>
      </c>
      <c r="N14">
        <f t="shared" si="0"/>
        <v>0</v>
      </c>
      <c r="AB14" s="5">
        <f t="shared" si="3"/>
        <v>1.2325602611778486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470.05598764178751</v>
      </c>
      <c r="M15">
        <f t="shared" si="2"/>
        <v>23.364485981308409</v>
      </c>
      <c r="N15">
        <f t="shared" si="0"/>
        <v>0</v>
      </c>
      <c r="AB15" s="5">
        <f t="shared" si="3"/>
        <v>0.86288995514703981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451.69442562453025</v>
      </c>
      <c r="J16" t="s">
        <v>12</v>
      </c>
      <c r="M16">
        <f t="shared" si="2"/>
        <v>39.473684210526315</v>
      </c>
      <c r="N16">
        <f t="shared" si="0"/>
        <v>0</v>
      </c>
      <c r="AB16" s="5">
        <f t="shared" si="3"/>
        <v>0.26236426446749106</v>
      </c>
      <c r="AC16" s="6"/>
    </row>
    <row r="17" spans="1:29" ht="18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440.6774884141758</v>
      </c>
      <c r="J17" s="9">
        <f>1.602176634*10^(-19)</f>
        <v>1.6021766340000001E-19</v>
      </c>
      <c r="M17">
        <f t="shared" si="2"/>
        <v>55.555555555555507</v>
      </c>
      <c r="N17">
        <f t="shared" si="0"/>
        <v>0</v>
      </c>
      <c r="AB17" s="5">
        <f t="shared" si="3"/>
        <v>-8.3381608939051013E-2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437.00517601072437</v>
      </c>
      <c r="M18">
        <f t="shared" si="2"/>
        <v>97.014925373134332</v>
      </c>
      <c r="N18">
        <f t="shared" si="0"/>
        <v>0</v>
      </c>
      <c r="AB18" s="5">
        <f t="shared" si="3"/>
        <v>-0.18632957819149348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389.26511476585529</v>
      </c>
      <c r="J19" t="s">
        <v>13</v>
      </c>
      <c r="M19">
        <f t="shared" si="2"/>
        <v>633.33333333333337</v>
      </c>
      <c r="N19">
        <f t="shared" si="0"/>
        <v>0</v>
      </c>
      <c r="AB19" s="5">
        <f t="shared" si="3"/>
        <v>-1.8325814637483102</v>
      </c>
      <c r="AC19" s="8"/>
    </row>
    <row r="20" spans="1:29" ht="17.399999999999999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319.49117910027741</v>
      </c>
      <c r="J20" s="11">
        <f>1.3806503*10^(-23)</f>
        <v>1.3806503000000004E-23</v>
      </c>
      <c r="M20">
        <f t="shared" si="2"/>
        <v>16700</v>
      </c>
      <c r="N20">
        <f t="shared" si="0"/>
        <v>0</v>
      </c>
      <c r="AB20" s="5">
        <f t="shared" si="3"/>
        <v>-4.6051701859880909</v>
      </c>
      <c r="AC20" s="6"/>
    </row>
    <row r="21" spans="1:29" ht="17.39999999999999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196.83594482499853</v>
      </c>
      <c r="J21" s="10"/>
    </row>
    <row r="22" spans="1:29" ht="21" thickBot="1">
      <c r="J22" s="14" t="s">
        <v>14</v>
      </c>
    </row>
    <row r="23" spans="1:29">
      <c r="B23" s="17" t="s">
        <v>16</v>
      </c>
      <c r="C23" s="17"/>
      <c r="D23" s="17"/>
      <c r="E23" s="17"/>
      <c r="F23" s="17"/>
      <c r="G23" s="17"/>
      <c r="J23" t="s">
        <v>15</v>
      </c>
    </row>
    <row r="24" spans="1:29">
      <c r="B24" s="18"/>
      <c r="C24" s="18"/>
      <c r="D24" s="18"/>
      <c r="E24" s="18"/>
      <c r="F24" s="18"/>
      <c r="G24" s="18"/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63"/>
  <sheetViews>
    <sheetView zoomScale="75" zoomScaleNormal="40" workbookViewId="0">
      <selection activeCell="N40" sqref="M31:N40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>$J$17*D2/($J$20*(B2+273.15))/1000</f>
        <v>31.836315355914756</v>
      </c>
      <c r="M2">
        <f>(D3-D2)/(F3-F2)</f>
        <v>3.0769230769230793</v>
      </c>
      <c r="N2">
        <f t="shared" ref="N2:N30" si="0">M2*(2*E3/(D3-D2)+2*G3/(F3-F2))</f>
        <v>0</v>
      </c>
      <c r="AB2" s="5">
        <f>LN(F2)</f>
        <v>2.6939512767227085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ref="H3:H31" si="1">$J$17*D3/($J$20*(B3+273.15))/1000</f>
        <v>31.677686123685685</v>
      </c>
      <c r="M3">
        <f t="shared" ref="M3:M30" si="2">(D4-D3)/(F4-F3)</f>
        <v>3.0927835051546371</v>
      </c>
      <c r="N3">
        <f t="shared" si="0"/>
        <v>0</v>
      </c>
      <c r="AB3" s="5">
        <f t="shared" ref="AB3:AB57" si="3">LN(F3)</f>
        <v>2.6019486702196644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1"/>
        <v>31.549953518348239</v>
      </c>
      <c r="M4">
        <f t="shared" si="2"/>
        <v>2.3809523809523814</v>
      </c>
      <c r="N4">
        <f t="shared" si="0"/>
        <v>0</v>
      </c>
      <c r="AB4" s="5">
        <f t="shared" si="3"/>
        <v>2.5273273656719524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1"/>
        <v>31.464798448123283</v>
      </c>
      <c r="M5">
        <f t="shared" si="2"/>
        <v>3.7735849056603756</v>
      </c>
      <c r="N5">
        <f t="shared" si="0"/>
        <v>0</v>
      </c>
      <c r="AB5" s="5">
        <f t="shared" si="3"/>
        <v>2.4578779774000812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>$J$17*D6/($J$20*(B6+273.15))/1000</f>
        <v>31.294488307673362</v>
      </c>
      <c r="M6">
        <f t="shared" si="2"/>
        <v>4.1322314049586808</v>
      </c>
      <c r="N6">
        <f t="shared" si="0"/>
        <v>0</v>
      </c>
      <c r="AB6" s="5">
        <f t="shared" si="3"/>
        <v>2.3627390158137929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1"/>
        <v>31.081600632110955</v>
      </c>
      <c r="M7">
        <f t="shared" si="2"/>
        <v>4.5454545454545441</v>
      </c>
      <c r="N7">
        <f t="shared" si="0"/>
        <v>0</v>
      </c>
      <c r="AB7" s="5">
        <f t="shared" si="3"/>
        <v>2.2417729535972883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1"/>
        <v>30.95386802677351</v>
      </c>
      <c r="M8">
        <f t="shared" si="2"/>
        <v>5.4794520547945176</v>
      </c>
      <c r="N8">
        <f t="shared" si="0"/>
        <v>0</v>
      </c>
      <c r="AB8" s="5">
        <f t="shared" si="3"/>
        <v>2.1690537003695232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1"/>
        <v>30.783557886323589</v>
      </c>
      <c r="M9">
        <f t="shared" si="2"/>
        <v>5.7142857142857197</v>
      </c>
      <c r="N9">
        <f t="shared" si="0"/>
        <v>0</v>
      </c>
      <c r="AB9" s="5">
        <f t="shared" si="3"/>
        <v>2.0819384218784229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1"/>
        <v>30.613247745873664</v>
      </c>
      <c r="M10">
        <f t="shared" si="2"/>
        <v>5.9701492537313436</v>
      </c>
      <c r="N10">
        <f t="shared" si="0"/>
        <v>0</v>
      </c>
      <c r="AB10" s="5">
        <f t="shared" si="3"/>
        <v>1.9906103279732201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1"/>
        <v>30.272627464973823</v>
      </c>
      <c r="M11">
        <f t="shared" si="2"/>
        <v>7.1428571428571397</v>
      </c>
      <c r="N11">
        <f t="shared" si="0"/>
        <v>0</v>
      </c>
      <c r="AB11" s="5">
        <f t="shared" si="3"/>
        <v>1.7884205679625405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1"/>
        <v>29.974584719186456</v>
      </c>
      <c r="M12">
        <f t="shared" si="2"/>
        <v>8.6956521739130448</v>
      </c>
      <c r="N12">
        <f t="shared" si="0"/>
        <v>0</v>
      </c>
      <c r="AB12" s="5">
        <f t="shared" si="3"/>
        <v>1.6094379124341003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1"/>
        <v>29.804274578736528</v>
      </c>
      <c r="M13">
        <f t="shared" si="2"/>
        <v>9.3749999999999911</v>
      </c>
      <c r="N13">
        <f t="shared" si="0"/>
        <v>0</v>
      </c>
      <c r="AB13" s="5">
        <f t="shared" si="3"/>
        <v>1.5129270120532565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1"/>
        <v>29.676541973399093</v>
      </c>
      <c r="M14">
        <f t="shared" si="2"/>
        <v>9.9999999999999911</v>
      </c>
      <c r="N14">
        <f t="shared" si="0"/>
        <v>0</v>
      </c>
      <c r="AB14" s="5">
        <f t="shared" si="3"/>
        <v>1.4398351280479205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1"/>
        <v>29.591386903174129</v>
      </c>
      <c r="M15">
        <f t="shared" si="2"/>
        <v>11.538461538461547</v>
      </c>
      <c r="N15">
        <f t="shared" si="0"/>
        <v>0</v>
      </c>
      <c r="AB15" s="5">
        <f t="shared" si="3"/>
        <v>1.3912819026309295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1"/>
        <v>29.335921692499245</v>
      </c>
      <c r="J16" t="s">
        <v>12</v>
      </c>
      <c r="M16">
        <f t="shared" si="2"/>
        <v>11.428571428571425</v>
      </c>
      <c r="N16">
        <f t="shared" si="0"/>
        <v>0</v>
      </c>
      <c r="AB16" s="5">
        <f t="shared" si="3"/>
        <v>1.2527629684953681</v>
      </c>
      <c r="AC16" s="6"/>
    </row>
    <row r="17" spans="1:29" ht="18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1"/>
        <v>29.16561155204932</v>
      </c>
      <c r="J17" s="9">
        <f>1.602176634*10^(-19)</f>
        <v>1.6021766340000001E-19</v>
      </c>
      <c r="M17">
        <f t="shared" si="2"/>
        <v>13.043478260869566</v>
      </c>
      <c r="N17">
        <f t="shared" si="0"/>
        <v>0</v>
      </c>
      <c r="AB17" s="5">
        <f t="shared" si="3"/>
        <v>1.1474024528375417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1"/>
        <v>28.910146341374436</v>
      </c>
      <c r="M18">
        <f t="shared" si="2"/>
        <v>18.181818181818176</v>
      </c>
      <c r="N18">
        <f t="shared" si="0"/>
        <v>0</v>
      </c>
      <c r="AB18" s="5">
        <f t="shared" si="3"/>
        <v>0.9895411936137477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1"/>
        <v>28.654681130699551</v>
      </c>
      <c r="J19" t="s">
        <v>13</v>
      </c>
      <c r="M19">
        <f t="shared" si="2"/>
        <v>20</v>
      </c>
      <c r="N19">
        <f t="shared" si="0"/>
        <v>0</v>
      </c>
      <c r="AB19" s="5">
        <f t="shared" si="3"/>
        <v>0.8586616190375187</v>
      </c>
      <c r="AC19" s="8"/>
    </row>
    <row r="20" spans="1:29" ht="17.399999999999999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1"/>
        <v>28.441793455137148</v>
      </c>
      <c r="J20" s="11">
        <f>1.3806503*10^(-23)</f>
        <v>1.3806503000000004E-23</v>
      </c>
      <c r="M20">
        <f t="shared" si="2"/>
        <v>20.689655172413808</v>
      </c>
      <c r="N20">
        <f t="shared" si="0"/>
        <v>0</v>
      </c>
      <c r="AB20" s="5">
        <f t="shared" si="3"/>
        <v>0.74668794748797507</v>
      </c>
      <c r="AC20" s="6"/>
    </row>
    <row r="21" spans="1:29" ht="18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1"/>
        <v>28.186328244462263</v>
      </c>
      <c r="J21" s="10"/>
      <c r="M21">
        <f t="shared" si="2"/>
        <v>24.137931034482754</v>
      </c>
      <c r="N21">
        <f t="shared" si="0"/>
        <v>0</v>
      </c>
      <c r="AB21" s="5">
        <f t="shared" si="3"/>
        <v>0.59883650108870401</v>
      </c>
      <c r="AC21" s="8"/>
    </row>
    <row r="22" spans="1:29" ht="21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1"/>
        <v>27.888285498674897</v>
      </c>
      <c r="J22" s="14" t="s">
        <v>14</v>
      </c>
      <c r="M22">
        <f t="shared" si="2"/>
        <v>31.578947368421044</v>
      </c>
      <c r="N22">
        <f t="shared" si="0"/>
        <v>0</v>
      </c>
      <c r="AB22" s="5">
        <f t="shared" si="3"/>
        <v>0.42526773540434409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1"/>
        <v>27.377355077325127</v>
      </c>
      <c r="J23" t="s">
        <v>15</v>
      </c>
      <c r="M23">
        <f t="shared" si="2"/>
        <v>38.709677419354847</v>
      </c>
      <c r="N23">
        <f t="shared" si="0"/>
        <v>0</v>
      </c>
      <c r="AB23" s="5">
        <f t="shared" si="3"/>
        <v>0.13976194237515863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1"/>
        <v>26.866424655975358</v>
      </c>
      <c r="M24">
        <f t="shared" si="2"/>
        <v>61.764705882352949</v>
      </c>
      <c r="N24">
        <f t="shared" si="0"/>
        <v>0</v>
      </c>
      <c r="AB24" s="5">
        <f t="shared" si="3"/>
        <v>-0.1743533871447778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1"/>
        <v>25.972296418613261</v>
      </c>
      <c r="M25">
        <f t="shared" si="2"/>
        <v>104.34782608695653</v>
      </c>
      <c r="N25">
        <f t="shared" si="0"/>
        <v>0</v>
      </c>
      <c r="AB25" s="5">
        <f t="shared" si="3"/>
        <v>-0.69314718055994529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1"/>
        <v>24.950435575913726</v>
      </c>
      <c r="M26">
        <f t="shared" si="2"/>
        <v>183.33333333333329</v>
      </c>
      <c r="N26">
        <f t="shared" si="0"/>
        <v>0</v>
      </c>
      <c r="AB26" s="5">
        <f t="shared" si="3"/>
        <v>-1.3093333199837622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1"/>
        <v>24.013729803439151</v>
      </c>
      <c r="M27">
        <f t="shared" si="2"/>
        <v>314.28571428571433</v>
      </c>
      <c r="N27">
        <f t="shared" si="0"/>
        <v>0</v>
      </c>
      <c r="AB27" s="5">
        <f t="shared" si="3"/>
        <v>-1.8971199848858813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1"/>
        <v>23.068560057360695</v>
      </c>
      <c r="M28">
        <f t="shared" si="2"/>
        <v>620</v>
      </c>
      <c r="N28">
        <f t="shared" si="0"/>
        <v>0</v>
      </c>
      <c r="AB28" s="5">
        <f t="shared" si="3"/>
        <v>-2.5257286443082556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1"/>
        <v>21.749140570685086</v>
      </c>
      <c r="M29">
        <f t="shared" si="2"/>
        <v>1650.0000000000002</v>
      </c>
      <c r="N29">
        <f t="shared" si="0"/>
        <v>0</v>
      </c>
      <c r="AB29" s="5">
        <f t="shared" si="3"/>
        <v>-3.5065578973199818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1"/>
        <v>20.344597246159431</v>
      </c>
      <c r="M30">
        <f t="shared" si="2"/>
        <v>2900</v>
      </c>
      <c r="N30">
        <f t="shared" si="0"/>
        <v>0</v>
      </c>
      <c r="AB30" s="5">
        <f t="shared" si="3"/>
        <v>-4.6051701859880909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1"/>
        <v>19.110301597333862</v>
      </c>
      <c r="AB31" s="5" t="e">
        <f t="shared" si="3"/>
        <v>#NUM!</v>
      </c>
      <c r="AC31" s="6"/>
    </row>
    <row r="32" spans="1:29" ht="16.2" thickBot="1">
      <c r="AB32" s="5" t="e">
        <f t="shared" si="3"/>
        <v>#NUM!</v>
      </c>
      <c r="AC32" s="8"/>
    </row>
    <row r="33" spans="2:29">
      <c r="B33" s="17" t="s">
        <v>16</v>
      </c>
      <c r="C33" s="17"/>
      <c r="D33" s="17"/>
      <c r="E33" s="17"/>
      <c r="F33" s="17"/>
      <c r="G33" s="17"/>
      <c r="AB33" s="5" t="e">
        <f>LN(#REF!)</f>
        <v>#REF!</v>
      </c>
      <c r="AC33" s="6"/>
    </row>
    <row r="34" spans="2:29">
      <c r="B34" s="18"/>
      <c r="C34" s="18"/>
      <c r="D34" s="18"/>
      <c r="E34" s="18"/>
      <c r="F34" s="18"/>
      <c r="G34" s="18"/>
      <c r="AB34" s="5" t="e">
        <f>LN(#REF!)</f>
        <v>#REF!</v>
      </c>
      <c r="AC34" s="6"/>
    </row>
    <row r="35" spans="2:29">
      <c r="AB35" s="5" t="e">
        <f t="shared" si="3"/>
        <v>#NUM!</v>
      </c>
      <c r="AC35" s="8"/>
    </row>
    <row r="36" spans="2:29">
      <c r="AB36" s="5" t="e">
        <f t="shared" si="3"/>
        <v>#NUM!</v>
      </c>
      <c r="AC36" s="6"/>
    </row>
    <row r="37" spans="2:29">
      <c r="AB37" s="5" t="e">
        <f t="shared" si="3"/>
        <v>#NUM!</v>
      </c>
      <c r="AC37" s="6"/>
    </row>
    <row r="38" spans="2:29">
      <c r="AB38" s="5" t="e">
        <f t="shared" si="3"/>
        <v>#NUM!</v>
      </c>
      <c r="AC38" s="8"/>
    </row>
    <row r="39" spans="2:29">
      <c r="AB39" s="5" t="e">
        <f t="shared" si="3"/>
        <v>#NUM!</v>
      </c>
      <c r="AC39" s="6"/>
    </row>
    <row r="40" spans="2:29">
      <c r="AB40" s="5" t="e">
        <f t="shared" si="3"/>
        <v>#NUM!</v>
      </c>
      <c r="AC40" s="6"/>
    </row>
    <row r="41" spans="2:29">
      <c r="AB41" s="5" t="e">
        <f t="shared" si="3"/>
        <v>#NUM!</v>
      </c>
      <c r="AC41" s="8"/>
    </row>
    <row r="42" spans="2:29">
      <c r="AB42" s="5" t="e">
        <f t="shared" si="3"/>
        <v>#NUM!</v>
      </c>
      <c r="AC42" s="6"/>
    </row>
    <row r="43" spans="2:29">
      <c r="AB43" s="5" t="e">
        <f t="shared" si="3"/>
        <v>#NUM!</v>
      </c>
      <c r="AC43" s="6"/>
    </row>
    <row r="44" spans="2:29">
      <c r="AB44" s="5" t="e">
        <f t="shared" si="3"/>
        <v>#NUM!</v>
      </c>
      <c r="AC44" s="8"/>
    </row>
    <row r="45" spans="2:29">
      <c r="AB45" s="5" t="e">
        <f t="shared" si="3"/>
        <v>#NUM!</v>
      </c>
      <c r="AC45" s="6"/>
    </row>
    <row r="46" spans="2:29">
      <c r="AB46" s="5" t="e">
        <f t="shared" si="3"/>
        <v>#NUM!</v>
      </c>
      <c r="AC46" s="6"/>
    </row>
    <row r="47" spans="2:29">
      <c r="AB47" s="5" t="e">
        <f t="shared" si="3"/>
        <v>#NUM!</v>
      </c>
      <c r="AC47" s="8"/>
    </row>
    <row r="48" spans="2:29">
      <c r="AB48" s="5" t="e">
        <f t="shared" si="3"/>
        <v>#NUM!</v>
      </c>
      <c r="AC48" s="6"/>
    </row>
    <row r="49" spans="28:29">
      <c r="AB49" s="5" t="e">
        <f t="shared" si="3"/>
        <v>#NUM!</v>
      </c>
      <c r="AC49" s="6"/>
    </row>
    <row r="50" spans="28:29">
      <c r="AB50" s="5" t="e">
        <f t="shared" si="3"/>
        <v>#NUM!</v>
      </c>
      <c r="AC50" s="8"/>
    </row>
    <row r="51" spans="28:29">
      <c r="AB51" s="5" t="e">
        <f t="shared" si="3"/>
        <v>#NUM!</v>
      </c>
      <c r="AC51" s="6"/>
    </row>
    <row r="52" spans="28:29">
      <c r="AB52" s="5" t="e">
        <f t="shared" si="3"/>
        <v>#NUM!</v>
      </c>
      <c r="AC52" s="6"/>
    </row>
    <row r="53" spans="28:29">
      <c r="AB53" s="5" t="e">
        <f t="shared" si="3"/>
        <v>#NUM!</v>
      </c>
      <c r="AC53" s="8"/>
    </row>
    <row r="54" spans="28:29">
      <c r="AB54" s="5" t="e">
        <f t="shared" si="3"/>
        <v>#NUM!</v>
      </c>
      <c r="AC54" s="6"/>
    </row>
    <row r="55" spans="28:29">
      <c r="AB55" s="5" t="e">
        <f t="shared" si="3"/>
        <v>#NUM!</v>
      </c>
      <c r="AC55" s="6"/>
    </row>
    <row r="56" spans="28:29">
      <c r="AB56" s="5" t="e">
        <f t="shared" si="3"/>
        <v>#NUM!</v>
      </c>
      <c r="AC56" s="8"/>
    </row>
    <row r="57" spans="28:29">
      <c r="AB57" s="5" t="e">
        <f t="shared" si="3"/>
        <v>#NUM!</v>
      </c>
      <c r="AC57" s="6"/>
    </row>
    <row r="58" spans="28:29">
      <c r="AB58" s="5"/>
      <c r="AC58" s="6"/>
    </row>
    <row r="59" spans="28:29">
      <c r="AB59" s="5"/>
      <c r="AC59" s="8"/>
    </row>
    <row r="60" spans="28:29">
      <c r="AB60" s="5"/>
      <c r="AC60" s="6"/>
    </row>
    <row r="61" spans="28:29">
      <c r="AB61" s="5"/>
      <c r="AC61" s="6"/>
    </row>
    <row r="62" spans="28:29">
      <c r="AB62" s="5"/>
      <c r="AC62" s="8"/>
    </row>
    <row r="63" spans="28:29">
      <c r="AB63" s="5"/>
      <c r="AC63" s="6"/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75" zoomScaleNormal="40" workbookViewId="0">
      <selection activeCell="H2" sqref="H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18</v>
      </c>
      <c r="G1" s="4" t="s">
        <v>17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 t="e">
        <f>LN(F2)</f>
        <v>#NUM!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 t="e">
        <f t="shared" ref="AB3:AB57" si="3">LN(F3)</f>
        <v>#NUM!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 t="e">
        <f t="shared" si="3"/>
        <v>#NUM!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 t="e">
        <f t="shared" si="3"/>
        <v>#NUM!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 t="e">
        <f t="shared" si="3"/>
        <v>#NUM!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 t="e">
        <f t="shared" si="3"/>
        <v>#NUM!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 t="e">
        <f t="shared" si="3"/>
        <v>#NUM!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 t="e">
        <f t="shared" si="3"/>
        <v>#NUM!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 t="e">
        <f t="shared" si="3"/>
        <v>#NUM!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 t="e">
        <f t="shared" si="3"/>
        <v>#NUM!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 t="e">
        <f t="shared" si="3"/>
        <v>#NUM!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 t="e">
        <f t="shared" si="3"/>
        <v>#NUM!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 t="e">
        <f t="shared" si="3"/>
        <v>#NUM!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 t="e">
        <f t="shared" si="3"/>
        <v>#NUM!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12</v>
      </c>
      <c r="M16" t="e">
        <f t="shared" si="2"/>
        <v>#DIV/0!</v>
      </c>
      <c r="N16" t="e">
        <f t="shared" si="0"/>
        <v>#DIV/0!</v>
      </c>
      <c r="AB16" s="5" t="e">
        <f t="shared" si="3"/>
        <v>#NUM!</v>
      </c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 t="e">
        <f t="shared" si="3"/>
        <v>#NUM!</v>
      </c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 t="e">
        <f t="shared" si="3"/>
        <v>#NUM!</v>
      </c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13</v>
      </c>
      <c r="M19" t="e">
        <f t="shared" si="2"/>
        <v>#DIV/0!</v>
      </c>
      <c r="N19" t="e">
        <f t="shared" si="0"/>
        <v>#DIV/0!</v>
      </c>
      <c r="AB19" s="5" t="e">
        <f t="shared" si="3"/>
        <v>#NUM!</v>
      </c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 t="e">
        <f t="shared" si="3"/>
        <v>#NUM!</v>
      </c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si="3"/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3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3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3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3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3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3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3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4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3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4"/>
        <v>#DIV/0!</v>
      </c>
      <c r="M34" t="e">
        <f t="shared" si="2"/>
        <v>#DIV/0!</v>
      </c>
      <c r="N34" t="e">
        <f t="shared" si="0"/>
        <v>#DIV/0!</v>
      </c>
      <c r="AB34" s="5" t="e">
        <f t="shared" si="3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4"/>
        <v>#DIV/0!</v>
      </c>
      <c r="M35" t="e">
        <f t="shared" si="2"/>
        <v>#DIV/0!</v>
      </c>
      <c r="N35" t="e">
        <f t="shared" si="0"/>
        <v>#DIV/0!</v>
      </c>
      <c r="AB35" s="5" t="e">
        <f t="shared" si="3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4"/>
        <v>#DIV/0!</v>
      </c>
      <c r="M36" t="e">
        <f t="shared" si="2"/>
        <v>#DIV/0!</v>
      </c>
      <c r="N36" t="e">
        <f t="shared" si="0"/>
        <v>#DIV/0!</v>
      </c>
      <c r="AB36" s="5" t="e">
        <f t="shared" si="3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4"/>
        <v>#DIV/0!</v>
      </c>
      <c r="M37" t="e">
        <f t="shared" si="2"/>
        <v>#DIV/0!</v>
      </c>
      <c r="N37" t="e">
        <f t="shared" si="0"/>
        <v>#DIV/0!</v>
      </c>
      <c r="AB37" s="5" t="e">
        <f t="shared" si="3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4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3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4"/>
        <v>#DIV/0!</v>
      </c>
      <c r="AB39" s="5" t="e">
        <f t="shared" si="3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4"/>
        <v>#DIV/0!</v>
      </c>
      <c r="AB40" s="5" t="e">
        <f t="shared" si="3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4"/>
        <v>#DIV/0!</v>
      </c>
      <c r="AB41" s="5" t="e">
        <f t="shared" si="3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4"/>
        <v>#DIV/0!</v>
      </c>
      <c r="AB42" s="5" t="e">
        <f t="shared" si="3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4"/>
        <v>#DIV/0!</v>
      </c>
      <c r="AB43" s="5" t="e">
        <f t="shared" si="3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4"/>
        <v>#DIV/0!</v>
      </c>
      <c r="AB44" s="5" t="e">
        <f t="shared" si="3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4"/>
        <v>#DIV/0!</v>
      </c>
      <c r="AB45" s="5" t="e">
        <f t="shared" si="3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4"/>
        <v>#DIV/0!</v>
      </c>
      <c r="AB46" s="5" t="e">
        <f t="shared" si="3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4"/>
        <v>#DIV/0!</v>
      </c>
      <c r="AB47" s="5" t="e">
        <f t="shared" si="3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4"/>
        <v>#DIV/0!</v>
      </c>
      <c r="AB48" s="5" t="e">
        <f t="shared" si="3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4"/>
        <v>#DIV/0!</v>
      </c>
      <c r="AB49" s="5" t="e">
        <f t="shared" si="3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4"/>
        <v>#DIV/0!</v>
      </c>
      <c r="AB50" s="5" t="e">
        <f t="shared" si="3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4"/>
        <v>#DIV/0!</v>
      </c>
      <c r="AB51" s="5" t="e">
        <f t="shared" si="3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4"/>
        <v>#DIV/0!</v>
      </c>
      <c r="AB52" s="5" t="e">
        <f t="shared" si="3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4"/>
        <v>#DIV/0!</v>
      </c>
      <c r="AB53" s="5" t="e">
        <f t="shared" si="3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4"/>
        <v>#DIV/0!</v>
      </c>
      <c r="AB54" s="5" t="e">
        <f t="shared" si="3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4"/>
        <v>#DIV/0!</v>
      </c>
      <c r="AB55" s="5" t="e">
        <f t="shared" si="3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4"/>
        <v>#DIV/0!</v>
      </c>
      <c r="AB56" s="5" t="e">
        <f t="shared" si="3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4"/>
        <v>#DIV/0!</v>
      </c>
      <c r="I57" s="17" t="s">
        <v>16</v>
      </c>
      <c r="J57" s="17"/>
      <c r="K57" s="17"/>
      <c r="L57" s="17"/>
      <c r="M57" s="17"/>
      <c r="N57" s="17"/>
      <c r="AB57" s="5" t="e">
        <f t="shared" si="3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4"/>
        <v>#DIV/0!</v>
      </c>
      <c r="I58" s="18"/>
      <c r="J58" s="18"/>
      <c r="K58" s="18"/>
      <c r="L58" s="18"/>
      <c r="M58" s="18"/>
      <c r="N58" s="18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4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4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4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4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4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4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4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4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4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4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4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4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4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4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4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4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4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4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4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4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4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4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4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4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topLeftCell="D1" zoomScale="79" zoomScaleNormal="50" workbookViewId="0">
      <selection activeCell="F21" sqref="F21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/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 t="e">
        <f>$J$17*D2/($J$20*B2)/1000</f>
        <v>#DIV/0!</v>
      </c>
      <c r="M2">
        <f>(D3-D2)/(F3-F2)</f>
        <v>1.2499999999999998</v>
      </c>
      <c r="N2">
        <f t="shared" ref="N2:N23" si="0">M2*(2*E3/(D3-D2)+2*G3/(F3-F2))</f>
        <v>0</v>
      </c>
      <c r="AB2" s="5">
        <f>LN(F2)</f>
        <v>2.6844403354630764</v>
      </c>
      <c r="AC2" s="6"/>
    </row>
    <row r="3" spans="1:29" ht="16.2" thickBot="1">
      <c r="A3" s="7">
        <v>1</v>
      </c>
      <c r="B3" s="13"/>
      <c r="C3" s="12"/>
      <c r="D3" s="13">
        <v>1060</v>
      </c>
      <c r="E3" s="12"/>
      <c r="F3" s="13">
        <v>12.25</v>
      </c>
      <c r="G3" s="12"/>
      <c r="H3" s="6" t="e">
        <f t="shared" ref="H3:H24" si="1">$J$17*D3/($J$20*B3)/1000</f>
        <v>#DIV/0!</v>
      </c>
      <c r="M3">
        <f t="shared" ref="M3:M23" si="2">(D4-D3)/(F4-F3)</f>
        <v>1.4354066985645935</v>
      </c>
      <c r="N3">
        <f t="shared" si="0"/>
        <v>0</v>
      </c>
      <c r="AB3" s="5">
        <f t="shared" ref="AB3:AB23" si="3">LN(F3)</f>
        <v>2.5055259369907361</v>
      </c>
      <c r="AC3" s="8"/>
    </row>
    <row r="4" spans="1:29" ht="16.2" thickBot="1">
      <c r="A4" s="5">
        <v>2</v>
      </c>
      <c r="B4" s="12"/>
      <c r="C4" s="12"/>
      <c r="D4" s="12">
        <v>1057</v>
      </c>
      <c r="E4" s="12"/>
      <c r="F4" s="12">
        <v>10.16</v>
      </c>
      <c r="G4" s="12"/>
      <c r="H4" s="6" t="e">
        <f t="shared" si="1"/>
        <v>#DIV/0!</v>
      </c>
      <c r="M4">
        <f t="shared" si="2"/>
        <v>1.379310344827587</v>
      </c>
      <c r="N4">
        <f t="shared" si="0"/>
        <v>0</v>
      </c>
      <c r="AB4" s="5">
        <f t="shared" si="3"/>
        <v>2.318458442150336</v>
      </c>
      <c r="AC4" s="6"/>
    </row>
    <row r="5" spans="1:29" ht="16.2" thickBot="1">
      <c r="A5" s="7">
        <v>3</v>
      </c>
      <c r="B5" s="12"/>
      <c r="C5" s="12"/>
      <c r="D5" s="13">
        <v>1055</v>
      </c>
      <c r="E5" s="12"/>
      <c r="F5" s="13">
        <v>8.7100000000000009</v>
      </c>
      <c r="G5" s="12"/>
      <c r="H5" s="6" t="e">
        <f t="shared" si="1"/>
        <v>#DIV/0!</v>
      </c>
      <c r="M5">
        <f t="shared" si="2"/>
        <v>1.481481481481481</v>
      </c>
      <c r="N5">
        <f t="shared" si="0"/>
        <v>0</v>
      </c>
      <c r="AB5" s="5">
        <f t="shared" si="3"/>
        <v>2.1644717908644115</v>
      </c>
      <c r="AC5" s="8"/>
    </row>
    <row r="6" spans="1:29" ht="16.2" thickBot="1">
      <c r="A6" s="5">
        <v>4</v>
      </c>
      <c r="B6" s="12"/>
      <c r="C6" s="12"/>
      <c r="D6" s="12">
        <v>1053</v>
      </c>
      <c r="E6" s="12"/>
      <c r="F6" s="12">
        <v>7.36</v>
      </c>
      <c r="G6" s="12"/>
      <c r="H6" s="6" t="e">
        <f t="shared" si="1"/>
        <v>#DIV/0!</v>
      </c>
      <c r="M6">
        <f t="shared" si="2"/>
        <v>1.4705882352941164</v>
      </c>
      <c r="N6">
        <f t="shared" si="0"/>
        <v>0</v>
      </c>
      <c r="AB6" s="5">
        <f t="shared" si="3"/>
        <v>1.9960599327407849</v>
      </c>
      <c r="AC6" s="6"/>
    </row>
    <row r="7" spans="1:29" ht="16.2" thickBot="1">
      <c r="A7" s="7">
        <v>5</v>
      </c>
      <c r="B7" s="13"/>
      <c r="C7" s="12"/>
      <c r="D7" s="13">
        <v>1052</v>
      </c>
      <c r="E7" s="12"/>
      <c r="F7" s="13">
        <v>6.68</v>
      </c>
      <c r="G7" s="12"/>
      <c r="H7" s="6" t="e">
        <f t="shared" si="1"/>
        <v>#DIV/0!</v>
      </c>
      <c r="M7">
        <f t="shared" si="2"/>
        <v>2.542372881355933</v>
      </c>
      <c r="N7">
        <f t="shared" si="0"/>
        <v>0</v>
      </c>
      <c r="AB7" s="5">
        <f t="shared" si="3"/>
        <v>1.8991179875485542</v>
      </c>
      <c r="AC7" s="8"/>
    </row>
    <row r="8" spans="1:29" ht="16.2" thickBot="1">
      <c r="A8" s="5">
        <v>6</v>
      </c>
      <c r="B8" s="13"/>
      <c r="C8" s="12"/>
      <c r="D8" s="12">
        <v>1049</v>
      </c>
      <c r="E8" s="12"/>
      <c r="F8" s="12">
        <v>5.5</v>
      </c>
      <c r="G8" s="12"/>
      <c r="H8" s="6" t="e">
        <f t="shared" si="1"/>
        <v>#DIV/0!</v>
      </c>
      <c r="M8">
        <f t="shared" si="2"/>
        <v>2.1978021978021975</v>
      </c>
      <c r="N8">
        <f t="shared" si="0"/>
        <v>0</v>
      </c>
      <c r="AB8" s="5">
        <f t="shared" si="3"/>
        <v>1.7047480922384253</v>
      </c>
      <c r="AC8" s="6"/>
    </row>
    <row r="9" spans="1:29" ht="16.2" thickBot="1">
      <c r="A9" s="7">
        <v>7</v>
      </c>
      <c r="B9" s="13"/>
      <c r="C9" s="12"/>
      <c r="D9" s="13">
        <v>1047</v>
      </c>
      <c r="E9" s="12"/>
      <c r="F9" s="13">
        <v>4.59</v>
      </c>
      <c r="G9" s="12"/>
      <c r="H9" s="6" t="e">
        <f t="shared" si="1"/>
        <v>#DIV/0!</v>
      </c>
      <c r="M9">
        <f t="shared" si="2"/>
        <v>3.7383177570093462</v>
      </c>
      <c r="N9">
        <f t="shared" si="0"/>
        <v>0</v>
      </c>
      <c r="AB9" s="5">
        <f t="shared" si="3"/>
        <v>1.5238800240724537</v>
      </c>
      <c r="AC9" s="8"/>
    </row>
    <row r="10" spans="1:29" ht="16.2" thickBot="1">
      <c r="A10" s="5">
        <v>8</v>
      </c>
      <c r="B10" s="13"/>
      <c r="C10" s="12"/>
      <c r="D10" s="12">
        <v>1043</v>
      </c>
      <c r="E10" s="12"/>
      <c r="F10" s="12">
        <v>3.52</v>
      </c>
      <c r="G10" s="12"/>
      <c r="H10" s="6" t="e">
        <f t="shared" si="1"/>
        <v>#DIV/0!</v>
      </c>
      <c r="M10">
        <f t="shared" si="2"/>
        <v>3.1746031746031753</v>
      </c>
      <c r="N10">
        <f t="shared" si="0"/>
        <v>0</v>
      </c>
      <c r="AB10" s="5">
        <f t="shared" si="3"/>
        <v>1.2584609896100056</v>
      </c>
      <c r="AC10" s="6"/>
    </row>
    <row r="11" spans="1:29" ht="16.2" thickBot="1">
      <c r="A11" s="7">
        <v>9</v>
      </c>
      <c r="B11" s="13"/>
      <c r="C11" s="12"/>
      <c r="D11" s="13">
        <v>1041</v>
      </c>
      <c r="E11" s="12"/>
      <c r="F11" s="13">
        <v>2.89</v>
      </c>
      <c r="G11" s="12"/>
      <c r="H11" s="6" t="e">
        <f t="shared" si="1"/>
        <v>#DIV/0!</v>
      </c>
      <c r="M11">
        <f t="shared" si="2"/>
        <v>4.4444444444444429</v>
      </c>
      <c r="N11">
        <f t="shared" si="0"/>
        <v>0</v>
      </c>
      <c r="AB11" s="5">
        <f t="shared" si="3"/>
        <v>1.0612565021243408</v>
      </c>
      <c r="AC11" s="8"/>
    </row>
    <row r="12" spans="1:29" ht="16.2" thickBot="1">
      <c r="A12" s="5">
        <v>10</v>
      </c>
      <c r="B12" s="13"/>
      <c r="C12" s="12"/>
      <c r="D12" s="12">
        <v>1039</v>
      </c>
      <c r="E12" s="12"/>
      <c r="F12" s="12">
        <v>2.44</v>
      </c>
      <c r="G12" s="12"/>
      <c r="H12" s="6" t="e">
        <f t="shared" si="1"/>
        <v>#DIV/0!</v>
      </c>
      <c r="M12">
        <f t="shared" si="2"/>
        <v>6.9767441860465089</v>
      </c>
      <c r="N12">
        <f t="shared" si="0"/>
        <v>0</v>
      </c>
      <c r="AB12" s="5">
        <f t="shared" si="3"/>
        <v>0.89199803930511046</v>
      </c>
      <c r="AC12" s="6"/>
    </row>
    <row r="13" spans="1:29" ht="16.2" thickBot="1">
      <c r="A13" s="7">
        <v>11</v>
      </c>
      <c r="B13" s="13"/>
      <c r="C13" s="12"/>
      <c r="D13" s="13">
        <v>1036</v>
      </c>
      <c r="E13" s="12"/>
      <c r="F13" s="13">
        <v>2.0099999999999998</v>
      </c>
      <c r="G13" s="12"/>
      <c r="H13" s="6" t="e">
        <f t="shared" si="1"/>
        <v>#DIV/0!</v>
      </c>
      <c r="M13">
        <f t="shared" si="2"/>
        <v>6.3829787234042588</v>
      </c>
      <c r="N13">
        <f t="shared" si="0"/>
        <v>0</v>
      </c>
      <c r="AB13" s="5">
        <f t="shared" si="3"/>
        <v>0.69813472207098426</v>
      </c>
      <c r="AC13" s="8"/>
    </row>
    <row r="14" spans="1:29" ht="16.2" thickBot="1">
      <c r="A14" s="5">
        <v>12</v>
      </c>
      <c r="B14" s="13"/>
      <c r="C14" s="12"/>
      <c r="D14" s="12">
        <v>1033</v>
      </c>
      <c r="E14" s="12"/>
      <c r="F14" s="12">
        <v>1.54</v>
      </c>
      <c r="G14" s="12"/>
      <c r="H14" s="6" t="e">
        <f t="shared" si="1"/>
        <v>#DIV/0!</v>
      </c>
      <c r="M14">
        <f t="shared" si="2"/>
        <v>11.39240506329114</v>
      </c>
      <c r="N14">
        <f t="shared" si="0"/>
        <v>0</v>
      </c>
      <c r="AB14" s="5">
        <f t="shared" si="3"/>
        <v>0.43178241642553783</v>
      </c>
      <c r="AC14" s="6"/>
    </row>
    <row r="15" spans="1:29" ht="16.2" thickBot="1">
      <c r="A15" s="7">
        <v>13</v>
      </c>
      <c r="B15" s="13"/>
      <c r="C15" s="12"/>
      <c r="D15" s="13">
        <v>1024</v>
      </c>
      <c r="E15" s="12"/>
      <c r="F15" s="13">
        <v>0.75</v>
      </c>
      <c r="G15" s="12"/>
      <c r="H15" s="6" t="e">
        <f t="shared" si="1"/>
        <v>#DIV/0!</v>
      </c>
      <c r="M15">
        <f t="shared" si="2"/>
        <v>19.35483870967742</v>
      </c>
      <c r="N15">
        <f t="shared" si="0"/>
        <v>0</v>
      </c>
      <c r="AB15" s="5">
        <f t="shared" si="3"/>
        <v>-0.2876820724517809</v>
      </c>
      <c r="AC15" s="8"/>
    </row>
    <row r="16" spans="1:29" ht="16.2" thickBot="1">
      <c r="A16" s="5">
        <v>14</v>
      </c>
      <c r="B16" s="13"/>
      <c r="C16" s="12"/>
      <c r="D16" s="12">
        <v>1018</v>
      </c>
      <c r="E16" s="12"/>
      <c r="F16" s="12">
        <v>0.44</v>
      </c>
      <c r="G16" s="12"/>
      <c r="H16" s="6" t="e">
        <f t="shared" si="1"/>
        <v>#DIV/0!</v>
      </c>
      <c r="J16" t="s">
        <v>12</v>
      </c>
      <c r="M16">
        <f t="shared" si="2"/>
        <v>29.411764705882355</v>
      </c>
      <c r="N16">
        <f t="shared" si="0"/>
        <v>0</v>
      </c>
      <c r="AB16" s="5">
        <f t="shared" si="3"/>
        <v>-0.82098055206983023</v>
      </c>
      <c r="AC16" s="6"/>
    </row>
    <row r="17" spans="1:29" ht="18" thickBot="1">
      <c r="A17" s="7">
        <v>15</v>
      </c>
      <c r="B17" s="13"/>
      <c r="C17" s="12"/>
      <c r="D17" s="13">
        <v>1013</v>
      </c>
      <c r="E17" s="12"/>
      <c r="F17" s="13">
        <v>0.27</v>
      </c>
      <c r="G17" s="12"/>
      <c r="H17" s="6" t="e">
        <f t="shared" si="1"/>
        <v>#DIV/0!</v>
      </c>
      <c r="J17" s="9">
        <f>1.602176634*10^(-19)</f>
        <v>1.6021766340000001E-19</v>
      </c>
      <c r="M17">
        <f t="shared" si="2"/>
        <v>86.363636363636346</v>
      </c>
      <c r="N17">
        <f t="shared" si="0"/>
        <v>0</v>
      </c>
      <c r="AB17" s="5">
        <f t="shared" si="3"/>
        <v>-1.3093333199837622</v>
      </c>
      <c r="AC17" s="8"/>
    </row>
    <row r="18" spans="1:29" ht="16.2" thickBot="1">
      <c r="A18" s="5">
        <v>16</v>
      </c>
      <c r="B18" s="13"/>
      <c r="C18" s="12"/>
      <c r="D18" s="12">
        <v>994</v>
      </c>
      <c r="E18" s="12"/>
      <c r="F18" s="12">
        <v>0.05</v>
      </c>
      <c r="G18" s="12"/>
      <c r="H18" s="6" t="e">
        <f t="shared" si="1"/>
        <v>#DIV/0!</v>
      </c>
      <c r="M18">
        <f t="shared" si="2"/>
        <v>450</v>
      </c>
      <c r="N18">
        <f t="shared" si="0"/>
        <v>0</v>
      </c>
      <c r="AB18" s="5">
        <f t="shared" si="3"/>
        <v>-2.9957322735539909</v>
      </c>
      <c r="AC18" s="6"/>
    </row>
    <row r="19" spans="1:29" ht="16.2" thickBot="1">
      <c r="A19" s="7">
        <v>17</v>
      </c>
      <c r="B19" s="13"/>
      <c r="C19" s="12"/>
      <c r="D19" s="13">
        <v>976</v>
      </c>
      <c r="E19" s="12"/>
      <c r="F19" s="13">
        <v>0.01</v>
      </c>
      <c r="G19" s="12"/>
      <c r="H19" s="6" t="e">
        <f t="shared" si="1"/>
        <v>#DIV/0!</v>
      </c>
      <c r="J19" t="s">
        <v>13</v>
      </c>
      <c r="M19">
        <f t="shared" si="2"/>
        <v>1400</v>
      </c>
      <c r="N19">
        <f t="shared" si="0"/>
        <v>0</v>
      </c>
      <c r="AB19" s="5">
        <f t="shared" si="3"/>
        <v>-4.6051701859880909</v>
      </c>
      <c r="AC19" s="8"/>
    </row>
    <row r="20" spans="1:29" ht="17.399999999999999" thickBot="1">
      <c r="A20" s="5">
        <v>18</v>
      </c>
      <c r="B20" s="13"/>
      <c r="C20" s="12"/>
      <c r="D20" s="12">
        <v>962</v>
      </c>
      <c r="E20" s="12"/>
      <c r="F20" s="12">
        <v>0</v>
      </c>
      <c r="G20" s="12"/>
      <c r="H20" s="6" t="e">
        <f t="shared" si="1"/>
        <v>#DIV/0!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3"/>
      <c r="C21" s="12"/>
      <c r="D21" s="13"/>
      <c r="E21" s="12"/>
      <c r="F21" s="13"/>
      <c r="G21" s="12"/>
      <c r="H21" s="6" t="e">
        <f t="shared" si="1"/>
        <v>#DIV/0!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 t="e">
        <f t="shared" si="1"/>
        <v>#DIV/0!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3"/>
      <c r="C23" s="12"/>
      <c r="D23" s="13"/>
      <c r="E23" s="12"/>
      <c r="F23" s="13"/>
      <c r="G23" s="12"/>
      <c r="H23" s="6" t="e">
        <f t="shared" si="1"/>
        <v>#DIV/0!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6"/>
      <c r="C24" s="12"/>
      <c r="D24" s="15"/>
      <c r="E24" s="12"/>
      <c r="F24" s="15"/>
      <c r="G24" s="12"/>
      <c r="H24" s="6" t="e">
        <f t="shared" si="1"/>
        <v>#DIV/0!</v>
      </c>
    </row>
    <row r="56" spans="9:14" ht="16.2" thickBot="1"/>
    <row r="57" spans="9:14">
      <c r="I57" s="17" t="s">
        <v>16</v>
      </c>
      <c r="J57" s="17"/>
      <c r="K57" s="17"/>
      <c r="L57" s="17"/>
      <c r="M57" s="17"/>
      <c r="N57" s="17"/>
    </row>
    <row r="58" spans="9:14">
      <c r="I58" s="18"/>
      <c r="J58" s="18"/>
      <c r="K58" s="18"/>
      <c r="L58" s="18"/>
      <c r="M58" s="18"/>
      <c r="N58" s="18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5A08E-764A-49CD-B663-0CFE39F0EF50}">
  <ds:schemaRefs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21343963-c43f-42a4-b0bc-b203e64410f4"/>
  </ds:schemaRefs>
</ds:datastoreItem>
</file>

<file path=customXml/itemProps2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Temp_1</vt:lpstr>
      <vt:lpstr>Sheet1</vt:lpstr>
      <vt:lpstr>Temp_2</vt:lpstr>
      <vt:lpstr>Temp_3</vt:lpstr>
      <vt:lpstr>Temp_4</vt:lpstr>
      <vt:lpstr>Temp_5</vt:lpstr>
      <vt:lpstr>Pol_inv</vt:lpstr>
      <vt:lpstr>Temp_6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2025-10-21T17:02:26Z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