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0d4d1b27afcb5a/! Moje/Desktop^J Dokumenty^J Obrázky/"/>
    </mc:Choice>
  </mc:AlternateContent>
  <xr:revisionPtr revIDLastSave="255" documentId="8_{D6B0F97E-2843-4A50-97ED-62939EE80AD0}" xr6:coauthVersionLast="47" xr6:coauthVersionMax="47" xr10:uidLastSave="{BF741E6D-3E25-405D-8FFD-BB2DC9FDF912}"/>
  <bookViews>
    <workbookView xWindow="5470" yWindow="320" windowWidth="16860" windowHeight="13480" xr2:uid="{470A96BE-B393-4CDC-B272-E6E8A6EF0A18}"/>
  </bookViews>
  <sheets>
    <sheet name="Monkeys_10" sheetId="1" r:id="rId1"/>
    <sheet name="Monkey_Descriptive" sheetId="2" r:id="rId2"/>
    <sheet name="Data_Descriptive" sheetId="6" r:id="rId3"/>
    <sheet name="Vzorky" sheetId="5" r:id="rId4"/>
    <sheet name="Monkeys_Zoznam_SK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C1" i="5" s="1"/>
  <c r="C3" i="5"/>
  <c r="C2" i="5"/>
  <c r="B12" i="4"/>
  <c r="D12" i="1"/>
  <c r="F6" i="1" s="1"/>
  <c r="E12" i="1"/>
  <c r="G4" i="1" s="1"/>
  <c r="B12" i="1"/>
  <c r="E12" i="2"/>
  <c r="G3" i="2" s="1"/>
  <c r="D12" i="2"/>
  <c r="F2" i="2" s="1"/>
  <c r="E14" i="2"/>
  <c r="D14" i="2"/>
  <c r="E15" i="2"/>
  <c r="D15" i="2"/>
  <c r="E13" i="2"/>
  <c r="D13" i="2"/>
  <c r="B12" i="2"/>
  <c r="G2" i="2" l="1"/>
  <c r="F8" i="1"/>
  <c r="G8" i="1"/>
  <c r="F5" i="1"/>
  <c r="F9" i="1"/>
  <c r="G9" i="1"/>
  <c r="F2" i="1"/>
  <c r="F10" i="1"/>
  <c r="G6" i="1"/>
  <c r="G2" i="1"/>
  <c r="G10" i="1"/>
  <c r="G7" i="1"/>
  <c r="F3" i="1"/>
  <c r="F11" i="1"/>
  <c r="G5" i="1"/>
  <c r="F7" i="1"/>
  <c r="G3" i="1"/>
  <c r="G11" i="1"/>
  <c r="F4" i="1"/>
  <c r="G8" i="2"/>
  <c r="G6" i="2"/>
  <c r="G11" i="2"/>
  <c r="G10" i="2"/>
  <c r="G9" i="2"/>
  <c r="G7" i="2"/>
  <c r="G5" i="2"/>
  <c r="G4" i="2"/>
  <c r="F10" i="2"/>
  <c r="F6" i="2"/>
  <c r="F11" i="2"/>
  <c r="F9" i="2"/>
  <c r="F8" i="2"/>
  <c r="F7" i="2"/>
  <c r="F5" i="2"/>
  <c r="F4" i="2"/>
  <c r="F3" i="2"/>
  <c r="F12" i="2" l="1"/>
  <c r="G12" i="2"/>
  <c r="F12" i="1"/>
  <c r="G12" i="1"/>
</calcChain>
</file>

<file path=xl/sharedStrings.xml><?xml version="1.0" encoding="utf-8"?>
<sst xmlns="http://schemas.openxmlformats.org/spreadsheetml/2006/main" count="244" uniqueCount="70">
  <si>
    <t>Label</t>
  </si>
  <si>
    <t xml:space="preserve">  Latin Name           </t>
  </si>
  <si>
    <t xml:space="preserve"> Common Name                   </t>
  </si>
  <si>
    <t xml:space="preserve"> Train Images </t>
  </si>
  <si>
    <t xml:space="preserve"> Validation Images</t>
  </si>
  <si>
    <t xml:space="preserve">n0   </t>
  </si>
  <si>
    <t xml:space="preserve"> alouatta_palliata	 </t>
  </si>
  <si>
    <t xml:space="preserve"> mantled_howler                </t>
  </si>
  <si>
    <t xml:space="preserve">n1   </t>
  </si>
  <si>
    <t xml:space="preserve"> erythrocebus_patas	 </t>
  </si>
  <si>
    <t xml:space="preserve"> patas_monkey                  </t>
  </si>
  <si>
    <t xml:space="preserve">n2   </t>
  </si>
  <si>
    <t xml:space="preserve"> cacajao_calvus	     </t>
  </si>
  <si>
    <t xml:space="preserve"> bald_uakari                   </t>
  </si>
  <si>
    <t xml:space="preserve">n3   </t>
  </si>
  <si>
    <t xml:space="preserve"> macaca_fuscata	     </t>
  </si>
  <si>
    <t xml:space="preserve"> japanese_macaque              </t>
  </si>
  <si>
    <t xml:space="preserve">n4   </t>
  </si>
  <si>
    <t xml:space="preserve"> cebuella_pygmea	     </t>
  </si>
  <si>
    <t xml:space="preserve"> pygmy_marmoset                </t>
  </si>
  <si>
    <t xml:space="preserve">n5   </t>
  </si>
  <si>
    <t xml:space="preserve"> cebus_capucinus	     </t>
  </si>
  <si>
    <t xml:space="preserve"> white_headed_capuchin         </t>
  </si>
  <si>
    <t xml:space="preserve">n6   </t>
  </si>
  <si>
    <t xml:space="preserve"> mico_argentatus	     </t>
  </si>
  <si>
    <t xml:space="preserve"> silvery_marmoset              </t>
  </si>
  <si>
    <t xml:space="preserve">n7   </t>
  </si>
  <si>
    <t xml:space="preserve"> saimiri_sciureus	     </t>
  </si>
  <si>
    <t xml:space="preserve"> common_squirrel_monkey        </t>
  </si>
  <si>
    <t xml:space="preserve">n8   </t>
  </si>
  <si>
    <t xml:space="preserve"> aotus_nigriceps	     </t>
  </si>
  <si>
    <t xml:space="preserve"> black_headed_night_monkey     </t>
  </si>
  <si>
    <t xml:space="preserve">n9   </t>
  </si>
  <si>
    <t xml:space="preserve"> trachypithecus_johnii </t>
  </si>
  <si>
    <t xml:space="preserve"> nilgiri_langur                </t>
  </si>
  <si>
    <t/>
  </si>
  <si>
    <t>Počet Kategórií</t>
  </si>
  <si>
    <t>Súčet</t>
  </si>
  <si>
    <t>Priemer</t>
  </si>
  <si>
    <t>Minimum</t>
  </si>
  <si>
    <t>Maximum</t>
  </si>
  <si>
    <t xml:space="preserve">%  Train Images </t>
  </si>
  <si>
    <t>%  Validation Images</t>
  </si>
  <si>
    <t>Súčet, Priemer</t>
  </si>
  <si>
    <t>SK</t>
  </si>
  <si>
    <t>Mačiak Husársky</t>
  </si>
  <si>
    <t>Vrešťan Pláštikový</t>
  </si>
  <si>
    <t>Uakari Šarlátovolíci</t>
  </si>
  <si>
    <t>Makak Japonský</t>
  </si>
  <si>
    <t>Kosmáč Trpasličí</t>
  </si>
  <si>
    <t>Panamský Kapucín Bielolíci</t>
  </si>
  <si>
    <t>Kosmáč Striebristý</t>
  </si>
  <si>
    <t>Saimiri Vevericovitý</t>
  </si>
  <si>
    <t>Nočná Opica Čiernohlavá</t>
  </si>
  <si>
    <t>Hulman Nilgirský</t>
  </si>
  <si>
    <t>Celkový počet vzoriek:</t>
  </si>
  <si>
    <t xml:space="preserve">Počet trénovacích vzoriek: </t>
  </si>
  <si>
    <t xml:space="preserve">Počet validačných vzoriek: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</si>
  <si>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</si>
  <si>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</si>
  <si>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</si>
  <si>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</si>
  <si>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</si>
  <si>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</si>
  <si>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</si>
  <si>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</si>
  <si>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</si>
  <si>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Sum</t>
  </si>
  <si>
    <t>Count</t>
  </si>
  <si>
    <t>Confidence Level(95,0%)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</si>
</sst>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3" borderId="1" applyNumberFormat="0" applyAlignment="0" applyProtection="0"/>
  </cellStyleXfs>
  <cellXfs count="16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0" fontId="5" fillId="0" borderId="0" xfId="1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1" applyFont="1"/>
    <xf numFmtId="0" fontId="8" fillId="3" borderId="1" xfId="2" applyFont="1"/>
    <xf numFmtId="9" fontId="8" fillId="3" borderId="1" xfId="2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9" fillId="0" borderId="3" xfId="0" applyFont="1" applyFill="1" applyBorder="1" applyAlignment="1">
      <alignment horizontal="center"/>
    </xf>
  </cellXfs>
  <cellStyles count="3">
    <cellStyle name="Normálna" xfId="0" builtinId="0"/>
    <cellStyle name="Percentá" xfId="1" builtinId="5"/>
    <cellStyle name="Výstup" xfId="2" builtinId="2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600" b="1"/>
              <a:t>Pomer Trénovacích</a:t>
            </a:r>
            <a:r>
              <a:rPr lang="sk-SK" sz="1600" b="1" baseline="0"/>
              <a:t> a Validačných Dát/Obrázkov</a:t>
            </a:r>
            <a:endParaRPr lang="sk-SK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Monkey_Descriptive!$D$1</c:f>
              <c:strCache>
                <c:ptCount val="1"/>
                <c:pt idx="0">
                  <c:v> Train Images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Monkey_Descriptive!$A$2:$C$11</c15:sqref>
                  </c15:fullRef>
                  <c15:levelRef>
                    <c15:sqref>Monkey_Descriptive!$A$2:$A$11</c15:sqref>
                  </c15:levelRef>
                </c:ext>
              </c:extLst>
              <c:f>Monkey_Descriptive!$A$2:$A$11</c:f>
              <c:strCache>
                <c:ptCount val="10"/>
                <c:pt idx="0">
                  <c:v>n0   </c:v>
                </c:pt>
                <c:pt idx="1">
                  <c:v>n1   </c:v>
                </c:pt>
                <c:pt idx="2">
                  <c:v>n2   </c:v>
                </c:pt>
                <c:pt idx="3">
                  <c:v>n3   </c:v>
                </c:pt>
                <c:pt idx="4">
                  <c:v>n4   </c:v>
                </c:pt>
                <c:pt idx="5">
                  <c:v>n5   </c:v>
                </c:pt>
                <c:pt idx="6">
                  <c:v>n6   </c:v>
                </c:pt>
                <c:pt idx="7">
                  <c:v>n7   </c:v>
                </c:pt>
                <c:pt idx="8">
                  <c:v>n8   </c:v>
                </c:pt>
                <c:pt idx="9">
                  <c:v>n9   </c:v>
                </c:pt>
              </c:strCache>
            </c:strRef>
          </c:cat>
          <c:val>
            <c:numRef>
              <c:f>Monkey_Descriptive!$D$2:$D$11</c:f>
              <c:numCache>
                <c:formatCode>General</c:formatCode>
                <c:ptCount val="10"/>
                <c:pt idx="0">
                  <c:v>131</c:v>
                </c:pt>
                <c:pt idx="1">
                  <c:v>139</c:v>
                </c:pt>
                <c:pt idx="2">
                  <c:v>137</c:v>
                </c:pt>
                <c:pt idx="3">
                  <c:v>152</c:v>
                </c:pt>
                <c:pt idx="4">
                  <c:v>131</c:v>
                </c:pt>
                <c:pt idx="5">
                  <c:v>141</c:v>
                </c:pt>
                <c:pt idx="6">
                  <c:v>132</c:v>
                </c:pt>
                <c:pt idx="7">
                  <c:v>142</c:v>
                </c:pt>
                <c:pt idx="8">
                  <c:v>133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2-4C00-A834-1F81FDC0310F}"/>
            </c:ext>
          </c:extLst>
        </c:ser>
        <c:ser>
          <c:idx val="1"/>
          <c:order val="1"/>
          <c:tx>
            <c:strRef>
              <c:f>Monkey_Descriptive!$E$1</c:f>
              <c:strCache>
                <c:ptCount val="1"/>
                <c:pt idx="0">
                  <c:v> Validation Images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Monkey_Descriptive!$A$2:$C$11</c15:sqref>
                  </c15:fullRef>
                  <c15:levelRef>
                    <c15:sqref>Monkey_Descriptive!$A$2:$A$11</c15:sqref>
                  </c15:levelRef>
                </c:ext>
              </c:extLst>
              <c:f>Monkey_Descriptive!$A$2:$A$11</c:f>
              <c:strCache>
                <c:ptCount val="10"/>
                <c:pt idx="0">
                  <c:v>n0   </c:v>
                </c:pt>
                <c:pt idx="1">
                  <c:v>n1   </c:v>
                </c:pt>
                <c:pt idx="2">
                  <c:v>n2   </c:v>
                </c:pt>
                <c:pt idx="3">
                  <c:v>n3   </c:v>
                </c:pt>
                <c:pt idx="4">
                  <c:v>n4   </c:v>
                </c:pt>
                <c:pt idx="5">
                  <c:v>n5   </c:v>
                </c:pt>
                <c:pt idx="6">
                  <c:v>n6   </c:v>
                </c:pt>
                <c:pt idx="7">
                  <c:v>n7   </c:v>
                </c:pt>
                <c:pt idx="8">
                  <c:v>n8   </c:v>
                </c:pt>
                <c:pt idx="9">
                  <c:v>n9   </c:v>
                </c:pt>
              </c:strCache>
            </c:strRef>
          </c:cat>
          <c:val>
            <c:numRef>
              <c:f>Monkey_Descriptive!$E$2:$E$11</c:f>
              <c:numCache>
                <c:formatCode>General</c:formatCode>
                <c:ptCount val="10"/>
                <c:pt idx="0">
                  <c:v>26</c:v>
                </c:pt>
                <c:pt idx="1">
                  <c:v>28</c:v>
                </c:pt>
                <c:pt idx="2">
                  <c:v>27</c:v>
                </c:pt>
                <c:pt idx="3">
                  <c:v>30</c:v>
                </c:pt>
                <c:pt idx="4">
                  <c:v>26</c:v>
                </c:pt>
                <c:pt idx="5">
                  <c:v>28</c:v>
                </c:pt>
                <c:pt idx="6">
                  <c:v>26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2-4C00-A834-1F81FDC0310F}"/>
            </c:ext>
          </c:extLst>
        </c:ser>
        <c:ser>
          <c:idx val="2"/>
          <c:order val="2"/>
          <c:tx>
            <c:strRef>
              <c:f>Monkey_Descriptive!$F$1</c:f>
              <c:strCache>
                <c:ptCount val="1"/>
                <c:pt idx="0">
                  <c:v>%  Train Images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Monkey_Descriptive!$A$2:$C$11</c15:sqref>
                  </c15:fullRef>
                  <c15:levelRef>
                    <c15:sqref>Monkey_Descriptive!$A$2:$A$11</c15:sqref>
                  </c15:levelRef>
                </c:ext>
              </c:extLst>
              <c:f>Monkey_Descriptive!$A$2:$A$11</c:f>
              <c:strCache>
                <c:ptCount val="10"/>
                <c:pt idx="0">
                  <c:v>n0   </c:v>
                </c:pt>
                <c:pt idx="1">
                  <c:v>n1   </c:v>
                </c:pt>
                <c:pt idx="2">
                  <c:v>n2   </c:v>
                </c:pt>
                <c:pt idx="3">
                  <c:v>n3   </c:v>
                </c:pt>
                <c:pt idx="4">
                  <c:v>n4   </c:v>
                </c:pt>
                <c:pt idx="5">
                  <c:v>n5   </c:v>
                </c:pt>
                <c:pt idx="6">
                  <c:v>n6   </c:v>
                </c:pt>
                <c:pt idx="7">
                  <c:v>n7   </c:v>
                </c:pt>
                <c:pt idx="8">
                  <c:v>n8   </c:v>
                </c:pt>
                <c:pt idx="9">
                  <c:v>n9   </c:v>
                </c:pt>
              </c:strCache>
            </c:strRef>
          </c:cat>
          <c:val>
            <c:numRef>
              <c:f>Monkey_Descriptive!$F$2:$F$11</c:f>
              <c:numCache>
                <c:formatCode>0.00%</c:formatCode>
                <c:ptCount val="10"/>
                <c:pt idx="0">
                  <c:v>9.5620437956204382E-2</c:v>
                </c:pt>
                <c:pt idx="1">
                  <c:v>0.10145985401459855</c:v>
                </c:pt>
                <c:pt idx="2">
                  <c:v>0.1</c:v>
                </c:pt>
                <c:pt idx="3">
                  <c:v>0.11094890510948906</c:v>
                </c:pt>
                <c:pt idx="4">
                  <c:v>9.5620437956204382E-2</c:v>
                </c:pt>
                <c:pt idx="5">
                  <c:v>0.10291970802919707</c:v>
                </c:pt>
                <c:pt idx="6">
                  <c:v>9.6350364963503646E-2</c:v>
                </c:pt>
                <c:pt idx="7">
                  <c:v>0.10364963503649635</c:v>
                </c:pt>
                <c:pt idx="8">
                  <c:v>9.7080291970802923E-2</c:v>
                </c:pt>
                <c:pt idx="9">
                  <c:v>9.6350364963503646E-2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2-4C00-A834-1F81FDC0310F}"/>
            </c:ext>
          </c:extLst>
        </c:ser>
        <c:ser>
          <c:idx val="3"/>
          <c:order val="3"/>
          <c:tx>
            <c:strRef>
              <c:f>Monkey_Descriptive!$G$1</c:f>
              <c:strCache>
                <c:ptCount val="1"/>
                <c:pt idx="0">
                  <c:v>%  Validation Images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Monkey_Descriptive!$A$2:$C$11</c15:sqref>
                  </c15:fullRef>
                  <c15:levelRef>
                    <c15:sqref>Monkey_Descriptive!$A$2:$A$11</c15:sqref>
                  </c15:levelRef>
                </c:ext>
              </c:extLst>
              <c:f>Monkey_Descriptive!$A$2:$A$11</c:f>
              <c:strCache>
                <c:ptCount val="10"/>
                <c:pt idx="0">
                  <c:v>n0   </c:v>
                </c:pt>
                <c:pt idx="1">
                  <c:v>n1   </c:v>
                </c:pt>
                <c:pt idx="2">
                  <c:v>n2   </c:v>
                </c:pt>
                <c:pt idx="3">
                  <c:v>n3   </c:v>
                </c:pt>
                <c:pt idx="4">
                  <c:v>n4   </c:v>
                </c:pt>
                <c:pt idx="5">
                  <c:v>n5   </c:v>
                </c:pt>
                <c:pt idx="6">
                  <c:v>n6   </c:v>
                </c:pt>
                <c:pt idx="7">
                  <c:v>n7   </c:v>
                </c:pt>
                <c:pt idx="8">
                  <c:v>n8   </c:v>
                </c:pt>
                <c:pt idx="9">
                  <c:v>n9   </c:v>
                </c:pt>
              </c:strCache>
            </c:strRef>
          </c:cat>
          <c:val>
            <c:numRef>
              <c:f>Monkey_Descriptive!$G$2:$G$11</c:f>
              <c:numCache>
                <c:formatCode>0.00%</c:formatCode>
                <c:ptCount val="10"/>
                <c:pt idx="0">
                  <c:v>9.5588235294117641E-2</c:v>
                </c:pt>
                <c:pt idx="1">
                  <c:v>0.10294117647058823</c:v>
                </c:pt>
                <c:pt idx="2">
                  <c:v>9.9264705882352935E-2</c:v>
                </c:pt>
                <c:pt idx="3">
                  <c:v>0.11029411764705882</c:v>
                </c:pt>
                <c:pt idx="4">
                  <c:v>9.5588235294117641E-2</c:v>
                </c:pt>
                <c:pt idx="5">
                  <c:v>0.10294117647058823</c:v>
                </c:pt>
                <c:pt idx="6">
                  <c:v>9.5588235294117641E-2</c:v>
                </c:pt>
                <c:pt idx="7">
                  <c:v>0.10294117647058823</c:v>
                </c:pt>
                <c:pt idx="8">
                  <c:v>9.9264705882352935E-2</c:v>
                </c:pt>
                <c:pt idx="9">
                  <c:v>9.5588235294117641E-2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2-4C00-A834-1F81FDC0310F}"/>
            </c:ext>
          </c:extLst>
        </c:ser>
        <c:ser>
          <c:idx val="4"/>
          <c:order val="4"/>
          <c:tx>
            <c:strRef>
              <c:f>Monkey_Descriptive!$H$1</c:f>
              <c:strCache>
                <c:ptCount val="1"/>
                <c:pt idx="0">
                  <c:v>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Monkey_Descriptive!$A$2:$C$11</c15:sqref>
                  </c15:fullRef>
                  <c15:levelRef>
                    <c15:sqref>Monkey_Descriptive!$A$2:$A$11</c15:sqref>
                  </c15:levelRef>
                </c:ext>
              </c:extLst>
              <c:f>Monkey_Descriptive!$A$2:$A$11</c:f>
              <c:strCache>
                <c:ptCount val="10"/>
                <c:pt idx="0">
                  <c:v>n0   </c:v>
                </c:pt>
                <c:pt idx="1">
                  <c:v>n1   </c:v>
                </c:pt>
                <c:pt idx="2">
                  <c:v>n2   </c:v>
                </c:pt>
                <c:pt idx="3">
                  <c:v>n3   </c:v>
                </c:pt>
                <c:pt idx="4">
                  <c:v>n4   </c:v>
                </c:pt>
                <c:pt idx="5">
                  <c:v>n5   </c:v>
                </c:pt>
                <c:pt idx="6">
                  <c:v>n6   </c:v>
                </c:pt>
                <c:pt idx="7">
                  <c:v>n7   </c:v>
                </c:pt>
                <c:pt idx="8">
                  <c:v>n8   </c:v>
                </c:pt>
                <c:pt idx="9">
                  <c:v>n9   </c:v>
                </c:pt>
              </c:strCache>
            </c:strRef>
          </c:cat>
          <c:val>
            <c:numRef>
              <c:f>Monkey_Descriptive!$H$2:$H$11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82-4C00-A834-1F81FDC03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715280"/>
        <c:axId val="789716528"/>
      </c:barChart>
      <c:catAx>
        <c:axId val="7897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89716528"/>
        <c:crosses val="autoZero"/>
        <c:auto val="1"/>
        <c:lblAlgn val="ctr"/>
        <c:lblOffset val="100"/>
        <c:noMultiLvlLbl val="0"/>
      </c:catAx>
      <c:valAx>
        <c:axId val="7897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897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5</xdr:col>
      <xdr:colOff>158750</xdr:colOff>
      <xdr:row>41</xdr:row>
      <xdr:rowOff>22225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D4AD2B1-F231-7168-C7AF-F47C9492E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A261B6-E2E1-4957-806D-4ACEEDA9A3FD}" name="monkey_labels3" displayName="monkey_labels3" ref="A1:H12" totalsRowCount="1" headerRowDxfId="45" dataDxfId="44" totalsRowDxfId="43">
  <tableColumns count="8">
    <tableColumn id="1" xr3:uid="{E96A3C77-3690-4332-A109-254220BBCCE4}" name="Label" totalsRowLabel="Počet Kategórií" dataDxfId="42" totalsRowDxfId="41"/>
    <tableColumn id="2" xr3:uid="{BD1EF6CE-4AB6-4105-BC8B-3B7DC0C90D6A}" name="  Latin Name           " totalsRowFunction="custom" dataDxfId="40" totalsRowDxfId="39">
      <totalsRowFormula>SUBTOTAL(103,monkey_labels3[[ Common Name                   ]])</totalsRowFormula>
    </tableColumn>
    <tableColumn id="3" xr3:uid="{E2C1826B-DBA5-45B1-93C7-6DD1BBA0E766}" name=" Common Name                   " totalsRowLabel="Súčet, Priemer" dataDxfId="38"/>
    <tableColumn id="4" xr3:uid="{28B2E8C3-DD0A-4622-917D-B99CC9AB3F14}" name=" Train Images " totalsRowFunction="sum" dataDxfId="37" totalsRowDxfId="36"/>
    <tableColumn id="5" xr3:uid="{CAE08C37-A47A-464A-8D93-C9A240221C67}" name=" Validation Images" totalsRowFunction="sum" dataDxfId="35" totalsRowDxfId="34"/>
    <tableColumn id="6" xr3:uid="{3748E40B-B758-4A6F-A040-8B42F91049A6}" name="%  Train Images " totalsRowFunction="average" dataDxfId="33" totalsRowDxfId="32" dataCellStyle="Percentá">
      <calculatedColumnFormula>monkey_labels3[[#This Row],[ Train Images ]]/monkey_labels3[[#Totals],[ Train Images ]]</calculatedColumnFormula>
    </tableColumn>
    <tableColumn id="7" xr3:uid="{FB6031B9-2FAA-4B88-9D0C-7C6EF709ABB1}" name="%  Validation Images" totalsRowFunction="average" dataDxfId="31" totalsRowDxfId="30" dataCellStyle="Percentá">
      <calculatedColumnFormula>monkey_labels3[[#This Row],[ Validation Images]]/monkey_labels3[[#Totals],[ Validation Images]]</calculatedColumnFormula>
    </tableColumn>
    <tableColumn id="8" xr3:uid="{2201394A-2666-4170-AD0B-ADFEA44910E0}" name="SK" dataDxfId="29" totalsRow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45869-DC06-4980-A2B6-DA8EE011E2D0}" name="monkey_labels" displayName="monkey_labels" ref="A1:H12" totalsRowCount="1" headerRowDxfId="27" dataDxfId="26" totalsRowDxfId="25">
  <tableColumns count="8">
    <tableColumn id="1" xr3:uid="{980C62BA-2C27-487C-9134-5ACAAE76E5C8}" name="Label" totalsRowLabel="Počet Kategórií" dataDxfId="24" totalsRowDxfId="23"/>
    <tableColumn id="2" xr3:uid="{44DCC12F-6A97-4DC5-8056-7A49512C8D4A}" name="  Latin Name           " totalsRowFunction="custom" dataDxfId="22" totalsRowDxfId="21">
      <totalsRowFormula>SUBTOTAL(103,monkey_labels[[ Common Name                   ]])</totalsRowFormula>
    </tableColumn>
    <tableColumn id="3" xr3:uid="{2B251BA6-DBA0-4C10-A82A-D4A21AF291AB}" name=" Common Name                   " totalsRowLabel="Súčet" dataDxfId="20"/>
    <tableColumn id="4" xr3:uid="{FF510094-0035-4804-90CE-93683F96E7A2}" name=" Train Images " totalsRowFunction="sum" dataDxfId="19" totalsRowDxfId="18"/>
    <tableColumn id="5" xr3:uid="{0BCF2129-1EE4-44CF-A511-DC9E5BA3AA80}" name=" Validation Images" totalsRowFunction="sum" dataDxfId="17" totalsRowDxfId="16"/>
    <tableColumn id="6" xr3:uid="{54A99666-BBC9-4E57-93AC-217AE46F53B4}" name="%  Train Images " totalsRowFunction="average" dataDxfId="15" totalsRowDxfId="14" dataCellStyle="Percentá">
      <calculatedColumnFormula>monkey_labels[[#This Row],[ Train Images ]]/monkey_labels[[#Totals],[ Train Images ]]</calculatedColumnFormula>
    </tableColumn>
    <tableColumn id="7" xr3:uid="{40CF0115-1843-492D-850D-AA45CB08A73C}" name="%  Validation Images" totalsRowFunction="average" dataDxfId="13" totalsRowDxfId="12" dataCellStyle="Percentá">
      <calculatedColumnFormula>monkey_labels[[#This Row],[ Validation Images]]/monkey_labels[[#Totals],[ Validation Images]]</calculatedColumnFormula>
    </tableColumn>
    <tableColumn id="8" xr3:uid="{8D91DAA2-DFAC-4A2E-BAD1-34448F03F3CE}" name="SK" dataDxfId="11" totalsRow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E9A3F4-F76F-4D6C-8133-1F8B2D8AC146}" name="monkey_labels35" displayName="monkey_labels35" ref="A1:D12" totalsRowCount="1" headerRowDxfId="9" dataDxfId="8" totalsRowDxfId="7">
  <tableColumns count="4">
    <tableColumn id="1" xr3:uid="{F52EB572-403E-4B5E-83D3-624A7907FE5D}" name="Label" totalsRowLabel="Počet Kategórií" dataDxfId="6" totalsRowDxfId="5"/>
    <tableColumn id="2" xr3:uid="{E09F485A-313A-4AA2-91B9-6430564969CE}" name="  Latin Name           " totalsRowFunction="custom" dataDxfId="4" totalsRowDxfId="3">
      <totalsRowFormula>SUBTOTAL(103,monkey_labels35[[ Common Name                   ]])</totalsRowFormula>
    </tableColumn>
    <tableColumn id="3" xr3:uid="{52E8014D-2E5F-4D3F-9B56-4174D9E7712B}" name=" Common Name                   " dataDxfId="2"/>
    <tableColumn id="8" xr3:uid="{BF45CF5D-5D49-41FB-BCDD-2C54C03C2585}" name="SK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3D1B-54FA-4840-A327-795227B60552}">
  <sheetPr>
    <tabColor theme="9"/>
  </sheetPr>
  <dimension ref="A1:H12"/>
  <sheetViews>
    <sheetView tabSelected="1" workbookViewId="0">
      <selection activeCell="B22" sqref="B22"/>
    </sheetView>
  </sheetViews>
  <sheetFormatPr defaultRowHeight="14.5" x14ac:dyDescent="0.35"/>
  <cols>
    <col min="1" max="1" width="14.6328125" bestFit="1" customWidth="1"/>
    <col min="2" max="2" width="21.54296875" bestFit="1" customWidth="1"/>
    <col min="3" max="3" width="30.6328125" bestFit="1" customWidth="1"/>
    <col min="4" max="4" width="15.6328125" bestFit="1" customWidth="1"/>
    <col min="5" max="5" width="20.7265625" bestFit="1" customWidth="1"/>
    <col min="6" max="6" width="18.08984375" bestFit="1" customWidth="1"/>
    <col min="7" max="7" width="23.1796875" bestFit="1" customWidth="1"/>
    <col min="8" max="8" width="25.36328125" bestFit="1" customWidth="1"/>
  </cols>
  <sheetData>
    <row r="1" spans="1:8" ht="18.5" x14ac:dyDescent="0.4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41</v>
      </c>
      <c r="G1" s="1" t="s">
        <v>42</v>
      </c>
      <c r="H1" s="9" t="s">
        <v>44</v>
      </c>
    </row>
    <row r="2" spans="1:8" ht="15.5" x14ac:dyDescent="0.35">
      <c r="A2" s="3" t="s">
        <v>5</v>
      </c>
      <c r="B2" s="2" t="s">
        <v>6</v>
      </c>
      <c r="C2" s="2" t="s">
        <v>7</v>
      </c>
      <c r="D2" s="4">
        <v>131</v>
      </c>
      <c r="E2" s="4">
        <v>26</v>
      </c>
      <c r="F2" s="7">
        <f>monkey_labels3[[#This Row],[ Train Images ]]/monkey_labels3[[#Totals],[ Train Images ]]</f>
        <v>9.5620437956204382E-2</v>
      </c>
      <c r="G2" s="7">
        <f>monkey_labels3[[#This Row],[ Validation Images]]/monkey_labels3[[#Totals],[ Validation Images]]</f>
        <v>9.5588235294117641E-2</v>
      </c>
      <c r="H2" s="2" t="s">
        <v>46</v>
      </c>
    </row>
    <row r="3" spans="1:8" ht="15.5" x14ac:dyDescent="0.35">
      <c r="A3" s="3" t="s">
        <v>8</v>
      </c>
      <c r="B3" s="2" t="s">
        <v>9</v>
      </c>
      <c r="C3" s="2" t="s">
        <v>10</v>
      </c>
      <c r="D3" s="3">
        <v>139</v>
      </c>
      <c r="E3" s="3">
        <v>28</v>
      </c>
      <c r="F3" s="7">
        <f>monkey_labels3[[#This Row],[ Train Images ]]/monkey_labels3[[#Totals],[ Train Images ]]</f>
        <v>0.10145985401459855</v>
      </c>
      <c r="G3" s="7">
        <f>monkey_labels3[[#This Row],[ Validation Images]]/monkey_labels3[[#Totals],[ Validation Images]]</f>
        <v>0.10294117647058823</v>
      </c>
      <c r="H3" s="2" t="s">
        <v>45</v>
      </c>
    </row>
    <row r="4" spans="1:8" ht="15.5" x14ac:dyDescent="0.35">
      <c r="A4" s="3" t="s">
        <v>11</v>
      </c>
      <c r="B4" s="2" t="s">
        <v>12</v>
      </c>
      <c r="C4" s="2" t="s">
        <v>13</v>
      </c>
      <c r="D4" s="3">
        <v>137</v>
      </c>
      <c r="E4" s="3">
        <v>27</v>
      </c>
      <c r="F4" s="7">
        <f>monkey_labels3[[#This Row],[ Train Images ]]/monkey_labels3[[#Totals],[ Train Images ]]</f>
        <v>0.1</v>
      </c>
      <c r="G4" s="7">
        <f>monkey_labels3[[#This Row],[ Validation Images]]/monkey_labels3[[#Totals],[ Validation Images]]</f>
        <v>9.9264705882352935E-2</v>
      </c>
      <c r="H4" s="2" t="s">
        <v>47</v>
      </c>
    </row>
    <row r="5" spans="1:8" ht="15.5" x14ac:dyDescent="0.35">
      <c r="A5" s="3" t="s">
        <v>14</v>
      </c>
      <c r="B5" s="2" t="s">
        <v>15</v>
      </c>
      <c r="C5" s="2" t="s">
        <v>16</v>
      </c>
      <c r="D5" s="4">
        <v>152</v>
      </c>
      <c r="E5" s="4">
        <v>30</v>
      </c>
      <c r="F5" s="7">
        <f>monkey_labels3[[#This Row],[ Train Images ]]/monkey_labels3[[#Totals],[ Train Images ]]</f>
        <v>0.11094890510948906</v>
      </c>
      <c r="G5" s="7">
        <f>monkey_labels3[[#This Row],[ Validation Images]]/monkey_labels3[[#Totals],[ Validation Images]]</f>
        <v>0.11029411764705882</v>
      </c>
      <c r="H5" s="2" t="s">
        <v>48</v>
      </c>
    </row>
    <row r="6" spans="1:8" ht="15.5" x14ac:dyDescent="0.35">
      <c r="A6" s="3" t="s">
        <v>17</v>
      </c>
      <c r="B6" s="2" t="s">
        <v>18</v>
      </c>
      <c r="C6" s="2" t="s">
        <v>19</v>
      </c>
      <c r="D6" s="3">
        <v>131</v>
      </c>
      <c r="E6" s="3">
        <v>26</v>
      </c>
      <c r="F6" s="7">
        <f>monkey_labels3[[#This Row],[ Train Images ]]/monkey_labels3[[#Totals],[ Train Images ]]</f>
        <v>9.5620437956204382E-2</v>
      </c>
      <c r="G6" s="7">
        <f>monkey_labels3[[#This Row],[ Validation Images]]/monkey_labels3[[#Totals],[ Validation Images]]</f>
        <v>9.5588235294117641E-2</v>
      </c>
      <c r="H6" s="2" t="s">
        <v>49</v>
      </c>
    </row>
    <row r="7" spans="1:8" ht="15.5" x14ac:dyDescent="0.35">
      <c r="A7" s="3" t="s">
        <v>20</v>
      </c>
      <c r="B7" s="2" t="s">
        <v>21</v>
      </c>
      <c r="C7" s="2" t="s">
        <v>22</v>
      </c>
      <c r="D7" s="3">
        <v>141</v>
      </c>
      <c r="E7" s="3">
        <v>28</v>
      </c>
      <c r="F7" s="7">
        <f>monkey_labels3[[#This Row],[ Train Images ]]/monkey_labels3[[#Totals],[ Train Images ]]</f>
        <v>0.10291970802919707</v>
      </c>
      <c r="G7" s="7">
        <f>monkey_labels3[[#This Row],[ Validation Images]]/monkey_labels3[[#Totals],[ Validation Images]]</f>
        <v>0.10294117647058823</v>
      </c>
      <c r="H7" s="2" t="s">
        <v>50</v>
      </c>
    </row>
    <row r="8" spans="1:8" ht="15.5" x14ac:dyDescent="0.35">
      <c r="A8" s="3" t="s">
        <v>23</v>
      </c>
      <c r="B8" s="2" t="s">
        <v>24</v>
      </c>
      <c r="C8" s="2" t="s">
        <v>25</v>
      </c>
      <c r="D8" s="3">
        <v>132</v>
      </c>
      <c r="E8" s="3">
        <v>26</v>
      </c>
      <c r="F8" s="7">
        <f>monkey_labels3[[#This Row],[ Train Images ]]/monkey_labels3[[#Totals],[ Train Images ]]</f>
        <v>9.6350364963503646E-2</v>
      </c>
      <c r="G8" s="7">
        <f>monkey_labels3[[#This Row],[ Validation Images]]/monkey_labels3[[#Totals],[ Validation Images]]</f>
        <v>9.5588235294117641E-2</v>
      </c>
      <c r="H8" s="2" t="s">
        <v>51</v>
      </c>
    </row>
    <row r="9" spans="1:8" ht="15.5" x14ac:dyDescent="0.35">
      <c r="A9" s="3" t="s">
        <v>26</v>
      </c>
      <c r="B9" s="2" t="s">
        <v>27</v>
      </c>
      <c r="C9" s="2" t="s">
        <v>28</v>
      </c>
      <c r="D9" s="3">
        <v>142</v>
      </c>
      <c r="E9" s="3">
        <v>28</v>
      </c>
      <c r="F9" s="7">
        <f>monkey_labels3[[#This Row],[ Train Images ]]/monkey_labels3[[#Totals],[ Train Images ]]</f>
        <v>0.10364963503649635</v>
      </c>
      <c r="G9" s="7">
        <f>monkey_labels3[[#This Row],[ Validation Images]]/monkey_labels3[[#Totals],[ Validation Images]]</f>
        <v>0.10294117647058823</v>
      </c>
      <c r="H9" s="2" t="s">
        <v>52</v>
      </c>
    </row>
    <row r="10" spans="1:8" ht="15.5" x14ac:dyDescent="0.35">
      <c r="A10" s="3" t="s">
        <v>29</v>
      </c>
      <c r="B10" s="2" t="s">
        <v>30</v>
      </c>
      <c r="C10" s="2" t="s">
        <v>31</v>
      </c>
      <c r="D10" s="3">
        <v>133</v>
      </c>
      <c r="E10" s="3">
        <v>27</v>
      </c>
      <c r="F10" s="7">
        <f>monkey_labels3[[#This Row],[ Train Images ]]/monkey_labels3[[#Totals],[ Train Images ]]</f>
        <v>9.7080291970802923E-2</v>
      </c>
      <c r="G10" s="7">
        <f>monkey_labels3[[#This Row],[ Validation Images]]/monkey_labels3[[#Totals],[ Validation Images]]</f>
        <v>9.9264705882352935E-2</v>
      </c>
      <c r="H10" s="2" t="s">
        <v>53</v>
      </c>
    </row>
    <row r="11" spans="1:8" ht="15.5" x14ac:dyDescent="0.35">
      <c r="A11" s="3" t="s">
        <v>32</v>
      </c>
      <c r="B11" s="2" t="s">
        <v>33</v>
      </c>
      <c r="C11" s="2" t="s">
        <v>34</v>
      </c>
      <c r="D11" s="3">
        <v>132</v>
      </c>
      <c r="E11" s="3">
        <v>26</v>
      </c>
      <c r="F11" s="7">
        <f>monkey_labels3[[#This Row],[ Train Images ]]/monkey_labels3[[#Totals],[ Train Images ]]</f>
        <v>9.6350364963503646E-2</v>
      </c>
      <c r="G11" s="7">
        <f>monkey_labels3[[#This Row],[ Validation Images]]/monkey_labels3[[#Totals],[ Validation Images]]</f>
        <v>9.5588235294117641E-2</v>
      </c>
      <c r="H11" s="2" t="s">
        <v>54</v>
      </c>
    </row>
    <row r="12" spans="1:8" ht="15.5" x14ac:dyDescent="0.35">
      <c r="A12" s="2" t="s">
        <v>36</v>
      </c>
      <c r="B12" s="3">
        <f>SUBTOTAL(103,monkey_labels3[[ Common Name                   ]])</f>
        <v>10</v>
      </c>
      <c r="C12" t="s">
        <v>43</v>
      </c>
      <c r="D12" s="6">
        <f>SUBTOTAL(109,monkey_labels3[[ Train Images ]])</f>
        <v>1370</v>
      </c>
      <c r="E12" s="6">
        <f>SUBTOTAL(109,monkey_labels3[[ Validation Images]])</f>
        <v>272</v>
      </c>
      <c r="F12" s="8">
        <f>SUBTOTAL(101,monkey_labels3[%  Train Images ])</f>
        <v>0.1</v>
      </c>
      <c r="G12" s="8">
        <f>SUBTOTAL(101,monkey_labels3[%  Validation Images])</f>
        <v>9.9999999999999992E-2</v>
      </c>
      <c r="H1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5054-DE41-47D9-968A-A1B4B853E6DB}">
  <sheetPr>
    <tabColor rgb="FF0070C0"/>
  </sheetPr>
  <dimension ref="A1:H24"/>
  <sheetViews>
    <sheetView workbookViewId="0">
      <selection activeCell="F20" sqref="F20"/>
    </sheetView>
  </sheetViews>
  <sheetFormatPr defaultRowHeight="14.5" x14ac:dyDescent="0.35"/>
  <cols>
    <col min="1" max="1" width="15.08984375" bestFit="1" customWidth="1"/>
    <col min="2" max="2" width="22.6328125" bestFit="1" customWidth="1"/>
    <col min="3" max="3" width="31" bestFit="1" customWidth="1"/>
    <col min="4" max="4" width="17.90625" bestFit="1" customWidth="1"/>
    <col min="5" max="5" width="23" bestFit="1" customWidth="1"/>
    <col min="6" max="6" width="20.36328125" bestFit="1" customWidth="1"/>
    <col min="7" max="7" width="25.453125" bestFit="1" customWidth="1"/>
    <col min="8" max="8" width="25.36328125" bestFit="1" customWidth="1"/>
  </cols>
  <sheetData>
    <row r="1" spans="1:8" ht="1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41</v>
      </c>
      <c r="G1" s="1" t="s">
        <v>42</v>
      </c>
      <c r="H1" s="9" t="s">
        <v>44</v>
      </c>
    </row>
    <row r="2" spans="1:8" ht="15.5" x14ac:dyDescent="0.35">
      <c r="A2" s="3" t="s">
        <v>5</v>
      </c>
      <c r="B2" s="2" t="s">
        <v>6</v>
      </c>
      <c r="C2" s="2" t="s">
        <v>7</v>
      </c>
      <c r="D2" s="4">
        <v>131</v>
      </c>
      <c r="E2" s="4">
        <v>26</v>
      </c>
      <c r="F2" s="7">
        <f>monkey_labels[[#This Row],[ Train Images ]]/monkey_labels[[#Totals],[ Train Images ]]</f>
        <v>9.5620437956204382E-2</v>
      </c>
      <c r="G2" s="7">
        <f>monkey_labels[[#This Row],[ Validation Images]]/monkey_labels[[#Totals],[ Validation Images]]</f>
        <v>9.5588235294117641E-2</v>
      </c>
      <c r="H2" s="2" t="s">
        <v>46</v>
      </c>
    </row>
    <row r="3" spans="1:8" ht="15.5" x14ac:dyDescent="0.35">
      <c r="A3" s="3" t="s">
        <v>8</v>
      </c>
      <c r="B3" s="2" t="s">
        <v>9</v>
      </c>
      <c r="C3" s="2" t="s">
        <v>10</v>
      </c>
      <c r="D3" s="3">
        <v>139</v>
      </c>
      <c r="E3" s="3">
        <v>28</v>
      </c>
      <c r="F3" s="7">
        <f>monkey_labels[[#This Row],[ Train Images ]]/monkey_labels[[#Totals],[ Train Images ]]</f>
        <v>0.10145985401459855</v>
      </c>
      <c r="G3" s="7">
        <f>monkey_labels[[#This Row],[ Validation Images]]/monkey_labels[[#Totals],[ Validation Images]]</f>
        <v>0.10294117647058823</v>
      </c>
      <c r="H3" s="2" t="s">
        <v>45</v>
      </c>
    </row>
    <row r="4" spans="1:8" ht="15.5" x14ac:dyDescent="0.35">
      <c r="A4" s="3" t="s">
        <v>11</v>
      </c>
      <c r="B4" s="2" t="s">
        <v>12</v>
      </c>
      <c r="C4" s="2" t="s">
        <v>13</v>
      </c>
      <c r="D4" s="3">
        <v>137</v>
      </c>
      <c r="E4" s="3">
        <v>27</v>
      </c>
      <c r="F4" s="7">
        <f>monkey_labels[[#This Row],[ Train Images ]]/monkey_labels[[#Totals],[ Train Images ]]</f>
        <v>0.1</v>
      </c>
      <c r="G4" s="7">
        <f>monkey_labels[[#This Row],[ Validation Images]]/monkey_labels[[#Totals],[ Validation Images]]</f>
        <v>9.9264705882352935E-2</v>
      </c>
      <c r="H4" s="2" t="s">
        <v>47</v>
      </c>
    </row>
    <row r="5" spans="1:8" ht="15.5" x14ac:dyDescent="0.35">
      <c r="A5" s="3" t="s">
        <v>14</v>
      </c>
      <c r="B5" s="2" t="s">
        <v>15</v>
      </c>
      <c r="C5" s="2" t="s">
        <v>16</v>
      </c>
      <c r="D5" s="4">
        <v>152</v>
      </c>
      <c r="E5" s="4">
        <v>30</v>
      </c>
      <c r="F5" s="7">
        <f>monkey_labels[[#This Row],[ Train Images ]]/monkey_labels[[#Totals],[ Train Images ]]</f>
        <v>0.11094890510948906</v>
      </c>
      <c r="G5" s="7">
        <f>monkey_labels[[#This Row],[ Validation Images]]/monkey_labels[[#Totals],[ Validation Images]]</f>
        <v>0.11029411764705882</v>
      </c>
      <c r="H5" s="2" t="s">
        <v>48</v>
      </c>
    </row>
    <row r="6" spans="1:8" ht="15.5" x14ac:dyDescent="0.35">
      <c r="A6" s="3" t="s">
        <v>17</v>
      </c>
      <c r="B6" s="2" t="s">
        <v>18</v>
      </c>
      <c r="C6" s="2" t="s">
        <v>19</v>
      </c>
      <c r="D6" s="3">
        <v>131</v>
      </c>
      <c r="E6" s="3">
        <v>26</v>
      </c>
      <c r="F6" s="7">
        <f>monkey_labels[[#This Row],[ Train Images ]]/monkey_labels[[#Totals],[ Train Images ]]</f>
        <v>9.5620437956204382E-2</v>
      </c>
      <c r="G6" s="7">
        <f>monkey_labels[[#This Row],[ Validation Images]]/monkey_labels[[#Totals],[ Validation Images]]</f>
        <v>9.5588235294117641E-2</v>
      </c>
      <c r="H6" s="2" t="s">
        <v>49</v>
      </c>
    </row>
    <row r="7" spans="1:8" ht="15.5" x14ac:dyDescent="0.35">
      <c r="A7" s="3" t="s">
        <v>20</v>
      </c>
      <c r="B7" s="2" t="s">
        <v>21</v>
      </c>
      <c r="C7" s="2" t="s">
        <v>22</v>
      </c>
      <c r="D7" s="3">
        <v>141</v>
      </c>
      <c r="E7" s="3">
        <v>28</v>
      </c>
      <c r="F7" s="7">
        <f>monkey_labels[[#This Row],[ Train Images ]]/monkey_labels[[#Totals],[ Train Images ]]</f>
        <v>0.10291970802919707</v>
      </c>
      <c r="G7" s="7">
        <f>monkey_labels[[#This Row],[ Validation Images]]/monkey_labels[[#Totals],[ Validation Images]]</f>
        <v>0.10294117647058823</v>
      </c>
      <c r="H7" s="2" t="s">
        <v>50</v>
      </c>
    </row>
    <row r="8" spans="1:8" ht="15.5" x14ac:dyDescent="0.35">
      <c r="A8" s="3" t="s">
        <v>23</v>
      </c>
      <c r="B8" s="2" t="s">
        <v>24</v>
      </c>
      <c r="C8" s="2" t="s">
        <v>25</v>
      </c>
      <c r="D8" s="3">
        <v>132</v>
      </c>
      <c r="E8" s="3">
        <v>26</v>
      </c>
      <c r="F8" s="7">
        <f>monkey_labels[[#This Row],[ Train Images ]]/monkey_labels[[#Totals],[ Train Images ]]</f>
        <v>9.6350364963503646E-2</v>
      </c>
      <c r="G8" s="7">
        <f>monkey_labels[[#This Row],[ Validation Images]]/monkey_labels[[#Totals],[ Validation Images]]</f>
        <v>9.5588235294117641E-2</v>
      </c>
      <c r="H8" s="2" t="s">
        <v>51</v>
      </c>
    </row>
    <row r="9" spans="1:8" ht="15.5" x14ac:dyDescent="0.35">
      <c r="A9" s="3" t="s">
        <v>26</v>
      </c>
      <c r="B9" s="2" t="s">
        <v>27</v>
      </c>
      <c r="C9" s="2" t="s">
        <v>28</v>
      </c>
      <c r="D9" s="3">
        <v>142</v>
      </c>
      <c r="E9" s="3">
        <v>28</v>
      </c>
      <c r="F9" s="7">
        <f>monkey_labels[[#This Row],[ Train Images ]]/monkey_labels[[#Totals],[ Train Images ]]</f>
        <v>0.10364963503649635</v>
      </c>
      <c r="G9" s="7">
        <f>monkey_labels[[#This Row],[ Validation Images]]/monkey_labels[[#Totals],[ Validation Images]]</f>
        <v>0.10294117647058823</v>
      </c>
      <c r="H9" s="2" t="s">
        <v>52</v>
      </c>
    </row>
    <row r="10" spans="1:8" ht="15.5" x14ac:dyDescent="0.35">
      <c r="A10" s="3" t="s">
        <v>29</v>
      </c>
      <c r="B10" s="2" t="s">
        <v>30</v>
      </c>
      <c r="C10" s="2" t="s">
        <v>31</v>
      </c>
      <c r="D10" s="3">
        <v>133</v>
      </c>
      <c r="E10" s="3">
        <v>27</v>
      </c>
      <c r="F10" s="7">
        <f>monkey_labels[[#This Row],[ Train Images ]]/monkey_labels[[#Totals],[ Train Images ]]</f>
        <v>9.7080291970802923E-2</v>
      </c>
      <c r="G10" s="7">
        <f>monkey_labels[[#This Row],[ Validation Images]]/monkey_labels[[#Totals],[ Validation Images]]</f>
        <v>9.9264705882352935E-2</v>
      </c>
      <c r="H10" s="2" t="s">
        <v>53</v>
      </c>
    </row>
    <row r="11" spans="1:8" ht="15.5" x14ac:dyDescent="0.35">
      <c r="A11" s="3" t="s">
        <v>32</v>
      </c>
      <c r="B11" s="2" t="s">
        <v>33</v>
      </c>
      <c r="C11" s="2" t="s">
        <v>34</v>
      </c>
      <c r="D11" s="3">
        <v>132</v>
      </c>
      <c r="E11" s="3">
        <v>26</v>
      </c>
      <c r="F11" s="7">
        <f>monkey_labels[[#This Row],[ Train Images ]]/monkey_labels[[#Totals],[ Train Images ]]</f>
        <v>9.6350364963503646E-2</v>
      </c>
      <c r="G11" s="7">
        <f>monkey_labels[[#This Row],[ Validation Images]]/monkey_labels[[#Totals],[ Validation Images]]</f>
        <v>9.5588235294117641E-2</v>
      </c>
      <c r="H11" s="2" t="s">
        <v>54</v>
      </c>
    </row>
    <row r="12" spans="1:8" ht="15.5" x14ac:dyDescent="0.35">
      <c r="A12" s="2" t="s">
        <v>36</v>
      </c>
      <c r="B12" s="3">
        <f>SUBTOTAL(103,monkey_labels[[ Common Name                   ]])</f>
        <v>10</v>
      </c>
      <c r="C12" t="s">
        <v>37</v>
      </c>
      <c r="D12" s="6">
        <f>SUBTOTAL(109,monkey_labels[[ Train Images ]])</f>
        <v>1370</v>
      </c>
      <c r="E12" s="6">
        <f>SUBTOTAL(109,monkey_labels[[ Validation Images]])</f>
        <v>272</v>
      </c>
      <c r="F12" s="8">
        <f>SUBTOTAL(101,monkey_labels[%  Train Images ])</f>
        <v>0.1</v>
      </c>
      <c r="G12" s="8">
        <f>SUBTOTAL(101,monkey_labels[%  Validation Images])</f>
        <v>9.9999999999999992E-2</v>
      </c>
      <c r="H12" s="2"/>
    </row>
    <row r="13" spans="1:8" ht="15.5" x14ac:dyDescent="0.35">
      <c r="A13" t="s">
        <v>35</v>
      </c>
      <c r="B13" t="s">
        <v>35</v>
      </c>
      <c r="C13" s="5" t="s">
        <v>38</v>
      </c>
      <c r="D13" s="6">
        <f>SUBTOTAL(101,monkey_labels[[ Train Images ]])</f>
        <v>137</v>
      </c>
      <c r="E13" s="6">
        <f>SUBTOTAL(101,monkey_labels[[ Validation Images]])</f>
        <v>27.2</v>
      </c>
    </row>
    <row r="14" spans="1:8" ht="15.5" x14ac:dyDescent="0.35">
      <c r="A14" t="s">
        <v>35</v>
      </c>
      <c r="B14" t="s">
        <v>35</v>
      </c>
      <c r="C14" s="5" t="s">
        <v>39</v>
      </c>
      <c r="D14" s="6">
        <f>SUBTOTAL(105,monkey_labels[[ Train Images ]])</f>
        <v>131</v>
      </c>
      <c r="E14" s="6">
        <f>SUBTOTAL(105,monkey_labels[[ Validation Images]])</f>
        <v>26</v>
      </c>
    </row>
    <row r="15" spans="1:8" ht="15.5" x14ac:dyDescent="0.35">
      <c r="A15" t="s">
        <v>35</v>
      </c>
      <c r="B15" t="s">
        <v>35</v>
      </c>
      <c r="C15" s="5" t="s">
        <v>40</v>
      </c>
      <c r="D15" s="6">
        <f>SUBTOTAL(104,monkey_labels[[ Train Images ]])</f>
        <v>152</v>
      </c>
      <c r="E15" s="6">
        <f>SUBTOTAL(104,monkey_labels[[ Validation Images]])</f>
        <v>30</v>
      </c>
    </row>
    <row r="16" spans="1:8" x14ac:dyDescent="0.35">
      <c r="A16" t="s">
        <v>35</v>
      </c>
      <c r="B16" t="s">
        <v>35</v>
      </c>
      <c r="C16" t="s">
        <v>35</v>
      </c>
    </row>
    <row r="17" spans="1:3" x14ac:dyDescent="0.35">
      <c r="A17" t="s">
        <v>35</v>
      </c>
      <c r="B17" t="s">
        <v>35</v>
      </c>
      <c r="C17" t="s">
        <v>35</v>
      </c>
    </row>
    <row r="18" spans="1:3" x14ac:dyDescent="0.35">
      <c r="A18" t="s">
        <v>35</v>
      </c>
      <c r="B18" t="s">
        <v>35</v>
      </c>
      <c r="C18" t="s">
        <v>35</v>
      </c>
    </row>
    <row r="19" spans="1:3" x14ac:dyDescent="0.35">
      <c r="A19" t="s">
        <v>35</v>
      </c>
      <c r="B19" t="s">
        <v>35</v>
      </c>
      <c r="C19" t="s">
        <v>35</v>
      </c>
    </row>
    <row r="20" spans="1:3" x14ac:dyDescent="0.35">
      <c r="A20" t="s">
        <v>35</v>
      </c>
      <c r="B20" t="s">
        <v>35</v>
      </c>
      <c r="C20" t="s">
        <v>35</v>
      </c>
    </row>
    <row r="21" spans="1:3" x14ac:dyDescent="0.35">
      <c r="A21" t="s">
        <v>35</v>
      </c>
      <c r="B21" t="s">
        <v>35</v>
      </c>
      <c r="C21" t="s">
        <v>35</v>
      </c>
    </row>
    <row r="22" spans="1:3" x14ac:dyDescent="0.35">
      <c r="A22" t="s">
        <v>35</v>
      </c>
      <c r="B22" t="s">
        <v>35</v>
      </c>
      <c r="C22" t="s">
        <v>35</v>
      </c>
    </row>
    <row r="23" spans="1:3" x14ac:dyDescent="0.35">
      <c r="A23" t="s">
        <v>35</v>
      </c>
      <c r="B23" t="s">
        <v>35</v>
      </c>
      <c r="C23" t="s">
        <v>35</v>
      </c>
    </row>
    <row r="24" spans="1:3" x14ac:dyDescent="0.35">
      <c r="A24" t="s">
        <v>35</v>
      </c>
      <c r="B24" t="s">
        <v>35</v>
      </c>
      <c r="C24" t="s">
        <v>35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71FE-CFE2-4557-8933-32CDB568D83D}">
  <dimension ref="A1:H16"/>
  <sheetViews>
    <sheetView workbookViewId="0">
      <selection activeCell="E22" sqref="E22"/>
    </sheetView>
  </sheetViews>
  <sheetFormatPr defaultRowHeight="14.5" x14ac:dyDescent="0.35"/>
  <cols>
    <col min="1" max="1" width="21.26953125" bestFit="1" customWidth="1"/>
    <col min="2" max="2" width="11.81640625" bestFit="1" customWidth="1"/>
    <col min="3" max="3" width="21.26953125" bestFit="1" customWidth="1"/>
    <col min="4" max="4" width="11.81640625" bestFit="1" customWidth="1"/>
    <col min="5" max="5" width="21.26953125" bestFit="1" customWidth="1"/>
    <col min="6" max="6" width="11.81640625" bestFit="1" customWidth="1"/>
    <col min="7" max="7" width="21.26953125" bestFit="1" customWidth="1"/>
    <col min="8" max="8" width="11.81640625" bestFit="1" customWidth="1"/>
  </cols>
  <sheetData>
    <row r="1" spans="1:8" x14ac:dyDescent="0.35">
      <c r="A1" s="15" t="s">
        <v>3</v>
      </c>
      <c r="B1" s="15"/>
      <c r="C1" s="15" t="s">
        <v>4</v>
      </c>
      <c r="D1" s="15"/>
      <c r="E1" s="15" t="s">
        <v>41</v>
      </c>
      <c r="F1" s="15"/>
      <c r="G1" s="15" t="s">
        <v>42</v>
      </c>
      <c r="H1" s="15"/>
    </row>
    <row r="2" spans="1:8" x14ac:dyDescent="0.35">
      <c r="A2" s="13"/>
      <c r="B2" s="13"/>
      <c r="C2" s="13"/>
      <c r="D2" s="13"/>
      <c r="E2" s="13"/>
      <c r="F2" s="13"/>
      <c r="G2" s="13"/>
      <c r="H2" s="13"/>
    </row>
    <row r="3" spans="1:8" x14ac:dyDescent="0.35">
      <c r="A3" s="13" t="s">
        <v>58</v>
      </c>
      <c r="B3" s="13">
        <v>137</v>
      </c>
      <c r="C3" s="13" t="s">
        <v>58</v>
      </c>
      <c r="D3" s="13">
        <v>27.2</v>
      </c>
      <c r="E3" s="13" t="s">
        <v>58</v>
      </c>
      <c r="F3" s="13">
        <v>0.1</v>
      </c>
      <c r="G3" s="13" t="s">
        <v>58</v>
      </c>
      <c r="H3" s="13">
        <v>9.9999999999999992E-2</v>
      </c>
    </row>
    <row r="4" spans="1:8" x14ac:dyDescent="0.35">
      <c r="A4" s="13" t="s">
        <v>59</v>
      </c>
      <c r="B4" s="13">
        <v>2.1291625896895083</v>
      </c>
      <c r="C4" s="13" t="s">
        <v>59</v>
      </c>
      <c r="D4" s="13">
        <v>0.41633319989322654</v>
      </c>
      <c r="E4" s="13" t="s">
        <v>59</v>
      </c>
      <c r="F4" s="13">
        <v>1.5541332771456271E-3</v>
      </c>
      <c r="G4" s="13" t="s">
        <v>59</v>
      </c>
      <c r="H4" s="13">
        <v>1.5306367643133333E-3</v>
      </c>
    </row>
    <row r="5" spans="1:8" x14ac:dyDescent="0.35">
      <c r="A5" s="13" t="s">
        <v>60</v>
      </c>
      <c r="B5" s="13">
        <v>135</v>
      </c>
      <c r="C5" s="13" t="s">
        <v>60</v>
      </c>
      <c r="D5" s="13">
        <v>27</v>
      </c>
      <c r="E5" s="13" t="s">
        <v>60</v>
      </c>
      <c r="F5" s="13">
        <v>9.8540145985401464E-2</v>
      </c>
      <c r="G5" s="13" t="s">
        <v>60</v>
      </c>
      <c r="H5" s="13">
        <v>9.9264705882352935E-2</v>
      </c>
    </row>
    <row r="6" spans="1:8" x14ac:dyDescent="0.35">
      <c r="A6" s="13" t="s">
        <v>61</v>
      </c>
      <c r="B6" s="13">
        <v>131</v>
      </c>
      <c r="C6" s="13" t="s">
        <v>61</v>
      </c>
      <c r="D6" s="13">
        <v>26</v>
      </c>
      <c r="E6" s="13" t="s">
        <v>61</v>
      </c>
      <c r="F6" s="13">
        <v>9.5620437956204382E-2</v>
      </c>
      <c r="G6" s="13" t="s">
        <v>61</v>
      </c>
      <c r="H6" s="13">
        <v>9.5588235294117641E-2</v>
      </c>
    </row>
    <row r="7" spans="1:8" x14ac:dyDescent="0.35">
      <c r="A7" s="13" t="s">
        <v>62</v>
      </c>
      <c r="B7" s="13">
        <v>6.7330032922413858</v>
      </c>
      <c r="C7" s="13" t="s">
        <v>62</v>
      </c>
      <c r="D7" s="13">
        <v>1.3165611772087666</v>
      </c>
      <c r="E7" s="13" t="s">
        <v>62</v>
      </c>
      <c r="F7" s="13">
        <v>4.914600943241889E-3</v>
      </c>
      <c r="G7" s="13" t="s">
        <v>62</v>
      </c>
      <c r="H7" s="13">
        <v>4.8402984456204666E-3</v>
      </c>
    </row>
    <row r="8" spans="1:8" x14ac:dyDescent="0.35">
      <c r="A8" s="13" t="s">
        <v>63</v>
      </c>
      <c r="B8" s="13">
        <v>45.333333333333336</v>
      </c>
      <c r="C8" s="13" t="s">
        <v>63</v>
      </c>
      <c r="D8" s="13">
        <v>1.7333333333333332</v>
      </c>
      <c r="E8" s="13" t="s">
        <v>63</v>
      </c>
      <c r="F8" s="13">
        <v>2.4153302431314063E-5</v>
      </c>
      <c r="G8" s="13" t="s">
        <v>63</v>
      </c>
      <c r="H8" s="13">
        <v>2.3428489042675903E-5</v>
      </c>
    </row>
    <row r="9" spans="1:8" x14ac:dyDescent="0.35">
      <c r="A9" s="13" t="s">
        <v>64</v>
      </c>
      <c r="B9" s="13">
        <v>1.5675899036085044</v>
      </c>
      <c r="C9" s="13" t="s">
        <v>64</v>
      </c>
      <c r="D9" s="13">
        <v>0.81783601014370433</v>
      </c>
      <c r="E9" s="13" t="s">
        <v>64</v>
      </c>
      <c r="F9" s="13">
        <v>1.5675899036084946</v>
      </c>
      <c r="G9" s="13" t="s">
        <v>64</v>
      </c>
      <c r="H9" s="13">
        <v>0.81783601014370433</v>
      </c>
    </row>
    <row r="10" spans="1:8" x14ac:dyDescent="0.35">
      <c r="A10" s="13" t="s">
        <v>65</v>
      </c>
      <c r="B10" s="13">
        <v>1.2859177189577584</v>
      </c>
      <c r="C10" s="13" t="s">
        <v>65</v>
      </c>
      <c r="D10" s="13">
        <v>1.0078704278188437</v>
      </c>
      <c r="E10" s="13" t="s">
        <v>65</v>
      </c>
      <c r="F10" s="13">
        <v>1.2859177189577544</v>
      </c>
      <c r="G10" s="13" t="s">
        <v>65</v>
      </c>
      <c r="H10" s="13">
        <v>1.0078704278188437</v>
      </c>
    </row>
    <row r="11" spans="1:8" x14ac:dyDescent="0.35">
      <c r="A11" s="13" t="s">
        <v>66</v>
      </c>
      <c r="B11" s="13">
        <v>21</v>
      </c>
      <c r="C11" s="13" t="s">
        <v>66</v>
      </c>
      <c r="D11" s="13">
        <v>4</v>
      </c>
      <c r="E11" s="13" t="s">
        <v>66</v>
      </c>
      <c r="F11" s="13">
        <v>1.5328467153284675E-2</v>
      </c>
      <c r="G11" s="13" t="s">
        <v>66</v>
      </c>
      <c r="H11" s="13">
        <v>1.470588235294118E-2</v>
      </c>
    </row>
    <row r="12" spans="1:8" x14ac:dyDescent="0.35">
      <c r="A12" s="13" t="s">
        <v>39</v>
      </c>
      <c r="B12" s="13">
        <v>131</v>
      </c>
      <c r="C12" s="13" t="s">
        <v>39</v>
      </c>
      <c r="D12" s="13">
        <v>26</v>
      </c>
      <c r="E12" s="13" t="s">
        <v>39</v>
      </c>
      <c r="F12" s="13">
        <v>9.5620437956204382E-2</v>
      </c>
      <c r="G12" s="13" t="s">
        <v>39</v>
      </c>
      <c r="H12" s="13">
        <v>9.5588235294117641E-2</v>
      </c>
    </row>
    <row r="13" spans="1:8" x14ac:dyDescent="0.35">
      <c r="A13" s="13" t="s">
        <v>40</v>
      </c>
      <c r="B13" s="13">
        <v>152</v>
      </c>
      <c r="C13" s="13" t="s">
        <v>40</v>
      </c>
      <c r="D13" s="13">
        <v>30</v>
      </c>
      <c r="E13" s="13" t="s">
        <v>40</v>
      </c>
      <c r="F13" s="13">
        <v>0.11094890510948906</v>
      </c>
      <c r="G13" s="13" t="s">
        <v>40</v>
      </c>
      <c r="H13" s="13">
        <v>0.11029411764705882</v>
      </c>
    </row>
    <row r="14" spans="1:8" x14ac:dyDescent="0.35">
      <c r="A14" s="13" t="s">
        <v>67</v>
      </c>
      <c r="B14" s="13">
        <v>1370</v>
      </c>
      <c r="C14" s="13" t="s">
        <v>67</v>
      </c>
      <c r="D14" s="13">
        <v>272</v>
      </c>
      <c r="E14" s="13" t="s">
        <v>67</v>
      </c>
      <c r="F14" s="13">
        <v>1</v>
      </c>
      <c r="G14" s="13" t="s">
        <v>67</v>
      </c>
      <c r="H14" s="13">
        <v>0.99999999999999989</v>
      </c>
    </row>
    <row r="15" spans="1:8" x14ac:dyDescent="0.35">
      <c r="A15" s="13" t="s">
        <v>68</v>
      </c>
      <c r="B15" s="13">
        <v>10</v>
      </c>
      <c r="C15" s="13" t="s">
        <v>68</v>
      </c>
      <c r="D15" s="13">
        <v>10</v>
      </c>
      <c r="E15" s="13" t="s">
        <v>68</v>
      </c>
      <c r="F15" s="13">
        <v>10</v>
      </c>
      <c r="G15" s="13" t="s">
        <v>68</v>
      </c>
      <c r="H15" s="13">
        <v>10</v>
      </c>
    </row>
    <row r="16" spans="1:8" ht="15" thickBot="1" x14ac:dyDescent="0.4">
      <c r="A16" s="14" t="s">
        <v>69</v>
      </c>
      <c r="B16" s="14">
        <v>4.8165004030280967</v>
      </c>
      <c r="C16" s="14" t="s">
        <v>69</v>
      </c>
      <c r="D16" s="14">
        <v>0.94181113024915919</v>
      </c>
      <c r="E16" s="14" t="s">
        <v>69</v>
      </c>
      <c r="F16" s="14">
        <v>3.515693724838028E-3</v>
      </c>
      <c r="G16" s="14" t="s">
        <v>69</v>
      </c>
      <c r="H16" s="14">
        <v>3.4625409200336747E-3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6C41-78B7-4007-BB5C-1EE861AD5531}">
  <sheetPr>
    <tabColor rgb="FFFF0000"/>
  </sheetPr>
  <dimension ref="A1:C3"/>
  <sheetViews>
    <sheetView workbookViewId="0">
      <selection activeCell="E10" sqref="E10"/>
    </sheetView>
  </sheetViews>
  <sheetFormatPr defaultRowHeight="14.5" x14ac:dyDescent="0.35"/>
  <cols>
    <col min="1" max="1" width="25.54296875" bestFit="1" customWidth="1"/>
    <col min="2" max="2" width="6.6328125" customWidth="1"/>
    <col min="3" max="3" width="8.08984375" customWidth="1"/>
  </cols>
  <sheetData>
    <row r="1" spans="1:3" ht="15.5" x14ac:dyDescent="0.35">
      <c r="A1" s="11" t="s">
        <v>55</v>
      </c>
      <c r="B1" s="11">
        <f>SUM(B2:B3)</f>
        <v>1370</v>
      </c>
      <c r="C1" s="12">
        <f>B1/$B$1</f>
        <v>1</v>
      </c>
    </row>
    <row r="2" spans="1:3" ht="15.5" x14ac:dyDescent="0.35">
      <c r="A2" s="2" t="s">
        <v>56</v>
      </c>
      <c r="B2" s="2">
        <v>1098</v>
      </c>
      <c r="C2" s="10">
        <f>B2/$B$1</f>
        <v>0.80145985401459852</v>
      </c>
    </row>
    <row r="3" spans="1:3" ht="15.5" x14ac:dyDescent="0.35">
      <c r="A3" s="11" t="s">
        <v>57</v>
      </c>
      <c r="B3" s="11">
        <v>272</v>
      </c>
      <c r="C3" s="12">
        <f>B3/$B$1</f>
        <v>0.19854014598540146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E505-69C9-48DF-83BA-5D89D78BDD8E}">
  <sheetPr>
    <tabColor theme="1"/>
  </sheetPr>
  <dimension ref="A1:D12"/>
  <sheetViews>
    <sheetView workbookViewId="0">
      <selection activeCell="C24" sqref="C24"/>
    </sheetView>
  </sheetViews>
  <sheetFormatPr defaultRowHeight="14.5" x14ac:dyDescent="0.35"/>
  <cols>
    <col min="1" max="1" width="14.6328125" bestFit="1" customWidth="1"/>
    <col min="2" max="2" width="21.54296875" bestFit="1" customWidth="1"/>
    <col min="3" max="3" width="30.6328125" bestFit="1" customWidth="1"/>
    <col min="4" max="4" width="25.36328125" bestFit="1" customWidth="1"/>
  </cols>
  <sheetData>
    <row r="1" spans="1:4" ht="18.5" x14ac:dyDescent="0.45">
      <c r="A1" s="9" t="s">
        <v>0</v>
      </c>
      <c r="B1" s="1" t="s">
        <v>1</v>
      </c>
      <c r="C1" s="1" t="s">
        <v>2</v>
      </c>
      <c r="D1" s="9" t="s">
        <v>44</v>
      </c>
    </row>
    <row r="2" spans="1:4" ht="15.5" x14ac:dyDescent="0.35">
      <c r="A2" s="3" t="s">
        <v>5</v>
      </c>
      <c r="B2" s="2" t="s">
        <v>6</v>
      </c>
      <c r="C2" s="2" t="s">
        <v>7</v>
      </c>
      <c r="D2" s="2" t="s">
        <v>46</v>
      </c>
    </row>
    <row r="3" spans="1:4" ht="15.5" x14ac:dyDescent="0.35">
      <c r="A3" s="3" t="s">
        <v>8</v>
      </c>
      <c r="B3" s="2" t="s">
        <v>9</v>
      </c>
      <c r="C3" s="2" t="s">
        <v>10</v>
      </c>
      <c r="D3" s="2" t="s">
        <v>45</v>
      </c>
    </row>
    <row r="4" spans="1:4" ht="15.5" x14ac:dyDescent="0.35">
      <c r="A4" s="3" t="s">
        <v>11</v>
      </c>
      <c r="B4" s="2" t="s">
        <v>12</v>
      </c>
      <c r="C4" s="2" t="s">
        <v>13</v>
      </c>
      <c r="D4" s="2" t="s">
        <v>47</v>
      </c>
    </row>
    <row r="5" spans="1:4" ht="15.5" x14ac:dyDescent="0.35">
      <c r="A5" s="3" t="s">
        <v>14</v>
      </c>
      <c r="B5" s="2" t="s">
        <v>15</v>
      </c>
      <c r="C5" s="2" t="s">
        <v>16</v>
      </c>
      <c r="D5" s="2" t="s">
        <v>48</v>
      </c>
    </row>
    <row r="6" spans="1:4" ht="15.5" x14ac:dyDescent="0.35">
      <c r="A6" s="3" t="s">
        <v>17</v>
      </c>
      <c r="B6" s="2" t="s">
        <v>18</v>
      </c>
      <c r="C6" s="2" t="s">
        <v>19</v>
      </c>
      <c r="D6" s="2" t="s">
        <v>49</v>
      </c>
    </row>
    <row r="7" spans="1:4" ht="15.5" x14ac:dyDescent="0.35">
      <c r="A7" s="3" t="s">
        <v>20</v>
      </c>
      <c r="B7" s="2" t="s">
        <v>21</v>
      </c>
      <c r="C7" s="2" t="s">
        <v>22</v>
      </c>
      <c r="D7" s="2" t="s">
        <v>50</v>
      </c>
    </row>
    <row r="8" spans="1:4" ht="15.5" x14ac:dyDescent="0.35">
      <c r="A8" s="3" t="s">
        <v>23</v>
      </c>
      <c r="B8" s="2" t="s">
        <v>24</v>
      </c>
      <c r="C8" s="2" t="s">
        <v>25</v>
      </c>
      <c r="D8" s="2" t="s">
        <v>51</v>
      </c>
    </row>
    <row r="9" spans="1:4" ht="15.5" x14ac:dyDescent="0.35">
      <c r="A9" s="3" t="s">
        <v>26</v>
      </c>
      <c r="B9" s="2" t="s">
        <v>27</v>
      </c>
      <c r="C9" s="2" t="s">
        <v>28</v>
      </c>
      <c r="D9" s="2" t="s">
        <v>52</v>
      </c>
    </row>
    <row r="10" spans="1:4" ht="15.5" x14ac:dyDescent="0.35">
      <c r="A10" s="3" t="s">
        <v>29</v>
      </c>
      <c r="B10" s="2" t="s">
        <v>30</v>
      </c>
      <c r="C10" s="2" t="s">
        <v>31</v>
      </c>
      <c r="D10" s="2" t="s">
        <v>53</v>
      </c>
    </row>
    <row r="11" spans="1:4" ht="15.5" x14ac:dyDescent="0.35">
      <c r="A11" s="3" t="s">
        <v>32</v>
      </c>
      <c r="B11" s="2" t="s">
        <v>33</v>
      </c>
      <c r="C11" s="2" t="s">
        <v>34</v>
      </c>
      <c r="D11" s="2" t="s">
        <v>54</v>
      </c>
    </row>
    <row r="12" spans="1:4" ht="15.5" x14ac:dyDescent="0.35">
      <c r="A12" s="2" t="s">
        <v>36</v>
      </c>
      <c r="B12" s="3">
        <f>SUBTOTAL(103,monkey_labels35[[ Common Name                   ]])</f>
        <v>10</v>
      </c>
      <c r="D12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r S d V S d p e u + k A A A A 9 g A A A B I A H A B D b 2 5 m a W c v U G F j a 2 F n Z S 5 4 b W w g o h g A K K A U A A A A A A A A A A A A A A A A A A A A A A A A A A A A h Y 8 x D o I w G I W v Q r r T l h I T Q 3 7 K 4 K g k J i T G t S k V G q A Y W i x 3 c / B I X k G M o m 6 O 7 3 v f 8 N 7 9 e o N s 6 t r g o g a r e 5 O i C F M U K C P 7 U p s q R a M 7 h W u U c d g L 2 Y h K B b N s b D L Z M k W 1 c + e E E O 8 9 9 j H u h 4 o w S i N y z H e F r F U n 0 E f W / + V Q G + u E k Q p x O L z G c I a j i O E V i z E F s k D I t f k K b N 7 7 b H 8 g b M b W j Y P i t g m L L Z A l A n l / 4 A 9 Q S w M E F A A C A A g A N r S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0 n V U o i k e 4 D g A A A B E A A A A T A B w A R m 9 y b X V s Y X M v U 2 V j d G l v b j E u b S C i G A A o o B Q A A A A A A A A A A A A A A A A A A A A A A A A A A A A r T k 0 u y c z P U w i G 0 I b W A F B L A Q I t A B Q A A g A I A D a 0 n V U n a X r v p A A A A P Y A A A A S A A A A A A A A A A A A A A A A A A A A A A B D b 2 5 m a W c v U G F j a 2 F n Z S 5 4 b W x Q S w E C L Q A U A A I A C A A 2 t J 1 V D 8 r p q 6 Q A A A D p A A A A E w A A A A A A A A A A A A A A A A D w A A A A W 0 N v b n R l b n R f V H l w Z X N d L n h t b F B L A Q I t A B Q A A g A I A D a 0 n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0 H L x u C / M 6 T 4 b n d i e m K J A l A A A A A A I A A A A A A B B m A A A A A Q A A I A A A A G N M U 1 B K M l N e E 5 g e D T 5 / D L J r 9 1 U X h G E 1 2 R M w R n O l 2 w o Z A A A A A A 6 A A A A A A g A A I A A A A P s e 9 j K K c z o C z x 7 4 h Y V r r u W d V / S 0 A o P H n o a T + e N 6 n f C W U A A A A N q Y 5 h D c u j L s z V L a e 2 6 S E G d + h u q X 3 B Y y a x o l o Q V n 0 J p M j I h C U j M 1 s R T s E 1 N S h j F R 3 m 8 4 V D t Y S 2 f u h 5 Q H b y M 8 w O I N n Y p v U r G 2 5 b j D P o 0 U s J N f Q A A A A H D j i A k 3 I E 4 f y D P S w l d / R Z k B 8 2 t 0 i Y l B 2 X o z g Z 6 D j w I W U L n / v e z i / B H K p O v h P Y c h c V e d T x 0 A n m b c o c q K m C n L 3 Z M = < / D a t a M a s h u p > 
</file>

<file path=customXml/itemProps1.xml><?xml version="1.0" encoding="utf-8"?>
<ds:datastoreItem xmlns:ds="http://schemas.openxmlformats.org/officeDocument/2006/customXml" ds:itemID="{B2CABC6E-2314-471E-9FD4-66E9BE5BE3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Monkeys_10</vt:lpstr>
      <vt:lpstr>Monkey_Descriptive</vt:lpstr>
      <vt:lpstr>Data_Descriptive</vt:lpstr>
      <vt:lpstr>Vzorky</vt:lpstr>
      <vt:lpstr>Monkeys_Zoznam_SK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Reiter</dc:creator>
  <cp:lastModifiedBy>Miroslav Reiter</cp:lastModifiedBy>
  <dcterms:created xsi:type="dcterms:W3CDTF">2022-12-29T21:31:45Z</dcterms:created>
  <dcterms:modified xsi:type="dcterms:W3CDTF">2022-12-30T13:15:40Z</dcterms:modified>
</cp:coreProperties>
</file>