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fiocruzbr-my.sharepoint.com/personal/misael_araujo_fiocruz_br/Documents/Doutorado/4 Disciplinas/Artigos/Constructos de Maturidade/"/>
    </mc:Choice>
  </mc:AlternateContent>
  <xr:revisionPtr revIDLastSave="164" documentId="8_{7845B4AC-3FFC-48B9-BED5-1FE41B485592}" xr6:coauthVersionLast="47" xr6:coauthVersionMax="47" xr10:uidLastSave="{8E69E1AD-DE07-44BA-B3BE-E704499784ED}"/>
  <bookViews>
    <workbookView xWindow="-120" yWindow="-120" windowWidth="29040" windowHeight="15720" xr2:uid="{00000000-000D-0000-FFFF-FFFF00000000}"/>
  </bookViews>
  <sheets>
    <sheet name="Autoavaliação" sheetId="7" r:id="rId1"/>
    <sheet name="Resultado" sheetId="8" r:id="rId2"/>
    <sheet name="Detalhamento" sheetId="3" r:id="rId3"/>
    <sheet name="Análise de gaps" sheetId="12" r:id="rId4"/>
    <sheet name="Cálculo" sheetId="9" state="hidden" r:id="rId5"/>
    <sheet name="Tabelas" sheetId="4" state="hidden" r:id="rId6"/>
  </sheet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C26" i="3"/>
  <c r="C27" i="3"/>
  <c r="C28" i="3"/>
  <c r="C29" i="3"/>
  <c r="C30" i="3"/>
  <c r="B26" i="3"/>
  <c r="B28" i="3"/>
  <c r="B29" i="3"/>
  <c r="B30" i="3"/>
  <c r="B5" i="3"/>
  <c r="B6" i="3"/>
  <c r="B7" i="3"/>
  <c r="B8" i="3"/>
  <c r="B9" i="3"/>
  <c r="B10" i="3"/>
  <c r="B11" i="3"/>
  <c r="B12" i="3"/>
  <c r="B13" i="3"/>
  <c r="B14" i="3"/>
  <c r="B15" i="3"/>
  <c r="B16" i="3"/>
  <c r="B18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4" i="3"/>
  <c r="B27" i="3" l="1"/>
  <c r="D27" i="3" s="1"/>
  <c r="D4" i="9" s="1"/>
  <c r="D5" i="9" s="1"/>
  <c r="B17" i="3"/>
  <c r="D17" i="3" s="1"/>
  <c r="D29" i="3"/>
  <c r="F4" i="9" s="1"/>
  <c r="F5" i="9" s="1"/>
  <c r="D28" i="3"/>
  <c r="E4" i="9" s="1"/>
  <c r="E5" i="9" s="1"/>
  <c r="B4" i="3"/>
  <c r="D4" i="3" s="1"/>
  <c r="C3" i="7"/>
  <c r="C4" i="7" s="1"/>
  <c r="D26" i="3"/>
  <c r="C4" i="9" s="1"/>
  <c r="C5" i="9" s="1"/>
  <c r="D30" i="3"/>
  <c r="G4" i="9" s="1"/>
  <c r="G5" i="9" s="1"/>
  <c r="D11" i="3"/>
  <c r="D9" i="3"/>
  <c r="D15" i="3"/>
  <c r="D7" i="3"/>
  <c r="D6" i="3"/>
  <c r="D5" i="3"/>
  <c r="D14" i="3"/>
  <c r="D13" i="3"/>
  <c r="D12" i="3"/>
  <c r="D18" i="3"/>
  <c r="D10" i="3"/>
  <c r="D16" i="3"/>
  <c r="D8" i="3"/>
  <c r="C7" i="8" l="1"/>
  <c r="B6" i="8" l="1"/>
  <c r="C6" i="8"/>
  <c r="E6" i="8"/>
  <c r="D6" i="8"/>
  <c r="C9" i="8"/>
  <c r="C8" i="8"/>
  <c r="F6" i="8"/>
</calcChain>
</file>

<file path=xl/sharedStrings.xml><?xml version="1.0" encoding="utf-8"?>
<sst xmlns="http://schemas.openxmlformats.org/spreadsheetml/2006/main" count="769" uniqueCount="340">
  <si>
    <t>GOV-01</t>
  </si>
  <si>
    <t>GOV-02</t>
  </si>
  <si>
    <t>GOV-03</t>
  </si>
  <si>
    <t>GOV-04</t>
  </si>
  <si>
    <t>GOV-05</t>
  </si>
  <si>
    <t>GOV-06</t>
  </si>
  <si>
    <t>GOV-07</t>
  </si>
  <si>
    <t>GOV-08</t>
  </si>
  <si>
    <t>GOV-09</t>
  </si>
  <si>
    <t>GOV-10</t>
  </si>
  <si>
    <t>GOV-12</t>
  </si>
  <si>
    <t>GOV-13</t>
  </si>
  <si>
    <t>GOV-14</t>
  </si>
  <si>
    <t>GOV-15</t>
  </si>
  <si>
    <t>GOV-16</t>
  </si>
  <si>
    <t>GOV-17</t>
  </si>
  <si>
    <t>GOV-18</t>
  </si>
  <si>
    <t>GOV-19</t>
  </si>
  <si>
    <t>GOV-20</t>
  </si>
  <si>
    <t>GOV-21</t>
  </si>
  <si>
    <t>GOV-22</t>
  </si>
  <si>
    <t>GOV-23</t>
  </si>
  <si>
    <t>GOV-24</t>
  </si>
  <si>
    <t>GOV-25</t>
  </si>
  <si>
    <t>GOV-26</t>
  </si>
  <si>
    <t>GOV-27</t>
  </si>
  <si>
    <t>GOV-28</t>
  </si>
  <si>
    <t>GOV-29</t>
  </si>
  <si>
    <t>GOV-30</t>
  </si>
  <si>
    <t>GOV-31</t>
  </si>
  <si>
    <t>GOV-32</t>
  </si>
  <si>
    <t>PDA-01</t>
  </si>
  <si>
    <t>PDA-02</t>
  </si>
  <si>
    <t>PDA-03</t>
  </si>
  <si>
    <t>PDA-04</t>
  </si>
  <si>
    <t>PDA-05</t>
  </si>
  <si>
    <t>PDA-06</t>
  </si>
  <si>
    <t>PDA-07</t>
  </si>
  <si>
    <t>PDA-08</t>
  </si>
  <si>
    <t>PDA-09</t>
  </si>
  <si>
    <t>PDA-10</t>
  </si>
  <si>
    <t>GIC-01</t>
  </si>
  <si>
    <t>GIC-02</t>
  </si>
  <si>
    <t>GIC-03</t>
  </si>
  <si>
    <t>GIC-04</t>
  </si>
  <si>
    <t>GIC-05</t>
  </si>
  <si>
    <t>GIC-06</t>
  </si>
  <si>
    <t>GIC-07</t>
  </si>
  <si>
    <t>GIC-08</t>
  </si>
  <si>
    <t>GIC-09</t>
  </si>
  <si>
    <t>GIC-10</t>
  </si>
  <si>
    <t>GIC-11</t>
  </si>
  <si>
    <t>GIC-12</t>
  </si>
  <si>
    <t>GSI-01</t>
  </si>
  <si>
    <t>GSI-02</t>
  </si>
  <si>
    <t>GSI-03</t>
  </si>
  <si>
    <t>GSI-04</t>
  </si>
  <si>
    <t>GSI-05</t>
  </si>
  <si>
    <t>GSI-06</t>
  </si>
  <si>
    <t>GSI-07</t>
  </si>
  <si>
    <t>GSI-08</t>
  </si>
  <si>
    <t>GSI-09</t>
  </si>
  <si>
    <t>GSI-10</t>
  </si>
  <si>
    <t>GSI-11</t>
  </si>
  <si>
    <t>GSI-12</t>
  </si>
  <si>
    <t>GSI-13</t>
  </si>
  <si>
    <t>GSI-14</t>
  </si>
  <si>
    <t>GSI-15</t>
  </si>
  <si>
    <t>GSI-16</t>
  </si>
  <si>
    <t>GSI-17</t>
  </si>
  <si>
    <t>ESI-01</t>
  </si>
  <si>
    <t>ESI-02</t>
  </si>
  <si>
    <t>ESI-03</t>
  </si>
  <si>
    <t>ESI-04</t>
  </si>
  <si>
    <t>ESI-05</t>
  </si>
  <si>
    <t>GIA-01</t>
  </si>
  <si>
    <t>GIA-02</t>
  </si>
  <si>
    <t>GIA-03</t>
  </si>
  <si>
    <t>GIA-04</t>
  </si>
  <si>
    <t>GIA-05</t>
  </si>
  <si>
    <t>GIA-06</t>
  </si>
  <si>
    <t>GIA-07</t>
  </si>
  <si>
    <t>GIA-08</t>
  </si>
  <si>
    <t>GAT-01</t>
  </si>
  <si>
    <t>GAT-02</t>
  </si>
  <si>
    <t>GAT-03</t>
  </si>
  <si>
    <t>GAT-04</t>
  </si>
  <si>
    <t>GAT-05</t>
  </si>
  <si>
    <t>GAT-06</t>
  </si>
  <si>
    <t>GAT-07</t>
  </si>
  <si>
    <t>GAT-08</t>
  </si>
  <si>
    <t>GEV-01</t>
  </si>
  <si>
    <t>GEV-02</t>
  </si>
  <si>
    <t>GEV-03</t>
  </si>
  <si>
    <t>GEV-04</t>
  </si>
  <si>
    <t>GVL-01</t>
  </si>
  <si>
    <t>GVL-02</t>
  </si>
  <si>
    <t>GVL-03</t>
  </si>
  <si>
    <t>GVL-04</t>
  </si>
  <si>
    <t>GVL-05</t>
  </si>
  <si>
    <t>GVL-06</t>
  </si>
  <si>
    <t>GRA-01</t>
  </si>
  <si>
    <t>GRA-02</t>
  </si>
  <si>
    <t>GRA-03</t>
  </si>
  <si>
    <t>GRA-04</t>
  </si>
  <si>
    <t>GRA-05</t>
  </si>
  <si>
    <t>GRA-06</t>
  </si>
  <si>
    <t>DEV-01</t>
  </si>
  <si>
    <t>DEV-02</t>
  </si>
  <si>
    <t>DEV-03</t>
  </si>
  <si>
    <t>DEV-04</t>
  </si>
  <si>
    <t>GCO-01</t>
  </si>
  <si>
    <t>GCO-02</t>
  </si>
  <si>
    <t>GCO-03</t>
  </si>
  <si>
    <t>GCO-04</t>
  </si>
  <si>
    <t>GCN-01</t>
  </si>
  <si>
    <t>GCN-02</t>
  </si>
  <si>
    <t>GCN-03</t>
  </si>
  <si>
    <t>GMU-01</t>
  </si>
  <si>
    <t>GMU-02</t>
  </si>
  <si>
    <t>Prática</t>
  </si>
  <si>
    <t>A alta direção analisa os resultados de auditoria sobre a gestão de segurança da informação na organização</t>
  </si>
  <si>
    <t>A Equipe de Tratamento de Incidentes possui autonomia claramente definida</t>
  </si>
  <si>
    <t>A Equipe de Tratamento de Incidentes possui estrutura organizacional claramente definida</t>
  </si>
  <si>
    <t>A Equipe de Tratamento de Incidentes possui uma missão claramente definida</t>
  </si>
  <si>
    <t>A implementação de controles internos de segurança considera a gestão de riscos da organização</t>
  </si>
  <si>
    <t>A Política de Segurança da Informação é revisada periodicamente</t>
  </si>
  <si>
    <t>As decisões da gestão da segurança são documentadas de forma a permitir a rastreabilidade</t>
  </si>
  <si>
    <t>É realizada a análise crítica dos processos e políticas a fim de oportunizar a implementação de melhorias identificadas</t>
  </si>
  <si>
    <t>É realizada a avaliação de conformidade dos provedores de serviços críticos ou que mantenham dados sensíveis sob sua guarda</t>
  </si>
  <si>
    <t>Existe alinhamento entre processos de gestão de segurança da informação com os controles internos da organização</t>
  </si>
  <si>
    <t>Existe apoio da alta direção para a gestão de incidentes</t>
  </si>
  <si>
    <t>Existe comprometimento e apoio da alta direção</t>
  </si>
  <si>
    <t>Existe modelo de implementação definido para a Equipe de Tratamento de Incidentes</t>
  </si>
  <si>
    <t>Existe um Gestor de segurança da informação formalmente designado</t>
  </si>
  <si>
    <t>Existe um responsável designado pela gestão de ativos de informação</t>
  </si>
  <si>
    <t>Existe um responsável designado pela gestão de incidentes</t>
  </si>
  <si>
    <t>Existe um responsável designado pela gestão de riscos e conformidade</t>
  </si>
  <si>
    <t>Existe um sistema de gestão de segurança da informação instituído</t>
  </si>
  <si>
    <t>Existem recursos (materiais, tecnológicos e humanos) suficientes para a prestação dos serviços ofertados pela Equipe de Tratamento de Incidentes</t>
  </si>
  <si>
    <t>Há alinhamento aos requisitos e procedimentos de segurança definidos pelos normativos vigentes</t>
  </si>
  <si>
    <t>Há compreensão dos riscos de segurança da organização, seus ativos e pessoas</t>
  </si>
  <si>
    <t>Há um plano de comunicação estabelecido das ações implementadas pela área de segurança da informação</t>
  </si>
  <si>
    <t>Há um processo de gestão de riscos de segurança da informação instituído</t>
  </si>
  <si>
    <t>Há um processo de gestão de segurança da informação estabelecido e implantado</t>
  </si>
  <si>
    <t>Na elaboração da Política de Segurança é considerado perfil da organização</t>
  </si>
  <si>
    <t>O gestor de segurança da informação coordena o processo de avaliação de conformidade</t>
  </si>
  <si>
    <t>O relatório de identificação, análise e avaliação dos riscos e o plano de tratamento de riscos de segurança da informação é encaminhado à alta administração</t>
  </si>
  <si>
    <t>Os relatórios de conformidade são encaminhados para apreciação e aprovação da alta direção</t>
  </si>
  <si>
    <t>Os requisitos e operações de segurança da informação estão adequadamente documentados e registrados a fim de permitir sua análise de conformidade</t>
  </si>
  <si>
    <t>São destinados recursos orçamentários para execução das ações de Segurança da Informação</t>
  </si>
  <si>
    <t>São estabelecidas estratégias para a gestão de riscos de segurança da informação na organização</t>
  </si>
  <si>
    <t>São estabelecidas normatizações internas para o tratamento de dados pessoais</t>
  </si>
  <si>
    <t>É realizado inventário do material de criptografia utilizado no tratamento de informação classificada</t>
  </si>
  <si>
    <t>Existe fluxo estabelecido para a comunicação de anormalidades relacionadas à informações criptografadas</t>
  </si>
  <si>
    <t>Existe um procedimento para classificação e tratamento de informações a fim de garantir sua segurança e privacidade</t>
  </si>
  <si>
    <t>O tratamento de dados pessoais é realizado com base na legislação em vigor</t>
  </si>
  <si>
    <t>São adotados instrumentos para garantia de sigilo durante as contratações</t>
  </si>
  <si>
    <t>São adotados recursos criptográficos para garantia da autenticidade e integridade das informações e comunicações</t>
  </si>
  <si>
    <t>São definidos requisitos de segurança e privacidade durante as contratações</t>
  </si>
  <si>
    <t xml:space="preserve">São implementadas medidas de segurança, técnicas e administrativas para proteção dos dados pessoais </t>
  </si>
  <si>
    <t>São realizadas verificações regulares das operações criptográficas a fim de garantir que estão sendo executadas adequadamente</t>
  </si>
  <si>
    <t>São utilizados mecanismos que possibilitem a identificação de indícios anomalias (de violação, interceptação ou irregularidades) no tráfego de informações criptografadas</t>
  </si>
  <si>
    <t>A equipes de prevenção, tratamento e resposta a incidentes cibernéticos adota o Plano de Gestão de Incidentes Cibernéticos</t>
  </si>
  <si>
    <t>A equipes de prevenção, tratamento e resposta a incidentes cibernéticos formalizou adesão à Rede Federal de Gestão de Incidentes Cibernéticos</t>
  </si>
  <si>
    <t>As autoridades policiais competentes são acionadas no caso de indícios de ilícitos criminais</t>
  </si>
  <si>
    <t>As lições aprendidas nos incidentes são incorporadas ao planejamento e processos a fim de melhorá-los</t>
  </si>
  <si>
    <t>Existe o trabalho colaborativo, incluindo a troca de informações, entre a Equipe de Tratamento de Incidentes e outras instâncias fora da organização</t>
  </si>
  <si>
    <t>Existe um processo de gestão de incidentes instituído</t>
  </si>
  <si>
    <t>Existe uma equipe de prevenção, tratamento e resposta a incidentes cibernéticos instituída e implementada</t>
  </si>
  <si>
    <t>Existem mecanismo para comunicação de vulnerabilidades e incidentes de segurança</t>
  </si>
  <si>
    <t>Há procedimento estabelecido para a coleta e preservação de evidências</t>
  </si>
  <si>
    <t>Os incidentes de segurança são registrados</t>
  </si>
  <si>
    <t>Os incidentes são comunicados às autoridades competentes</t>
  </si>
  <si>
    <t>São adotadas as melhores práticas de mercado para gestão de incidentes</t>
  </si>
  <si>
    <t>A Estratégia de Governo Digital é utilizada para o planejamento das ações de segurança da informação</t>
  </si>
  <si>
    <t>A Política Nacional de Segurança da Informação é utilizada para o planejamento das ações de segurança da informação</t>
  </si>
  <si>
    <t>As competências do gestor de segurança da informação estão claramente definidas</t>
  </si>
  <si>
    <t>É verificada a eficácia dos controles implementados</t>
  </si>
  <si>
    <t>Existe ato normativo sobre uso seguro de mídias sociais</t>
  </si>
  <si>
    <t>Existe definição dos serviços que serão prestados pela Equipe de Tratamento de Incidentes</t>
  </si>
  <si>
    <t>Existe infraestrutura necessária para o funcionamento da Equipe de Tratamento de Incidentes</t>
  </si>
  <si>
    <t>Existe um ato normativo sobre uso seguro de computação em nuvem</t>
  </si>
  <si>
    <t>Existe um Comitê de Segurança da Informação com papel e responsabilidades bem definidos</t>
  </si>
  <si>
    <t>Existe uma política de segurança da informação instituída</t>
  </si>
  <si>
    <t>O gestor de segurança da informação coordena a elaboração da Política de Segurança e das normas internas</t>
  </si>
  <si>
    <t>O gestor de segurança da informação promove a divulgação da Política de Segurança e das normas internas</t>
  </si>
  <si>
    <t xml:space="preserve">Os profissionais de Segurança da Informação participam do planejamento estratégico da organização </t>
  </si>
  <si>
    <t>Os programas, projetos e operações de segurança da informação são planejados e gerenciados</t>
  </si>
  <si>
    <t>São aplicadas ações corretivas em eventuais violações de segurança por parte de funcionários</t>
  </si>
  <si>
    <t>São implementadas as ações estratégicas previstas na E-Ciber</t>
  </si>
  <si>
    <t>São planejadas ações para a adequada proteção das infraestruturas críticas</t>
  </si>
  <si>
    <t>Membros da equipe de tratamento de incidentes são submetidos à processo capacitação para sua adequada atuação</t>
  </si>
  <si>
    <t>Os profissionais de Segurança da Informação participam de programas de formação continuada (ex: cursos de extensão, especialização, etc.)</t>
  </si>
  <si>
    <t>São realizadas ações de conscientização dos colaboradores quanto ao tratamento de informações</t>
  </si>
  <si>
    <t>São realizadas atividades de educação em segurança da informação (ex: sensibilização, conscientização, capacitação e especialização) e compartilhamento de experiências para os trabalhadores de acordo com suas funções e as atribuições na organização</t>
  </si>
  <si>
    <t>Trabalhadores no período de ambientação, recebem orientações/instruções sobre segurança da informação</t>
  </si>
  <si>
    <t>A organização possui estrutura formal para o processo de credenciamento do usuário</t>
  </si>
  <si>
    <t>É realizado o controle e registro do acesso (autorizado ou não) e das transações nos sistemas de informação utilizados para tratamento de informações classificadas</t>
  </si>
  <si>
    <t>Existe procedimento para o credenciamento de pessoas com necessidade de acesso e tratamento de informação classificada</t>
  </si>
  <si>
    <t>Existem mecanismos de autenticação, autorização e registro de acessos</t>
  </si>
  <si>
    <t>Há um MFA implementado para acesso remoto e acesso administrativo</t>
  </si>
  <si>
    <t>Há um processo de gestão de acesso e identidade instituído</t>
  </si>
  <si>
    <t>Instalações e documentos sensíveis possuem acesso restrito às pessoas autorizadas de acordo com a classificação do sigilo atribuído</t>
  </si>
  <si>
    <t>O controle de acesso é realizado através de um serviço de diretório ou identidade</t>
  </si>
  <si>
    <t>É realizado o inventário de software a fim de assegurar o suporte adequado de softwares autorizados e endereçar softwares não autorizados</t>
  </si>
  <si>
    <t>É realizado o inventário dos ativos de informação a fim de endereçar ativos não autorizados</t>
  </si>
  <si>
    <t>Existe um procedimento padronizado de configuração segura de ativos de hardware</t>
  </si>
  <si>
    <t>Existem mecanismos onde o usuário assume a responsabilidade pelo uso dos ativos</t>
  </si>
  <si>
    <t>Há um processo de mapeamento de ativos de informação instituído</t>
  </si>
  <si>
    <t>Os ativos críticos de informação são gerenciados de acordo com sua relevância para os objetivos organizacionais</t>
  </si>
  <si>
    <t>São adotados mecanismos de controle dos dispositivos, garantindo sua identificação única, bem como a do usuário responsável pelo uso</t>
  </si>
  <si>
    <t>São adotados mecanismos que impeçam a instalação de aplicativos ou recursos sem permissão do setor responsável</t>
  </si>
  <si>
    <t>É realizado o monitoramento contínuo dos ativos de informação da organização a fim de identificar eventos de segurança e a efetividade das medidas de proteção</t>
  </si>
  <si>
    <t>Há mecanismos de monitoramento, detecção e resposta a eventos anômalos no ambiente</t>
  </si>
  <si>
    <t>O gerenciamento de eventos considera a abordagem de riscos da organização</t>
  </si>
  <si>
    <t>Os procedimentos de detecção e alerta são regularmente testados a fim de garantir que estão adequadamente configurados e respondendo conforme planejado</t>
  </si>
  <si>
    <t>É realizada a gestão de patches de atualização nos ativos de hardware (roteadores, switches, firewall, etc.) da organização</t>
  </si>
  <si>
    <t>É realizada a gestão de patches de atualização nos ativos de software (ex. sistemas operacionais, aplicações, etc.) da organização</t>
  </si>
  <si>
    <t>É realizada a varredura em ativos corporativos a fim de identificar eventuais vulnerabilidades</t>
  </si>
  <si>
    <t>Existe um processo implantado para a correção das vulnerabilidades identificadas</t>
  </si>
  <si>
    <t>Existe um processo instituído de gestão de vulnerabilidades de ativos</t>
  </si>
  <si>
    <t>Existe uma estratégia de remediação de vulnerabilidades a partir de uma abordagem baseada em riscos</t>
  </si>
  <si>
    <t>É realizada a coleta completa e detalhada de logs</t>
  </si>
  <si>
    <t>Existe um processo para gestão dos logs de auditoria de forma ajudar na detecção, compreensão e recuperação de um ataque.</t>
  </si>
  <si>
    <t>Os logs coletados registram adequadamente o horário dos eventos considerando a Hora Legal Brasileira do Observatório Nacional</t>
  </si>
  <si>
    <t>Os logs são armazenados de forma centralizada a fim de facilitar sua consulta e correlação</t>
  </si>
  <si>
    <t>Os logs são retidos por um tempo determinado de forma a permitir a investigação de eventos passados e atender a legislação vigente</t>
  </si>
  <si>
    <t xml:space="preserve">São mantidos registros das conexões com a Internet </t>
  </si>
  <si>
    <t>É realizado teste de invasão em aplicações a fim de verificar sua resiliência a ataques e permitir a identificação e correção de falhas</t>
  </si>
  <si>
    <t>Existe procedimento que oriente a correção de componentes de sistemas informação</t>
  </si>
  <si>
    <t>Existe uma arquitetura de rede projetada considerado com foco na segurança e de forma a evitar que atacantes explorem vulnerabilidades em equipamentos e serviços</t>
  </si>
  <si>
    <t>Há um processo de desenvolvimento seguro de aplicações</t>
  </si>
  <si>
    <t>As contas com privilégios administrativos estão restritas aos usuários com a responsabilidade de gerenciamento desses recursos</t>
  </si>
  <si>
    <t>Existe um inventário de contas de serviço</t>
  </si>
  <si>
    <t>Existe um inventário de contas de usuários</t>
  </si>
  <si>
    <t>Existe um processo para desativação/exclusão de contas após um período de inatividade</t>
  </si>
  <si>
    <t>Existe um responsável designado pela gestão de continuidade de negócios</t>
  </si>
  <si>
    <t>Existem planos estabelecidos para a restauração de ativos corporativos a um estado confiável anterior a de um incidente/desastre</t>
  </si>
  <si>
    <t>Há um processo de gestão de continuidade de negócios instituído</t>
  </si>
  <si>
    <t>Há uma solução antimalware implementada de forma centralizada que permita a análise de comportamento e a automação de ações para controle e contenção de ações maliciosas no ambiente</t>
  </si>
  <si>
    <t>São aplicados filtros de conteúdo nos serviços (ex. e-mail, sites, etc.) a fim de restringir e bloquear conteúdos maliciosos que buscam manipular o comportamento humano</t>
  </si>
  <si>
    <t>São utilizadas soluções de segurança técnica para garantia da segurança e resiliência dos sistemas, ativos e serviços</t>
  </si>
  <si>
    <t>Há um processo de gestão de mudanças instituído</t>
  </si>
  <si>
    <t>O gestor de segurança da informação coordena o processo de gestão de mudanças</t>
  </si>
  <si>
    <t>Variável</t>
  </si>
  <si>
    <t>Proteção de dados</t>
  </si>
  <si>
    <t>Gestão de Incidentes</t>
  </si>
  <si>
    <t>Gestão da Segurança</t>
  </si>
  <si>
    <t>Educação em segurança da informação</t>
  </si>
  <si>
    <t>Gestão de Identidade e Acesso</t>
  </si>
  <si>
    <t>Gestão de Ativos</t>
  </si>
  <si>
    <t>Gestão de Eventos</t>
  </si>
  <si>
    <t>Gestão de Vulnerabilidades</t>
  </si>
  <si>
    <t>Gestão de registros de auditoria</t>
  </si>
  <si>
    <t>Security by Design / Desenvolvimento Seguro</t>
  </si>
  <si>
    <t>Gestão de Contas</t>
  </si>
  <si>
    <t>Gestão de continuidade de negócios</t>
  </si>
  <si>
    <t>Gestão de mudanças</t>
  </si>
  <si>
    <t>Sim</t>
  </si>
  <si>
    <t>Não</t>
  </si>
  <si>
    <t>QCI</t>
  </si>
  <si>
    <t>QCR</t>
  </si>
  <si>
    <t>Controles</t>
  </si>
  <si>
    <t>Ensino</t>
  </si>
  <si>
    <t>Estrutura</t>
  </si>
  <si>
    <t>Normatização</t>
  </si>
  <si>
    <t>Processos</t>
  </si>
  <si>
    <t>ID Variável</t>
  </si>
  <si>
    <t>Dimensão</t>
  </si>
  <si>
    <t>V01</t>
  </si>
  <si>
    <t>Governança Riscos e Conformidade</t>
  </si>
  <si>
    <t>GOV-11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</si>
  <si>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</si>
  <si>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</si>
  <si>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</si>
  <si>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</si>
  <si>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</si>
  <si>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</si>
  <si>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</si>
  <si>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</si>
  <si>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</si>
  <si>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</si>
  <si>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</si>
  <si>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</si>
  <si>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</si>
  <si>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</si>
  <si>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Defesa contra ameaças cibernéticas</t>
  </si>
  <si>
    <t>DEF-01</t>
  </si>
  <si>
    <t>DEF-02</t>
  </si>
  <si>
    <t>DEF-03</t>
  </si>
  <si>
    <t>Resposta</t>
  </si>
  <si>
    <t>Controles faltantes:</t>
  </si>
  <si>
    <t>Grau de implementação</t>
  </si>
  <si>
    <t>Estruturado</t>
  </si>
  <si>
    <t>Documentado</t>
  </si>
  <si>
    <t>Planejado</t>
  </si>
  <si>
    <t>Capacitado</t>
  </si>
  <si>
    <t>Implementado</t>
  </si>
  <si>
    <t>Questões respondidas:</t>
  </si>
  <si>
    <t>Nível 1</t>
  </si>
  <si>
    <t>Nível 2</t>
  </si>
  <si>
    <t>Nível 3</t>
  </si>
  <si>
    <t>Nível 4</t>
  </si>
  <si>
    <t>Nível 5</t>
  </si>
  <si>
    <t>Nível de maturidade:</t>
  </si>
  <si>
    <t>Descrição:</t>
  </si>
  <si>
    <t>A organização demonstrou capacidade de implementar práticas que contribuam para a estruturação da área de segurança na organização, tais como criação de áreas, designação de gestores, definição de responsáveis por processos-chaves, etc.</t>
  </si>
  <si>
    <t>A organização, além de demonstrar capacidade de estruturar sua área de segurança na organização e formalizar suas diretrizes institucionais, também apresenta capacidade de planejar suas atividades e mapear seus processos, tais como definir processos, realizar o planejamento orçamentário, desenvolver projetos, definir procedimentos, etc.</t>
  </si>
  <si>
    <t>A organização, além de demonstrar capacidade de estruturar sua área de segurança na organização, também possui a capacidade de formalizar suas diretrizes institucionais, tais como aprovação e publicação de políticas, normas, modelos, guias; definição de papéis e responsabilidades, etc.</t>
  </si>
  <si>
    <t>A organização, além de demonstrar capacidade de estruturar sua área de segurança na organização,  formalizar suas diretrizes institucionais e planejar suas atividades e mapear seus processos, também possui a capacidade de prover ações de sensibilização, conscientização, capacitação e especialização de seus funcionários através de desenvolvimento de campanhas, palestras, treinamentos, etc.</t>
  </si>
  <si>
    <t>A organização, além de demonstrar capacidade de estruturar sua área de segurança na organização,  formalizar suas diretrizes institucionais, planejar suas atividades e mapear seus processos, além de prover ações de sensibilização, conscientização, capacitação e especialização de seus funcionários, também possui a capacidade de implementar recursos, ferramentas e práticas de segurança em seu dia a dia.</t>
  </si>
  <si>
    <t>A organização não executou o conjunto recomendado de práticas necessárias a enquadrá-la em um nível mínimo de maturidade na execução dos processos de gestão de segurança da informação. Assim, recomenda-se que o relatório de gaps seja utilizado para orientar a organização na implementação de práticas de segurança recomendadas de acordo com cada variável do escopo de maturidade em gestão de segurança da informação e suas dimensões.</t>
  </si>
  <si>
    <t xml:space="preserve">Nível </t>
  </si>
  <si>
    <t>Significado</t>
  </si>
  <si>
    <t>Grau de medição</t>
  </si>
  <si>
    <t>Resultado parcial</t>
  </si>
  <si>
    <t>ID</t>
  </si>
  <si>
    <t xml:space="preserve">MODELO DE MATURIDADE DE GESTÃO DE SEGURANÇA DA INFORMAÇÃO (MM-GSI) </t>
  </si>
  <si>
    <t>Total Geral</t>
  </si>
  <si>
    <t>IMPLEMENTAÇÃO DAS PRÁTICAS DE GESTÃO DE ACORDO AS DIMENSÕES DE AVALIAÇÃO</t>
  </si>
  <si>
    <t>IMPLEMENTAÇÃO DAS PRÁTICAS DE GESTÃO DE ACORDO COM AS VARIÁVEIS DO CONSTRUTO DE MATRUIDADE</t>
  </si>
  <si>
    <t>QCI = Quantidade de Controles Implementados</t>
  </si>
  <si>
    <t>QCR = Quantidade de Controles Requeridos</t>
  </si>
  <si>
    <t>Detalhamento:</t>
  </si>
  <si>
    <t>ANÁLISE DE GAPS - PRÁTICAS PENDENTES DE IMPLEMENTAÇÃO</t>
  </si>
  <si>
    <t>Quantidade de práticas por variável x dimensão</t>
  </si>
  <si>
    <t>b) Caso altere sua resposta na auto-avaliação, clique na aba 'Dados' e em seguida na opção 'Atualizar tudo'</t>
  </si>
  <si>
    <r>
      <rPr>
        <u/>
        <sz val="9"/>
        <color rgb="FFFF0000"/>
        <rFont val="Calibri"/>
        <family val="2"/>
        <scheme val="minor"/>
      </rPr>
      <t>Observações</t>
    </r>
    <r>
      <rPr>
        <sz val="9"/>
        <color rgb="FFFF0000"/>
        <rFont val="Calibri"/>
        <family val="2"/>
        <scheme val="minor"/>
      </rPr>
      <t>:</t>
    </r>
  </si>
  <si>
    <t>a) Em 'Todas as respostas?', deixe marcada a opção 'Não' para exibir as práticas pendentes de implementação</t>
  </si>
  <si>
    <t>Todas as respostas?</t>
  </si>
  <si>
    <t>Dimensões</t>
  </si>
  <si>
    <t>Variáveis</t>
  </si>
  <si>
    <t>Descrição</t>
  </si>
  <si>
    <t>-</t>
  </si>
  <si>
    <t>CONTROLES IMPLEMENTADOS X NÃO-IMPLEMENTADOS</t>
  </si>
  <si>
    <t>Práticas implementadas</t>
  </si>
  <si>
    <t>Práticas não implementadas</t>
  </si>
  <si>
    <t>RESULTADO DA AVALIAÇÃO DE MATURIDADE DOS PROCESSOS DE GESTÃO DE SEGURANÇA DA INFORMAÇÃO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</si>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</sst>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C95B1"/>
      <name val="Calibri"/>
      <family val="2"/>
      <scheme val="minor"/>
    </font>
    <font>
      <sz val="11"/>
      <color rgb="FF217495"/>
      <name val="Calibri"/>
      <family val="2"/>
      <scheme val="minor"/>
    </font>
    <font>
      <sz val="11"/>
      <color rgb="FF336376"/>
      <name val="Calibri"/>
      <family val="2"/>
      <scheme val="minor"/>
    </font>
    <font>
      <sz val="11"/>
      <color rgb="FF164D63"/>
      <name val="Calibri"/>
      <family val="2"/>
      <scheme val="minor"/>
    </font>
    <font>
      <sz val="11"/>
      <color rgb="FF0D253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C95B1"/>
        <bgColor theme="6" tint="0.79998168889431442"/>
      </patternFill>
    </fill>
    <fill>
      <patternFill patternType="solid">
        <fgColor rgb="FF217495"/>
        <bgColor indexed="64"/>
      </patternFill>
    </fill>
    <fill>
      <patternFill patternType="solid">
        <fgColor rgb="FF336376"/>
        <bgColor theme="6" tint="0.79998168889431442"/>
      </patternFill>
    </fill>
    <fill>
      <patternFill patternType="solid">
        <fgColor rgb="FF164D63"/>
        <bgColor indexed="64"/>
      </patternFill>
    </fill>
    <fill>
      <patternFill patternType="solid">
        <fgColor rgb="FF0D2531"/>
        <bgColor theme="6" tint="0.79998168889431442"/>
      </patternFill>
    </fill>
    <fill>
      <patternFill patternType="lightUp">
        <fgColor theme="0" tint="-4.9989318521683403E-2"/>
        <bgColor theme="0" tint="-0.2499465926084170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11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Porcentagem" xfId="1" builtinId="5"/>
  </cellStyles>
  <dxfs count="4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D2531"/>
      <color rgb="FF164D63"/>
      <color rgb="FF336376"/>
      <color rgb="FF217495"/>
      <color rgb="FF4C95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A7-4436-AFC7-600F3562B5E8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7-4436-AFC7-600F3562B5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722745924365086"/>
                      <c:h val="0.17020742001897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A7-4436-AFC7-600F3562B5E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A7-4436-AFC7-600F3562B5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Autoavaliação!$B$3:$B$4</c:f>
              <c:strCache>
                <c:ptCount val="2"/>
                <c:pt idx="0">
                  <c:v>Questões respondidas:</c:v>
                </c:pt>
                <c:pt idx="1">
                  <c:v>Controles faltantes:</c:v>
                </c:pt>
              </c:strCache>
            </c:strRef>
          </c:cat>
          <c:val>
            <c:numRef>
              <c:f>Autoavaliação!$C$3:$C$4</c:f>
              <c:numCache>
                <c:formatCode>General</c:formatCode>
                <c:ptCount val="2"/>
                <c:pt idx="0">
                  <c:v>0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7-4436-AFC7-600F3562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Detalhamento!$D$3</c:f>
              <c:strCache>
                <c:ptCount val="1"/>
                <c:pt idx="0">
                  <c:v>Grau de implementação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Detalhamento!$A$4:$A$18</c:f>
              <c:strCache>
                <c:ptCount val="15"/>
                <c:pt idx="0">
                  <c:v>Governança Riscos e Conformidade</c:v>
                </c:pt>
                <c:pt idx="1">
                  <c:v>Gestão da Segurança</c:v>
                </c:pt>
                <c:pt idx="2">
                  <c:v>Gestão de Incidentes</c:v>
                </c:pt>
                <c:pt idx="3">
                  <c:v>Proteção de dados</c:v>
                </c:pt>
                <c:pt idx="4">
                  <c:v>Gestão de Ativos</c:v>
                </c:pt>
                <c:pt idx="5">
                  <c:v>Gestão de Identidade e Acesso</c:v>
                </c:pt>
                <c:pt idx="6">
                  <c:v>Gestão de registros de auditoria</c:v>
                </c:pt>
                <c:pt idx="7">
                  <c:v>Gestão de Vulnerabilidades</c:v>
                </c:pt>
                <c:pt idx="8">
                  <c:v>Educação em segurança da informação</c:v>
                </c:pt>
                <c:pt idx="9">
                  <c:v>Gestão de Contas</c:v>
                </c:pt>
                <c:pt idx="10">
                  <c:v>Gestão de Eventos</c:v>
                </c:pt>
                <c:pt idx="11">
                  <c:v>Security by Design / Desenvolvimento Seguro</c:v>
                </c:pt>
                <c:pt idx="12">
                  <c:v>Gestão de continuidade de negócios</c:v>
                </c:pt>
                <c:pt idx="13">
                  <c:v>Gestão de mudanças</c:v>
                </c:pt>
                <c:pt idx="14">
                  <c:v>Defesa contra ameaças cibernéticas</c:v>
                </c:pt>
              </c:strCache>
            </c:strRef>
          </c:cat>
          <c:val>
            <c:numRef>
              <c:f>Detalhamento!$D$4:$D$18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B17-92AC-2F46B77A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28450272"/>
        <c:axId val="828466592"/>
      </c:barChart>
      <c:catAx>
        <c:axId val="8284502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466592"/>
        <c:crosses val="autoZero"/>
        <c:auto val="1"/>
        <c:lblAlgn val="ctr"/>
        <c:lblOffset val="100"/>
        <c:noMultiLvlLbl val="0"/>
      </c:catAx>
      <c:valAx>
        <c:axId val="828466592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Detalhamento!$D$25</c:f>
              <c:strCache>
                <c:ptCount val="1"/>
                <c:pt idx="0">
                  <c:v>Grau de implementação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Detalhamento!$A$26:$A$30</c:f>
              <c:strCache>
                <c:ptCount val="5"/>
                <c:pt idx="0">
                  <c:v>Estrutura</c:v>
                </c:pt>
                <c:pt idx="1">
                  <c:v>Normatização</c:v>
                </c:pt>
                <c:pt idx="2">
                  <c:v>Processos</c:v>
                </c:pt>
                <c:pt idx="3">
                  <c:v>Ensino</c:v>
                </c:pt>
                <c:pt idx="4">
                  <c:v>Controles</c:v>
                </c:pt>
              </c:strCache>
            </c:strRef>
          </c:cat>
          <c:val>
            <c:numRef>
              <c:f>Detalhamento!$D$26:$D$30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4-4591-8F42-139FE33E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828450272"/>
        <c:axId val="828466592"/>
      </c:barChart>
      <c:catAx>
        <c:axId val="828450272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28466592"/>
        <c:crosses val="autoZero"/>
        <c:auto val="1"/>
        <c:lblAlgn val="ctr"/>
        <c:lblOffset val="100"/>
        <c:noMultiLvlLbl val="0"/>
      </c:catAx>
      <c:valAx>
        <c:axId val="828466592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cross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84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Detalhamento!$A$37</c:f>
              <c:strCache>
                <c:ptCount val="1"/>
                <c:pt idx="0">
                  <c:v>Práticas implementadas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Detalhamento!$B$37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B-4396-9F77-777CAB62A59A}"/>
            </c:ext>
          </c:extLst>
        </c:ser>
        <c:ser>
          <c:idx val="1"/>
          <c:order val="1"/>
          <c:tx>
            <c:strRef>
              <c:f>Detalhamento!$A$38</c:f>
              <c:strCache>
                <c:ptCount val="1"/>
                <c:pt idx="0">
                  <c:v>Práticas não implementadas</c:v>
                </c:pt>
              </c:strCache>
            </c:strRef>
          </c:tx>
          <c:spPr>
            <a:pattFill prst="lt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Detalhamento!$B$38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B-4396-9F77-777CAB62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15465216"/>
        <c:axId val="1015465696"/>
      </c:barChart>
      <c:catAx>
        <c:axId val="1015465216"/>
        <c:scaling>
          <c:orientation val="minMax"/>
        </c:scaling>
        <c:delete val="1"/>
        <c:axPos val="l"/>
        <c:majorTickMark val="none"/>
        <c:minorTickMark val="none"/>
        <c:tickLblPos val="nextTo"/>
        <c:crossAx val="1015465696"/>
        <c:crosses val="autoZero"/>
        <c:auto val="1"/>
        <c:lblAlgn val="ctr"/>
        <c:lblOffset val="100"/>
        <c:noMultiLvlLbl val="0"/>
      </c:catAx>
      <c:valAx>
        <c:axId val="101546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54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85939</xdr:rowOff>
    </xdr:from>
    <xdr:to>
      <xdr:col>3</xdr:col>
      <xdr:colOff>1447800</xdr:colOff>
      <xdr:row>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66A36-7837-6A62-52EE-FC3E1F09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1419226</xdr:colOff>
      <xdr:row>1</xdr:row>
      <xdr:rowOff>95249</xdr:rowOff>
    </xdr:from>
    <xdr:to>
      <xdr:col>5</xdr:col>
      <xdr:colOff>581025</xdr:colOff>
      <xdr:row>4</xdr:row>
      <xdr:rowOff>133350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9BE23B-EAEE-94F4-24A7-E8275DF41465}"/>
            </a:ext>
          </a:extLst>
        </xdr:cNvPr>
        <xdr:cNvSpPr txBox="1"/>
      </xdr:nvSpPr>
      <xdr:spPr>
        <a:xfrm>
          <a:off x="4648201" y="666749"/>
          <a:ext cx="4829174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000" b="1"/>
            <a:t>Orientações</a:t>
          </a:r>
          <a:r>
            <a:rPr lang="pt-BR" sz="1000"/>
            <a:t>:</a:t>
          </a:r>
          <a:r>
            <a:rPr lang="pt-BR" sz="1000" baseline="0"/>
            <a:t> </a:t>
          </a:r>
          <a:br>
            <a:rPr lang="pt-BR" sz="1000" baseline="0"/>
          </a:br>
          <a:r>
            <a:rPr lang="pt-BR" sz="1000" baseline="0"/>
            <a:t>1. Para cada uma das questões a seguir, escolha uma das opções: 'Sim' ou 'Não';</a:t>
          </a:r>
        </a:p>
        <a:p>
          <a:r>
            <a:rPr lang="pt-BR" sz="1000" baseline="0"/>
            <a:t>2. Após responder a todas as questões, consulte na aba "Resultado"o nível, descrição e explicação sobre o nível de maturidade aferido;</a:t>
          </a:r>
        </a:p>
        <a:p>
          <a:r>
            <a:rPr lang="pt-BR" sz="1000" baseline="0"/>
            <a:t>3. Na aba "Detalhamento" e "Análise de gaps" é possível obter análises e informações complementares com base nas respostas registradas;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11</xdr:col>
      <xdr:colOff>600075</xdr:colOff>
      <xdr:row>18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56678-FAC9-A2EA-BB68-1BC99295C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24</xdr:row>
      <xdr:rowOff>47625</xdr:rowOff>
    </xdr:from>
    <xdr:to>
      <xdr:col>11</xdr:col>
      <xdr:colOff>600075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4021BD-ACEF-4D11-A6D9-7ED252EFF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47625</xdr:colOff>
      <xdr:row>35</xdr:row>
      <xdr:rowOff>304800</xdr:rowOff>
    </xdr:from>
    <xdr:to>
      <xdr:col>11</xdr:col>
      <xdr:colOff>559349</xdr:colOff>
      <xdr:row>38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1957D6-191E-C2AF-04F6-703149C3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ogetic" refreshedDate="45559.856598148152" createdVersion="8" refreshedVersion="8" minRefreshableVersion="3" recordCount="124" xr:uid="{B8E7DB8F-8CB0-4990-9DE6-9321083FDC6F}">
  <cacheSource type="worksheet">
    <worksheetSource name="Tab_Avaliação[[Variável]:[Resposta]]"/>
  </cacheSource>
  <cacheFields count="5">
    <cacheField name="Variável" numFmtId="0">
      <sharedItems count="15">
        <s v="Governança Riscos e Conformidade"/>
        <s v="Gestão da Segurança"/>
        <s v="Gestão de Incidentes"/>
        <s v="Proteção de dados"/>
        <s v="Gestão de Ativos"/>
        <s v="Gestão de Identidade e Acesso"/>
        <s v="Gestão de registros de auditoria"/>
        <s v="Gestão de Vulnerabilidades"/>
        <s v="Educação em segurança da informação"/>
        <s v="Gestão de Contas"/>
        <s v="Gestão de Eventos"/>
        <s v="Security by Design / Desenvolvimento Seguro"/>
        <s v="Gestão de continuidade de negócios"/>
        <s v="Gestão de mudanças"/>
        <s v="Defesa contra ameaças cibernéticas"/>
      </sharedItems>
    </cacheField>
    <cacheField name="ID" numFmtId="0">
      <sharedItems count="124">
        <s v="GOV-01"/>
        <s v="GOV-02"/>
        <s v="GOV-03"/>
        <s v="GOV-04"/>
        <s v="GOV-05"/>
        <s v="GOV-06"/>
        <s v="GOV-07"/>
        <s v="GOV-08"/>
        <s v="GOV-09"/>
        <s v="GOV-10"/>
        <s v="GOV-11"/>
        <s v="GOV-12"/>
        <s v="GOV-13"/>
        <s v="GOV-14"/>
        <s v="GOV-15"/>
        <s v="GOV-16"/>
        <s v="GOV-17"/>
        <s v="GOV-18"/>
        <s v="GOV-19"/>
        <s v="GOV-20"/>
        <s v="GOV-21"/>
        <s v="GOV-22"/>
        <s v="GOV-23"/>
        <s v="GOV-24"/>
        <s v="GOV-25"/>
        <s v="GOV-26"/>
        <s v="GOV-27"/>
        <s v="GOV-28"/>
        <s v="GOV-29"/>
        <s v="GOV-30"/>
        <s v="GOV-31"/>
        <s v="GOV-32"/>
        <s v="GSI-01"/>
        <s v="GSI-02"/>
        <s v="GSI-03"/>
        <s v="GSI-04"/>
        <s v="GSI-05"/>
        <s v="GSI-06"/>
        <s v="GSI-07"/>
        <s v="GSI-08"/>
        <s v="GSI-09"/>
        <s v="GSI-10"/>
        <s v="GSI-11"/>
        <s v="GSI-12"/>
        <s v="GSI-13"/>
        <s v="GSI-14"/>
        <s v="GSI-15"/>
        <s v="GSI-16"/>
        <s v="GSI-17"/>
        <s v="GIC-01"/>
        <s v="GIC-02"/>
        <s v="GIC-03"/>
        <s v="GIC-04"/>
        <s v="GIC-05"/>
        <s v="GIC-06"/>
        <s v="GIC-07"/>
        <s v="GIC-08"/>
        <s v="GIC-09"/>
        <s v="GIC-10"/>
        <s v="GIC-11"/>
        <s v="GIC-12"/>
        <s v="PDA-01"/>
        <s v="PDA-02"/>
        <s v="PDA-03"/>
        <s v="PDA-04"/>
        <s v="PDA-05"/>
        <s v="PDA-06"/>
        <s v="PDA-07"/>
        <s v="PDA-08"/>
        <s v="PDA-09"/>
        <s v="PDA-10"/>
        <s v="GAT-01"/>
        <s v="GAT-02"/>
        <s v="GAT-03"/>
        <s v="GAT-04"/>
        <s v="GAT-05"/>
        <s v="GAT-06"/>
        <s v="GAT-07"/>
        <s v="GAT-08"/>
        <s v="GIA-01"/>
        <s v="GIA-02"/>
        <s v="GIA-03"/>
        <s v="GIA-04"/>
        <s v="GIA-05"/>
        <s v="GIA-06"/>
        <s v="GIA-07"/>
        <s v="GIA-08"/>
        <s v="GRA-01"/>
        <s v="GRA-02"/>
        <s v="GRA-03"/>
        <s v="GRA-04"/>
        <s v="GRA-05"/>
        <s v="GRA-06"/>
        <s v="GVL-01"/>
        <s v="GVL-02"/>
        <s v="GVL-03"/>
        <s v="GVL-04"/>
        <s v="GVL-05"/>
        <s v="GVL-06"/>
        <s v="ESI-01"/>
        <s v="ESI-02"/>
        <s v="ESI-03"/>
        <s v="ESI-04"/>
        <s v="ESI-05"/>
        <s v="GCO-01"/>
        <s v="GCO-02"/>
        <s v="GCO-03"/>
        <s v="GCO-04"/>
        <s v="GEV-01"/>
        <s v="GEV-02"/>
        <s v="GEV-03"/>
        <s v="GEV-04"/>
        <s v="DEV-01"/>
        <s v="DEV-02"/>
        <s v="DEV-03"/>
        <s v="DEV-04"/>
        <s v="GCN-01"/>
        <s v="GCN-02"/>
        <s v="GCN-03"/>
        <s v="GMU-01"/>
        <s v="GMU-02"/>
        <s v="DEF-01"/>
        <s v="DEF-02"/>
        <s v="DEF-03"/>
      </sharedItems>
    </cacheField>
    <cacheField name="Prática" numFmtId="0">
      <sharedItems/>
    </cacheField>
    <cacheField name="Dimensão" numFmtId="0">
      <sharedItems count="5">
        <s v="Estrutura"/>
        <s v="Normatização"/>
        <s v="Processos"/>
        <s v="Controles"/>
        <s v="Ensino"/>
      </sharedItems>
    </cacheField>
    <cacheField name="Resposta" numFmtId="0">
      <sharedItems containsBlank="1" count="3">
        <s v="Sim"/>
        <m/>
        <s v="Não" u="1"/>
      </sharedItems>
    </cacheField>
  </cacheFields>
  <extLst>
    <ext xmlns:x14="http://schemas.microsoft.com/office/spreadsheetml/2009/9/main" uri="{725AE2AE-9491-48be-B2B4-4EB974FC3084}">
      <x14:pivotCacheDefinition pivotCacheId="122161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x v="0"/>
    <s v="Existe comprometimento e apoio da alta direção"/>
    <x v="0"/>
    <x v="0"/>
  </r>
  <r>
    <x v="0"/>
    <x v="1"/>
    <s v="Existe um Gestor de segurança da informação formalmente designado"/>
    <x v="0"/>
    <x v="0"/>
  </r>
  <r>
    <x v="0"/>
    <x v="2"/>
    <s v="Existem recursos (materiais, tecnológicos e humanos) suficientes para a prestação dos serviços ofertados pela Equipe de Tratamento de Incidentes"/>
    <x v="0"/>
    <x v="0"/>
  </r>
  <r>
    <x v="0"/>
    <x v="3"/>
    <s v="Existe um responsável designado pela gestão de riscos e conformidade"/>
    <x v="0"/>
    <x v="0"/>
  </r>
  <r>
    <x v="0"/>
    <x v="4"/>
    <s v="Existe um responsável designado pela gestão de ativos de informação"/>
    <x v="0"/>
    <x v="0"/>
  </r>
  <r>
    <x v="0"/>
    <x v="5"/>
    <s v="Existe apoio da alta direção para a gestão de incidentes"/>
    <x v="0"/>
    <x v="0"/>
  </r>
  <r>
    <x v="0"/>
    <x v="6"/>
    <s v="Existe um responsável designado pela gestão de incidentes"/>
    <x v="0"/>
    <x v="0"/>
  </r>
  <r>
    <x v="0"/>
    <x v="7"/>
    <s v="São estabelecidas normatizações internas para o tratamento de dados pessoais"/>
    <x v="1"/>
    <x v="0"/>
  </r>
  <r>
    <x v="0"/>
    <x v="8"/>
    <s v="São estabelecidas estratégias para a gestão de riscos de segurança da informação na organização"/>
    <x v="1"/>
    <x v="0"/>
  </r>
  <r>
    <x v="0"/>
    <x v="9"/>
    <s v="Existe um sistema de gestão de segurança da informação instituído"/>
    <x v="1"/>
    <x v="0"/>
  </r>
  <r>
    <x v="0"/>
    <x v="10"/>
    <s v="Há alinhamento aos requisitos e procedimentos de segurança definidos pelos normativos vigentes"/>
    <x v="1"/>
    <x v="0"/>
  </r>
  <r>
    <x v="0"/>
    <x v="11"/>
    <s v="Na elaboração da Política de Segurança é considerado perfil da organização"/>
    <x v="1"/>
    <x v="0"/>
  </r>
  <r>
    <x v="0"/>
    <x v="12"/>
    <s v="Os requisitos e operações de segurança da informação estão adequadamente documentados e registrados a fim de permitir sua análise de conformidade"/>
    <x v="1"/>
    <x v="0"/>
  </r>
  <r>
    <x v="0"/>
    <x v="13"/>
    <s v="Existe modelo de implementação definido para a Equipe de Tratamento de Incidentes"/>
    <x v="1"/>
    <x v="0"/>
  </r>
  <r>
    <x v="0"/>
    <x v="14"/>
    <s v="A Equipe de Tratamento de Incidentes possui uma missão claramente definida"/>
    <x v="1"/>
    <x v="0"/>
  </r>
  <r>
    <x v="0"/>
    <x v="15"/>
    <s v="A Equipe de Tratamento de Incidentes possui autonomia claramente definida"/>
    <x v="1"/>
    <x v="0"/>
  </r>
  <r>
    <x v="0"/>
    <x v="16"/>
    <s v="A Equipe de Tratamento de Incidentes possui estrutura organizacional claramente definida"/>
    <x v="1"/>
    <x v="0"/>
  </r>
  <r>
    <x v="0"/>
    <x v="17"/>
    <s v="Há um processo de gestão de segurança da informação estabelecido e implantado"/>
    <x v="2"/>
    <x v="0"/>
  </r>
  <r>
    <x v="0"/>
    <x v="18"/>
    <s v="Há um plano de comunicação estabelecido das ações implementadas pela área de segurança da informação"/>
    <x v="2"/>
    <x v="0"/>
  </r>
  <r>
    <x v="0"/>
    <x v="19"/>
    <s v="São destinados recursos orçamentários para execução das ações de Segurança da Informação"/>
    <x v="2"/>
    <x v="0"/>
  </r>
  <r>
    <x v="0"/>
    <x v="20"/>
    <s v="Existe alinhamento entre processos de gestão de segurança da informação com os controles internos da organização"/>
    <x v="2"/>
    <x v="0"/>
  </r>
  <r>
    <x v="0"/>
    <x v="21"/>
    <s v="Há um processo de gestão de riscos de segurança da informação instituído"/>
    <x v="2"/>
    <x v="0"/>
  </r>
  <r>
    <x v="0"/>
    <x v="22"/>
    <s v="A implementação de controles internos de segurança considera a gestão de riscos da organização"/>
    <x v="2"/>
    <x v="0"/>
  </r>
  <r>
    <x v="0"/>
    <x v="23"/>
    <s v="O relatório de identificação, análise e avaliação dos riscos e o plano de tratamento de riscos de segurança da informação é encaminhado à alta administração"/>
    <x v="2"/>
    <x v="0"/>
  </r>
  <r>
    <x v="0"/>
    <x v="24"/>
    <s v="Há compreensão dos riscos de segurança da organização, seus ativos e pessoas"/>
    <x v="2"/>
    <x v="0"/>
  </r>
  <r>
    <x v="0"/>
    <x v="25"/>
    <s v="Os relatórios de conformidade são encaminhados para apreciação e aprovação da alta direção"/>
    <x v="2"/>
    <x v="0"/>
  </r>
  <r>
    <x v="0"/>
    <x v="26"/>
    <s v="O gestor de segurança da informação coordena o processo de avaliação de conformidade"/>
    <x v="2"/>
    <x v="0"/>
  </r>
  <r>
    <x v="0"/>
    <x v="27"/>
    <s v="A alta direção analisa os resultados de auditoria sobre a gestão de segurança da informação na organização"/>
    <x v="2"/>
    <x v="0"/>
  </r>
  <r>
    <x v="0"/>
    <x v="28"/>
    <s v="As decisões da gestão da segurança são documentadas de forma a permitir a rastreabilidade"/>
    <x v="3"/>
    <x v="0"/>
  </r>
  <r>
    <x v="0"/>
    <x v="29"/>
    <s v="É realizada a avaliação de conformidade dos provedores de serviços críticos ou que mantenham dados sensíveis sob sua guarda"/>
    <x v="3"/>
    <x v="0"/>
  </r>
  <r>
    <x v="0"/>
    <x v="30"/>
    <s v="A Política de Segurança da Informação é revisada periodicamente"/>
    <x v="3"/>
    <x v="0"/>
  </r>
  <r>
    <x v="0"/>
    <x v="31"/>
    <s v="É realizada a análise crítica dos processos e políticas a fim de oportunizar a implementação de melhorias identificadas"/>
    <x v="3"/>
    <x v="0"/>
  </r>
  <r>
    <x v="1"/>
    <x v="32"/>
    <s v="Existe um Comitê de Segurança da Informação com papel e responsabilidades bem definidos"/>
    <x v="0"/>
    <x v="0"/>
  </r>
  <r>
    <x v="1"/>
    <x v="33"/>
    <s v="Existe infraestrutura necessária para o funcionamento da Equipe de Tratamento de Incidentes"/>
    <x v="0"/>
    <x v="0"/>
  </r>
  <r>
    <x v="1"/>
    <x v="34"/>
    <s v="As competências do gestor de segurança da informação estão claramente definidas"/>
    <x v="1"/>
    <x v="0"/>
  </r>
  <r>
    <x v="1"/>
    <x v="35"/>
    <s v="O gestor de segurança da informação coordena a elaboração da Política de Segurança e das normas internas"/>
    <x v="1"/>
    <x v="0"/>
  </r>
  <r>
    <x v="1"/>
    <x v="36"/>
    <s v="Existe uma política de segurança da informação instituída"/>
    <x v="1"/>
    <x v="0"/>
  </r>
  <r>
    <x v="1"/>
    <x v="37"/>
    <s v="Existe um ato normativo sobre uso seguro de computação em nuvem"/>
    <x v="1"/>
    <x v="0"/>
  </r>
  <r>
    <x v="1"/>
    <x v="38"/>
    <s v="São planejadas ações para a adequada proteção das infraestruturas críticas"/>
    <x v="1"/>
    <x v="0"/>
  </r>
  <r>
    <x v="1"/>
    <x v="39"/>
    <s v="Existe ato normativo sobre uso seguro de mídias sociais"/>
    <x v="1"/>
    <x v="0"/>
  </r>
  <r>
    <x v="1"/>
    <x v="40"/>
    <s v="Existe definição dos serviços que serão prestados pela Equipe de Tratamento de Incidentes"/>
    <x v="1"/>
    <x v="0"/>
  </r>
  <r>
    <x v="1"/>
    <x v="41"/>
    <s v="Os programas, projetos e operações de segurança da informação são planejados e gerenciados"/>
    <x v="2"/>
    <x v="0"/>
  </r>
  <r>
    <x v="1"/>
    <x v="42"/>
    <s v="Os profissionais de Segurança da Informação participam do planejamento estratégico da organização "/>
    <x v="2"/>
    <x v="0"/>
  </r>
  <r>
    <x v="1"/>
    <x v="43"/>
    <s v="A Estratégia de Governo Digital é utilizada para o planejamento das ações de segurança da informação"/>
    <x v="2"/>
    <x v="0"/>
  </r>
  <r>
    <x v="1"/>
    <x v="44"/>
    <s v="A Política Nacional de Segurança da Informação é utilizada para o planejamento das ações de segurança da informação"/>
    <x v="2"/>
    <x v="0"/>
  </r>
  <r>
    <x v="1"/>
    <x v="45"/>
    <s v="São implementadas as ações estratégicas previstas na E-Ciber"/>
    <x v="2"/>
    <x v="0"/>
  </r>
  <r>
    <x v="1"/>
    <x v="46"/>
    <s v="O gestor de segurança da informação promove a divulgação da Política de Segurança e das normas internas"/>
    <x v="4"/>
    <x v="0"/>
  </r>
  <r>
    <x v="1"/>
    <x v="47"/>
    <s v="É verificada a eficácia dos controles implementados"/>
    <x v="3"/>
    <x v="0"/>
  </r>
  <r>
    <x v="1"/>
    <x v="48"/>
    <s v="São aplicadas ações corretivas em eventuais violações de segurança por parte de funcionários"/>
    <x v="3"/>
    <x v="0"/>
  </r>
  <r>
    <x v="2"/>
    <x v="49"/>
    <s v="Existe uma equipe de prevenção, tratamento e resposta a incidentes cibernéticos instituída e implementada"/>
    <x v="0"/>
    <x v="0"/>
  </r>
  <r>
    <x v="2"/>
    <x v="50"/>
    <s v="A equipes de prevenção, tratamento e resposta a incidentes cibernéticos formalizou adesão à Rede Federal de Gestão de Incidentes Cibernéticos"/>
    <x v="1"/>
    <x v="0"/>
  </r>
  <r>
    <x v="2"/>
    <x v="51"/>
    <s v="Existe um processo de gestão de incidentes instituído"/>
    <x v="2"/>
    <x v="0"/>
  </r>
  <r>
    <x v="2"/>
    <x v="52"/>
    <s v="São adotadas as melhores práticas de mercado para gestão de incidentes"/>
    <x v="2"/>
    <x v="0"/>
  </r>
  <r>
    <x v="2"/>
    <x v="53"/>
    <s v="Existe o trabalho colaborativo, incluindo a troca de informações, entre a Equipe de Tratamento de Incidentes e outras instâncias fora da organização"/>
    <x v="2"/>
    <x v="0"/>
  </r>
  <r>
    <x v="2"/>
    <x v="54"/>
    <s v="A equipes de prevenção, tratamento e resposta a incidentes cibernéticos adota o Plano de Gestão de Incidentes Cibernéticos"/>
    <x v="2"/>
    <x v="0"/>
  </r>
  <r>
    <x v="2"/>
    <x v="55"/>
    <s v="Há procedimento estabelecido para a coleta e preservação de evidências"/>
    <x v="2"/>
    <x v="0"/>
  </r>
  <r>
    <x v="2"/>
    <x v="56"/>
    <s v="As lições aprendidas nos incidentes são incorporadas ao planejamento e processos a fim de melhorá-los"/>
    <x v="2"/>
    <x v="0"/>
  </r>
  <r>
    <x v="2"/>
    <x v="57"/>
    <s v="Os incidentes de segurança são registrados"/>
    <x v="3"/>
    <x v="0"/>
  </r>
  <r>
    <x v="2"/>
    <x v="58"/>
    <s v="Existem mecanismo para comunicação de vulnerabilidades e incidentes de segurança"/>
    <x v="3"/>
    <x v="0"/>
  </r>
  <r>
    <x v="2"/>
    <x v="59"/>
    <s v="Os incidentes são comunicados às autoridades competentes"/>
    <x v="3"/>
    <x v="0"/>
  </r>
  <r>
    <x v="2"/>
    <x v="60"/>
    <s v="As autoridades policiais competentes são acionadas no caso de indícios de ilícitos criminais"/>
    <x v="3"/>
    <x v="0"/>
  </r>
  <r>
    <x v="3"/>
    <x v="61"/>
    <s v="Existe um procedimento para classificação e tratamento de informações a fim de garantir sua segurança e privacidade"/>
    <x v="2"/>
    <x v="0"/>
  </r>
  <r>
    <x v="3"/>
    <x v="62"/>
    <s v="São definidos requisitos de segurança e privacidade durante as contratações"/>
    <x v="2"/>
    <x v="0"/>
  </r>
  <r>
    <x v="3"/>
    <x v="63"/>
    <s v="Existe fluxo estabelecido para a comunicação de anormalidades relacionadas à informações criptografadas"/>
    <x v="2"/>
    <x v="0"/>
  </r>
  <r>
    <x v="3"/>
    <x v="64"/>
    <s v="O tratamento de dados pessoais é realizado com base na legislação em vigor"/>
    <x v="3"/>
    <x v="0"/>
  </r>
  <r>
    <x v="3"/>
    <x v="65"/>
    <s v="São adotados instrumentos para garantia de sigilo durante as contratações"/>
    <x v="3"/>
    <x v="0"/>
  </r>
  <r>
    <x v="3"/>
    <x v="66"/>
    <s v="São implementadas medidas de segurança, técnicas e administrativas para proteção dos dados pessoais "/>
    <x v="3"/>
    <x v="0"/>
  </r>
  <r>
    <x v="3"/>
    <x v="67"/>
    <s v="É realizado inventário do material de criptografia utilizado no tratamento de informação classificada"/>
    <x v="3"/>
    <x v="0"/>
  </r>
  <r>
    <x v="3"/>
    <x v="68"/>
    <s v="São utilizados mecanismos que possibilitem a identificação de indícios anomalias (de violação, interceptação ou irregularidades) no tráfego de informações criptografadas"/>
    <x v="3"/>
    <x v="0"/>
  </r>
  <r>
    <x v="3"/>
    <x v="69"/>
    <s v="São adotados recursos criptográficos para garantia da autenticidade e integridade das informações e comunicações"/>
    <x v="3"/>
    <x v="0"/>
  </r>
  <r>
    <x v="3"/>
    <x v="70"/>
    <s v="São realizadas verificações regulares das operações criptográficas a fim de garantir que estão sendo executadas adequadamente"/>
    <x v="3"/>
    <x v="0"/>
  </r>
  <r>
    <x v="4"/>
    <x v="71"/>
    <s v="Existem mecanismos onde o usuário assume a responsabilidade pelo uso dos ativos"/>
    <x v="1"/>
    <x v="0"/>
  </r>
  <r>
    <x v="4"/>
    <x v="72"/>
    <s v="Há um processo de mapeamento de ativos de informação instituído"/>
    <x v="2"/>
    <x v="0"/>
  </r>
  <r>
    <x v="4"/>
    <x v="73"/>
    <s v="É realizado o inventário de software a fim de assegurar o suporte adequado de softwares autorizados e endereçar softwares não autorizados"/>
    <x v="2"/>
    <x v="0"/>
  </r>
  <r>
    <x v="4"/>
    <x v="74"/>
    <s v="Existe um procedimento padronizado de configuração segura de ativos de hardware"/>
    <x v="2"/>
    <x v="0"/>
  </r>
  <r>
    <x v="4"/>
    <x v="75"/>
    <s v="É realizado o inventário dos ativos de informação a fim de endereçar ativos não autorizados"/>
    <x v="3"/>
    <x v="0"/>
  </r>
  <r>
    <x v="4"/>
    <x v="76"/>
    <s v="Os ativos críticos de informação são gerenciados de acordo com sua relevância para os objetivos organizacionais"/>
    <x v="3"/>
    <x v="0"/>
  </r>
  <r>
    <x v="4"/>
    <x v="77"/>
    <s v="São adotados mecanismos de controle dos dispositivos, garantindo sua identificação única, bem como a do usuário responsável pelo uso"/>
    <x v="3"/>
    <x v="0"/>
  </r>
  <r>
    <x v="4"/>
    <x v="78"/>
    <s v="São adotados mecanismos que impeçam a instalação de aplicativos ou recursos sem permissão do setor responsável"/>
    <x v="3"/>
    <x v="0"/>
  </r>
  <r>
    <x v="5"/>
    <x v="79"/>
    <s v="A organização possui estrutura formal para o processo de credenciamento do usuário"/>
    <x v="0"/>
    <x v="0"/>
  </r>
  <r>
    <x v="5"/>
    <x v="80"/>
    <s v="Há um processo de gestão de acesso e identidade instituído"/>
    <x v="2"/>
    <x v="0"/>
  </r>
  <r>
    <x v="5"/>
    <x v="81"/>
    <s v="Existe procedimento para o credenciamento de pessoas com necessidade de acesso e tratamento de informação classificada"/>
    <x v="2"/>
    <x v="0"/>
  </r>
  <r>
    <x v="5"/>
    <x v="82"/>
    <s v="Existem mecanismos de autenticação, autorização e registro de acessos"/>
    <x v="3"/>
    <x v="0"/>
  </r>
  <r>
    <x v="5"/>
    <x v="83"/>
    <s v="O controle de acesso é realizado através de um serviço de diretório ou identidade"/>
    <x v="3"/>
    <x v="0"/>
  </r>
  <r>
    <x v="5"/>
    <x v="84"/>
    <s v="Há um MFA implementado para acesso remoto e acesso administrativo"/>
    <x v="3"/>
    <x v="0"/>
  </r>
  <r>
    <x v="5"/>
    <x v="85"/>
    <s v="Instalações e documentos sensíveis possuem acesso restrito às pessoas autorizadas de acordo com a classificação do sigilo atribuído"/>
    <x v="3"/>
    <x v="0"/>
  </r>
  <r>
    <x v="5"/>
    <x v="86"/>
    <s v="É realizado o controle e registro do acesso (autorizado ou não) e das transações nos sistemas de informação utilizados para tratamento de informações classificadas"/>
    <x v="3"/>
    <x v="0"/>
  </r>
  <r>
    <x v="6"/>
    <x v="87"/>
    <s v="Existe um processo para gestão dos logs de auditoria de forma ajudar na detecção, compreensão e recuperação de um ataque."/>
    <x v="2"/>
    <x v="0"/>
  </r>
  <r>
    <x v="6"/>
    <x v="88"/>
    <s v="É realizada a coleta completa e detalhada de logs"/>
    <x v="3"/>
    <x v="0"/>
  </r>
  <r>
    <x v="6"/>
    <x v="89"/>
    <s v="Os logs coletados registram adequadamente o horário dos eventos considerando a Hora Legal Brasileira do Observatório Nacional"/>
    <x v="3"/>
    <x v="0"/>
  </r>
  <r>
    <x v="6"/>
    <x v="90"/>
    <s v="Os logs são retidos por um tempo determinado de forma a permitir a investigação de eventos passados e atender a legislação vigente"/>
    <x v="3"/>
    <x v="0"/>
  </r>
  <r>
    <x v="6"/>
    <x v="91"/>
    <s v="São mantidos registros das conexões com a Internet "/>
    <x v="3"/>
    <x v="0"/>
  </r>
  <r>
    <x v="6"/>
    <x v="92"/>
    <s v="Os logs são armazenados de forma centralizada a fim de facilitar sua consulta e correlação"/>
    <x v="3"/>
    <x v="0"/>
  </r>
  <r>
    <x v="7"/>
    <x v="93"/>
    <s v="Existe um processo instituído de gestão de vulnerabilidades de ativos"/>
    <x v="2"/>
    <x v="0"/>
  </r>
  <r>
    <x v="7"/>
    <x v="94"/>
    <s v="Existe uma estratégia de remediação de vulnerabilidades a partir de uma abordagem baseada em riscos"/>
    <x v="2"/>
    <x v="0"/>
  </r>
  <r>
    <x v="7"/>
    <x v="95"/>
    <s v="Existe um processo implantado para a correção das vulnerabilidades identificadas"/>
    <x v="2"/>
    <x v="0"/>
  </r>
  <r>
    <x v="7"/>
    <x v="96"/>
    <s v="É realizada a varredura em ativos corporativos a fim de identificar eventuais vulnerabilidades"/>
    <x v="3"/>
    <x v="1"/>
  </r>
  <r>
    <x v="7"/>
    <x v="97"/>
    <s v="É realizada a gestão de patches de atualização nos ativos de software (ex. sistemas operacionais, aplicações, etc.) da organização"/>
    <x v="3"/>
    <x v="1"/>
  </r>
  <r>
    <x v="7"/>
    <x v="98"/>
    <s v="É realizada a gestão de patches de atualização nos ativos de hardware (roteadores, switches, firewall, etc.) da organização"/>
    <x v="3"/>
    <x v="1"/>
  </r>
  <r>
    <x v="8"/>
    <x v="99"/>
    <s v="Trabalhadores no período de ambientação, recebem orientações/instruções sobre segurança da informação"/>
    <x v="4"/>
    <x v="1"/>
  </r>
  <r>
    <x v="8"/>
    <x v="100"/>
    <s v="São realizadas atividades de educação em segurança da informação (ex: sensibilização, conscientização, capacitação e especialização) e compartilhamento de experiências para os trabalhadores de acordo com suas funções e as atribuições na organização"/>
    <x v="4"/>
    <x v="1"/>
  </r>
  <r>
    <x v="8"/>
    <x v="101"/>
    <s v="São realizadas ações de conscientização dos colaboradores quanto ao tratamento de informações"/>
    <x v="4"/>
    <x v="1"/>
  </r>
  <r>
    <x v="8"/>
    <x v="102"/>
    <s v="Os profissionais de Segurança da Informação participam de programas de formação continuada (ex: cursos de extensão, especialização, etc.)"/>
    <x v="4"/>
    <x v="1"/>
  </r>
  <r>
    <x v="8"/>
    <x v="103"/>
    <s v="Membros da equipe de tratamento de incidentes são submetidos à processo capacitação para sua adequada atuação"/>
    <x v="4"/>
    <x v="1"/>
  </r>
  <r>
    <x v="9"/>
    <x v="104"/>
    <s v="Existe um processo para desativação/exclusão de contas após um período de inatividade"/>
    <x v="2"/>
    <x v="1"/>
  </r>
  <r>
    <x v="9"/>
    <x v="105"/>
    <s v="Existe um inventário de contas de usuários"/>
    <x v="3"/>
    <x v="1"/>
  </r>
  <r>
    <x v="9"/>
    <x v="106"/>
    <s v="Existe um inventário de contas de serviço"/>
    <x v="3"/>
    <x v="1"/>
  </r>
  <r>
    <x v="9"/>
    <x v="107"/>
    <s v="As contas com privilégios administrativos estão restritas aos usuários com a responsabilidade de gerenciamento desses recursos"/>
    <x v="3"/>
    <x v="1"/>
  </r>
  <r>
    <x v="10"/>
    <x v="108"/>
    <s v="O gerenciamento de eventos considera a abordagem de riscos da organização"/>
    <x v="2"/>
    <x v="1"/>
  </r>
  <r>
    <x v="10"/>
    <x v="109"/>
    <s v="Há mecanismos de monitoramento, detecção e resposta a eventos anômalos no ambiente"/>
    <x v="3"/>
    <x v="1"/>
  </r>
  <r>
    <x v="10"/>
    <x v="110"/>
    <s v="É realizado o monitoramento contínuo dos ativos de informação da organização a fim de identificar eventos de segurança e a efetividade das medidas de proteção"/>
    <x v="3"/>
    <x v="1"/>
  </r>
  <r>
    <x v="10"/>
    <x v="111"/>
    <s v="Os procedimentos de detecção e alerta são regularmente testados a fim de garantir que estão adequadamente configurados e respondendo conforme planejado"/>
    <x v="3"/>
    <x v="1"/>
  </r>
  <r>
    <x v="11"/>
    <x v="112"/>
    <s v="Há um processo de desenvolvimento seguro de aplicações"/>
    <x v="2"/>
    <x v="1"/>
  </r>
  <r>
    <x v="11"/>
    <x v="113"/>
    <s v="Existe uma arquitetura de rede projetada considerado com foco na segurança e de forma a evitar que atacantes explorem vulnerabilidades em equipamentos e serviços"/>
    <x v="2"/>
    <x v="1"/>
  </r>
  <r>
    <x v="11"/>
    <x v="114"/>
    <s v="É realizado teste de invasão em aplicações a fim de verificar sua resiliência a ataques e permitir a identificação e correção de falhas"/>
    <x v="2"/>
    <x v="1"/>
  </r>
  <r>
    <x v="11"/>
    <x v="115"/>
    <s v="Existe procedimento que oriente a correção de componentes de sistemas informação"/>
    <x v="2"/>
    <x v="1"/>
  </r>
  <r>
    <x v="12"/>
    <x v="116"/>
    <s v="Existe um responsável designado pela gestão de continuidade de negócios"/>
    <x v="0"/>
    <x v="1"/>
  </r>
  <r>
    <x v="12"/>
    <x v="117"/>
    <s v="Há um processo de gestão de continuidade de negócios instituído"/>
    <x v="2"/>
    <x v="1"/>
  </r>
  <r>
    <x v="12"/>
    <x v="118"/>
    <s v="Existem planos estabelecidos para a restauração de ativos corporativos a um estado confiável anterior a de um incidente/desastre"/>
    <x v="2"/>
    <x v="1"/>
  </r>
  <r>
    <x v="13"/>
    <x v="119"/>
    <s v="O gestor de segurança da informação coordena o processo de gestão de mudanças"/>
    <x v="1"/>
    <x v="1"/>
  </r>
  <r>
    <x v="13"/>
    <x v="120"/>
    <s v="Há um processo de gestão de mudanças instituído"/>
    <x v="2"/>
    <x v="1"/>
  </r>
  <r>
    <x v="14"/>
    <x v="121"/>
    <s v="São utilizadas soluções de segurança técnica para garantia da segurança e resiliência dos sistemas, ativos e serviços"/>
    <x v="3"/>
    <x v="1"/>
  </r>
  <r>
    <x v="14"/>
    <x v="122"/>
    <s v="Há uma solução antimalware implementada de forma centralizada que permita a análise de comportamento e a automação de ações para controle e contenção de ações maliciosas no ambiente"/>
    <x v="3"/>
    <x v="1"/>
  </r>
  <r>
    <x v="14"/>
    <x v="123"/>
    <s v="São aplicados filtros de conteúdo nos serviços (ex. e-mail, sites, etc.) a fim de restringir e bloquear conteúdos maliciosos que buscam manipular o comportamento humano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17F30-CFA3-4255-BD30-D8714BABAC9B}" name="Análise de gaps" cacheId="14" applyNumberFormats="0" applyBorderFormats="0" applyFontFormats="0" applyPatternFormats="0" applyAlignmentFormats="0" applyWidthHeightFormats="1" dataCaption="Valores" updatedVersion="8" minRefreshableVersion="3" showDrill="0" showDataTips="0" useAutoFormatting="1" itemPrintTitles="1" mergeItem="1" createdVersion="8" indent="0" showHeaders="0" outline="1" outlineData="1" multipleFieldFilters="0" rowHeaderCaption="Variável" colHeaderCaption="Dimensão">
  <location ref="A8:H38" firstHeaderRow="1" firstDataRow="2" firstDataCol="2" rowPageCount="1" colPageCount="1"/>
  <pivotFields count="5">
    <pivotField axis="axisRow" outline="0" showAll="0" includeNewItemsInFilter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outline="0" showAll="0" includeNewItemsInFilter="1" defaultSubtotal="0">
      <items count="124">
        <item x="121"/>
        <item x="122"/>
        <item x="123"/>
        <item x="112"/>
        <item x="113"/>
        <item x="114"/>
        <item x="115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16"/>
        <item x="117"/>
        <item x="118"/>
        <item x="104"/>
        <item x="105"/>
        <item x="106"/>
        <item x="107"/>
        <item x="108"/>
        <item x="109"/>
        <item x="110"/>
        <item x="111"/>
        <item x="79"/>
        <item x="80"/>
        <item x="81"/>
        <item x="82"/>
        <item x="83"/>
        <item x="84"/>
        <item x="85"/>
        <item x="8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19"/>
        <item x="1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87"/>
        <item x="88"/>
        <item x="89"/>
        <item x="90"/>
        <item x="91"/>
        <item x="92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93"/>
        <item x="94"/>
        <item x="95"/>
        <item x="96"/>
        <item x="97"/>
        <item x="98"/>
        <item x="61"/>
        <item x="62"/>
        <item x="63"/>
        <item x="64"/>
        <item x="65"/>
        <item x="66"/>
        <item x="67"/>
        <item x="68"/>
        <item x="69"/>
        <item x="70"/>
      </items>
    </pivotField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name="Todas as respostas?" axis="axisPage" outline="0" showAll="0" includeNewItemsInFilter="1">
      <items count="4">
        <item m="1"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9">
    <i>
      <x v="7"/>
      <x v="111"/>
    </i>
    <i r="1">
      <x v="112"/>
    </i>
    <i r="1">
      <x v="113"/>
    </i>
    <i>
      <x v="8"/>
      <x v="7"/>
    </i>
    <i r="1">
      <x v="8"/>
    </i>
    <i r="1">
      <x v="9"/>
    </i>
    <i r="1">
      <x v="10"/>
    </i>
    <i r="1">
      <x v="11"/>
    </i>
    <i>
      <x v="9"/>
      <x v="23"/>
    </i>
    <i r="1">
      <x v="24"/>
    </i>
    <i r="1">
      <x v="25"/>
    </i>
    <i r="1">
      <x v="26"/>
    </i>
    <i>
      <x v="10"/>
      <x v="27"/>
    </i>
    <i r="1">
      <x v="28"/>
    </i>
    <i r="1">
      <x v="29"/>
    </i>
    <i r="1">
      <x v="30"/>
    </i>
    <i>
      <x v="11"/>
      <x v="3"/>
    </i>
    <i r="1">
      <x v="4"/>
    </i>
    <i r="1">
      <x v="5"/>
    </i>
    <i r="1">
      <x v="6"/>
    </i>
    <i>
      <x v="12"/>
      <x v="20"/>
    </i>
    <i r="1">
      <x v="21"/>
    </i>
    <i r="1">
      <x v="22"/>
    </i>
    <i>
      <x v="13"/>
      <x v="51"/>
    </i>
    <i r="1">
      <x v="52"/>
    </i>
    <i>
      <x v="14"/>
      <x/>
    </i>
    <i r="1">
      <x v="1"/>
    </i>
    <i r="1"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2" hier="-1"/>
  </pageFields>
  <dataFields count="1">
    <dataField name="Quantidade de práticas por variável x dimensão" fld="1" subtotal="count" baseField="0" baseItem="0"/>
  </dataFields>
  <formats count="13">
    <format dxfId="25">
      <pivotArea type="origin" dataOnly="0" labelOnly="1" outline="0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3" count="4">
            <x v="0"/>
            <x v="1"/>
            <x v="3"/>
            <x v="4"/>
          </reference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dataOnly="0" labelOnly="1" fieldPosition="0">
        <references count="1">
          <reference field="3" count="4">
            <x v="0"/>
            <x v="1"/>
            <x v="3"/>
            <x v="4"/>
          </reference>
        </references>
      </pivotArea>
    </format>
    <format dxfId="18">
      <pivotArea dataOnly="0" labelOnly="1" grandCol="1" outline="0" fieldPosition="0"/>
    </format>
    <format dxfId="17">
      <pivotArea type="all" dataOnly="0" outline="0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DE7E5-717B-4233-B18B-8FCDA4F5122D}" name="Tab_Avaliação" displayName="Tab_Avaliação" ref="A6:F130" totalsRowShown="0" headerRowDxfId="45" dataDxfId="44">
  <sortState xmlns:xlrd2="http://schemas.microsoft.com/office/spreadsheetml/2017/richdata2" ref="A7:F130">
    <sortCondition ref="A7:A130"/>
    <sortCondition ref="C7:C130"/>
  </sortState>
  <tableColumns count="6">
    <tableColumn id="1" xr3:uid="{0D5E3BF3-2467-42A7-807B-335D16B36209}" name="ID Variável" dataDxfId="43"/>
    <tableColumn id="2" xr3:uid="{663687A5-4E2C-48B9-81F1-4C8F5C6E7C91}" name="Variável" dataDxfId="42"/>
    <tableColumn id="3" xr3:uid="{0D28153F-94A5-44CB-8DB4-966314BF4C08}" name="ID" dataDxfId="41"/>
    <tableColumn id="4" xr3:uid="{30CFBF58-C64A-47EF-A9AE-A29671ADB658}" name="Prática" dataDxfId="40"/>
    <tableColumn id="7" xr3:uid="{3ADC749A-E319-423B-85EC-8E2DCF27DDFB}" name="Dimensão" dataDxfId="39"/>
    <tableColumn id="8" xr3:uid="{BEB9B3A5-EA9F-43B8-BD62-7D2767B3DFBB}" name="Resposta" dataDxfId="3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393050-5B02-4E3A-BBE5-EE4BC5573467}" name="Tabela3" displayName="Tabela3" ref="A3:D18" totalsRowShown="0" headerRowDxfId="37" dataDxfId="36">
  <tableColumns count="4">
    <tableColumn id="2" xr3:uid="{759BF495-2BD2-4E20-95FE-625EF3BDF28D}" name="Variáveis" dataDxfId="35"/>
    <tableColumn id="3" xr3:uid="{1FB1E02F-0F11-4DA1-B240-34E5109060B2}" name="QCI" dataDxfId="34">
      <calculatedColumnFormula>COUNTIFS(Tab_Avaliação[Variável],Detalhamento!A4,Tab_Avaliação[Resposta],"Sim")</calculatedColumnFormula>
    </tableColumn>
    <tableColumn id="4" xr3:uid="{973858D6-8B70-46C8-969B-C168EBBA41A0}" name="QCR" dataDxfId="33">
      <calculatedColumnFormula>COUNTIF(Tab_Avaliação[Variável],Detalhamento!A4)</calculatedColumnFormula>
    </tableColumn>
    <tableColumn id="5" xr3:uid="{9FB9D8E9-555B-4EBA-AACD-5A3E624B71F1}" name="Grau de implementação" dataDxfId="32" dataCellStyle="Porcentagem">
      <calculatedColumnFormula>B4/C4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E5B365-901D-4226-AF9E-57BC7A736987}" name="Tabela36" displayName="Tabela36" ref="A25:D30" totalsRowShown="0" headerRowDxfId="31" dataDxfId="30">
  <tableColumns count="4">
    <tableColumn id="2" xr3:uid="{02DBB198-5737-4CEA-AE00-F3FC5C1707FA}" name="Dimensões" dataDxfId="29"/>
    <tableColumn id="3" xr3:uid="{1192E70A-4C71-483E-B328-910F1C36D1A5}" name="QCI" dataDxfId="28">
      <calculatedColumnFormula>COUNTIFS(Tab_Avaliação[Dimensão],Detalhamento!A26,Tab_Avaliação[Resposta],"Sim")</calculatedColumnFormula>
    </tableColumn>
    <tableColumn id="4" xr3:uid="{970E8B9A-7488-4727-B28C-DD2820B2264A}" name="QCR" dataDxfId="27">
      <calculatedColumnFormula>COUNTIF(Tab_Avaliação[Dimensão],Detalhamento!A26)</calculatedColumnFormula>
    </tableColumn>
    <tableColumn id="5" xr3:uid="{F1FAFFF6-9F0F-4604-BC51-63422C4E0258}" name="Grau de implementação" dataDxfId="26" dataCellStyle="Porcentagem">
      <calculatedColumnFormula>B26/C26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14D6C-39C5-47D5-A8D9-A165BB12E238}">
  <sheetPr codeName="Planilha1">
    <pageSetUpPr fitToPage="1"/>
  </sheetPr>
  <dimension ref="A1:L130"/>
  <sheetViews>
    <sheetView showGridLines="0" showRowColHeaders="0" tabSelected="1" topLeftCell="B1" workbookViewId="0">
      <pane ySplit="6" topLeftCell="A7" activePane="bottomLeft" state="frozen"/>
      <selection activeCell="B1" sqref="B1"/>
      <selection pane="bottomLeft" activeCell="F7" sqref="F7"/>
    </sheetView>
  </sheetViews>
  <sheetFormatPr defaultColWidth="0" defaultRowHeight="38.25" customHeight="1" zeroHeight="1" x14ac:dyDescent="0.25"/>
  <cols>
    <col min="1" max="1" width="12.85546875" style="3" hidden="1" customWidth="1"/>
    <col min="2" max="2" width="36.85546875" style="2" bestFit="1" customWidth="1"/>
    <col min="3" max="3" width="11.5703125" style="3" bestFit="1" customWidth="1"/>
    <col min="4" max="4" width="85" style="6" customWidth="1"/>
    <col min="5" max="5" width="12.140625" style="3" hidden="1" customWidth="1"/>
    <col min="6" max="6" width="13" style="1" customWidth="1"/>
    <col min="7" max="7" width="9.140625" style="3" hidden="1" customWidth="1"/>
    <col min="8" max="8" width="18.85546875" style="3" hidden="1" customWidth="1"/>
    <col min="9" max="9" width="0" style="3" hidden="1" customWidth="1"/>
    <col min="10" max="10" width="0" hidden="1" customWidth="1"/>
    <col min="11" max="12" width="0" style="3" hidden="1" customWidth="1"/>
    <col min="13" max="16384" width="9.140625" style="3" hidden="1"/>
  </cols>
  <sheetData>
    <row r="1" spans="1:9" ht="45" customHeight="1" x14ac:dyDescent="0.25">
      <c r="B1" s="62" t="s">
        <v>318</v>
      </c>
      <c r="C1" s="62"/>
      <c r="D1" s="62"/>
      <c r="E1" s="62"/>
      <c r="F1" s="62"/>
    </row>
    <row r="2" spans="1:9" ht="16.5" customHeight="1" x14ac:dyDescent="0.25">
      <c r="B2" s="16"/>
      <c r="C2" s="17"/>
      <c r="D2" s="18"/>
      <c r="E2" s="17"/>
      <c r="F2" s="19"/>
    </row>
    <row r="3" spans="1:9" ht="38.25" customHeight="1" x14ac:dyDescent="0.25">
      <c r="B3" s="21" t="s">
        <v>299</v>
      </c>
      <c r="C3" s="22">
        <f>COUNTA(Tab_Avaliação[Resposta])</f>
        <v>0</v>
      </c>
      <c r="D3" s="18"/>
      <c r="E3" s="17"/>
      <c r="F3" s="19"/>
    </row>
    <row r="4" spans="1:9" ht="38.25" customHeight="1" x14ac:dyDescent="0.25">
      <c r="B4" s="21" t="s">
        <v>292</v>
      </c>
      <c r="C4" s="23">
        <f>124-C3</f>
        <v>124</v>
      </c>
      <c r="D4" s="18"/>
      <c r="E4" s="17"/>
      <c r="F4" s="19"/>
    </row>
    <row r="5" spans="1:9" ht="16.5" customHeight="1" x14ac:dyDescent="0.25">
      <c r="B5" s="16"/>
      <c r="C5" s="17"/>
      <c r="D5" s="18"/>
      <c r="E5" s="17"/>
      <c r="F5" s="19"/>
    </row>
    <row r="6" spans="1:9" ht="31.5" customHeight="1" x14ac:dyDescent="0.25">
      <c r="A6" s="1" t="s">
        <v>268</v>
      </c>
      <c r="B6" s="20" t="s">
        <v>245</v>
      </c>
      <c r="C6" s="5" t="s">
        <v>317</v>
      </c>
      <c r="D6" s="20" t="s">
        <v>120</v>
      </c>
      <c r="E6" s="5" t="s">
        <v>269</v>
      </c>
      <c r="F6" s="5" t="s">
        <v>291</v>
      </c>
    </row>
    <row r="7" spans="1:9" ht="38.25" customHeight="1" x14ac:dyDescent="0.25">
      <c r="A7" s="1" t="s">
        <v>270</v>
      </c>
      <c r="B7" s="2" t="s">
        <v>271</v>
      </c>
      <c r="C7" s="1" t="s">
        <v>0</v>
      </c>
      <c r="D7" s="2" t="s">
        <v>132</v>
      </c>
      <c r="E7" s="1" t="s">
        <v>265</v>
      </c>
    </row>
    <row r="8" spans="1:9" ht="38.25" customHeight="1" x14ac:dyDescent="0.25">
      <c r="A8" s="1" t="s">
        <v>270</v>
      </c>
      <c r="B8" s="2" t="s">
        <v>271</v>
      </c>
      <c r="C8" s="1" t="s">
        <v>1</v>
      </c>
      <c r="D8" s="2" t="s">
        <v>134</v>
      </c>
      <c r="E8" s="1" t="s">
        <v>265</v>
      </c>
    </row>
    <row r="9" spans="1:9" ht="38.25" customHeight="1" x14ac:dyDescent="0.25">
      <c r="A9" s="1" t="s">
        <v>270</v>
      </c>
      <c r="B9" s="2" t="s">
        <v>271</v>
      </c>
      <c r="C9" s="1" t="s">
        <v>2</v>
      </c>
      <c r="D9" s="2" t="s">
        <v>139</v>
      </c>
      <c r="E9" s="1" t="s">
        <v>265</v>
      </c>
      <c r="H9"/>
      <c r="I9"/>
    </row>
    <row r="10" spans="1:9" ht="38.25" customHeight="1" x14ac:dyDescent="0.25">
      <c r="A10" s="1" t="s">
        <v>270</v>
      </c>
      <c r="B10" s="2" t="s">
        <v>271</v>
      </c>
      <c r="C10" s="1" t="s">
        <v>3</v>
      </c>
      <c r="D10" s="2" t="s">
        <v>137</v>
      </c>
      <c r="E10" s="1" t="s">
        <v>265</v>
      </c>
    </row>
    <row r="11" spans="1:9" ht="38.25" customHeight="1" x14ac:dyDescent="0.25">
      <c r="A11" s="1" t="s">
        <v>270</v>
      </c>
      <c r="B11" s="2" t="s">
        <v>271</v>
      </c>
      <c r="C11" s="1" t="s">
        <v>4</v>
      </c>
      <c r="D11" s="2" t="s">
        <v>135</v>
      </c>
      <c r="E11" s="1" t="s">
        <v>265</v>
      </c>
    </row>
    <row r="12" spans="1:9" ht="38.25" customHeight="1" x14ac:dyDescent="0.25">
      <c r="A12" s="1" t="s">
        <v>270</v>
      </c>
      <c r="B12" s="2" t="s">
        <v>271</v>
      </c>
      <c r="C12" s="1" t="s">
        <v>5</v>
      </c>
      <c r="D12" s="2" t="s">
        <v>131</v>
      </c>
      <c r="E12" s="1" t="s">
        <v>265</v>
      </c>
    </row>
    <row r="13" spans="1:9" ht="38.25" customHeight="1" x14ac:dyDescent="0.25">
      <c r="A13" s="1" t="s">
        <v>270</v>
      </c>
      <c r="B13" s="2" t="s">
        <v>271</v>
      </c>
      <c r="C13" s="1" t="s">
        <v>6</v>
      </c>
      <c r="D13" s="2" t="s">
        <v>136</v>
      </c>
      <c r="E13" s="1" t="s">
        <v>265</v>
      </c>
    </row>
    <row r="14" spans="1:9" ht="38.25" customHeight="1" x14ac:dyDescent="0.25">
      <c r="A14" s="1" t="s">
        <v>270</v>
      </c>
      <c r="B14" s="2" t="s">
        <v>271</v>
      </c>
      <c r="C14" s="1" t="s">
        <v>7</v>
      </c>
      <c r="D14" s="2" t="s">
        <v>152</v>
      </c>
      <c r="E14" s="1" t="s">
        <v>266</v>
      </c>
    </row>
    <row r="15" spans="1:9" ht="38.25" customHeight="1" x14ac:dyDescent="0.25">
      <c r="A15" s="1" t="s">
        <v>270</v>
      </c>
      <c r="B15" s="2" t="s">
        <v>271</v>
      </c>
      <c r="C15" s="1" t="s">
        <v>8</v>
      </c>
      <c r="D15" s="2" t="s">
        <v>151</v>
      </c>
      <c r="E15" s="1" t="s">
        <v>266</v>
      </c>
    </row>
    <row r="16" spans="1:9" ht="38.25" customHeight="1" x14ac:dyDescent="0.25">
      <c r="A16" s="1" t="s">
        <v>270</v>
      </c>
      <c r="B16" s="2" t="s">
        <v>271</v>
      </c>
      <c r="C16" s="1" t="s">
        <v>9</v>
      </c>
      <c r="D16" s="2" t="s">
        <v>138</v>
      </c>
      <c r="E16" s="1" t="s">
        <v>266</v>
      </c>
    </row>
    <row r="17" spans="1:5" ht="38.25" customHeight="1" x14ac:dyDescent="0.25">
      <c r="A17" s="1" t="s">
        <v>270</v>
      </c>
      <c r="B17" s="2" t="s">
        <v>271</v>
      </c>
      <c r="C17" s="1" t="s">
        <v>272</v>
      </c>
      <c r="D17" s="2" t="s">
        <v>140</v>
      </c>
      <c r="E17" s="1" t="s">
        <v>266</v>
      </c>
    </row>
    <row r="18" spans="1:5" ht="38.25" customHeight="1" x14ac:dyDescent="0.25">
      <c r="A18" s="1" t="s">
        <v>270</v>
      </c>
      <c r="B18" s="2" t="s">
        <v>271</v>
      </c>
      <c r="C18" s="1" t="s">
        <v>10</v>
      </c>
      <c r="D18" s="2" t="s">
        <v>145</v>
      </c>
      <c r="E18" s="1" t="s">
        <v>266</v>
      </c>
    </row>
    <row r="19" spans="1:5" ht="38.25" customHeight="1" x14ac:dyDescent="0.25">
      <c r="A19" s="1" t="s">
        <v>270</v>
      </c>
      <c r="B19" s="2" t="s">
        <v>271</v>
      </c>
      <c r="C19" s="1" t="s">
        <v>11</v>
      </c>
      <c r="D19" s="2" t="s">
        <v>149</v>
      </c>
      <c r="E19" s="1" t="s">
        <v>266</v>
      </c>
    </row>
    <row r="20" spans="1:5" ht="38.25" customHeight="1" x14ac:dyDescent="0.25">
      <c r="A20" s="1" t="s">
        <v>270</v>
      </c>
      <c r="B20" s="2" t="s">
        <v>271</v>
      </c>
      <c r="C20" s="1" t="s">
        <v>12</v>
      </c>
      <c r="D20" s="2" t="s">
        <v>133</v>
      </c>
      <c r="E20" s="1" t="s">
        <v>266</v>
      </c>
    </row>
    <row r="21" spans="1:5" ht="38.25" customHeight="1" x14ac:dyDescent="0.25">
      <c r="A21" s="1" t="s">
        <v>270</v>
      </c>
      <c r="B21" s="2" t="s">
        <v>271</v>
      </c>
      <c r="C21" s="1" t="s">
        <v>13</v>
      </c>
      <c r="D21" s="2" t="s">
        <v>124</v>
      </c>
      <c r="E21" s="1" t="s">
        <v>266</v>
      </c>
    </row>
    <row r="22" spans="1:5" ht="38.25" customHeight="1" x14ac:dyDescent="0.25">
      <c r="A22" s="1" t="s">
        <v>270</v>
      </c>
      <c r="B22" s="2" t="s">
        <v>271</v>
      </c>
      <c r="C22" s="1" t="s">
        <v>14</v>
      </c>
      <c r="D22" s="2" t="s">
        <v>122</v>
      </c>
      <c r="E22" s="1" t="s">
        <v>266</v>
      </c>
    </row>
    <row r="23" spans="1:5" ht="38.25" customHeight="1" x14ac:dyDescent="0.25">
      <c r="A23" s="1" t="s">
        <v>270</v>
      </c>
      <c r="B23" s="2" t="s">
        <v>271</v>
      </c>
      <c r="C23" s="1" t="s">
        <v>15</v>
      </c>
      <c r="D23" s="2" t="s">
        <v>123</v>
      </c>
      <c r="E23" s="1" t="s">
        <v>266</v>
      </c>
    </row>
    <row r="24" spans="1:5" ht="38.25" customHeight="1" x14ac:dyDescent="0.25">
      <c r="A24" s="1" t="s">
        <v>270</v>
      </c>
      <c r="B24" s="2" t="s">
        <v>271</v>
      </c>
      <c r="C24" s="1" t="s">
        <v>16</v>
      </c>
      <c r="D24" s="2" t="s">
        <v>144</v>
      </c>
      <c r="E24" s="1" t="s">
        <v>267</v>
      </c>
    </row>
    <row r="25" spans="1:5" ht="38.25" customHeight="1" x14ac:dyDescent="0.25">
      <c r="A25" s="1" t="s">
        <v>270</v>
      </c>
      <c r="B25" s="2" t="s">
        <v>271</v>
      </c>
      <c r="C25" s="1" t="s">
        <v>17</v>
      </c>
      <c r="D25" s="2" t="s">
        <v>142</v>
      </c>
      <c r="E25" s="1" t="s">
        <v>267</v>
      </c>
    </row>
    <row r="26" spans="1:5" ht="38.25" customHeight="1" x14ac:dyDescent="0.25">
      <c r="A26" s="1" t="s">
        <v>270</v>
      </c>
      <c r="B26" s="2" t="s">
        <v>271</v>
      </c>
      <c r="C26" s="1" t="s">
        <v>18</v>
      </c>
      <c r="D26" s="2" t="s">
        <v>150</v>
      </c>
      <c r="E26" s="1" t="s">
        <v>267</v>
      </c>
    </row>
    <row r="27" spans="1:5" ht="38.25" customHeight="1" x14ac:dyDescent="0.25">
      <c r="A27" s="1" t="s">
        <v>270</v>
      </c>
      <c r="B27" s="2" t="s">
        <v>271</v>
      </c>
      <c r="C27" s="1" t="s">
        <v>19</v>
      </c>
      <c r="D27" s="2" t="s">
        <v>130</v>
      </c>
      <c r="E27" s="1" t="s">
        <v>267</v>
      </c>
    </row>
    <row r="28" spans="1:5" ht="38.25" customHeight="1" x14ac:dyDescent="0.25">
      <c r="A28" s="1" t="s">
        <v>270</v>
      </c>
      <c r="B28" s="2" t="s">
        <v>271</v>
      </c>
      <c r="C28" s="1" t="s">
        <v>20</v>
      </c>
      <c r="D28" s="2" t="s">
        <v>143</v>
      </c>
      <c r="E28" s="1" t="s">
        <v>267</v>
      </c>
    </row>
    <row r="29" spans="1:5" ht="38.25" customHeight="1" x14ac:dyDescent="0.25">
      <c r="A29" s="1" t="s">
        <v>270</v>
      </c>
      <c r="B29" s="2" t="s">
        <v>271</v>
      </c>
      <c r="C29" s="1" t="s">
        <v>21</v>
      </c>
      <c r="D29" s="2" t="s">
        <v>125</v>
      </c>
      <c r="E29" s="1" t="s">
        <v>267</v>
      </c>
    </row>
    <row r="30" spans="1:5" ht="38.25" customHeight="1" x14ac:dyDescent="0.25">
      <c r="A30" s="1" t="s">
        <v>270</v>
      </c>
      <c r="B30" s="2" t="s">
        <v>271</v>
      </c>
      <c r="C30" s="1" t="s">
        <v>22</v>
      </c>
      <c r="D30" s="2" t="s">
        <v>147</v>
      </c>
      <c r="E30" s="1" t="s">
        <v>267</v>
      </c>
    </row>
    <row r="31" spans="1:5" ht="38.25" customHeight="1" x14ac:dyDescent="0.25">
      <c r="A31" s="1" t="s">
        <v>270</v>
      </c>
      <c r="B31" s="2" t="s">
        <v>271</v>
      </c>
      <c r="C31" s="1" t="s">
        <v>23</v>
      </c>
      <c r="D31" s="2" t="s">
        <v>141</v>
      </c>
      <c r="E31" s="1" t="s">
        <v>267</v>
      </c>
    </row>
    <row r="32" spans="1:5" ht="38.25" customHeight="1" x14ac:dyDescent="0.25">
      <c r="A32" s="1" t="s">
        <v>270</v>
      </c>
      <c r="B32" s="2" t="s">
        <v>271</v>
      </c>
      <c r="C32" s="1" t="s">
        <v>24</v>
      </c>
      <c r="D32" s="2" t="s">
        <v>148</v>
      </c>
      <c r="E32" s="1" t="s">
        <v>267</v>
      </c>
    </row>
    <row r="33" spans="1:5" ht="38.25" customHeight="1" x14ac:dyDescent="0.25">
      <c r="A33" s="1" t="s">
        <v>270</v>
      </c>
      <c r="B33" s="2" t="s">
        <v>271</v>
      </c>
      <c r="C33" s="1" t="s">
        <v>25</v>
      </c>
      <c r="D33" s="2" t="s">
        <v>146</v>
      </c>
      <c r="E33" s="1" t="s">
        <v>267</v>
      </c>
    </row>
    <row r="34" spans="1:5" ht="38.25" customHeight="1" x14ac:dyDescent="0.25">
      <c r="A34" s="1" t="s">
        <v>270</v>
      </c>
      <c r="B34" s="2" t="s">
        <v>271</v>
      </c>
      <c r="C34" s="1" t="s">
        <v>26</v>
      </c>
      <c r="D34" s="2" t="s">
        <v>121</v>
      </c>
      <c r="E34" s="1" t="s">
        <v>267</v>
      </c>
    </row>
    <row r="35" spans="1:5" ht="38.25" customHeight="1" x14ac:dyDescent="0.25">
      <c r="A35" s="1" t="s">
        <v>270</v>
      </c>
      <c r="B35" s="2" t="s">
        <v>271</v>
      </c>
      <c r="C35" s="1" t="s">
        <v>27</v>
      </c>
      <c r="D35" s="2" t="s">
        <v>127</v>
      </c>
      <c r="E35" s="1" t="s">
        <v>263</v>
      </c>
    </row>
    <row r="36" spans="1:5" ht="38.25" customHeight="1" x14ac:dyDescent="0.25">
      <c r="A36" s="1" t="s">
        <v>270</v>
      </c>
      <c r="B36" s="2" t="s">
        <v>271</v>
      </c>
      <c r="C36" s="1" t="s">
        <v>28</v>
      </c>
      <c r="D36" s="2" t="s">
        <v>129</v>
      </c>
      <c r="E36" s="1" t="s">
        <v>263</v>
      </c>
    </row>
    <row r="37" spans="1:5" ht="38.25" customHeight="1" x14ac:dyDescent="0.25">
      <c r="A37" s="1" t="s">
        <v>270</v>
      </c>
      <c r="B37" s="2" t="s">
        <v>271</v>
      </c>
      <c r="C37" s="1" t="s">
        <v>29</v>
      </c>
      <c r="D37" s="2" t="s">
        <v>126</v>
      </c>
      <c r="E37" s="1" t="s">
        <v>263</v>
      </c>
    </row>
    <row r="38" spans="1:5" ht="38.25" customHeight="1" x14ac:dyDescent="0.25">
      <c r="A38" s="1" t="s">
        <v>270</v>
      </c>
      <c r="B38" s="2" t="s">
        <v>271</v>
      </c>
      <c r="C38" s="1" t="s">
        <v>30</v>
      </c>
      <c r="D38" s="2" t="s">
        <v>128</v>
      </c>
      <c r="E38" s="1" t="s">
        <v>263</v>
      </c>
    </row>
    <row r="39" spans="1:5" ht="38.25" customHeight="1" x14ac:dyDescent="0.25">
      <c r="A39" s="1" t="s">
        <v>273</v>
      </c>
      <c r="B39" s="2" t="s">
        <v>248</v>
      </c>
      <c r="C39" s="1" t="s">
        <v>53</v>
      </c>
      <c r="D39" s="2" t="s">
        <v>183</v>
      </c>
      <c r="E39" s="1" t="s">
        <v>265</v>
      </c>
    </row>
    <row r="40" spans="1:5" ht="38.25" customHeight="1" x14ac:dyDescent="0.25">
      <c r="A40" s="1" t="s">
        <v>273</v>
      </c>
      <c r="B40" s="2" t="s">
        <v>248</v>
      </c>
      <c r="C40" s="1" t="s">
        <v>54</v>
      </c>
      <c r="D40" s="2" t="s">
        <v>181</v>
      </c>
      <c r="E40" s="1" t="s">
        <v>265</v>
      </c>
    </row>
    <row r="41" spans="1:5" ht="38.25" customHeight="1" x14ac:dyDescent="0.25">
      <c r="A41" s="1" t="s">
        <v>273</v>
      </c>
      <c r="B41" s="2" t="s">
        <v>248</v>
      </c>
      <c r="C41" s="1" t="s">
        <v>55</v>
      </c>
      <c r="D41" s="2" t="s">
        <v>177</v>
      </c>
      <c r="E41" s="1" t="s">
        <v>266</v>
      </c>
    </row>
    <row r="42" spans="1:5" ht="38.25" customHeight="1" x14ac:dyDescent="0.25">
      <c r="A42" s="1" t="s">
        <v>273</v>
      </c>
      <c r="B42" s="2" t="s">
        <v>248</v>
      </c>
      <c r="C42" s="1" t="s">
        <v>56</v>
      </c>
      <c r="D42" s="2" t="s">
        <v>185</v>
      </c>
      <c r="E42" s="1" t="s">
        <v>266</v>
      </c>
    </row>
    <row r="43" spans="1:5" ht="38.25" customHeight="1" x14ac:dyDescent="0.25">
      <c r="A43" s="1" t="s">
        <v>273</v>
      </c>
      <c r="B43" s="2" t="s">
        <v>248</v>
      </c>
      <c r="C43" s="1" t="s">
        <v>57</v>
      </c>
      <c r="D43" s="2" t="s">
        <v>184</v>
      </c>
      <c r="E43" s="1" t="s">
        <v>266</v>
      </c>
    </row>
    <row r="44" spans="1:5" ht="38.25" customHeight="1" x14ac:dyDescent="0.25">
      <c r="A44" s="1" t="s">
        <v>273</v>
      </c>
      <c r="B44" s="2" t="s">
        <v>248</v>
      </c>
      <c r="C44" s="1" t="s">
        <v>58</v>
      </c>
      <c r="D44" s="2" t="s">
        <v>182</v>
      </c>
      <c r="E44" s="1" t="s">
        <v>266</v>
      </c>
    </row>
    <row r="45" spans="1:5" ht="38.25" customHeight="1" x14ac:dyDescent="0.25">
      <c r="A45" s="1" t="s">
        <v>273</v>
      </c>
      <c r="B45" s="2" t="s">
        <v>248</v>
      </c>
      <c r="C45" s="1" t="s">
        <v>59</v>
      </c>
      <c r="D45" s="2" t="s">
        <v>191</v>
      </c>
      <c r="E45" s="1" t="s">
        <v>266</v>
      </c>
    </row>
    <row r="46" spans="1:5" ht="38.25" customHeight="1" x14ac:dyDescent="0.25">
      <c r="A46" s="1" t="s">
        <v>273</v>
      </c>
      <c r="B46" s="2" t="s">
        <v>248</v>
      </c>
      <c r="C46" s="1" t="s">
        <v>60</v>
      </c>
      <c r="D46" s="2" t="s">
        <v>179</v>
      </c>
      <c r="E46" s="1" t="s">
        <v>266</v>
      </c>
    </row>
    <row r="47" spans="1:5" ht="38.25" customHeight="1" x14ac:dyDescent="0.25">
      <c r="A47" s="1" t="s">
        <v>273</v>
      </c>
      <c r="B47" s="2" t="s">
        <v>248</v>
      </c>
      <c r="C47" s="1" t="s">
        <v>61</v>
      </c>
      <c r="D47" s="2" t="s">
        <v>180</v>
      </c>
      <c r="E47" s="1" t="s">
        <v>266</v>
      </c>
    </row>
    <row r="48" spans="1:5" ht="38.25" customHeight="1" x14ac:dyDescent="0.25">
      <c r="A48" s="1" t="s">
        <v>273</v>
      </c>
      <c r="B48" s="2" t="s">
        <v>248</v>
      </c>
      <c r="C48" s="1" t="s">
        <v>62</v>
      </c>
      <c r="D48" s="2" t="s">
        <v>188</v>
      </c>
      <c r="E48" s="1" t="s">
        <v>267</v>
      </c>
    </row>
    <row r="49" spans="1:5" ht="38.25" customHeight="1" x14ac:dyDescent="0.25">
      <c r="A49" s="1" t="s">
        <v>273</v>
      </c>
      <c r="B49" s="2" t="s">
        <v>248</v>
      </c>
      <c r="C49" s="1" t="s">
        <v>63</v>
      </c>
      <c r="D49" s="2" t="s">
        <v>187</v>
      </c>
      <c r="E49" s="1" t="s">
        <v>267</v>
      </c>
    </row>
    <row r="50" spans="1:5" ht="38.25" customHeight="1" x14ac:dyDescent="0.25">
      <c r="A50" s="1" t="s">
        <v>273</v>
      </c>
      <c r="B50" s="2" t="s">
        <v>248</v>
      </c>
      <c r="C50" s="1" t="s">
        <v>64</v>
      </c>
      <c r="D50" s="2" t="s">
        <v>175</v>
      </c>
      <c r="E50" s="1" t="s">
        <v>267</v>
      </c>
    </row>
    <row r="51" spans="1:5" ht="38.25" customHeight="1" x14ac:dyDescent="0.25">
      <c r="A51" s="1" t="s">
        <v>273</v>
      </c>
      <c r="B51" s="2" t="s">
        <v>248</v>
      </c>
      <c r="C51" s="1" t="s">
        <v>65</v>
      </c>
      <c r="D51" s="2" t="s">
        <v>176</v>
      </c>
      <c r="E51" s="1" t="s">
        <v>267</v>
      </c>
    </row>
    <row r="52" spans="1:5" ht="38.25" customHeight="1" x14ac:dyDescent="0.25">
      <c r="A52" s="1" t="s">
        <v>273</v>
      </c>
      <c r="B52" s="2" t="s">
        <v>248</v>
      </c>
      <c r="C52" s="1" t="s">
        <v>66</v>
      </c>
      <c r="D52" s="2" t="s">
        <v>190</v>
      </c>
      <c r="E52" s="1" t="s">
        <v>267</v>
      </c>
    </row>
    <row r="53" spans="1:5" ht="38.25" customHeight="1" x14ac:dyDescent="0.25">
      <c r="A53" s="1" t="s">
        <v>273</v>
      </c>
      <c r="B53" s="2" t="s">
        <v>248</v>
      </c>
      <c r="C53" s="1" t="s">
        <v>67</v>
      </c>
      <c r="D53" s="2" t="s">
        <v>186</v>
      </c>
      <c r="E53" s="1" t="s">
        <v>264</v>
      </c>
    </row>
    <row r="54" spans="1:5" ht="38.25" customHeight="1" x14ac:dyDescent="0.25">
      <c r="A54" s="1" t="s">
        <v>273</v>
      </c>
      <c r="B54" s="2" t="s">
        <v>248</v>
      </c>
      <c r="C54" s="1" t="s">
        <v>68</v>
      </c>
      <c r="D54" s="2" t="s">
        <v>178</v>
      </c>
      <c r="E54" s="1" t="s">
        <v>263</v>
      </c>
    </row>
    <row r="55" spans="1:5" ht="38.25" customHeight="1" x14ac:dyDescent="0.25">
      <c r="A55" s="1" t="s">
        <v>273</v>
      </c>
      <c r="B55" s="2" t="s">
        <v>248</v>
      </c>
      <c r="C55" s="1" t="s">
        <v>69</v>
      </c>
      <c r="D55" s="2" t="s">
        <v>189</v>
      </c>
      <c r="E55" s="1" t="s">
        <v>263</v>
      </c>
    </row>
    <row r="56" spans="1:5" ht="38.25" customHeight="1" x14ac:dyDescent="0.25">
      <c r="A56" s="1" t="s">
        <v>274</v>
      </c>
      <c r="B56" s="2" t="s">
        <v>247</v>
      </c>
      <c r="C56" s="1" t="s">
        <v>41</v>
      </c>
      <c r="D56" s="2" t="s">
        <v>169</v>
      </c>
      <c r="E56" s="1" t="s">
        <v>265</v>
      </c>
    </row>
    <row r="57" spans="1:5" ht="38.25" customHeight="1" x14ac:dyDescent="0.25">
      <c r="A57" s="1" t="s">
        <v>274</v>
      </c>
      <c r="B57" s="2" t="s">
        <v>247</v>
      </c>
      <c r="C57" s="1" t="s">
        <v>42</v>
      </c>
      <c r="D57" s="2" t="s">
        <v>164</v>
      </c>
      <c r="E57" s="1" t="s">
        <v>266</v>
      </c>
    </row>
    <row r="58" spans="1:5" ht="38.25" customHeight="1" x14ac:dyDescent="0.25">
      <c r="A58" s="1" t="s">
        <v>274</v>
      </c>
      <c r="B58" s="2" t="s">
        <v>247</v>
      </c>
      <c r="C58" s="1" t="s">
        <v>43</v>
      </c>
      <c r="D58" s="2" t="s">
        <v>168</v>
      </c>
      <c r="E58" s="1" t="s">
        <v>267</v>
      </c>
    </row>
    <row r="59" spans="1:5" ht="38.25" customHeight="1" x14ac:dyDescent="0.25">
      <c r="A59" s="1" t="s">
        <v>274</v>
      </c>
      <c r="B59" s="2" t="s">
        <v>247</v>
      </c>
      <c r="C59" s="1" t="s">
        <v>44</v>
      </c>
      <c r="D59" s="2" t="s">
        <v>174</v>
      </c>
      <c r="E59" s="1" t="s">
        <v>267</v>
      </c>
    </row>
    <row r="60" spans="1:5" ht="38.25" customHeight="1" x14ac:dyDescent="0.25">
      <c r="A60" s="1" t="s">
        <v>274</v>
      </c>
      <c r="B60" s="2" t="s">
        <v>247</v>
      </c>
      <c r="C60" s="1" t="s">
        <v>45</v>
      </c>
      <c r="D60" s="2" t="s">
        <v>167</v>
      </c>
      <c r="E60" s="1" t="s">
        <v>267</v>
      </c>
    </row>
    <row r="61" spans="1:5" ht="38.25" customHeight="1" x14ac:dyDescent="0.25">
      <c r="A61" s="1" t="s">
        <v>274</v>
      </c>
      <c r="B61" s="2" t="s">
        <v>247</v>
      </c>
      <c r="C61" s="1" t="s">
        <v>46</v>
      </c>
      <c r="D61" s="2" t="s">
        <v>163</v>
      </c>
      <c r="E61" s="1" t="s">
        <v>267</v>
      </c>
    </row>
    <row r="62" spans="1:5" ht="38.25" customHeight="1" x14ac:dyDescent="0.25">
      <c r="A62" s="1" t="s">
        <v>274</v>
      </c>
      <c r="B62" s="2" t="s">
        <v>247</v>
      </c>
      <c r="C62" s="1" t="s">
        <v>47</v>
      </c>
      <c r="D62" s="2" t="s">
        <v>171</v>
      </c>
      <c r="E62" s="1" t="s">
        <v>267</v>
      </c>
    </row>
    <row r="63" spans="1:5" ht="38.25" customHeight="1" x14ac:dyDescent="0.25">
      <c r="A63" s="1" t="s">
        <v>274</v>
      </c>
      <c r="B63" s="2" t="s">
        <v>247</v>
      </c>
      <c r="C63" s="1" t="s">
        <v>48</v>
      </c>
      <c r="D63" s="2" t="s">
        <v>166</v>
      </c>
      <c r="E63" s="1" t="s">
        <v>267</v>
      </c>
    </row>
    <row r="64" spans="1:5" ht="38.25" customHeight="1" x14ac:dyDescent="0.25">
      <c r="A64" s="1" t="s">
        <v>274</v>
      </c>
      <c r="B64" s="2" t="s">
        <v>247</v>
      </c>
      <c r="C64" s="1" t="s">
        <v>49</v>
      </c>
      <c r="D64" s="2" t="s">
        <v>172</v>
      </c>
      <c r="E64" s="1" t="s">
        <v>263</v>
      </c>
    </row>
    <row r="65" spans="1:5" ht="38.25" customHeight="1" x14ac:dyDescent="0.25">
      <c r="A65" s="1" t="s">
        <v>274</v>
      </c>
      <c r="B65" s="2" t="s">
        <v>247</v>
      </c>
      <c r="C65" s="1" t="s">
        <v>50</v>
      </c>
      <c r="D65" s="2" t="s">
        <v>170</v>
      </c>
      <c r="E65" s="1" t="s">
        <v>263</v>
      </c>
    </row>
    <row r="66" spans="1:5" ht="38.25" customHeight="1" x14ac:dyDescent="0.25">
      <c r="A66" s="1" t="s">
        <v>274</v>
      </c>
      <c r="B66" s="2" t="s">
        <v>247</v>
      </c>
      <c r="C66" s="1" t="s">
        <v>51</v>
      </c>
      <c r="D66" s="2" t="s">
        <v>173</v>
      </c>
      <c r="E66" s="1" t="s">
        <v>263</v>
      </c>
    </row>
    <row r="67" spans="1:5" ht="38.25" customHeight="1" x14ac:dyDescent="0.25">
      <c r="A67" s="1" t="s">
        <v>274</v>
      </c>
      <c r="B67" s="2" t="s">
        <v>247</v>
      </c>
      <c r="C67" s="1" t="s">
        <v>52</v>
      </c>
      <c r="D67" s="2" t="s">
        <v>165</v>
      </c>
      <c r="E67" s="1" t="s">
        <v>263</v>
      </c>
    </row>
    <row r="68" spans="1:5" ht="38.25" customHeight="1" x14ac:dyDescent="0.25">
      <c r="A68" s="1" t="s">
        <v>275</v>
      </c>
      <c r="B68" s="2" t="s">
        <v>246</v>
      </c>
      <c r="C68" s="1" t="s">
        <v>31</v>
      </c>
      <c r="D68" s="2" t="s">
        <v>155</v>
      </c>
      <c r="E68" s="1" t="s">
        <v>267</v>
      </c>
    </row>
    <row r="69" spans="1:5" ht="38.25" customHeight="1" x14ac:dyDescent="0.25">
      <c r="A69" s="1" t="s">
        <v>275</v>
      </c>
      <c r="B69" s="2" t="s">
        <v>246</v>
      </c>
      <c r="C69" s="1" t="s">
        <v>32</v>
      </c>
      <c r="D69" s="2" t="s">
        <v>159</v>
      </c>
      <c r="E69" s="1" t="s">
        <v>267</v>
      </c>
    </row>
    <row r="70" spans="1:5" ht="38.25" customHeight="1" x14ac:dyDescent="0.25">
      <c r="A70" s="1" t="s">
        <v>275</v>
      </c>
      <c r="B70" s="2" t="s">
        <v>246</v>
      </c>
      <c r="C70" s="1" t="s">
        <v>33</v>
      </c>
      <c r="D70" s="2" t="s">
        <v>154</v>
      </c>
      <c r="E70" s="1" t="s">
        <v>267</v>
      </c>
    </row>
    <row r="71" spans="1:5" ht="38.25" customHeight="1" x14ac:dyDescent="0.25">
      <c r="A71" s="1" t="s">
        <v>275</v>
      </c>
      <c r="B71" s="2" t="s">
        <v>246</v>
      </c>
      <c r="C71" s="1" t="s">
        <v>34</v>
      </c>
      <c r="D71" s="2" t="s">
        <v>156</v>
      </c>
      <c r="E71" s="1" t="s">
        <v>263</v>
      </c>
    </row>
    <row r="72" spans="1:5" ht="38.25" customHeight="1" x14ac:dyDescent="0.25">
      <c r="A72" s="1" t="s">
        <v>275</v>
      </c>
      <c r="B72" s="2" t="s">
        <v>246</v>
      </c>
      <c r="C72" s="1" t="s">
        <v>35</v>
      </c>
      <c r="D72" s="2" t="s">
        <v>157</v>
      </c>
      <c r="E72" s="1" t="s">
        <v>263</v>
      </c>
    </row>
    <row r="73" spans="1:5" ht="38.25" customHeight="1" x14ac:dyDescent="0.25">
      <c r="A73" s="1" t="s">
        <v>275</v>
      </c>
      <c r="B73" s="2" t="s">
        <v>246</v>
      </c>
      <c r="C73" s="1" t="s">
        <v>36</v>
      </c>
      <c r="D73" s="2" t="s">
        <v>160</v>
      </c>
      <c r="E73" s="1" t="s">
        <v>263</v>
      </c>
    </row>
    <row r="74" spans="1:5" ht="38.25" customHeight="1" x14ac:dyDescent="0.25">
      <c r="A74" s="1" t="s">
        <v>275</v>
      </c>
      <c r="B74" s="2" t="s">
        <v>246</v>
      </c>
      <c r="C74" s="1" t="s">
        <v>37</v>
      </c>
      <c r="D74" s="2" t="s">
        <v>153</v>
      </c>
      <c r="E74" s="1" t="s">
        <v>263</v>
      </c>
    </row>
    <row r="75" spans="1:5" ht="38.25" customHeight="1" x14ac:dyDescent="0.25">
      <c r="A75" s="1" t="s">
        <v>275</v>
      </c>
      <c r="B75" s="2" t="s">
        <v>246</v>
      </c>
      <c r="C75" s="1" t="s">
        <v>38</v>
      </c>
      <c r="D75" s="2" t="s">
        <v>162</v>
      </c>
      <c r="E75" s="1" t="s">
        <v>263</v>
      </c>
    </row>
    <row r="76" spans="1:5" ht="38.25" customHeight="1" x14ac:dyDescent="0.25">
      <c r="A76" s="1" t="s">
        <v>275</v>
      </c>
      <c r="B76" s="2" t="s">
        <v>246</v>
      </c>
      <c r="C76" s="1" t="s">
        <v>39</v>
      </c>
      <c r="D76" s="2" t="s">
        <v>158</v>
      </c>
      <c r="E76" s="1" t="s">
        <v>263</v>
      </c>
    </row>
    <row r="77" spans="1:5" ht="38.25" customHeight="1" x14ac:dyDescent="0.25">
      <c r="A77" s="1" t="s">
        <v>275</v>
      </c>
      <c r="B77" s="2" t="s">
        <v>246</v>
      </c>
      <c r="C77" s="1" t="s">
        <v>40</v>
      </c>
      <c r="D77" s="2" t="s">
        <v>161</v>
      </c>
      <c r="E77" s="1" t="s">
        <v>263</v>
      </c>
    </row>
    <row r="78" spans="1:5" ht="38.25" customHeight="1" x14ac:dyDescent="0.25">
      <c r="A78" s="1" t="s">
        <v>276</v>
      </c>
      <c r="B78" s="2" t="s">
        <v>251</v>
      </c>
      <c r="C78" s="1" t="s">
        <v>83</v>
      </c>
      <c r="D78" s="2" t="s">
        <v>208</v>
      </c>
      <c r="E78" s="1" t="s">
        <v>266</v>
      </c>
    </row>
    <row r="79" spans="1:5" ht="38.25" customHeight="1" x14ac:dyDescent="0.25">
      <c r="A79" s="1" t="s">
        <v>276</v>
      </c>
      <c r="B79" s="2" t="s">
        <v>251</v>
      </c>
      <c r="C79" s="1" t="s">
        <v>84</v>
      </c>
      <c r="D79" s="2" t="s">
        <v>209</v>
      </c>
      <c r="E79" s="1" t="s">
        <v>267</v>
      </c>
    </row>
    <row r="80" spans="1:5" ht="38.25" customHeight="1" x14ac:dyDescent="0.25">
      <c r="A80" s="1" t="s">
        <v>276</v>
      </c>
      <c r="B80" s="2" t="s">
        <v>251</v>
      </c>
      <c r="C80" s="1" t="s">
        <v>85</v>
      </c>
      <c r="D80" s="2" t="s">
        <v>205</v>
      </c>
      <c r="E80" s="1" t="s">
        <v>267</v>
      </c>
    </row>
    <row r="81" spans="1:5" ht="38.25" customHeight="1" x14ac:dyDescent="0.25">
      <c r="A81" s="1" t="s">
        <v>276</v>
      </c>
      <c r="B81" s="2" t="s">
        <v>251</v>
      </c>
      <c r="C81" s="1" t="s">
        <v>86</v>
      </c>
      <c r="D81" s="2" t="s">
        <v>207</v>
      </c>
      <c r="E81" s="1" t="s">
        <v>267</v>
      </c>
    </row>
    <row r="82" spans="1:5" ht="38.25" customHeight="1" x14ac:dyDescent="0.25">
      <c r="A82" s="1" t="s">
        <v>276</v>
      </c>
      <c r="B82" s="2" t="s">
        <v>251</v>
      </c>
      <c r="C82" s="1" t="s">
        <v>87</v>
      </c>
      <c r="D82" s="2" t="s">
        <v>206</v>
      </c>
      <c r="E82" s="1" t="s">
        <v>263</v>
      </c>
    </row>
    <row r="83" spans="1:5" ht="38.25" customHeight="1" x14ac:dyDescent="0.25">
      <c r="A83" s="1" t="s">
        <v>276</v>
      </c>
      <c r="B83" s="2" t="s">
        <v>251</v>
      </c>
      <c r="C83" s="1" t="s">
        <v>88</v>
      </c>
      <c r="D83" s="2" t="s">
        <v>210</v>
      </c>
      <c r="E83" s="1" t="s">
        <v>263</v>
      </c>
    </row>
    <row r="84" spans="1:5" ht="38.25" customHeight="1" x14ac:dyDescent="0.25">
      <c r="A84" s="1" t="s">
        <v>276</v>
      </c>
      <c r="B84" s="2" t="s">
        <v>251</v>
      </c>
      <c r="C84" s="1" t="s">
        <v>89</v>
      </c>
      <c r="D84" s="2" t="s">
        <v>211</v>
      </c>
      <c r="E84" s="1" t="s">
        <v>263</v>
      </c>
    </row>
    <row r="85" spans="1:5" ht="38.25" customHeight="1" x14ac:dyDescent="0.25">
      <c r="A85" s="1" t="s">
        <v>276</v>
      </c>
      <c r="B85" s="2" t="s">
        <v>251</v>
      </c>
      <c r="C85" s="1" t="s">
        <v>90</v>
      </c>
      <c r="D85" s="2" t="s">
        <v>212</v>
      </c>
      <c r="E85" s="1" t="s">
        <v>263</v>
      </c>
    </row>
    <row r="86" spans="1:5" ht="38.25" customHeight="1" x14ac:dyDescent="0.25">
      <c r="A86" s="1" t="s">
        <v>277</v>
      </c>
      <c r="B86" s="2" t="s">
        <v>250</v>
      </c>
      <c r="C86" s="1" t="s">
        <v>75</v>
      </c>
      <c r="D86" s="2" t="s">
        <v>197</v>
      </c>
      <c r="E86" s="1" t="s">
        <v>265</v>
      </c>
    </row>
    <row r="87" spans="1:5" ht="38.25" customHeight="1" x14ac:dyDescent="0.25">
      <c r="A87" s="1" t="s">
        <v>277</v>
      </c>
      <c r="B87" s="2" t="s">
        <v>250</v>
      </c>
      <c r="C87" s="1" t="s">
        <v>76</v>
      </c>
      <c r="D87" s="2" t="s">
        <v>202</v>
      </c>
      <c r="E87" s="1" t="s">
        <v>267</v>
      </c>
    </row>
    <row r="88" spans="1:5" ht="38.25" customHeight="1" x14ac:dyDescent="0.25">
      <c r="A88" s="1" t="s">
        <v>277</v>
      </c>
      <c r="B88" s="2" t="s">
        <v>250</v>
      </c>
      <c r="C88" s="1" t="s">
        <v>77</v>
      </c>
      <c r="D88" s="2" t="s">
        <v>199</v>
      </c>
      <c r="E88" s="1" t="s">
        <v>267</v>
      </c>
    </row>
    <row r="89" spans="1:5" ht="38.25" customHeight="1" x14ac:dyDescent="0.25">
      <c r="A89" s="1" t="s">
        <v>277</v>
      </c>
      <c r="B89" s="2" t="s">
        <v>250</v>
      </c>
      <c r="C89" s="1" t="s">
        <v>78</v>
      </c>
      <c r="D89" s="2" t="s">
        <v>200</v>
      </c>
      <c r="E89" s="1" t="s">
        <v>263</v>
      </c>
    </row>
    <row r="90" spans="1:5" ht="38.25" customHeight="1" x14ac:dyDescent="0.25">
      <c r="A90" s="1" t="s">
        <v>277</v>
      </c>
      <c r="B90" s="2" t="s">
        <v>250</v>
      </c>
      <c r="C90" s="1" t="s">
        <v>79</v>
      </c>
      <c r="D90" s="2" t="s">
        <v>204</v>
      </c>
      <c r="E90" s="1" t="s">
        <v>263</v>
      </c>
    </row>
    <row r="91" spans="1:5" ht="38.25" customHeight="1" x14ac:dyDescent="0.25">
      <c r="A91" s="1" t="s">
        <v>277</v>
      </c>
      <c r="B91" s="2" t="s">
        <v>250</v>
      </c>
      <c r="C91" s="1" t="s">
        <v>80</v>
      </c>
      <c r="D91" s="2" t="s">
        <v>201</v>
      </c>
      <c r="E91" s="1" t="s">
        <v>263</v>
      </c>
    </row>
    <row r="92" spans="1:5" ht="38.25" customHeight="1" x14ac:dyDescent="0.25">
      <c r="A92" s="1" t="s">
        <v>277</v>
      </c>
      <c r="B92" s="2" t="s">
        <v>250</v>
      </c>
      <c r="C92" s="1" t="s">
        <v>81</v>
      </c>
      <c r="D92" s="2" t="s">
        <v>203</v>
      </c>
      <c r="E92" s="1" t="s">
        <v>263</v>
      </c>
    </row>
    <row r="93" spans="1:5" ht="38.25" customHeight="1" x14ac:dyDescent="0.25">
      <c r="A93" s="1" t="s">
        <v>277</v>
      </c>
      <c r="B93" s="2" t="s">
        <v>250</v>
      </c>
      <c r="C93" s="1" t="s">
        <v>82</v>
      </c>
      <c r="D93" s="2" t="s">
        <v>198</v>
      </c>
      <c r="E93" s="1" t="s">
        <v>263</v>
      </c>
    </row>
    <row r="94" spans="1:5" ht="38.25" customHeight="1" x14ac:dyDescent="0.25">
      <c r="A94" s="1" t="s">
        <v>278</v>
      </c>
      <c r="B94" s="2" t="s">
        <v>254</v>
      </c>
      <c r="C94" s="1" t="s">
        <v>101</v>
      </c>
      <c r="D94" s="2" t="s">
        <v>224</v>
      </c>
      <c r="E94" s="1" t="s">
        <v>267</v>
      </c>
    </row>
    <row r="95" spans="1:5" ht="38.25" customHeight="1" x14ac:dyDescent="0.25">
      <c r="A95" s="1" t="s">
        <v>278</v>
      </c>
      <c r="B95" s="2" t="s">
        <v>254</v>
      </c>
      <c r="C95" s="1" t="s">
        <v>102</v>
      </c>
      <c r="D95" s="2" t="s">
        <v>223</v>
      </c>
      <c r="E95" s="1" t="s">
        <v>263</v>
      </c>
    </row>
    <row r="96" spans="1:5" ht="38.25" customHeight="1" x14ac:dyDescent="0.25">
      <c r="A96" s="1" t="s">
        <v>278</v>
      </c>
      <c r="B96" s="2" t="s">
        <v>254</v>
      </c>
      <c r="C96" s="1" t="s">
        <v>103</v>
      </c>
      <c r="D96" s="2" t="s">
        <v>225</v>
      </c>
      <c r="E96" s="1" t="s">
        <v>263</v>
      </c>
    </row>
    <row r="97" spans="1:5" ht="38.25" customHeight="1" x14ac:dyDescent="0.25">
      <c r="A97" s="1" t="s">
        <v>278</v>
      </c>
      <c r="B97" s="2" t="s">
        <v>254</v>
      </c>
      <c r="C97" s="1" t="s">
        <v>104</v>
      </c>
      <c r="D97" s="2" t="s">
        <v>227</v>
      </c>
      <c r="E97" s="1" t="s">
        <v>263</v>
      </c>
    </row>
    <row r="98" spans="1:5" ht="38.25" customHeight="1" x14ac:dyDescent="0.25">
      <c r="A98" s="1" t="s">
        <v>278</v>
      </c>
      <c r="B98" s="2" t="s">
        <v>254</v>
      </c>
      <c r="C98" s="1" t="s">
        <v>105</v>
      </c>
      <c r="D98" s="2" t="s">
        <v>228</v>
      </c>
      <c r="E98" s="1" t="s">
        <v>263</v>
      </c>
    </row>
    <row r="99" spans="1:5" ht="38.25" customHeight="1" x14ac:dyDescent="0.25">
      <c r="A99" s="1" t="s">
        <v>278</v>
      </c>
      <c r="B99" s="2" t="s">
        <v>254</v>
      </c>
      <c r="C99" s="1" t="s">
        <v>106</v>
      </c>
      <c r="D99" s="2" t="s">
        <v>226</v>
      </c>
      <c r="E99" s="1" t="s">
        <v>263</v>
      </c>
    </row>
    <row r="100" spans="1:5" ht="38.25" customHeight="1" x14ac:dyDescent="0.25">
      <c r="A100" s="1" t="s">
        <v>279</v>
      </c>
      <c r="B100" s="2" t="s">
        <v>253</v>
      </c>
      <c r="C100" s="1" t="s">
        <v>95</v>
      </c>
      <c r="D100" s="2" t="s">
        <v>221</v>
      </c>
      <c r="E100" s="1" t="s">
        <v>267</v>
      </c>
    </row>
    <row r="101" spans="1:5" ht="38.25" customHeight="1" x14ac:dyDescent="0.25">
      <c r="A101" s="1" t="s">
        <v>279</v>
      </c>
      <c r="B101" s="2" t="s">
        <v>253</v>
      </c>
      <c r="C101" s="1" t="s">
        <v>96</v>
      </c>
      <c r="D101" s="2" t="s">
        <v>222</v>
      </c>
      <c r="E101" s="1" t="s">
        <v>267</v>
      </c>
    </row>
    <row r="102" spans="1:5" ht="38.25" customHeight="1" x14ac:dyDescent="0.25">
      <c r="A102" s="1" t="s">
        <v>279</v>
      </c>
      <c r="B102" s="2" t="s">
        <v>253</v>
      </c>
      <c r="C102" s="1" t="s">
        <v>97</v>
      </c>
      <c r="D102" s="2" t="s">
        <v>220</v>
      </c>
      <c r="E102" s="1" t="s">
        <v>267</v>
      </c>
    </row>
    <row r="103" spans="1:5" ht="38.25" customHeight="1" x14ac:dyDescent="0.25">
      <c r="A103" s="1" t="s">
        <v>279</v>
      </c>
      <c r="B103" s="2" t="s">
        <v>253</v>
      </c>
      <c r="C103" s="1" t="s">
        <v>98</v>
      </c>
      <c r="D103" s="2" t="s">
        <v>219</v>
      </c>
      <c r="E103" s="1" t="s">
        <v>263</v>
      </c>
    </row>
    <row r="104" spans="1:5" ht="38.25" customHeight="1" x14ac:dyDescent="0.25">
      <c r="A104" s="1" t="s">
        <v>279</v>
      </c>
      <c r="B104" s="2" t="s">
        <v>253</v>
      </c>
      <c r="C104" s="1" t="s">
        <v>99</v>
      </c>
      <c r="D104" s="2" t="s">
        <v>218</v>
      </c>
      <c r="E104" s="1" t="s">
        <v>263</v>
      </c>
    </row>
    <row r="105" spans="1:5" ht="38.25" customHeight="1" x14ac:dyDescent="0.25">
      <c r="A105" s="1" t="s">
        <v>279</v>
      </c>
      <c r="B105" s="2" t="s">
        <v>253</v>
      </c>
      <c r="C105" s="1" t="s">
        <v>100</v>
      </c>
      <c r="D105" s="2" t="s">
        <v>217</v>
      </c>
      <c r="E105" s="1" t="s">
        <v>263</v>
      </c>
    </row>
    <row r="106" spans="1:5" ht="38.25" customHeight="1" x14ac:dyDescent="0.25">
      <c r="A106" s="1" t="s">
        <v>280</v>
      </c>
      <c r="B106" s="2" t="s">
        <v>249</v>
      </c>
      <c r="C106" s="1" t="s">
        <v>70</v>
      </c>
      <c r="D106" s="2" t="s">
        <v>196</v>
      </c>
      <c r="E106" s="1" t="s">
        <v>264</v>
      </c>
    </row>
    <row r="107" spans="1:5" ht="38.25" customHeight="1" x14ac:dyDescent="0.25">
      <c r="A107" s="1" t="s">
        <v>280</v>
      </c>
      <c r="B107" s="2" t="s">
        <v>249</v>
      </c>
      <c r="C107" s="1" t="s">
        <v>71</v>
      </c>
      <c r="D107" s="2" t="s">
        <v>195</v>
      </c>
      <c r="E107" s="1" t="s">
        <v>264</v>
      </c>
    </row>
    <row r="108" spans="1:5" ht="38.25" customHeight="1" x14ac:dyDescent="0.25">
      <c r="A108" s="1" t="s">
        <v>280</v>
      </c>
      <c r="B108" s="2" t="s">
        <v>249</v>
      </c>
      <c r="C108" s="1" t="s">
        <v>72</v>
      </c>
      <c r="D108" s="2" t="s">
        <v>194</v>
      </c>
      <c r="E108" s="1" t="s">
        <v>264</v>
      </c>
    </row>
    <row r="109" spans="1:5" ht="38.25" customHeight="1" x14ac:dyDescent="0.25">
      <c r="A109" s="1" t="s">
        <v>280</v>
      </c>
      <c r="B109" s="2" t="s">
        <v>249</v>
      </c>
      <c r="C109" s="1" t="s">
        <v>73</v>
      </c>
      <c r="D109" s="2" t="s">
        <v>193</v>
      </c>
      <c r="E109" s="1" t="s">
        <v>264</v>
      </c>
    </row>
    <row r="110" spans="1:5" ht="38.25" customHeight="1" x14ac:dyDescent="0.25">
      <c r="A110" s="1" t="s">
        <v>280</v>
      </c>
      <c r="B110" s="2" t="s">
        <v>249</v>
      </c>
      <c r="C110" s="1" t="s">
        <v>74</v>
      </c>
      <c r="D110" s="2" t="s">
        <v>192</v>
      </c>
      <c r="E110" s="1" t="s">
        <v>264</v>
      </c>
    </row>
    <row r="111" spans="1:5" ht="38.25" customHeight="1" x14ac:dyDescent="0.25">
      <c r="A111" s="1" t="s">
        <v>281</v>
      </c>
      <c r="B111" s="2" t="s">
        <v>256</v>
      </c>
      <c r="C111" s="1" t="s">
        <v>111</v>
      </c>
      <c r="D111" s="2" t="s">
        <v>236</v>
      </c>
      <c r="E111" s="1" t="s">
        <v>267</v>
      </c>
    </row>
    <row r="112" spans="1:5" ht="38.25" customHeight="1" x14ac:dyDescent="0.25">
      <c r="A112" s="1" t="s">
        <v>281</v>
      </c>
      <c r="B112" s="2" t="s">
        <v>256</v>
      </c>
      <c r="C112" s="1" t="s">
        <v>112</v>
      </c>
      <c r="D112" s="2" t="s">
        <v>235</v>
      </c>
      <c r="E112" s="1" t="s">
        <v>263</v>
      </c>
    </row>
    <row r="113" spans="1:5" ht="38.25" customHeight="1" x14ac:dyDescent="0.25">
      <c r="A113" s="1" t="s">
        <v>281</v>
      </c>
      <c r="B113" s="2" t="s">
        <v>256</v>
      </c>
      <c r="C113" s="1" t="s">
        <v>113</v>
      </c>
      <c r="D113" s="2" t="s">
        <v>234</v>
      </c>
      <c r="E113" s="1" t="s">
        <v>263</v>
      </c>
    </row>
    <row r="114" spans="1:5" ht="38.25" customHeight="1" x14ac:dyDescent="0.25">
      <c r="A114" s="1" t="s">
        <v>281</v>
      </c>
      <c r="B114" s="2" t="s">
        <v>256</v>
      </c>
      <c r="C114" s="1" t="s">
        <v>114</v>
      </c>
      <c r="D114" s="2" t="s">
        <v>233</v>
      </c>
      <c r="E114" s="1" t="s">
        <v>263</v>
      </c>
    </row>
    <row r="115" spans="1:5" ht="38.25" customHeight="1" x14ac:dyDescent="0.25">
      <c r="A115" s="1" t="s">
        <v>282</v>
      </c>
      <c r="B115" s="2" t="s">
        <v>252</v>
      </c>
      <c r="C115" s="1" t="s">
        <v>91</v>
      </c>
      <c r="D115" s="2" t="s">
        <v>215</v>
      </c>
      <c r="E115" s="1" t="s">
        <v>267</v>
      </c>
    </row>
    <row r="116" spans="1:5" ht="38.25" customHeight="1" x14ac:dyDescent="0.25">
      <c r="A116" s="1" t="s">
        <v>282</v>
      </c>
      <c r="B116" s="2" t="s">
        <v>252</v>
      </c>
      <c r="C116" s="1" t="s">
        <v>92</v>
      </c>
      <c r="D116" s="2" t="s">
        <v>214</v>
      </c>
      <c r="E116" s="1" t="s">
        <v>263</v>
      </c>
    </row>
    <row r="117" spans="1:5" ht="38.25" customHeight="1" x14ac:dyDescent="0.25">
      <c r="A117" s="1" t="s">
        <v>282</v>
      </c>
      <c r="B117" s="2" t="s">
        <v>252</v>
      </c>
      <c r="C117" s="1" t="s">
        <v>93</v>
      </c>
      <c r="D117" s="2" t="s">
        <v>213</v>
      </c>
      <c r="E117" s="1" t="s">
        <v>263</v>
      </c>
    </row>
    <row r="118" spans="1:5" ht="38.25" customHeight="1" x14ac:dyDescent="0.25">
      <c r="A118" s="1" t="s">
        <v>282</v>
      </c>
      <c r="B118" s="2" t="s">
        <v>252</v>
      </c>
      <c r="C118" s="1" t="s">
        <v>94</v>
      </c>
      <c r="D118" s="2" t="s">
        <v>216</v>
      </c>
      <c r="E118" s="1" t="s">
        <v>263</v>
      </c>
    </row>
    <row r="119" spans="1:5" ht="38.25" customHeight="1" x14ac:dyDescent="0.25">
      <c r="A119" s="1" t="s">
        <v>283</v>
      </c>
      <c r="B119" s="2" t="s">
        <v>255</v>
      </c>
      <c r="C119" s="1" t="s">
        <v>107</v>
      </c>
      <c r="D119" s="2" t="s">
        <v>232</v>
      </c>
      <c r="E119" s="1" t="s">
        <v>267</v>
      </c>
    </row>
    <row r="120" spans="1:5" ht="38.25" customHeight="1" x14ac:dyDescent="0.25">
      <c r="A120" s="1" t="s">
        <v>283</v>
      </c>
      <c r="B120" s="2" t="s">
        <v>255</v>
      </c>
      <c r="C120" s="1" t="s">
        <v>108</v>
      </c>
      <c r="D120" s="2" t="s">
        <v>231</v>
      </c>
      <c r="E120" s="1" t="s">
        <v>267</v>
      </c>
    </row>
    <row r="121" spans="1:5" ht="38.25" customHeight="1" x14ac:dyDescent="0.25">
      <c r="A121" s="1" t="s">
        <v>283</v>
      </c>
      <c r="B121" s="2" t="s">
        <v>255</v>
      </c>
      <c r="C121" s="1" t="s">
        <v>109</v>
      </c>
      <c r="D121" s="2" t="s">
        <v>229</v>
      </c>
      <c r="E121" s="1" t="s">
        <v>267</v>
      </c>
    </row>
    <row r="122" spans="1:5" ht="38.25" customHeight="1" x14ac:dyDescent="0.25">
      <c r="A122" s="1" t="s">
        <v>283</v>
      </c>
      <c r="B122" s="2" t="s">
        <v>255</v>
      </c>
      <c r="C122" s="1" t="s">
        <v>110</v>
      </c>
      <c r="D122" s="2" t="s">
        <v>230</v>
      </c>
      <c r="E122" s="1" t="s">
        <v>267</v>
      </c>
    </row>
    <row r="123" spans="1:5" ht="38.25" customHeight="1" x14ac:dyDescent="0.25">
      <c r="A123" s="1" t="s">
        <v>284</v>
      </c>
      <c r="B123" s="2" t="s">
        <v>257</v>
      </c>
      <c r="C123" s="1" t="s">
        <v>115</v>
      </c>
      <c r="D123" s="2" t="s">
        <v>237</v>
      </c>
      <c r="E123" s="1" t="s">
        <v>265</v>
      </c>
    </row>
    <row r="124" spans="1:5" ht="38.25" customHeight="1" x14ac:dyDescent="0.25">
      <c r="A124" s="1" t="s">
        <v>284</v>
      </c>
      <c r="B124" s="2" t="s">
        <v>257</v>
      </c>
      <c r="C124" s="1" t="s">
        <v>116</v>
      </c>
      <c r="D124" s="2" t="s">
        <v>239</v>
      </c>
      <c r="E124" s="1" t="s">
        <v>267</v>
      </c>
    </row>
    <row r="125" spans="1:5" ht="38.25" customHeight="1" x14ac:dyDescent="0.25">
      <c r="A125" s="1" t="s">
        <v>284</v>
      </c>
      <c r="B125" s="2" t="s">
        <v>257</v>
      </c>
      <c r="C125" s="1" t="s">
        <v>117</v>
      </c>
      <c r="D125" s="2" t="s">
        <v>238</v>
      </c>
      <c r="E125" s="1" t="s">
        <v>267</v>
      </c>
    </row>
    <row r="126" spans="1:5" ht="38.25" customHeight="1" x14ac:dyDescent="0.25">
      <c r="A126" s="1" t="s">
        <v>285</v>
      </c>
      <c r="B126" s="2" t="s">
        <v>258</v>
      </c>
      <c r="C126" s="1" t="s">
        <v>118</v>
      </c>
      <c r="D126" s="2" t="s">
        <v>244</v>
      </c>
      <c r="E126" s="1" t="s">
        <v>266</v>
      </c>
    </row>
    <row r="127" spans="1:5" ht="38.25" customHeight="1" x14ac:dyDescent="0.25">
      <c r="A127" s="1" t="s">
        <v>285</v>
      </c>
      <c r="B127" s="2" t="s">
        <v>258</v>
      </c>
      <c r="C127" s="1" t="s">
        <v>119</v>
      </c>
      <c r="D127" s="2" t="s">
        <v>243</v>
      </c>
      <c r="E127" s="1" t="s">
        <v>267</v>
      </c>
    </row>
    <row r="128" spans="1:5" ht="38.25" customHeight="1" x14ac:dyDescent="0.25">
      <c r="A128" s="1" t="s">
        <v>286</v>
      </c>
      <c r="B128" s="2" t="s">
        <v>287</v>
      </c>
      <c r="C128" s="1" t="s">
        <v>288</v>
      </c>
      <c r="D128" s="2" t="s">
        <v>242</v>
      </c>
      <c r="E128" s="1" t="s">
        <v>263</v>
      </c>
    </row>
    <row r="129" spans="1:5" ht="38.25" customHeight="1" x14ac:dyDescent="0.25">
      <c r="A129" s="1" t="s">
        <v>286</v>
      </c>
      <c r="B129" s="2" t="s">
        <v>287</v>
      </c>
      <c r="C129" s="1" t="s">
        <v>289</v>
      </c>
      <c r="D129" s="2" t="s">
        <v>240</v>
      </c>
      <c r="E129" s="1" t="s">
        <v>263</v>
      </c>
    </row>
    <row r="130" spans="1:5" ht="38.25" customHeight="1" x14ac:dyDescent="0.25">
      <c r="A130" s="1" t="s">
        <v>286</v>
      </c>
      <c r="B130" s="2" t="s">
        <v>287</v>
      </c>
      <c r="C130" s="1" t="s">
        <v>290</v>
      </c>
      <c r="D130" s="2" t="s">
        <v>241</v>
      </c>
      <c r="E130" s="1" t="s">
        <v>263</v>
      </c>
    </row>
  </sheetData>
  <sheetProtection algorithmName="SHA-512" hashValue="BPMaHN2wElPuHEqsIXp8c97plEKMnk8Uw2TQbBEb68yJLn7w8RfEjdfHOZzGuqn8otPtUNEFWfyE8UhJVCK78A==" saltValue="IiC+eo8j8EMtfpuoVYcmSA==" spinCount="100000" sheet="1" objects="1" scenarios="1"/>
  <protectedRanges>
    <protectedRange sqref="F7:F130" name="Intervalo1"/>
  </protectedRanges>
  <mergeCells count="1">
    <mergeCell ref="B1:F1"/>
  </mergeCells>
  <pageMargins left="0.511811024" right="0.511811024" top="0.78740157499999996" bottom="0.78740157499999996" header="0.31496062000000002" footer="0.31496062000000002"/>
  <pageSetup paperSize="9" scale="94" fitToHeight="0" orientation="landscape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Escolha uma das opções: 'Sim' ou 'Não'" xr:uid="{15C06E6B-F718-48D3-898E-068CBC8F73EA}">
          <x14:formula1>
            <xm:f>Tabelas!$A$1:$A$2</xm:f>
          </x14:formula1>
          <xm:sqref>F7:F130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47E4B-7114-4E45-8ACA-5BEABFD23C60}">
  <sheetPr codeName="Planilha6"/>
  <dimension ref="A1:H10"/>
  <sheetViews>
    <sheetView showGridLines="0" showRowColHeaders="0" workbookViewId="0">
      <selection activeCell="B2" sqref="B2:F2"/>
    </sheetView>
  </sheetViews>
  <sheetFormatPr defaultColWidth="0" defaultRowHeight="25.5" customHeight="1" zeroHeight="1" x14ac:dyDescent="0.25"/>
  <cols>
    <col min="1" max="1" width="12.140625" customWidth="1"/>
    <col min="2" max="5" width="22.42578125" customWidth="1"/>
    <col min="6" max="6" width="20.42578125" customWidth="1"/>
    <col min="7" max="7" width="12.140625" customWidth="1"/>
    <col min="8" max="16384" width="18.7109375" hidden="1"/>
  </cols>
  <sheetData>
    <row r="1" spans="2:8" ht="27.75" customHeight="1" x14ac:dyDescent="0.25"/>
    <row r="2" spans="2:8" ht="46.5" customHeight="1" x14ac:dyDescent="0.25">
      <c r="B2" s="66" t="s">
        <v>338</v>
      </c>
      <c r="C2" s="66"/>
      <c r="D2" s="66"/>
      <c r="E2" s="66"/>
      <c r="F2" s="66"/>
    </row>
    <row r="3" spans="2:8" ht="27.75" customHeight="1" x14ac:dyDescent="0.25">
      <c r="H3" s="4"/>
    </row>
    <row r="4" spans="2:8" ht="41.25" customHeight="1" x14ac:dyDescent="0.25">
      <c r="B4" s="28" t="s">
        <v>300</v>
      </c>
      <c r="C4" s="29" t="s">
        <v>301</v>
      </c>
      <c r="D4" s="30" t="s">
        <v>302</v>
      </c>
      <c r="E4" s="31" t="s">
        <v>303</v>
      </c>
      <c r="F4" s="32" t="s">
        <v>304</v>
      </c>
      <c r="G4" s="8"/>
    </row>
    <row r="5" spans="2:8" ht="41.25" customHeight="1" x14ac:dyDescent="0.25">
      <c r="B5" s="52" t="s">
        <v>294</v>
      </c>
      <c r="C5" s="53" t="s">
        <v>295</v>
      </c>
      <c r="D5" s="54" t="s">
        <v>296</v>
      </c>
      <c r="E5" s="55" t="s">
        <v>297</v>
      </c>
      <c r="F5" s="56" t="s">
        <v>298</v>
      </c>
    </row>
    <row r="6" spans="2:8" ht="34.5" customHeight="1" x14ac:dyDescent="0.25">
      <c r="B6" s="57">
        <f>IF($C$7=1,2,0)</f>
        <v>0</v>
      </c>
      <c r="C6" s="58">
        <f>IF($C$7=2,2,0)</f>
        <v>0</v>
      </c>
      <c r="D6" s="58">
        <f>IF($C$7=3,2,0)</f>
        <v>0</v>
      </c>
      <c r="E6" s="58">
        <f>IF($C$7=4,2,0)</f>
        <v>0</v>
      </c>
      <c r="F6" s="59">
        <f>IF($C$7=5,2,0)</f>
        <v>0</v>
      </c>
    </row>
    <row r="7" spans="2:8" ht="25.5" customHeight="1" x14ac:dyDescent="0.25">
      <c r="B7" s="51" t="s">
        <v>305</v>
      </c>
      <c r="C7" s="64">
        <f>IF(AND(Cálculo!C5="S",Cálculo!D5="N"),1,IF(AND(Cálculo!C5="S",Cálculo!D5="S",Cálculo!E5="N"),2,IF(AND(Cálculo!C5="S",Cálculo!D5="S",Cálculo!E5="S",Cálculo!F5="N"),3,IF(AND(Cálculo!C5="S",Cálculo!D5="S",Cálculo!E5="S",Cálculo!F5="S",Cálculo!G5="N"),4,IF(AND(Cálculo!C5="S",Cálculo!D5="S",Cálculo!E5="S",Cálculo!F5="S",Cálculo!G5="S"),5,0)))))</f>
        <v>0</v>
      </c>
      <c r="D7" s="64"/>
      <c r="E7" s="64"/>
      <c r="F7" s="64"/>
    </row>
    <row r="8" spans="2:8" ht="25.5" customHeight="1" x14ac:dyDescent="0.25">
      <c r="B8" s="27" t="s">
        <v>306</v>
      </c>
      <c r="C8" s="65" t="str">
        <f>IF(C7=1,B5,IF(C7=2,C5,IF(C7=3,D5,IF(C7=4,E5,IF(C7=5,F5,"-")))))</f>
        <v>-</v>
      </c>
      <c r="D8" s="65"/>
      <c r="E8" s="65"/>
      <c r="F8" s="65"/>
    </row>
    <row r="9" spans="2:8" ht="80.25" customHeight="1" x14ac:dyDescent="0.25">
      <c r="B9" s="27" t="s">
        <v>324</v>
      </c>
      <c r="C9" s="63" t="str">
        <f>IF(C7=1,Cálculo!C3,IF(C7=2,Cálculo!D3,IF(C7=3,Cálculo!E3,IF(C7=4,Cálculo!F3,IF(C7=5,Cálculo!G3,Cálculo!B3)))))</f>
        <v>A organização não executou o conjunto recomendado de práticas necessárias a enquadrá-la em um nível mínimo de maturidade na execução dos processos de gestão de segurança da informação. Assim, recomenda-se que o relatório de gaps seja utilizado para orientar a organização na implementação de práticas de segurança recomendadas de acordo com cada variável do escopo de maturidade em gestão de segurança da informação e suas dimensões.</v>
      </c>
      <c r="D9" s="63"/>
      <c r="E9" s="63"/>
      <c r="F9" s="63"/>
    </row>
    <row r="10" spans="2:8" ht="60.75" customHeight="1" x14ac:dyDescent="0.25"/>
  </sheetData>
  <sheetProtection algorithmName="SHA-512" hashValue="xQ+y6I14xnAvmcsV1/NgZt1CegbXeHPBO3/kf7tRhl7Pop8TRxsW4gnSkPbMmmPupGzJCaRarf9jEyGknKfctw==" saltValue="sqsXLkaFX+I4zuaSBMrKXA==" spinCount="100000" sheet="1" objects="1" scenarios="1" selectLockedCells="1" selectUnlockedCells="1"/>
  <mergeCells count="4">
    <mergeCell ref="C9:F9"/>
    <mergeCell ref="C7:F7"/>
    <mergeCell ref="C8:F8"/>
    <mergeCell ref="B2:F2"/>
  </mergeCells>
  <phoneticPr fontId="7" type="noConversion"/>
  <pageMargins left="0.25" right="0.25" top="0.75" bottom="0.75" header="0.3" footer="0.3"/>
  <pageSetup paperSize="9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D8941F1-9DAC-4707-9905-5799C4AF9C59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NoIcons" iconId="0"/>
              <x14:cfIcon iconSet="NoIcons" iconId="0"/>
              <x14:cfIcon iconSet="3ArrowsGray" iconId="2"/>
            </x14:iconSet>
          </x14:cfRule>
          <xm:sqref>B6:F6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1B7B-07F4-49AE-9AB6-052C4F164C51}">
  <sheetPr codeName="Planilha4">
    <pageSetUpPr fitToPage="1"/>
  </sheetPr>
  <dimension ref="A1:L42"/>
  <sheetViews>
    <sheetView showGridLines="0" showRowColHeaders="0" zoomScaleNormal="100" workbookViewId="0">
      <selection sqref="A1:L1"/>
    </sheetView>
  </sheetViews>
  <sheetFormatPr defaultColWidth="0" defaultRowHeight="25.5" customHeight="1" zeroHeight="1" x14ac:dyDescent="0.25"/>
  <cols>
    <col min="1" max="1" width="42.28515625" bestFit="1" customWidth="1"/>
    <col min="2" max="3" width="10.140625" customWidth="1"/>
    <col min="4" max="4" width="22.7109375" bestFit="1" customWidth="1"/>
    <col min="5" max="5" width="21.85546875" customWidth="1"/>
    <col min="6" max="12" width="9.140625" customWidth="1"/>
    <col min="13" max="14" width="9.140625" hidden="1" customWidth="1"/>
    <col min="15" max="16384" width="9.140625" hidden="1"/>
  </cols>
  <sheetData>
    <row r="1" spans="1:12" ht="25.5" customHeight="1" x14ac:dyDescent="0.25">
      <c r="A1" s="67" t="s">
        <v>321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spans="1:12" ht="25.5" customHeight="1" x14ac:dyDescent="0.25">
      <c r="A2" s="7"/>
      <c r="C2" s="7"/>
      <c r="D2" s="7"/>
      <c r="E2" s="14"/>
    </row>
    <row r="3" spans="1:12" ht="25.5" customHeight="1" x14ac:dyDescent="0.25">
      <c r="A3" s="4" t="s">
        <v>332</v>
      </c>
      <c r="B3" s="5" t="s">
        <v>261</v>
      </c>
      <c r="C3" s="5" t="s">
        <v>262</v>
      </c>
      <c r="D3" s="24" t="s">
        <v>293</v>
      </c>
    </row>
    <row r="4" spans="1:12" ht="25.5" customHeight="1" x14ac:dyDescent="0.25">
      <c r="A4" s="4" t="s">
        <v>271</v>
      </c>
      <c r="B4" s="5">
        <f>COUNTIFS(Tab_Avaliação[Variável],Detalhamento!A4,Tab_Avaliação[Resposta],"Sim")</f>
        <v>0</v>
      </c>
      <c r="C4" s="5">
        <f>COUNTIF(Tab_Avaliação[Variável],Detalhamento!A4)</f>
        <v>32</v>
      </c>
      <c r="D4" s="24">
        <f t="shared" ref="D4:D18" si="0">B4/C4</f>
        <v>0</v>
      </c>
    </row>
    <row r="5" spans="1:12" ht="25.5" customHeight="1" x14ac:dyDescent="0.25">
      <c r="A5" s="4" t="s">
        <v>248</v>
      </c>
      <c r="B5" s="5">
        <f>COUNTIFS(Tab_Avaliação[Variável],Detalhamento!A5,Tab_Avaliação[Resposta],"Sim")</f>
        <v>0</v>
      </c>
      <c r="C5" s="5">
        <f>COUNTIF(Tab_Avaliação[Variável],Detalhamento!A5)</f>
        <v>17</v>
      </c>
      <c r="D5" s="24">
        <f t="shared" si="0"/>
        <v>0</v>
      </c>
    </row>
    <row r="6" spans="1:12" ht="25.5" customHeight="1" x14ac:dyDescent="0.25">
      <c r="A6" s="4" t="s">
        <v>247</v>
      </c>
      <c r="B6" s="5">
        <f>COUNTIFS(Tab_Avaliação[Variável],Detalhamento!A6,Tab_Avaliação[Resposta],"Sim")</f>
        <v>0</v>
      </c>
      <c r="C6" s="5">
        <f>COUNTIF(Tab_Avaliação[Variável],Detalhamento!A6)</f>
        <v>12</v>
      </c>
      <c r="D6" s="24">
        <f t="shared" si="0"/>
        <v>0</v>
      </c>
    </row>
    <row r="7" spans="1:12" ht="25.5" customHeight="1" x14ac:dyDescent="0.25">
      <c r="A7" s="4" t="s">
        <v>246</v>
      </c>
      <c r="B7" s="5">
        <f>COUNTIFS(Tab_Avaliação[Variável],Detalhamento!A7,Tab_Avaliação[Resposta],"Sim")</f>
        <v>0</v>
      </c>
      <c r="C7" s="5">
        <f>COUNTIF(Tab_Avaliação[Variável],Detalhamento!A7)</f>
        <v>10</v>
      </c>
      <c r="D7" s="24">
        <f t="shared" si="0"/>
        <v>0</v>
      </c>
    </row>
    <row r="8" spans="1:12" ht="25.5" customHeight="1" x14ac:dyDescent="0.25">
      <c r="A8" s="4" t="s">
        <v>251</v>
      </c>
      <c r="B8" s="5">
        <f>COUNTIFS(Tab_Avaliação[Variável],Detalhamento!A8,Tab_Avaliação[Resposta],"Sim")</f>
        <v>0</v>
      </c>
      <c r="C8" s="5">
        <f>COUNTIF(Tab_Avaliação[Variável],Detalhamento!A8)</f>
        <v>8</v>
      </c>
      <c r="D8" s="24">
        <f t="shared" si="0"/>
        <v>0</v>
      </c>
    </row>
    <row r="9" spans="1:12" ht="25.5" customHeight="1" x14ac:dyDescent="0.25">
      <c r="A9" s="4" t="s">
        <v>250</v>
      </c>
      <c r="B9" s="5">
        <f>COUNTIFS(Tab_Avaliação[Variável],Detalhamento!A9,Tab_Avaliação[Resposta],"Sim")</f>
        <v>0</v>
      </c>
      <c r="C9" s="5">
        <f>COUNTIF(Tab_Avaliação[Variável],Detalhamento!A9)</f>
        <v>8</v>
      </c>
      <c r="D9" s="24">
        <f t="shared" si="0"/>
        <v>0</v>
      </c>
    </row>
    <row r="10" spans="1:12" ht="25.5" customHeight="1" x14ac:dyDescent="0.25">
      <c r="A10" s="4" t="s">
        <v>254</v>
      </c>
      <c r="B10" s="5">
        <f>COUNTIFS(Tab_Avaliação[Variável],Detalhamento!A10,Tab_Avaliação[Resposta],"Sim")</f>
        <v>0</v>
      </c>
      <c r="C10" s="5">
        <f>COUNTIF(Tab_Avaliação[Variável],Detalhamento!A10)</f>
        <v>6</v>
      </c>
      <c r="D10" s="24">
        <f t="shared" si="0"/>
        <v>0</v>
      </c>
    </row>
    <row r="11" spans="1:12" ht="25.5" customHeight="1" x14ac:dyDescent="0.25">
      <c r="A11" s="4" t="s">
        <v>253</v>
      </c>
      <c r="B11" s="5">
        <f>COUNTIFS(Tab_Avaliação[Variável],Detalhamento!A11,Tab_Avaliação[Resposta],"Sim")</f>
        <v>0</v>
      </c>
      <c r="C11" s="5">
        <f>COUNTIF(Tab_Avaliação[Variável],Detalhamento!A11)</f>
        <v>6</v>
      </c>
      <c r="D11" s="24">
        <f t="shared" si="0"/>
        <v>0</v>
      </c>
    </row>
    <row r="12" spans="1:12" ht="25.5" customHeight="1" x14ac:dyDescent="0.25">
      <c r="A12" s="4" t="s">
        <v>249</v>
      </c>
      <c r="B12" s="5">
        <f>COUNTIFS(Tab_Avaliação[Variável],Detalhamento!A12,Tab_Avaliação[Resposta],"Sim")</f>
        <v>0</v>
      </c>
      <c r="C12" s="5">
        <f>COUNTIF(Tab_Avaliação[Variável],Detalhamento!A12)</f>
        <v>5</v>
      </c>
      <c r="D12" s="24">
        <f t="shared" si="0"/>
        <v>0</v>
      </c>
    </row>
    <row r="13" spans="1:12" ht="25.5" customHeight="1" x14ac:dyDescent="0.25">
      <c r="A13" s="4" t="s">
        <v>256</v>
      </c>
      <c r="B13" s="5">
        <f>COUNTIFS(Tab_Avaliação[Variável],Detalhamento!A13,Tab_Avaliação[Resposta],"Sim")</f>
        <v>0</v>
      </c>
      <c r="C13" s="5">
        <f>COUNTIF(Tab_Avaliação[Variável],Detalhamento!A13)</f>
        <v>4</v>
      </c>
      <c r="D13" s="24">
        <f t="shared" si="0"/>
        <v>0</v>
      </c>
    </row>
    <row r="14" spans="1:12" ht="25.5" customHeight="1" x14ac:dyDescent="0.25">
      <c r="A14" s="4" t="s">
        <v>252</v>
      </c>
      <c r="B14" s="5">
        <f>COUNTIFS(Tab_Avaliação[Variável],Detalhamento!A14,Tab_Avaliação[Resposta],"Sim")</f>
        <v>0</v>
      </c>
      <c r="C14" s="5">
        <f>COUNTIF(Tab_Avaliação[Variável],Detalhamento!A14)</f>
        <v>4</v>
      </c>
      <c r="D14" s="24">
        <f t="shared" si="0"/>
        <v>0</v>
      </c>
    </row>
    <row r="15" spans="1:12" ht="25.5" customHeight="1" x14ac:dyDescent="0.25">
      <c r="A15" s="4" t="s">
        <v>255</v>
      </c>
      <c r="B15" s="5">
        <f>COUNTIFS(Tab_Avaliação[Variável],Detalhamento!A15,Tab_Avaliação[Resposta],"Sim")</f>
        <v>0</v>
      </c>
      <c r="C15" s="5">
        <f>COUNTIF(Tab_Avaliação[Variável],Detalhamento!A15)</f>
        <v>4</v>
      </c>
      <c r="D15" s="24">
        <f t="shared" si="0"/>
        <v>0</v>
      </c>
    </row>
    <row r="16" spans="1:12" ht="25.5" customHeight="1" x14ac:dyDescent="0.25">
      <c r="A16" s="4" t="s">
        <v>257</v>
      </c>
      <c r="B16" s="5">
        <f>COUNTIFS(Tab_Avaliação[Variável],Detalhamento!A16,Tab_Avaliação[Resposta],"Sim")</f>
        <v>0</v>
      </c>
      <c r="C16" s="5">
        <f>COUNTIF(Tab_Avaliação[Variável],Detalhamento!A16)</f>
        <v>3</v>
      </c>
      <c r="D16" s="24">
        <f t="shared" si="0"/>
        <v>0</v>
      </c>
    </row>
    <row r="17" spans="1:12" ht="25.5" customHeight="1" x14ac:dyDescent="0.25">
      <c r="A17" s="4" t="s">
        <v>258</v>
      </c>
      <c r="B17" s="5">
        <f>COUNTIFS(Tab_Avaliação[Variável],Detalhamento!A17,Tab_Avaliação[Resposta],"Sim")</f>
        <v>0</v>
      </c>
      <c r="C17" s="5">
        <f>COUNTIF(Tab_Avaliação[Variável],Detalhamento!A17)</f>
        <v>2</v>
      </c>
      <c r="D17" s="24">
        <f t="shared" si="0"/>
        <v>0</v>
      </c>
    </row>
    <row r="18" spans="1:12" ht="25.5" customHeight="1" x14ac:dyDescent="0.25">
      <c r="A18" s="4" t="s">
        <v>287</v>
      </c>
      <c r="B18" s="5">
        <f>COUNTIFS(Tab_Avaliação[Variável],Detalhamento!A18,Tab_Avaliação[Resposta],"Sim")</f>
        <v>0</v>
      </c>
      <c r="C18" s="5">
        <f>COUNTIF(Tab_Avaliação[Variável],Detalhamento!A18)</f>
        <v>3</v>
      </c>
      <c r="D18" s="24">
        <f t="shared" si="0"/>
        <v>0</v>
      </c>
    </row>
    <row r="19" spans="1:12" ht="25.5" customHeight="1" x14ac:dyDescent="0.25">
      <c r="A19" s="5"/>
      <c r="B19" s="4"/>
      <c r="C19" s="5"/>
      <c r="D19" s="5"/>
      <c r="E19" s="24"/>
    </row>
    <row r="20" spans="1:12" ht="13.5" customHeight="1" x14ac:dyDescent="0.25">
      <c r="A20" s="26" t="s">
        <v>322</v>
      </c>
      <c r="C20" s="5"/>
      <c r="D20" s="5"/>
      <c r="E20" s="24"/>
    </row>
    <row r="21" spans="1:12" ht="13.5" customHeight="1" x14ac:dyDescent="0.25">
      <c r="A21" s="26" t="s">
        <v>323</v>
      </c>
      <c r="C21" s="5"/>
      <c r="D21" s="5"/>
      <c r="E21" s="24"/>
    </row>
    <row r="22" spans="1:12" ht="25.5" customHeight="1" x14ac:dyDescent="0.25">
      <c r="A22" s="7"/>
      <c r="C22" s="7"/>
      <c r="D22" s="7"/>
      <c r="E22" s="14"/>
    </row>
    <row r="23" spans="1:12" ht="25.5" customHeight="1" x14ac:dyDescent="0.25">
      <c r="A23" s="67" t="s">
        <v>320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2" ht="25.5" customHeight="1" x14ac:dyDescent="0.25">
      <c r="A24" s="7"/>
      <c r="C24" s="7"/>
      <c r="D24" s="7"/>
      <c r="E24" s="14"/>
    </row>
    <row r="25" spans="1:12" ht="25.5" customHeight="1" x14ac:dyDescent="0.25">
      <c r="A25" s="4" t="s">
        <v>331</v>
      </c>
      <c r="B25" s="5" t="s">
        <v>261</v>
      </c>
      <c r="C25" s="5" t="s">
        <v>262</v>
      </c>
      <c r="D25" s="5" t="s">
        <v>293</v>
      </c>
    </row>
    <row r="26" spans="1:12" ht="25.5" customHeight="1" x14ac:dyDescent="0.25">
      <c r="A26" s="4" t="s">
        <v>265</v>
      </c>
      <c r="B26" s="5">
        <f>COUNTIFS(Tab_Avaliação[Dimensão],Detalhamento!A26,Tab_Avaliação[Resposta],"Sim")</f>
        <v>0</v>
      </c>
      <c r="C26" s="5">
        <f>COUNTIF(Tab_Avaliação[Dimensão],Detalhamento!A26)</f>
        <v>12</v>
      </c>
      <c r="D26" s="24">
        <f>B26/C26</f>
        <v>0</v>
      </c>
    </row>
    <row r="27" spans="1:12" ht="25.5" customHeight="1" x14ac:dyDescent="0.25">
      <c r="A27" s="4" t="s">
        <v>266</v>
      </c>
      <c r="B27" s="5">
        <f>COUNTIFS(Tab_Avaliação[Dimensão],Detalhamento!A27,Tab_Avaliação[Resposta],"Sim")</f>
        <v>0</v>
      </c>
      <c r="C27" s="5">
        <f>COUNTIF(Tab_Avaliação[Dimensão],Detalhamento!A27)</f>
        <v>20</v>
      </c>
      <c r="D27" s="24">
        <f>B27/C27</f>
        <v>0</v>
      </c>
    </row>
    <row r="28" spans="1:12" ht="25.5" customHeight="1" x14ac:dyDescent="0.25">
      <c r="A28" s="4" t="s">
        <v>267</v>
      </c>
      <c r="B28" s="5">
        <f>COUNTIFS(Tab_Avaliação[Dimensão],Detalhamento!A28,Tab_Avaliação[Resposta],"Sim")</f>
        <v>0</v>
      </c>
      <c r="C28" s="5">
        <f>COUNTIF(Tab_Avaliação[Dimensão],Detalhamento!A28)</f>
        <v>43</v>
      </c>
      <c r="D28" s="24">
        <f>B28/C28</f>
        <v>0</v>
      </c>
    </row>
    <row r="29" spans="1:12" ht="25.5" customHeight="1" x14ac:dyDescent="0.25">
      <c r="A29" s="4" t="s">
        <v>264</v>
      </c>
      <c r="B29" s="5">
        <f>COUNTIFS(Tab_Avaliação[Dimensão],Detalhamento!A29,Tab_Avaliação[Resposta],"Sim")</f>
        <v>0</v>
      </c>
      <c r="C29" s="5">
        <f>COUNTIF(Tab_Avaliação[Dimensão],Detalhamento!A29)</f>
        <v>6</v>
      </c>
      <c r="D29" s="24">
        <f>B29/C29</f>
        <v>0</v>
      </c>
    </row>
    <row r="30" spans="1:12" ht="25.5" customHeight="1" x14ac:dyDescent="0.25">
      <c r="A30" s="4" t="s">
        <v>263</v>
      </c>
      <c r="B30" s="5">
        <f>COUNTIFS(Tab_Avaliação[Dimensão],Detalhamento!A30,Tab_Avaliação[Resposta],"Sim")</f>
        <v>0</v>
      </c>
      <c r="C30" s="5">
        <f>COUNTIF(Tab_Avaliação[Dimensão],Detalhamento!A30)</f>
        <v>43</v>
      </c>
      <c r="D30" s="24">
        <f>B30/C30</f>
        <v>0</v>
      </c>
    </row>
    <row r="31" spans="1:12" ht="25.5" customHeight="1" x14ac:dyDescent="0.25">
      <c r="A31" s="7"/>
      <c r="C31" s="7"/>
      <c r="D31" s="7"/>
      <c r="E31" s="14"/>
    </row>
    <row r="32" spans="1:12" ht="13.5" customHeight="1" x14ac:dyDescent="0.25">
      <c r="A32" s="26" t="s">
        <v>322</v>
      </c>
      <c r="C32" s="5"/>
      <c r="D32" s="5"/>
      <c r="E32" s="24"/>
    </row>
    <row r="33" spans="1:12" ht="13.5" customHeight="1" x14ac:dyDescent="0.25">
      <c r="A33" s="26" t="s">
        <v>323</v>
      </c>
      <c r="C33" s="5"/>
      <c r="D33" s="5"/>
      <c r="E33" s="24"/>
    </row>
    <row r="34" spans="1:12" ht="25.5" customHeight="1" x14ac:dyDescent="0.25">
      <c r="A34" s="7"/>
      <c r="C34" s="7"/>
      <c r="D34" s="7"/>
      <c r="E34" s="14"/>
    </row>
    <row r="35" spans="1:12" ht="25.5" customHeight="1" x14ac:dyDescent="0.25">
      <c r="A35" s="67" t="s">
        <v>335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s="44" customFormat="1" ht="25.5" customHeight="1" x14ac:dyDescent="0.25">
      <c r="A36" s="45"/>
      <c r="C36" s="45"/>
      <c r="D36" s="45"/>
      <c r="E36" s="46"/>
    </row>
    <row r="37" spans="1:12" s="44" customFormat="1" ht="25.5" customHeight="1" x14ac:dyDescent="0.25">
      <c r="A37" s="47" t="s">
        <v>336</v>
      </c>
      <c r="B37" s="48">
        <f>COUNTIF(Tab_Avaliação[Resposta],"Sim")</f>
        <v>0</v>
      </c>
    </row>
    <row r="38" spans="1:12" s="44" customFormat="1" ht="25.5" customHeight="1" x14ac:dyDescent="0.25">
      <c r="A38" s="49" t="s">
        <v>337</v>
      </c>
      <c r="B38" s="50">
        <f>COUNTIF(Tab_Avaliação[Resposta],"Não")</f>
        <v>0</v>
      </c>
    </row>
    <row r="39" spans="1:12" s="44" customFormat="1" ht="25.5" customHeight="1" x14ac:dyDescent="0.25"/>
    <row r="40" spans="1:12" s="44" customFormat="1" ht="25.5" customHeight="1" x14ac:dyDescent="0.25"/>
    <row r="41" spans="1:12" s="44" customFormat="1" ht="25.5" customHeight="1" x14ac:dyDescent="0.25"/>
    <row r="42" spans="1:12" s="44" customFormat="1" ht="25.5" hidden="1" customHeight="1" x14ac:dyDescent="0.25"/>
  </sheetData>
  <sheetProtection algorithmName="SHA-512" hashValue="DVdvf++6ZRk7cSGYi6hJnaLavI7fkZXn1PIj8RKlki7irVLRNOD7eXnOoZKR1ioA6N8YJDH02ixR/Ev/YO/NHw==" saltValue="64FUQkoqriajGOB/0Q8DDQ==" spinCount="100000" sheet="1" objects="1" scenarios="1"/>
  <mergeCells count="3">
    <mergeCell ref="A35:L35"/>
    <mergeCell ref="A1:L1"/>
    <mergeCell ref="A23:L23"/>
  </mergeCells>
  <pageMargins left="0.25" right="0.25" top="0.75" bottom="0.75" header="0.3" footer="0.3"/>
  <pageSetup paperSize="9" scale="83" fitToHeight="0" orientation="landscape" horizontalDpi="300" verticalDpi="300" r:id="rId1"/>
  <rowBreaks count="2" manualBreakCount="2">
    <brk id="22" max="16383" man="1"/>
    <brk id="34" max="16383" man="1"/>
  </rowBreaks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0048-8995-4366-9386-2850927B369F}">
  <sheetPr>
    <pageSetUpPr fitToPage="1"/>
  </sheetPr>
  <dimension ref="A1:I149"/>
  <sheetViews>
    <sheetView showGridLines="0" showRowColHeaders="0" zoomScaleNormal="100" workbookViewId="0">
      <selection sqref="A1:G1"/>
    </sheetView>
  </sheetViews>
  <sheetFormatPr defaultColWidth="0" defaultRowHeight="15" x14ac:dyDescent="0.25"/>
  <cols>
    <col min="1" max="1" width="44" style="25" bestFit="1" customWidth="1"/>
    <col min="2" max="2" width="9.28515625" style="39" bestFit="1" customWidth="1"/>
    <col min="3" max="3" width="9" style="5" bestFit="1" customWidth="1"/>
    <col min="4" max="4" width="13.28515625" style="5" bestFit="1" customWidth="1"/>
    <col min="5" max="5" width="9.7109375" style="5" bestFit="1" customWidth="1"/>
    <col min="6" max="6" width="6.85546875" style="5" bestFit="1" customWidth="1"/>
    <col min="7" max="7" width="9.5703125" bestFit="1" customWidth="1"/>
    <col min="8" max="8" width="10.7109375" bestFit="1" customWidth="1"/>
    <col min="9" max="9" width="9.140625" customWidth="1"/>
    <col min="10" max="16" width="9.140625" hidden="1" customWidth="1"/>
    <col min="17" max="16384" width="9.140625" hidden="1"/>
  </cols>
  <sheetData>
    <row r="1" spans="1:8" ht="21" customHeight="1" x14ac:dyDescent="0.25">
      <c r="A1" s="67" t="s">
        <v>325</v>
      </c>
      <c r="B1" s="67"/>
      <c r="C1" s="67"/>
      <c r="D1" s="67"/>
      <c r="E1" s="67"/>
      <c r="F1" s="67"/>
      <c r="G1" s="67"/>
    </row>
    <row r="2" spans="1:8" ht="21" customHeight="1" x14ac:dyDescent="0.25">
      <c r="A2"/>
      <c r="B2" s="42"/>
      <c r="C2"/>
      <c r="D2"/>
      <c r="E2"/>
      <c r="F2"/>
    </row>
    <row r="3" spans="1:8" ht="21" customHeight="1" x14ac:dyDescent="0.25">
      <c r="A3" s="41" t="s">
        <v>328</v>
      </c>
      <c r="B3" s="42"/>
      <c r="C3"/>
      <c r="D3"/>
      <c r="E3"/>
      <c r="F3"/>
    </row>
    <row r="4" spans="1:8" ht="21" customHeight="1" x14ac:dyDescent="0.25">
      <c r="A4" s="40" t="s">
        <v>329</v>
      </c>
      <c r="B4" s="42"/>
      <c r="C4"/>
      <c r="D4"/>
      <c r="E4"/>
      <c r="F4"/>
    </row>
    <row r="5" spans="1:8" ht="21" customHeight="1" x14ac:dyDescent="0.25">
      <c r="A5" s="40" t="s">
        <v>327</v>
      </c>
      <c r="B5" s="42"/>
      <c r="C5"/>
      <c r="D5"/>
      <c r="E5"/>
      <c r="F5"/>
    </row>
    <row r="6" spans="1:8" x14ac:dyDescent="0.25">
      <c r="A6" s="38" t="s">
        <v>330</v>
      </c>
      <c r="B6" s="4" t="s">
        <v>339</v>
      </c>
    </row>
    <row r="8" spans="1:8" x14ac:dyDescent="0.25">
      <c r="A8" s="60" t="s">
        <v>326</v>
      </c>
      <c r="B8" s="60"/>
      <c r="D8" s="60"/>
      <c r="E8" s="60"/>
      <c r="F8" s="60"/>
      <c r="G8" s="60"/>
      <c r="H8" s="60"/>
    </row>
    <row r="9" spans="1:8" x14ac:dyDescent="0.25">
      <c r="A9" s="5"/>
      <c r="B9" s="5"/>
      <c r="C9" s="61" t="s">
        <v>265</v>
      </c>
      <c r="D9" s="61" t="s">
        <v>266</v>
      </c>
      <c r="E9" s="61" t="s">
        <v>267</v>
      </c>
      <c r="F9" s="61" t="s">
        <v>264</v>
      </c>
      <c r="G9" s="61" t="s">
        <v>263</v>
      </c>
      <c r="H9" s="61" t="s">
        <v>319</v>
      </c>
    </row>
    <row r="10" spans="1:8" x14ac:dyDescent="0.25">
      <c r="A10" s="68" t="s">
        <v>253</v>
      </c>
      <c r="B10" s="39" t="s">
        <v>98</v>
      </c>
      <c r="C10" s="70"/>
      <c r="D10" s="70"/>
      <c r="E10" s="70"/>
      <c r="F10" s="70"/>
      <c r="G10" s="70">
        <v>1</v>
      </c>
      <c r="H10" s="70">
        <v>1</v>
      </c>
    </row>
    <row r="11" spans="1:8" x14ac:dyDescent="0.25">
      <c r="A11" s="69" t="s">
        <v>253</v>
      </c>
      <c r="B11" s="39" t="s">
        <v>99</v>
      </c>
      <c r="C11" s="70"/>
      <c r="D11" s="70"/>
      <c r="E11" s="70"/>
      <c r="F11" s="70"/>
      <c r="G11" s="70">
        <v>1</v>
      </c>
      <c r="H11" s="70">
        <v>1</v>
      </c>
    </row>
    <row r="12" spans="1:8" x14ac:dyDescent="0.25">
      <c r="A12" s="69" t="s">
        <v>253</v>
      </c>
      <c r="B12" s="39" t="s">
        <v>100</v>
      </c>
      <c r="C12" s="70"/>
      <c r="D12" s="70"/>
      <c r="E12" s="70"/>
      <c r="F12" s="70"/>
      <c r="G12" s="70">
        <v>1</v>
      </c>
      <c r="H12" s="70">
        <v>1</v>
      </c>
    </row>
    <row r="13" spans="1:8" x14ac:dyDescent="0.25">
      <c r="A13" s="68" t="s">
        <v>249</v>
      </c>
      <c r="B13" s="39" t="s">
        <v>70</v>
      </c>
      <c r="C13" s="70"/>
      <c r="D13" s="70"/>
      <c r="E13" s="70"/>
      <c r="F13" s="70">
        <v>1</v>
      </c>
      <c r="G13" s="70"/>
      <c r="H13" s="70">
        <v>1</v>
      </c>
    </row>
    <row r="14" spans="1:8" x14ac:dyDescent="0.25">
      <c r="A14" s="69" t="s">
        <v>249</v>
      </c>
      <c r="B14" s="39" t="s">
        <v>71</v>
      </c>
      <c r="C14" s="70"/>
      <c r="D14" s="70"/>
      <c r="E14" s="70"/>
      <c r="F14" s="70">
        <v>1</v>
      </c>
      <c r="G14" s="70"/>
      <c r="H14" s="70">
        <v>1</v>
      </c>
    </row>
    <row r="15" spans="1:8" x14ac:dyDescent="0.25">
      <c r="A15" s="69" t="s">
        <v>249</v>
      </c>
      <c r="B15" s="39" t="s">
        <v>72</v>
      </c>
      <c r="C15" s="70"/>
      <c r="D15" s="70"/>
      <c r="E15" s="70"/>
      <c r="F15" s="70">
        <v>1</v>
      </c>
      <c r="G15" s="70"/>
      <c r="H15" s="70">
        <v>1</v>
      </c>
    </row>
    <row r="16" spans="1:8" x14ac:dyDescent="0.25">
      <c r="A16" s="69" t="s">
        <v>249</v>
      </c>
      <c r="B16" s="39" t="s">
        <v>73</v>
      </c>
      <c r="C16" s="70"/>
      <c r="D16" s="70"/>
      <c r="E16" s="70"/>
      <c r="F16" s="70">
        <v>1</v>
      </c>
      <c r="G16" s="70"/>
      <c r="H16" s="70">
        <v>1</v>
      </c>
    </row>
    <row r="17" spans="1:8" x14ac:dyDescent="0.25">
      <c r="A17" s="69" t="s">
        <v>249</v>
      </c>
      <c r="B17" s="39" t="s">
        <v>74</v>
      </c>
      <c r="C17" s="70"/>
      <c r="D17" s="70"/>
      <c r="E17" s="70"/>
      <c r="F17" s="70">
        <v>1</v>
      </c>
      <c r="G17" s="70"/>
      <c r="H17" s="70">
        <v>1</v>
      </c>
    </row>
    <row r="18" spans="1:8" x14ac:dyDescent="0.25">
      <c r="A18" s="68" t="s">
        <v>256</v>
      </c>
      <c r="B18" s="39" t="s">
        <v>111</v>
      </c>
      <c r="C18" s="70"/>
      <c r="D18" s="70"/>
      <c r="E18" s="70">
        <v>1</v>
      </c>
      <c r="F18" s="70"/>
      <c r="G18" s="70"/>
      <c r="H18" s="70">
        <v>1</v>
      </c>
    </row>
    <row r="19" spans="1:8" x14ac:dyDescent="0.25">
      <c r="A19" s="69" t="s">
        <v>256</v>
      </c>
      <c r="B19" s="39" t="s">
        <v>112</v>
      </c>
      <c r="C19" s="70"/>
      <c r="D19" s="70"/>
      <c r="E19" s="70"/>
      <c r="F19" s="70"/>
      <c r="G19" s="70">
        <v>1</v>
      </c>
      <c r="H19" s="70">
        <v>1</v>
      </c>
    </row>
    <row r="20" spans="1:8" x14ac:dyDescent="0.25">
      <c r="A20" s="69" t="s">
        <v>256</v>
      </c>
      <c r="B20" s="39" t="s">
        <v>113</v>
      </c>
      <c r="C20" s="70"/>
      <c r="D20" s="70"/>
      <c r="E20" s="70"/>
      <c r="F20" s="70"/>
      <c r="G20" s="70">
        <v>1</v>
      </c>
      <c r="H20" s="70">
        <v>1</v>
      </c>
    </row>
    <row r="21" spans="1:8" x14ac:dyDescent="0.25">
      <c r="A21" s="69" t="s">
        <v>256</v>
      </c>
      <c r="B21" s="39" t="s">
        <v>114</v>
      </c>
      <c r="C21" s="70"/>
      <c r="D21" s="70"/>
      <c r="E21" s="70"/>
      <c r="F21" s="70"/>
      <c r="G21" s="70">
        <v>1</v>
      </c>
      <c r="H21" s="70">
        <v>1</v>
      </c>
    </row>
    <row r="22" spans="1:8" x14ac:dyDescent="0.25">
      <c r="A22" s="68" t="s">
        <v>252</v>
      </c>
      <c r="B22" s="39" t="s">
        <v>91</v>
      </c>
      <c r="C22" s="70"/>
      <c r="D22" s="70"/>
      <c r="E22" s="70">
        <v>1</v>
      </c>
      <c r="F22" s="70"/>
      <c r="G22" s="70"/>
      <c r="H22" s="70">
        <v>1</v>
      </c>
    </row>
    <row r="23" spans="1:8" x14ac:dyDescent="0.25">
      <c r="A23" s="69" t="s">
        <v>252</v>
      </c>
      <c r="B23" s="39" t="s">
        <v>92</v>
      </c>
      <c r="C23" s="70"/>
      <c r="D23" s="70"/>
      <c r="E23" s="70"/>
      <c r="F23" s="70"/>
      <c r="G23" s="70">
        <v>1</v>
      </c>
      <c r="H23" s="70">
        <v>1</v>
      </c>
    </row>
    <row r="24" spans="1:8" x14ac:dyDescent="0.25">
      <c r="A24" s="69" t="s">
        <v>252</v>
      </c>
      <c r="B24" s="39" t="s">
        <v>93</v>
      </c>
      <c r="C24" s="70"/>
      <c r="D24" s="70"/>
      <c r="E24" s="70"/>
      <c r="F24" s="70"/>
      <c r="G24" s="70">
        <v>1</v>
      </c>
      <c r="H24" s="70">
        <v>1</v>
      </c>
    </row>
    <row r="25" spans="1:8" x14ac:dyDescent="0.25">
      <c r="A25" s="69" t="s">
        <v>252</v>
      </c>
      <c r="B25" s="39" t="s">
        <v>94</v>
      </c>
      <c r="C25" s="70"/>
      <c r="D25" s="70"/>
      <c r="E25" s="70"/>
      <c r="F25" s="70"/>
      <c r="G25" s="70">
        <v>1</v>
      </c>
      <c r="H25" s="70">
        <v>1</v>
      </c>
    </row>
    <row r="26" spans="1:8" x14ac:dyDescent="0.25">
      <c r="A26" s="68" t="s">
        <v>255</v>
      </c>
      <c r="B26" s="39" t="s">
        <v>107</v>
      </c>
      <c r="C26" s="70"/>
      <c r="D26" s="70"/>
      <c r="E26" s="70">
        <v>1</v>
      </c>
      <c r="F26" s="70"/>
      <c r="G26" s="70"/>
      <c r="H26" s="70">
        <v>1</v>
      </c>
    </row>
    <row r="27" spans="1:8" x14ac:dyDescent="0.25">
      <c r="A27" s="69" t="s">
        <v>255</v>
      </c>
      <c r="B27" s="39" t="s">
        <v>108</v>
      </c>
      <c r="C27" s="70"/>
      <c r="D27" s="70"/>
      <c r="E27" s="70">
        <v>1</v>
      </c>
      <c r="F27" s="70"/>
      <c r="G27" s="70"/>
      <c r="H27" s="70">
        <v>1</v>
      </c>
    </row>
    <row r="28" spans="1:8" x14ac:dyDescent="0.25">
      <c r="A28" s="69" t="s">
        <v>255</v>
      </c>
      <c r="B28" s="39" t="s">
        <v>109</v>
      </c>
      <c r="C28" s="70"/>
      <c r="D28" s="70"/>
      <c r="E28" s="70">
        <v>1</v>
      </c>
      <c r="F28" s="70"/>
      <c r="G28" s="70"/>
      <c r="H28" s="70">
        <v>1</v>
      </c>
    </row>
    <row r="29" spans="1:8" x14ac:dyDescent="0.25">
      <c r="A29" s="69" t="s">
        <v>255</v>
      </c>
      <c r="B29" s="39" t="s">
        <v>110</v>
      </c>
      <c r="C29" s="70"/>
      <c r="D29" s="70"/>
      <c r="E29" s="70">
        <v>1</v>
      </c>
      <c r="F29" s="70"/>
      <c r="G29" s="70"/>
      <c r="H29" s="70">
        <v>1</v>
      </c>
    </row>
    <row r="30" spans="1:8" x14ac:dyDescent="0.25">
      <c r="A30" s="68" t="s">
        <v>257</v>
      </c>
      <c r="B30" s="39" t="s">
        <v>115</v>
      </c>
      <c r="C30" s="70">
        <v>1</v>
      </c>
      <c r="D30" s="70"/>
      <c r="E30" s="70"/>
      <c r="F30" s="70"/>
      <c r="G30" s="70"/>
      <c r="H30" s="70">
        <v>1</v>
      </c>
    </row>
    <row r="31" spans="1:8" x14ac:dyDescent="0.25">
      <c r="A31" s="69" t="s">
        <v>257</v>
      </c>
      <c r="B31" s="39" t="s">
        <v>116</v>
      </c>
      <c r="C31" s="70"/>
      <c r="D31" s="70"/>
      <c r="E31" s="70">
        <v>1</v>
      </c>
      <c r="F31" s="70"/>
      <c r="G31" s="70"/>
      <c r="H31" s="70">
        <v>1</v>
      </c>
    </row>
    <row r="32" spans="1:8" x14ac:dyDescent="0.25">
      <c r="A32" s="69" t="s">
        <v>257</v>
      </c>
      <c r="B32" s="39" t="s">
        <v>117</v>
      </c>
      <c r="C32" s="70"/>
      <c r="D32" s="70"/>
      <c r="E32" s="70">
        <v>1</v>
      </c>
      <c r="F32" s="70"/>
      <c r="G32" s="70"/>
      <c r="H32" s="70">
        <v>1</v>
      </c>
    </row>
    <row r="33" spans="1:8" x14ac:dyDescent="0.25">
      <c r="A33" s="68" t="s">
        <v>258</v>
      </c>
      <c r="B33" s="39" t="s">
        <v>118</v>
      </c>
      <c r="C33" s="70"/>
      <c r="D33" s="70">
        <v>1</v>
      </c>
      <c r="E33" s="70"/>
      <c r="F33" s="70"/>
      <c r="G33" s="70"/>
      <c r="H33" s="70">
        <v>1</v>
      </c>
    </row>
    <row r="34" spans="1:8" x14ac:dyDescent="0.25">
      <c r="A34" s="69" t="s">
        <v>258</v>
      </c>
      <c r="B34" s="39" t="s">
        <v>119</v>
      </c>
      <c r="C34" s="70"/>
      <c r="D34" s="70"/>
      <c r="E34" s="70">
        <v>1</v>
      </c>
      <c r="F34" s="70"/>
      <c r="G34" s="70"/>
      <c r="H34" s="70">
        <v>1</v>
      </c>
    </row>
    <row r="35" spans="1:8" x14ac:dyDescent="0.25">
      <c r="A35" s="68" t="s">
        <v>287</v>
      </c>
      <c r="B35" s="39" t="s">
        <v>288</v>
      </c>
      <c r="C35" s="70"/>
      <c r="D35" s="70"/>
      <c r="E35" s="70"/>
      <c r="F35" s="70"/>
      <c r="G35" s="70">
        <v>1</v>
      </c>
      <c r="H35" s="70">
        <v>1</v>
      </c>
    </row>
    <row r="36" spans="1:8" x14ac:dyDescent="0.25">
      <c r="A36" s="69" t="s">
        <v>287</v>
      </c>
      <c r="B36" s="39" t="s">
        <v>289</v>
      </c>
      <c r="C36" s="70"/>
      <c r="D36" s="70"/>
      <c r="E36" s="70"/>
      <c r="F36" s="70"/>
      <c r="G36" s="70">
        <v>1</v>
      </c>
      <c r="H36" s="70">
        <v>1</v>
      </c>
    </row>
    <row r="37" spans="1:8" x14ac:dyDescent="0.25">
      <c r="A37" s="69" t="s">
        <v>287</v>
      </c>
      <c r="B37" s="39" t="s">
        <v>290</v>
      </c>
      <c r="C37" s="70"/>
      <c r="D37" s="70"/>
      <c r="E37" s="70"/>
      <c r="F37" s="70"/>
      <c r="G37" s="70">
        <v>1</v>
      </c>
      <c r="H37" s="70">
        <v>1</v>
      </c>
    </row>
    <row r="38" spans="1:8" x14ac:dyDescent="0.25">
      <c r="A38" s="68" t="s">
        <v>319</v>
      </c>
      <c r="B38" s="69"/>
      <c r="C38" s="70">
        <v>1</v>
      </c>
      <c r="D38" s="70">
        <v>1</v>
      </c>
      <c r="E38" s="70">
        <v>9</v>
      </c>
      <c r="F38" s="70">
        <v>5</v>
      </c>
      <c r="G38" s="70">
        <v>12</v>
      </c>
      <c r="H38" s="70">
        <v>28</v>
      </c>
    </row>
    <row r="39" spans="1:8" x14ac:dyDescent="0.25">
      <c r="A39"/>
      <c r="B39"/>
      <c r="C39"/>
      <c r="D39"/>
      <c r="E39"/>
      <c r="F39"/>
    </row>
    <row r="40" spans="1:8" x14ac:dyDescent="0.25">
      <c r="A40"/>
      <c r="B40"/>
      <c r="C40"/>
      <c r="D40"/>
      <c r="E40"/>
      <c r="F40"/>
    </row>
    <row r="41" spans="1:8" x14ac:dyDescent="0.25">
      <c r="A41"/>
      <c r="B41"/>
      <c r="C41"/>
      <c r="D41"/>
      <c r="E41"/>
      <c r="F41"/>
    </row>
    <row r="42" spans="1:8" x14ac:dyDescent="0.25">
      <c r="A42"/>
      <c r="B42"/>
      <c r="C42"/>
      <c r="D42"/>
      <c r="E42"/>
      <c r="F42"/>
    </row>
    <row r="43" spans="1:8" x14ac:dyDescent="0.25">
      <c r="A43"/>
      <c r="B43"/>
      <c r="C43"/>
      <c r="D43"/>
      <c r="E43"/>
      <c r="F43"/>
    </row>
    <row r="44" spans="1:8" x14ac:dyDescent="0.25">
      <c r="A44"/>
      <c r="B44"/>
      <c r="C44"/>
      <c r="D44"/>
      <c r="E44"/>
      <c r="F44"/>
    </row>
    <row r="45" spans="1:8" x14ac:dyDescent="0.25">
      <c r="A45"/>
      <c r="B45"/>
      <c r="C45"/>
      <c r="D45"/>
      <c r="E45"/>
      <c r="F45"/>
    </row>
    <row r="46" spans="1:8" x14ac:dyDescent="0.25">
      <c r="A46"/>
      <c r="B46"/>
      <c r="C46"/>
      <c r="D46"/>
      <c r="E46"/>
      <c r="F46"/>
    </row>
    <row r="47" spans="1:8" x14ac:dyDescent="0.25">
      <c r="A47"/>
      <c r="B47"/>
      <c r="C47"/>
      <c r="D47"/>
      <c r="E47"/>
      <c r="F47"/>
    </row>
    <row r="48" spans="1:8" x14ac:dyDescent="0.25">
      <c r="A48"/>
      <c r="B48"/>
      <c r="C48"/>
      <c r="D48"/>
      <c r="E48"/>
      <c r="F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</sheetData>
  <sheetProtection formatCells="0" formatColumns="0" formatRows="0" insertColumns="0" insertRows="0" deleteColumns="0" deleteRows="0" sort="0" autoFilter="0" pivotTables="0"/>
  <protectedRanges>
    <protectedRange sqref="B6" name="Gaps"/>
  </protectedRanges>
  <mergeCells count="10">
    <mergeCell ref="A1:G1"/>
    <mergeCell ref="A10:A12"/>
    <mergeCell ref="A13:A17"/>
    <mergeCell ref="A18:A21"/>
    <mergeCell ref="A22:A25"/>
    <mergeCell ref="A26:A29"/>
    <mergeCell ref="A30:A32"/>
    <mergeCell ref="A33:A34"/>
    <mergeCell ref="A35:A37"/>
    <mergeCell ref="A38:B38"/>
  </mergeCells>
  <pageMargins left="0.511811024" right="0.511811024" top="0.78740157499999996" bottom="0.78740157499999996" header="0.31496062000000002" footer="0.31496062000000002"/>
  <pageSetup paperSize="9" fitToHeight="0" orientation="landscape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F46-C01B-4CFD-8877-64B6AB7FF946}">
  <sheetPr>
    <pageSetUpPr fitToPage="1"/>
  </sheetPr>
  <dimension ref="A1:G5"/>
  <sheetViews>
    <sheetView showGridLines="0" showRowColHeaders="0" workbookViewId="0">
      <selection activeCell="C5" sqref="C5"/>
    </sheetView>
  </sheetViews>
  <sheetFormatPr defaultColWidth="17.28515625" defaultRowHeight="15" x14ac:dyDescent="0.25"/>
  <cols>
    <col min="1" max="1" width="18.5703125" style="5" customWidth="1"/>
    <col min="2" max="7" width="30" style="5" customWidth="1"/>
  </cols>
  <sheetData>
    <row r="1" spans="1:7" ht="21.75" customHeight="1" x14ac:dyDescent="0.25">
      <c r="A1" s="15" t="s">
        <v>313</v>
      </c>
      <c r="B1" s="43">
        <v>0</v>
      </c>
      <c r="C1" s="9">
        <v>1</v>
      </c>
      <c r="D1" s="10">
        <v>2</v>
      </c>
      <c r="E1" s="10">
        <v>3</v>
      </c>
      <c r="F1" s="10">
        <v>4</v>
      </c>
      <c r="G1" s="10">
        <v>5</v>
      </c>
    </row>
    <row r="2" spans="1:7" ht="21.75" customHeight="1" x14ac:dyDescent="0.25">
      <c r="A2" s="15" t="s">
        <v>333</v>
      </c>
      <c r="B2" s="43" t="s">
        <v>334</v>
      </c>
      <c r="C2" s="33" t="s">
        <v>294</v>
      </c>
      <c r="D2" s="34" t="s">
        <v>295</v>
      </c>
      <c r="E2" s="35" t="s">
        <v>296</v>
      </c>
      <c r="F2" s="36" t="s">
        <v>297</v>
      </c>
      <c r="G2" s="37" t="s">
        <v>298</v>
      </c>
    </row>
    <row r="3" spans="1:7" ht="135" x14ac:dyDescent="0.25">
      <c r="A3" s="15" t="s">
        <v>314</v>
      </c>
      <c r="B3" s="11" t="s">
        <v>312</v>
      </c>
      <c r="C3" s="11" t="s">
        <v>307</v>
      </c>
      <c r="D3" s="11" t="s">
        <v>309</v>
      </c>
      <c r="E3" s="11" t="s">
        <v>308</v>
      </c>
      <c r="F3" s="11" t="s">
        <v>310</v>
      </c>
      <c r="G3" s="11" t="s">
        <v>311</v>
      </c>
    </row>
    <row r="4" spans="1:7" x14ac:dyDescent="0.25">
      <c r="A4" s="15" t="s">
        <v>315</v>
      </c>
      <c r="B4" s="12"/>
      <c r="C4" s="13">
        <f>Detalhamento!$D$26</f>
        <v>0</v>
      </c>
      <c r="D4" s="13">
        <f>Detalhamento!$D$27</f>
        <v>0</v>
      </c>
      <c r="E4" s="13">
        <f>Detalhamento!$D$28</f>
        <v>0</v>
      </c>
      <c r="F4" s="13">
        <f>Detalhamento!$D$29</f>
        <v>0</v>
      </c>
      <c r="G4" s="13">
        <f>Detalhamento!$D$30</f>
        <v>0</v>
      </c>
    </row>
    <row r="5" spans="1:7" x14ac:dyDescent="0.25">
      <c r="A5" s="15" t="s">
        <v>316</v>
      </c>
      <c r="B5" s="12"/>
      <c r="C5" s="9" t="str">
        <f>IF(C4=1,"S","N")</f>
        <v>N</v>
      </c>
      <c r="D5" s="9" t="str">
        <f>IF(D4=1,"S","N")</f>
        <v>N</v>
      </c>
      <c r="E5" s="9" t="str">
        <f>IF(E4=1,"S","N")</f>
        <v>N</v>
      </c>
      <c r="F5" s="9" t="str">
        <f>IF(F4=1,"S","N")</f>
        <v>N</v>
      </c>
      <c r="G5" s="9" t="str">
        <f>IF(G4=1,"S","N")</f>
        <v>N</v>
      </c>
    </row>
  </sheetData>
  <sheetProtection algorithmName="SHA-512" hashValue="OXk6LRkEioU/TpBYeJmVJUlN74yErBoS7rGgSEbtlaIlKWxrsPbuIK03jyWiAhpQ46IUIpYAcO6a51xIgc3Khw==" saltValue="QTlNCIUQWcFF2kLKwCGr5g==" spinCount="100000" sheet="1" objects="1" scenarios="1"/>
  <pageMargins left="0.511811024" right="0.511811024" top="0.78740157499999996" bottom="0.78740157499999996" header="0.31496062000000002" footer="0.31496062000000002"/>
  <pageSetup paperSize="9" scale="6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7430-27FD-448F-91C2-AC5EF5ECD8D9}">
  <sheetPr codeName="Planilha5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259</v>
      </c>
    </row>
    <row r="2" spans="1:1" x14ac:dyDescent="0.25">
      <c r="A2" t="s">
        <v>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Autoavaliação</vt:lpstr>
      <vt:lpstr>Resultado</vt:lpstr>
      <vt:lpstr>Detalhamento</vt:lpstr>
      <vt:lpstr>Análise de gaps</vt:lpstr>
      <vt:lpstr>Cálculo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Araujo</dc:creator>
  <cp:lastModifiedBy>Misael Sousa de Araujo</cp:lastModifiedBy>
  <cp:lastPrinted>2024-07-27T14:56:43Z</cp:lastPrinted>
  <dcterms:created xsi:type="dcterms:W3CDTF">2015-06-05T18:19:34Z</dcterms:created>
  <dcterms:modified xsi:type="dcterms:W3CDTF">2024-09-24T23:35:36Z</dcterms:modified>
</cp:coreProperties>
</file>