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E\Dropbox\PEPE\Tecnológico de La Laguna\2do Semestre entre 3er Semestre (Verano)\Métodos Numéricos\Unidad 3\"/>
    </mc:Choice>
  </mc:AlternateContent>
  <xr:revisionPtr revIDLastSave="0" documentId="13_ncr:1_{DEC67E6B-B3D7-476E-A514-402CDADDDE0A}" xr6:coauthVersionLast="43" xr6:coauthVersionMax="43" xr10:uidLastSave="{00000000-0000-0000-0000-000000000000}"/>
  <bookViews>
    <workbookView xWindow="-120" yWindow="-120" windowWidth="21840" windowHeight="13140" activeTab="3" xr2:uid="{BF60BD61-587E-4696-82EA-70E15729FA66}"/>
  </bookViews>
  <sheets>
    <sheet name="Portada" sheetId="5" r:id="rId1"/>
    <sheet name="Ejemplo" sheetId="1" r:id="rId2"/>
    <sheet name="Problema 1" sheetId="2" r:id="rId3"/>
    <sheet name="Problema 2" sheetId="3" r:id="rId4"/>
    <sheet name="Problema 3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7" i="4" l="1"/>
  <c r="H17" i="4"/>
  <c r="G18" i="4"/>
  <c r="H18" i="4"/>
  <c r="H16" i="4"/>
  <c r="H15" i="4"/>
  <c r="G16" i="4"/>
  <c r="G15" i="4"/>
  <c r="F15" i="4"/>
  <c r="E15" i="4"/>
  <c r="G16" i="3" l="1"/>
  <c r="H15" i="3"/>
  <c r="F15" i="3"/>
  <c r="E15" i="3"/>
  <c r="H15" i="2"/>
  <c r="H16" i="2"/>
  <c r="G15" i="2"/>
  <c r="F15" i="2"/>
  <c r="E15" i="2"/>
  <c r="I15" i="4" l="1" a="1"/>
  <c r="I15" i="3" a="1"/>
  <c r="I15" i="2" a="1"/>
  <c r="J16" i="2" s="1"/>
  <c r="J15" i="4" l="1"/>
  <c r="I15" i="4"/>
  <c r="K15" i="4" s="1"/>
  <c r="C15" i="4" s="1"/>
  <c r="J16" i="4"/>
  <c r="I16" i="4"/>
  <c r="L15" i="4" s="1"/>
  <c r="D15" i="4" s="1"/>
  <c r="J15" i="3"/>
  <c r="J16" i="3"/>
  <c r="I16" i="3"/>
  <c r="I15" i="3"/>
  <c r="K15" i="3" s="1"/>
  <c r="C15" i="3" s="1"/>
  <c r="I15" i="2"/>
  <c r="J15" i="2"/>
  <c r="I16" i="2"/>
  <c r="L15" i="2" s="1"/>
  <c r="D15" i="2" s="1"/>
  <c r="H16" i="1"/>
  <c r="G16" i="1"/>
  <c r="I15" i="1" s="1" a="1"/>
  <c r="I15" i="1" s="1"/>
  <c r="G15" i="1"/>
  <c r="G18" i="3" l="1"/>
  <c r="L15" i="3"/>
  <c r="D15" i="3" s="1"/>
  <c r="H17" i="3" s="1"/>
  <c r="H18" i="2"/>
  <c r="H17" i="2"/>
  <c r="E17" i="4"/>
  <c r="F17" i="4"/>
  <c r="N15" i="4"/>
  <c r="I17" i="4" a="1"/>
  <c r="M15" i="4"/>
  <c r="M15" i="3"/>
  <c r="N15" i="2"/>
  <c r="K15" i="2"/>
  <c r="C15" i="2" s="1"/>
  <c r="G17" i="2" s="1"/>
  <c r="I16" i="1"/>
  <c r="J15" i="1"/>
  <c r="J16" i="1"/>
  <c r="F17" i="3" l="1"/>
  <c r="N15" i="3"/>
  <c r="E17" i="3"/>
  <c r="E17" i="2"/>
  <c r="F17" i="2"/>
  <c r="J17" i="4"/>
  <c r="I17" i="4"/>
  <c r="K17" i="4" s="1"/>
  <c r="C17" i="4" s="1"/>
  <c r="I18" i="4"/>
  <c r="J18" i="4"/>
  <c r="I17" i="3" a="1"/>
  <c r="M15" i="2"/>
  <c r="F15" i="1"/>
  <c r="E15" i="1"/>
  <c r="G19" i="4" l="1"/>
  <c r="L17" i="4"/>
  <c r="D17" i="4" s="1"/>
  <c r="G20" i="4" s="1"/>
  <c r="M17" i="4"/>
  <c r="J17" i="3"/>
  <c r="I17" i="3"/>
  <c r="K17" i="3" s="1"/>
  <c r="C17" i="3" s="1"/>
  <c r="G20" i="3" s="1"/>
  <c r="J18" i="3"/>
  <c r="I18" i="3"/>
  <c r="I17" i="2" a="1"/>
  <c r="K15" i="1"/>
  <c r="C15" i="1" s="1"/>
  <c r="L15" i="1"/>
  <c r="D15" i="1" s="1"/>
  <c r="H18" i="1" l="1"/>
  <c r="N15" i="1"/>
  <c r="F17" i="1"/>
  <c r="G18" i="1"/>
  <c r="E17" i="1"/>
  <c r="G17" i="1"/>
  <c r="M15" i="1"/>
  <c r="H20" i="4"/>
  <c r="F19" i="4"/>
  <c r="H19" i="4"/>
  <c r="I19" i="4" s="1" a="1"/>
  <c r="E19" i="4"/>
  <c r="N17" i="4"/>
  <c r="L17" i="3"/>
  <c r="D17" i="3" s="1"/>
  <c r="M17" i="3"/>
  <c r="J18" i="2"/>
  <c r="I18" i="2"/>
  <c r="L17" i="2" s="1"/>
  <c r="D17" i="2" s="1"/>
  <c r="J17" i="2"/>
  <c r="I17" i="2"/>
  <c r="K17" i="2" s="1"/>
  <c r="C17" i="2" s="1"/>
  <c r="G19" i="2" s="1"/>
  <c r="I17" i="1" l="1" a="1"/>
  <c r="F19" i="3"/>
  <c r="H19" i="3"/>
  <c r="E19" i="3"/>
  <c r="H19" i="2"/>
  <c r="H20" i="2"/>
  <c r="E19" i="2"/>
  <c r="F19" i="2"/>
  <c r="J19" i="4"/>
  <c r="J20" i="4"/>
  <c r="I19" i="4"/>
  <c r="I20" i="4"/>
  <c r="L19" i="4" s="1"/>
  <c r="D19" i="4" s="1"/>
  <c r="H21" i="4" s="1"/>
  <c r="I19" i="3" a="1"/>
  <c r="N17" i="3"/>
  <c r="M17" i="2"/>
  <c r="N17" i="2"/>
  <c r="I17" i="1" l="1"/>
  <c r="J18" i="1"/>
  <c r="J17" i="1"/>
  <c r="I18" i="1"/>
  <c r="L17" i="1" s="1"/>
  <c r="D17" i="1" s="1"/>
  <c r="K19" i="4"/>
  <c r="C19" i="4" s="1"/>
  <c r="N19" i="4"/>
  <c r="M19" i="4"/>
  <c r="J19" i="3"/>
  <c r="I20" i="3"/>
  <c r="I19" i="3"/>
  <c r="J20" i="3"/>
  <c r="I19" i="2" a="1"/>
  <c r="H20" i="1" l="1"/>
  <c r="N17" i="1"/>
  <c r="K17" i="1"/>
  <c r="C17" i="1" s="1"/>
  <c r="G21" i="4"/>
  <c r="G22" i="4"/>
  <c r="H22" i="4"/>
  <c r="I21" i="4" a="1"/>
  <c r="I21" i="4" s="1"/>
  <c r="E21" i="4"/>
  <c r="F21" i="4"/>
  <c r="K19" i="3"/>
  <c r="C19" i="3" s="1"/>
  <c r="G22" i="3" s="1"/>
  <c r="L19" i="3"/>
  <c r="D19" i="3" s="1"/>
  <c r="J20" i="2"/>
  <c r="I20" i="2"/>
  <c r="L19" i="2" s="1"/>
  <c r="D19" i="2" s="1"/>
  <c r="J19" i="2"/>
  <c r="I19" i="2"/>
  <c r="K19" i="2" s="1"/>
  <c r="C19" i="2" s="1"/>
  <c r="G21" i="2" s="1"/>
  <c r="G19" i="1" l="1"/>
  <c r="M17" i="1"/>
  <c r="G20" i="1"/>
  <c r="I19" i="1" s="1" a="1"/>
  <c r="F19" i="1"/>
  <c r="E19" i="1"/>
  <c r="I22" i="4"/>
  <c r="J22" i="4"/>
  <c r="L21" i="4" s="1"/>
  <c r="D21" i="4" s="1"/>
  <c r="H23" i="4" s="1"/>
  <c r="J21" i="4"/>
  <c r="K21" i="4"/>
  <c r="C21" i="4" s="1"/>
  <c r="F21" i="3"/>
  <c r="H21" i="3"/>
  <c r="I21" i="3" s="1" a="1"/>
  <c r="E21" i="3"/>
  <c r="M19" i="3"/>
  <c r="H21" i="2"/>
  <c r="H22" i="2"/>
  <c r="E21" i="2"/>
  <c r="F21" i="2"/>
  <c r="N19" i="3"/>
  <c r="M19" i="2"/>
  <c r="N19" i="2"/>
  <c r="J20" i="1" l="1"/>
  <c r="J19" i="1"/>
  <c r="I20" i="1"/>
  <c r="L19" i="1" s="1"/>
  <c r="D19" i="1" s="1"/>
  <c r="I19" i="1"/>
  <c r="K19" i="1" s="1"/>
  <c r="C19" i="1" s="1"/>
  <c r="G23" i="4"/>
  <c r="H24" i="4"/>
  <c r="G24" i="4"/>
  <c r="I23" i="4" s="1" a="1"/>
  <c r="J23" i="4" s="1"/>
  <c r="N21" i="4"/>
  <c r="M21" i="4"/>
  <c r="F23" i="4"/>
  <c r="E23" i="4"/>
  <c r="J21" i="3"/>
  <c r="I22" i="3"/>
  <c r="I21" i="3"/>
  <c r="J22" i="3"/>
  <c r="I21" i="2" a="1"/>
  <c r="K21" i="3" l="1"/>
  <c r="C21" i="3" s="1"/>
  <c r="G22" i="1"/>
  <c r="G21" i="1"/>
  <c r="M19" i="1"/>
  <c r="F21" i="1"/>
  <c r="E21" i="1"/>
  <c r="N19" i="1"/>
  <c r="H22" i="1"/>
  <c r="I21" i="1" s="1" a="1"/>
  <c r="J24" i="4"/>
  <c r="I24" i="4"/>
  <c r="I23" i="4"/>
  <c r="K23" i="4" s="1"/>
  <c r="C23" i="4" s="1"/>
  <c r="M23" i="4" s="1"/>
  <c r="L23" i="4"/>
  <c r="D23" i="4" s="1"/>
  <c r="N23" i="4" s="1"/>
  <c r="M21" i="3"/>
  <c r="L21" i="3"/>
  <c r="D21" i="3" s="1"/>
  <c r="I22" i="2"/>
  <c r="L21" i="2" s="1"/>
  <c r="J21" i="2"/>
  <c r="I21" i="2"/>
  <c r="K21" i="2" s="1"/>
  <c r="C21" i="2" s="1"/>
  <c r="M21" i="2" s="1"/>
  <c r="J22" i="2"/>
  <c r="I22" i="1" l="1"/>
  <c r="I21" i="1"/>
  <c r="J21" i="1"/>
  <c r="J22" i="1"/>
  <c r="N21" i="3"/>
  <c r="D21" i="2"/>
  <c r="L21" i="1" l="1"/>
  <c r="D21" i="1" s="1"/>
  <c r="N21" i="1" s="1"/>
  <c r="K21" i="1"/>
  <c r="C21" i="1" s="1"/>
  <c r="M21" i="1" s="1"/>
  <c r="N21" i="2"/>
</calcChain>
</file>

<file path=xl/sharedStrings.xml><?xml version="1.0" encoding="utf-8"?>
<sst xmlns="http://schemas.openxmlformats.org/spreadsheetml/2006/main" count="145" uniqueCount="65">
  <si>
    <t>Iteración</t>
  </si>
  <si>
    <t>No hay error</t>
  </si>
  <si>
    <t>0 = x^2 - 2x - y +  0.5</t>
  </si>
  <si>
    <t xml:space="preserve"> </t>
  </si>
  <si>
    <t xml:space="preserve">0 = x^2 + 4y^2 - 4 </t>
  </si>
  <si>
    <t>(p0, q0) = (2, 0.25)</t>
  </si>
  <si>
    <t xml:space="preserve">f(pk) = </t>
  </si>
  <si>
    <t xml:space="preserve"> x^2 - 2x - y +  0.5</t>
  </si>
  <si>
    <t>x^2 + 4y^2 - 4</t>
  </si>
  <si>
    <t xml:space="preserve">J(x, y) = </t>
  </si>
  <si>
    <t>2x - 2</t>
  </si>
  <si>
    <t xml:space="preserve">2x </t>
  </si>
  <si>
    <t>8y</t>
  </si>
  <si>
    <t>f(pk)</t>
  </si>
  <si>
    <t>f1(pk, qk)</t>
  </si>
  <si>
    <t>f2(pk, qk)</t>
  </si>
  <si>
    <t>J(x, y)</t>
  </si>
  <si>
    <t>pk</t>
  </si>
  <si>
    <t>qk</t>
  </si>
  <si>
    <t>df1(pk, qk) / dx</t>
  </si>
  <si>
    <t>df2(pk, qk) / dx</t>
  </si>
  <si>
    <t>df1(pk, qk) / dy</t>
  </si>
  <si>
    <t>df2(pk, qk) / dy</t>
  </si>
  <si>
    <t>J(x, y)^-1</t>
  </si>
  <si>
    <t>∆p</t>
  </si>
  <si>
    <t>∆q</t>
  </si>
  <si>
    <t>Eapk</t>
  </si>
  <si>
    <t>Eaqk</t>
  </si>
  <si>
    <t>(p0, q0) = (0.5, 2.2)</t>
  </si>
  <si>
    <t>x1^2 - x2^2 + 2x2 = 0</t>
  </si>
  <si>
    <t xml:space="preserve"> x1^2 - x2^2 + 2x2</t>
  </si>
  <si>
    <t>2x1 + x2^2 - 6 = 0</t>
  </si>
  <si>
    <t>2x1 + x2^2 - 6</t>
  </si>
  <si>
    <t xml:space="preserve">2x1 </t>
  </si>
  <si>
    <t>-2x2 + 2</t>
  </si>
  <si>
    <t>2x2</t>
  </si>
  <si>
    <t>2x - cos y = 0</t>
  </si>
  <si>
    <t>2y - sin x = 0</t>
  </si>
  <si>
    <t>2x - cos y</t>
  </si>
  <si>
    <t>2y - sin x</t>
  </si>
  <si>
    <t>-cos x</t>
  </si>
  <si>
    <t>sin y</t>
  </si>
  <si>
    <t>(p0, q0) = (0, 0)</t>
  </si>
  <si>
    <t>x^3 + 6y^2 - 76 = 0</t>
  </si>
  <si>
    <t>8x^3y^2 - 1024 = 0</t>
  </si>
  <si>
    <t>(p0, q0) = (3, 1)</t>
  </si>
  <si>
    <t xml:space="preserve"> x^3 + 6y^2 - 76</t>
  </si>
  <si>
    <t>8x^3y^2 - 1024</t>
  </si>
  <si>
    <t>3x^2</t>
  </si>
  <si>
    <t>24x^2y^2</t>
  </si>
  <si>
    <t>12y</t>
  </si>
  <si>
    <t>16x^3y</t>
  </si>
  <si>
    <t>carlos_azg@hotmail.com</t>
  </si>
  <si>
    <t>Tecnológico Nacional de México</t>
  </si>
  <si>
    <t>Instituto Tecnológico de La Laguna</t>
  </si>
  <si>
    <t>Ingeniería en Sistemas Computacionales</t>
  </si>
  <si>
    <t>Materia: Métodos Numéricos</t>
  </si>
  <si>
    <t>Maestro: Ing. Carlos Alberto Zúñiga Gómez</t>
  </si>
  <si>
    <t>Unidad 3: Sistemas de Ecuaciones</t>
  </si>
  <si>
    <t>Tarea: Ejercicios</t>
  </si>
  <si>
    <t>Alumno(a): Adame Sandoval José Misael</t>
  </si>
  <si>
    <t>No. Control: 18131209</t>
  </si>
  <si>
    <t>Fecha</t>
  </si>
  <si>
    <t>15 de julio de 2019</t>
  </si>
  <si>
    <t>Newton-Raphson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</si>
</sst>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%"/>
    <numFmt numFmtId="165" formatCode="0.0000000%"/>
    <numFmt numFmtId="166" formatCode="0.00000000%"/>
    <numFmt numFmtId="167" formatCode="0.000000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10" borderId="11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3" borderId="13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14" borderId="15" xfId="0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2"/>
    <xf numFmtId="0" fontId="0" fillId="0" borderId="0" xfId="0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15" borderId="9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9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164" fontId="0" fillId="17" borderId="1" xfId="1" applyNumberFormat="1" applyFont="1" applyFill="1" applyBorder="1" applyAlignment="1">
      <alignment horizontal="center" vertical="center"/>
    </xf>
    <xf numFmtId="164" fontId="0" fillId="17" borderId="4" xfId="1" applyNumberFormat="1" applyFont="1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8" borderId="9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/>
    </xf>
    <xf numFmtId="167" fontId="0" fillId="17" borderId="4" xfId="1" applyNumberFormat="1" applyFont="1" applyFill="1" applyBorder="1" applyAlignment="1">
      <alignment horizontal="center" vertical="center"/>
    </xf>
    <xf numFmtId="167" fontId="0" fillId="17" borderId="7" xfId="1" applyNumberFormat="1" applyFont="1" applyFill="1" applyBorder="1" applyAlignment="1">
      <alignment horizontal="center" vertical="center"/>
    </xf>
    <xf numFmtId="166" fontId="0" fillId="17" borderId="1" xfId="1" applyNumberFormat="1" applyFont="1" applyFill="1" applyBorder="1" applyAlignment="1">
      <alignment horizontal="center" vertical="center"/>
    </xf>
    <xf numFmtId="166" fontId="0" fillId="17" borderId="6" xfId="1" applyNumberFormat="1" applyFont="1" applyFill="1" applyBorder="1" applyAlignment="1">
      <alignment horizontal="center" vertical="center"/>
    </xf>
    <xf numFmtId="165" fontId="0" fillId="17" borderId="1" xfId="1" applyNumberFormat="1" applyFont="1" applyFill="1" applyBorder="1" applyAlignment="1">
      <alignment horizontal="center" vertical="center"/>
    </xf>
    <xf numFmtId="165" fontId="0" fillId="17" borderId="6" xfId="1" applyNumberFormat="1" applyFont="1" applyFill="1" applyBorder="1" applyAlignment="1">
      <alignment horizontal="center" vertical="center"/>
    </xf>
    <xf numFmtId="165" fontId="0" fillId="17" borderId="4" xfId="1" applyNumberFormat="1" applyFont="1" applyFill="1" applyBorder="1" applyAlignment="1">
      <alignment horizontal="center" vertical="center"/>
    </xf>
    <xf numFmtId="165" fontId="0" fillId="17" borderId="7" xfId="1" applyNumberFormat="1" applyFont="1" applyFill="1" applyBorder="1" applyAlignment="1">
      <alignment horizontal="center" vertical="center"/>
    </xf>
    <xf numFmtId="164" fontId="0" fillId="17" borderId="7" xfId="1" applyNumberFormat="1" applyFont="1" applyFill="1" applyBorder="1" applyAlignment="1">
      <alignment horizontal="center" vertical="center"/>
    </xf>
    <xf numFmtId="164" fontId="0" fillId="17" borderId="6" xfId="1" applyNumberFormat="1" applyFont="1" applyFill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133350</xdr:rowOff>
    </xdr:from>
    <xdr:to>
      <xdr:col>1</xdr:col>
      <xdr:colOff>547923</xdr:colOff>
      <xdr:row>4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5B86585-0DE1-481A-8E0B-B1B66807F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33350"/>
          <a:ext cx="1252773" cy="771525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0</xdr:row>
      <xdr:rowOff>0</xdr:rowOff>
    </xdr:from>
    <xdr:to>
      <xdr:col>6</xdr:col>
      <xdr:colOff>699865</xdr:colOff>
      <xdr:row>5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4AF2A6-CABF-49CF-917D-DD20C49506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0"/>
          <a:ext cx="1166590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arlos_az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64846-BDC9-46B7-86BF-DA1CE940F08A}">
  <dimension ref="A1:G47"/>
  <sheetViews>
    <sheetView topLeftCell="A10" workbookViewId="0">
      <selection activeCell="A25" sqref="A25:G25"/>
    </sheetView>
  </sheetViews>
  <sheetFormatPr baseColWidth="10" defaultRowHeight="15" x14ac:dyDescent="0.25"/>
  <cols>
    <col min="6" max="6" width="11.42578125" customWidth="1"/>
  </cols>
  <sheetData>
    <row r="1" spans="1:7" ht="18.75" x14ac:dyDescent="0.3">
      <c r="A1" s="29" t="s">
        <v>53</v>
      </c>
      <c r="B1" s="29"/>
      <c r="C1" s="29"/>
      <c r="D1" s="29"/>
      <c r="E1" s="29"/>
      <c r="F1" s="29"/>
      <c r="G1" s="29"/>
    </row>
    <row r="2" spans="1:7" x14ac:dyDescent="0.25">
      <c r="A2" s="26"/>
      <c r="B2" s="26"/>
      <c r="C2" s="26"/>
      <c r="D2" s="26"/>
      <c r="E2" s="26"/>
      <c r="F2" s="26"/>
      <c r="G2" s="26"/>
    </row>
    <row r="3" spans="1:7" ht="18.75" x14ac:dyDescent="0.3">
      <c r="A3" s="29" t="s">
        <v>54</v>
      </c>
      <c r="B3" s="29"/>
      <c r="C3" s="29"/>
      <c r="D3" s="29"/>
      <c r="E3" s="29"/>
      <c r="F3" s="29"/>
      <c r="G3" s="29"/>
    </row>
    <row r="4" spans="1:7" x14ac:dyDescent="0.25">
      <c r="A4" s="26"/>
      <c r="B4" s="26"/>
      <c r="C4" s="26"/>
      <c r="D4" s="26"/>
      <c r="E4" s="26"/>
      <c r="F4" s="26"/>
      <c r="G4" s="26"/>
    </row>
    <row r="5" spans="1:7" x14ac:dyDescent="0.25">
      <c r="A5" s="26"/>
      <c r="B5" s="26"/>
      <c r="C5" s="26"/>
      <c r="D5" s="26"/>
      <c r="E5" s="26"/>
      <c r="F5" s="26"/>
      <c r="G5" s="26"/>
    </row>
    <row r="6" spans="1:7" x14ac:dyDescent="0.25">
      <c r="A6" s="26"/>
      <c r="B6" s="26"/>
      <c r="C6" s="26"/>
      <c r="D6" s="26"/>
      <c r="E6" s="26"/>
      <c r="F6" s="26"/>
      <c r="G6" s="26"/>
    </row>
    <row r="7" spans="1:7" x14ac:dyDescent="0.25">
      <c r="A7" s="26"/>
      <c r="B7" s="26"/>
      <c r="C7" s="26"/>
      <c r="D7" s="26"/>
      <c r="E7" s="26"/>
      <c r="F7" s="26"/>
      <c r="G7" s="26"/>
    </row>
    <row r="8" spans="1:7" ht="18.75" x14ac:dyDescent="0.3">
      <c r="A8" s="29" t="s">
        <v>55</v>
      </c>
      <c r="B8" s="29"/>
      <c r="C8" s="29"/>
      <c r="D8" s="29"/>
      <c r="E8" s="29"/>
      <c r="F8" s="29"/>
      <c r="G8" s="29"/>
    </row>
    <row r="9" spans="1:7" ht="18.75" x14ac:dyDescent="0.3">
      <c r="A9" s="30"/>
      <c r="B9" s="30"/>
      <c r="C9" s="30"/>
      <c r="D9" s="30"/>
      <c r="E9" s="30"/>
      <c r="F9" s="30"/>
      <c r="G9" s="30"/>
    </row>
    <row r="10" spans="1:7" ht="18.75" x14ac:dyDescent="0.3">
      <c r="A10" s="30"/>
      <c r="B10" s="30"/>
      <c r="C10" s="30"/>
      <c r="D10" s="30"/>
      <c r="E10" s="30"/>
      <c r="F10" s="30"/>
      <c r="G10" s="30"/>
    </row>
    <row r="11" spans="1:7" ht="18.75" x14ac:dyDescent="0.3">
      <c r="A11" s="30"/>
      <c r="B11" s="30"/>
      <c r="C11" s="30"/>
      <c r="D11" s="30"/>
      <c r="E11" s="30"/>
      <c r="F11" s="30"/>
      <c r="G11" s="30"/>
    </row>
    <row r="12" spans="1:7" ht="18.75" x14ac:dyDescent="0.3">
      <c r="A12" s="30"/>
      <c r="B12" s="30"/>
      <c r="C12" s="30"/>
      <c r="D12" s="30"/>
      <c r="E12" s="30"/>
      <c r="F12" s="30"/>
      <c r="G12" s="30"/>
    </row>
    <row r="13" spans="1:7" ht="18.75" x14ac:dyDescent="0.3">
      <c r="A13" s="29" t="s">
        <v>56</v>
      </c>
      <c r="B13" s="29"/>
      <c r="C13" s="29"/>
      <c r="D13" s="29"/>
      <c r="E13" s="29"/>
      <c r="F13" s="29"/>
      <c r="G13" s="29"/>
    </row>
    <row r="14" spans="1:7" ht="18.75" x14ac:dyDescent="0.3">
      <c r="A14" s="30"/>
      <c r="B14" s="30"/>
      <c r="C14" s="30"/>
      <c r="D14" s="30"/>
      <c r="E14" s="30"/>
      <c r="F14" s="30"/>
      <c r="G14" s="30"/>
    </row>
    <row r="15" spans="1:7" ht="18.75" x14ac:dyDescent="0.3">
      <c r="A15" s="30"/>
      <c r="B15" s="30"/>
      <c r="C15" s="30"/>
      <c r="D15" s="30"/>
      <c r="E15" s="30"/>
      <c r="F15" s="30"/>
      <c r="G15" s="30"/>
    </row>
    <row r="16" spans="1:7" ht="18.75" x14ac:dyDescent="0.3">
      <c r="A16" s="29" t="s">
        <v>57</v>
      </c>
      <c r="B16" s="29"/>
      <c r="C16" s="29"/>
      <c r="D16" s="29"/>
      <c r="E16" s="29"/>
      <c r="F16" s="29"/>
      <c r="G16" s="29"/>
    </row>
    <row r="17" spans="1:7" ht="18.75" x14ac:dyDescent="0.3">
      <c r="A17" s="30"/>
      <c r="B17" s="30"/>
      <c r="C17" s="30"/>
      <c r="D17" s="30"/>
      <c r="E17" s="30"/>
      <c r="F17" s="30"/>
      <c r="G17" s="30"/>
    </row>
    <row r="18" spans="1:7" ht="18.75" x14ac:dyDescent="0.3">
      <c r="A18" s="30"/>
      <c r="B18" s="30"/>
      <c r="C18" s="30"/>
      <c r="D18" s="30"/>
      <c r="E18" s="30"/>
      <c r="F18" s="30"/>
      <c r="G18" s="30"/>
    </row>
    <row r="19" spans="1:7" ht="18.75" x14ac:dyDescent="0.3">
      <c r="A19" s="30"/>
      <c r="B19" s="30"/>
      <c r="C19" s="30"/>
      <c r="D19" s="30"/>
      <c r="E19" s="30"/>
      <c r="F19" s="30"/>
      <c r="G19" s="30"/>
    </row>
    <row r="20" spans="1:7" ht="18.75" x14ac:dyDescent="0.3">
      <c r="A20" s="30"/>
      <c r="B20" s="30"/>
      <c r="C20" s="30"/>
      <c r="D20" s="30"/>
      <c r="E20" s="30"/>
      <c r="F20" s="30"/>
      <c r="G20" s="30"/>
    </row>
    <row r="21" spans="1:7" ht="18.75" x14ac:dyDescent="0.3">
      <c r="A21" s="29" t="s">
        <v>58</v>
      </c>
      <c r="B21" s="29"/>
      <c r="C21" s="29"/>
      <c r="D21" s="29"/>
      <c r="E21" s="29"/>
      <c r="F21" s="29"/>
      <c r="G21" s="29"/>
    </row>
    <row r="22" spans="1:7" ht="18.75" x14ac:dyDescent="0.3">
      <c r="A22" s="29"/>
      <c r="B22" s="29"/>
      <c r="C22" s="29"/>
      <c r="D22" s="29"/>
      <c r="E22" s="29"/>
      <c r="F22" s="29"/>
      <c r="G22" s="29"/>
    </row>
    <row r="23" spans="1:7" ht="18.75" x14ac:dyDescent="0.3">
      <c r="A23" s="29" t="s">
        <v>59</v>
      </c>
      <c r="B23" s="29"/>
      <c r="C23" s="29"/>
      <c r="D23" s="29"/>
      <c r="E23" s="29"/>
      <c r="F23" s="29"/>
      <c r="G23" s="29"/>
    </row>
    <row r="24" spans="1:7" ht="18.75" x14ac:dyDescent="0.3">
      <c r="A24" s="29"/>
      <c r="B24" s="29"/>
      <c r="C24" s="29"/>
      <c r="D24" s="29"/>
      <c r="E24" s="29"/>
      <c r="F24" s="29"/>
      <c r="G24" s="29"/>
    </row>
    <row r="25" spans="1:7" ht="18.75" x14ac:dyDescent="0.3">
      <c r="A25" s="29" t="s">
        <v>64</v>
      </c>
      <c r="B25" s="29"/>
      <c r="C25" s="29"/>
      <c r="D25" s="29"/>
      <c r="E25" s="29"/>
      <c r="F25" s="29"/>
      <c r="G25" s="29"/>
    </row>
    <row r="26" spans="1:7" ht="18.75" x14ac:dyDescent="0.3">
      <c r="A26" s="29"/>
      <c r="B26" s="29"/>
      <c r="C26" s="29"/>
      <c r="D26" s="29"/>
      <c r="E26" s="29"/>
      <c r="F26" s="29"/>
      <c r="G26" s="29"/>
    </row>
    <row r="27" spans="1:7" ht="18.75" x14ac:dyDescent="0.3">
      <c r="A27" s="29"/>
      <c r="B27" s="29"/>
      <c r="C27" s="29"/>
      <c r="D27" s="29"/>
      <c r="E27" s="29"/>
      <c r="F27" s="29"/>
      <c r="G27" s="29"/>
    </row>
    <row r="28" spans="1:7" ht="18.75" x14ac:dyDescent="0.3">
      <c r="A28" s="29" t="s">
        <v>60</v>
      </c>
      <c r="B28" s="29"/>
      <c r="C28" s="29"/>
      <c r="D28" s="29"/>
      <c r="E28" s="29"/>
      <c r="F28" s="29"/>
      <c r="G28" s="29"/>
    </row>
    <row r="29" spans="1:7" ht="18.75" x14ac:dyDescent="0.3">
      <c r="A29" s="29"/>
      <c r="B29" s="29"/>
      <c r="C29" s="29"/>
      <c r="D29" s="29"/>
      <c r="E29" s="29"/>
      <c r="F29" s="29"/>
      <c r="G29" s="29"/>
    </row>
    <row r="30" spans="1:7" ht="18.75" x14ac:dyDescent="0.3">
      <c r="A30" s="29" t="s">
        <v>61</v>
      </c>
      <c r="B30" s="29"/>
      <c r="C30" s="29"/>
      <c r="D30" s="29"/>
      <c r="E30" s="29"/>
      <c r="F30" s="29"/>
      <c r="G30" s="29"/>
    </row>
    <row r="31" spans="1:7" x14ac:dyDescent="0.25">
      <c r="A31" s="26"/>
      <c r="B31" s="26"/>
      <c r="C31" s="26"/>
      <c r="D31" s="26"/>
      <c r="E31" s="26"/>
      <c r="F31" s="26"/>
      <c r="G31" s="26"/>
    </row>
    <row r="32" spans="1:7" x14ac:dyDescent="0.25">
      <c r="A32" s="26"/>
      <c r="B32" s="26"/>
      <c r="C32" s="26"/>
      <c r="D32" s="26"/>
      <c r="E32" s="26"/>
      <c r="F32" s="26"/>
      <c r="G32" s="26"/>
    </row>
    <row r="33" spans="1:7" x14ac:dyDescent="0.25">
      <c r="A33" s="26"/>
      <c r="B33" s="26"/>
      <c r="C33" s="26"/>
      <c r="D33" s="26"/>
      <c r="E33" s="26"/>
      <c r="F33" s="26"/>
      <c r="G33" s="26"/>
    </row>
    <row r="34" spans="1:7" x14ac:dyDescent="0.25">
      <c r="A34" s="26"/>
      <c r="B34" s="26"/>
      <c r="C34" s="26"/>
      <c r="D34" s="26"/>
      <c r="E34" s="26"/>
      <c r="F34" s="26"/>
      <c r="G34" s="26"/>
    </row>
    <row r="35" spans="1:7" ht="18.75" x14ac:dyDescent="0.3">
      <c r="A35" s="27" t="s">
        <v>62</v>
      </c>
      <c r="B35" s="27"/>
      <c r="C35" s="27"/>
      <c r="D35" s="27"/>
      <c r="E35" s="27"/>
      <c r="F35" s="27"/>
      <c r="G35" s="27"/>
    </row>
    <row r="36" spans="1:7" x14ac:dyDescent="0.25">
      <c r="A36" s="28"/>
      <c r="B36" s="28"/>
      <c r="C36" s="28"/>
      <c r="D36" s="28"/>
      <c r="E36" s="28"/>
      <c r="F36" s="28"/>
      <c r="G36" s="28"/>
    </row>
    <row r="37" spans="1:7" ht="18.75" x14ac:dyDescent="0.3">
      <c r="A37" s="27" t="s">
        <v>63</v>
      </c>
      <c r="B37" s="27"/>
      <c r="C37" s="27"/>
      <c r="D37" s="27"/>
      <c r="E37" s="27"/>
      <c r="F37" s="27"/>
      <c r="G37" s="27"/>
    </row>
    <row r="38" spans="1:7" x14ac:dyDescent="0.25">
      <c r="A38" s="26"/>
      <c r="B38" s="26"/>
      <c r="C38" s="26"/>
      <c r="D38" s="26"/>
      <c r="E38" s="26"/>
      <c r="F38" s="26"/>
      <c r="G38" s="26"/>
    </row>
    <row r="39" spans="1:7" x14ac:dyDescent="0.25">
      <c r="A39" s="26"/>
      <c r="B39" s="26"/>
      <c r="C39" s="26"/>
      <c r="D39" s="26"/>
      <c r="E39" s="26"/>
      <c r="F39" s="26"/>
      <c r="G39" s="26"/>
    </row>
    <row r="40" spans="1:7" x14ac:dyDescent="0.25">
      <c r="A40" s="26"/>
      <c r="B40" s="26"/>
      <c r="C40" s="26"/>
      <c r="D40" s="26"/>
      <c r="E40" s="26"/>
      <c r="F40" s="26"/>
      <c r="G40" s="26"/>
    </row>
    <row r="41" spans="1:7" x14ac:dyDescent="0.25">
      <c r="A41" s="26"/>
      <c r="B41" s="26"/>
      <c r="C41" s="26"/>
      <c r="D41" s="26"/>
      <c r="E41" s="26"/>
      <c r="F41" s="26"/>
      <c r="G41" s="26"/>
    </row>
    <row r="42" spans="1:7" x14ac:dyDescent="0.25">
      <c r="A42" s="26"/>
      <c r="B42" s="26"/>
      <c r="C42" s="26"/>
      <c r="D42" s="26"/>
      <c r="E42" s="26"/>
      <c r="F42" s="26"/>
      <c r="G42" s="26"/>
    </row>
    <row r="43" spans="1:7" x14ac:dyDescent="0.25">
      <c r="A43" s="26"/>
      <c r="B43" s="26"/>
      <c r="C43" s="26"/>
      <c r="D43" s="26"/>
      <c r="E43" s="26"/>
      <c r="F43" s="26"/>
      <c r="G43" s="26"/>
    </row>
    <row r="44" spans="1:7" x14ac:dyDescent="0.25">
      <c r="A44" s="26"/>
      <c r="B44" s="26"/>
      <c r="C44" s="26"/>
      <c r="D44" s="26"/>
      <c r="E44" s="26"/>
      <c r="F44" s="26"/>
      <c r="G44" s="26"/>
    </row>
    <row r="45" spans="1:7" x14ac:dyDescent="0.25">
      <c r="A45" s="26"/>
      <c r="B45" s="26"/>
      <c r="C45" s="26"/>
      <c r="D45" s="26"/>
      <c r="E45" s="26"/>
      <c r="F45" s="26"/>
      <c r="G45" s="26"/>
    </row>
    <row r="46" spans="1:7" x14ac:dyDescent="0.25">
      <c r="A46" s="26"/>
      <c r="B46" s="26"/>
      <c r="C46" s="26"/>
      <c r="D46" s="26"/>
      <c r="E46" s="26"/>
      <c r="F46" s="26"/>
      <c r="G46" s="26"/>
    </row>
    <row r="47" spans="1:7" x14ac:dyDescent="0.25">
      <c r="A47" s="26"/>
      <c r="B47" s="26"/>
      <c r="C47" s="26"/>
      <c r="D47" s="26"/>
      <c r="E47" s="26"/>
      <c r="F47" s="26"/>
      <c r="G47" s="26"/>
    </row>
  </sheetData>
  <mergeCells count="47">
    <mergeCell ref="A6:G6"/>
    <mergeCell ref="A1:G1"/>
    <mergeCell ref="A2:G2"/>
    <mergeCell ref="A3:G3"/>
    <mergeCell ref="A4:G4"/>
    <mergeCell ref="A5:G5"/>
    <mergeCell ref="A18:G18"/>
    <mergeCell ref="A7:G7"/>
    <mergeCell ref="A8:G8"/>
    <mergeCell ref="A9:G9"/>
    <mergeCell ref="A10:G10"/>
    <mergeCell ref="A11:G11"/>
    <mergeCell ref="A12:G12"/>
    <mergeCell ref="A13:G13"/>
    <mergeCell ref="A14:G14"/>
    <mergeCell ref="A15:G15"/>
    <mergeCell ref="A16:G16"/>
    <mergeCell ref="A17:G17"/>
    <mergeCell ref="A30:G30"/>
    <mergeCell ref="A19:G19"/>
    <mergeCell ref="A20:G20"/>
    <mergeCell ref="A21:G21"/>
    <mergeCell ref="A22:G22"/>
    <mergeCell ref="A23:G23"/>
    <mergeCell ref="A24:G24"/>
    <mergeCell ref="A25:G25"/>
    <mergeCell ref="A26:G26"/>
    <mergeCell ref="A27:G27"/>
    <mergeCell ref="A28:G28"/>
    <mergeCell ref="A29:G29"/>
    <mergeCell ref="A42:G42"/>
    <mergeCell ref="A31:G31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A41:G41"/>
    <mergeCell ref="A43:G43"/>
    <mergeCell ref="A44:G44"/>
    <mergeCell ref="A45:G45"/>
    <mergeCell ref="A46:G46"/>
    <mergeCell ref="A47:G47"/>
  </mergeCells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5A48A-9457-49F5-9023-289C4521B99F}">
  <dimension ref="A2:N22"/>
  <sheetViews>
    <sheetView workbookViewId="0">
      <selection activeCell="C24" sqref="C24"/>
    </sheetView>
  </sheetViews>
  <sheetFormatPr baseColWidth="10" defaultRowHeight="15" x14ac:dyDescent="0.25"/>
  <cols>
    <col min="2" max="2" width="8.85546875" bestFit="1" customWidth="1"/>
    <col min="3" max="4" width="12" bestFit="1" customWidth="1"/>
    <col min="5" max="5" width="12.7109375" bestFit="1" customWidth="1"/>
    <col min="6" max="6" width="12" bestFit="1" customWidth="1"/>
    <col min="7" max="10" width="14.42578125" bestFit="1" customWidth="1"/>
    <col min="11" max="12" width="12.7109375" bestFit="1" customWidth="1"/>
    <col min="13" max="13" width="12.140625" bestFit="1" customWidth="1"/>
    <col min="14" max="14" width="13.140625" bestFit="1" customWidth="1"/>
  </cols>
  <sheetData>
    <row r="2" spans="1:14" x14ac:dyDescent="0.25">
      <c r="B2" s="32" t="s">
        <v>2</v>
      </c>
      <c r="C2" s="32"/>
    </row>
    <row r="3" spans="1:14" x14ac:dyDescent="0.25">
      <c r="A3" t="s">
        <v>3</v>
      </c>
      <c r="B3" s="32" t="s">
        <v>4</v>
      </c>
      <c r="C3" s="32"/>
    </row>
    <row r="5" spans="1:14" x14ac:dyDescent="0.25">
      <c r="B5" s="32" t="s">
        <v>5</v>
      </c>
      <c r="C5" s="32"/>
    </row>
    <row r="7" spans="1:14" x14ac:dyDescent="0.25">
      <c r="B7" s="3" t="s">
        <v>6</v>
      </c>
      <c r="C7" s="33" t="s">
        <v>7</v>
      </c>
      <c r="D7" s="33"/>
      <c r="F7" s="3" t="s">
        <v>9</v>
      </c>
      <c r="G7" s="1" t="s">
        <v>10</v>
      </c>
      <c r="H7" s="1">
        <v>-1</v>
      </c>
    </row>
    <row r="8" spans="1:14" x14ac:dyDescent="0.25">
      <c r="C8" s="33" t="s">
        <v>8</v>
      </c>
      <c r="D8" s="33"/>
      <c r="G8" s="1" t="s">
        <v>11</v>
      </c>
      <c r="H8" s="1" t="s">
        <v>12</v>
      </c>
    </row>
    <row r="9" spans="1:14" ht="15.75" thickBot="1" x14ac:dyDescent="0.3"/>
    <row r="10" spans="1:14" x14ac:dyDescent="0.25">
      <c r="B10" s="43" t="s">
        <v>0</v>
      </c>
      <c r="C10" s="48" t="s">
        <v>17</v>
      </c>
      <c r="D10" s="48" t="s">
        <v>18</v>
      </c>
      <c r="E10" s="41" t="s">
        <v>13</v>
      </c>
      <c r="F10" s="41"/>
      <c r="G10" s="40" t="s">
        <v>16</v>
      </c>
      <c r="H10" s="40"/>
      <c r="I10" s="60" t="s">
        <v>23</v>
      </c>
      <c r="J10" s="60"/>
      <c r="K10" s="34" t="s">
        <v>24</v>
      </c>
      <c r="L10" s="34" t="s">
        <v>25</v>
      </c>
      <c r="M10" s="58" t="s">
        <v>26</v>
      </c>
      <c r="N10" s="51" t="s">
        <v>27</v>
      </c>
    </row>
    <row r="11" spans="1:14" x14ac:dyDescent="0.25">
      <c r="B11" s="44"/>
      <c r="C11" s="49"/>
      <c r="D11" s="49"/>
      <c r="E11" s="39" t="s">
        <v>14</v>
      </c>
      <c r="F11" s="39" t="s">
        <v>15</v>
      </c>
      <c r="G11" s="4" t="s">
        <v>19</v>
      </c>
      <c r="H11" s="5" t="s">
        <v>21</v>
      </c>
      <c r="I11" s="14" t="s">
        <v>19</v>
      </c>
      <c r="J11" s="15" t="s">
        <v>21</v>
      </c>
      <c r="K11" s="35"/>
      <c r="L11" s="35"/>
      <c r="M11" s="59"/>
      <c r="N11" s="52"/>
    </row>
    <row r="12" spans="1:14" x14ac:dyDescent="0.25">
      <c r="B12" s="44"/>
      <c r="C12" s="49"/>
      <c r="D12" s="49"/>
      <c r="E12" s="39"/>
      <c r="F12" s="39"/>
      <c r="G12" s="6" t="s">
        <v>20</v>
      </c>
      <c r="H12" s="7" t="s">
        <v>22</v>
      </c>
      <c r="I12" s="16" t="s">
        <v>20</v>
      </c>
      <c r="J12" s="17" t="s">
        <v>22</v>
      </c>
      <c r="K12" s="35"/>
      <c r="L12" s="35"/>
      <c r="M12" s="59"/>
      <c r="N12" s="52"/>
    </row>
    <row r="13" spans="1:14" x14ac:dyDescent="0.25">
      <c r="B13" s="45">
        <v>0</v>
      </c>
      <c r="C13" s="31">
        <v>2</v>
      </c>
      <c r="D13" s="31">
        <v>0.25</v>
      </c>
      <c r="E13" s="42"/>
      <c r="F13" s="38"/>
      <c r="G13" s="8"/>
      <c r="H13" s="9"/>
      <c r="I13" s="18"/>
      <c r="J13" s="19"/>
      <c r="K13" s="37"/>
      <c r="L13" s="36"/>
      <c r="M13" s="53" t="s">
        <v>1</v>
      </c>
      <c r="N13" s="54" t="s">
        <v>1</v>
      </c>
    </row>
    <row r="14" spans="1:14" x14ac:dyDescent="0.25">
      <c r="B14" s="45"/>
      <c r="C14" s="31"/>
      <c r="D14" s="31"/>
      <c r="E14" s="42"/>
      <c r="F14" s="38"/>
      <c r="G14" s="10"/>
      <c r="H14" s="11"/>
      <c r="I14" s="20"/>
      <c r="J14" s="21"/>
      <c r="K14" s="37"/>
      <c r="L14" s="36"/>
      <c r="M14" s="53"/>
      <c r="N14" s="54"/>
    </row>
    <row r="15" spans="1:14" x14ac:dyDescent="0.25">
      <c r="B15" s="45">
        <v>1</v>
      </c>
      <c r="C15" s="31">
        <f>C13+K15</f>
        <v>1.90625</v>
      </c>
      <c r="D15" s="31">
        <f>D13+L15</f>
        <v>0.3125</v>
      </c>
      <c r="E15" s="38">
        <f>(C13*C13)-2*C13-D13+0.5</f>
        <v>0.25</v>
      </c>
      <c r="F15" s="38">
        <f>(C13*C13)+4*(D13*D13)-4</f>
        <v>0.25</v>
      </c>
      <c r="G15" s="8">
        <f>2*C13-2</f>
        <v>2</v>
      </c>
      <c r="H15" s="9">
        <v>-1</v>
      </c>
      <c r="I15" s="18">
        <f t="array" ref="I15:J16">MINVERSE(G15:H16)</f>
        <v>0.25</v>
      </c>
      <c r="J15" s="19">
        <v>0.125</v>
      </c>
      <c r="K15" s="37">
        <f>(I15*(-E15))+(J15*(-F15))</f>
        <v>-9.375E-2</v>
      </c>
      <c r="L15" s="37">
        <f>(I16*(-E15))+(J16*(-F15))</f>
        <v>6.25E-2</v>
      </c>
      <c r="M15" s="55">
        <f>ABS((C15-C13)/C15)</f>
        <v>4.9180327868852458E-2</v>
      </c>
      <c r="N15" s="56">
        <f>ABS((D15-D13)/D15)</f>
        <v>0.2</v>
      </c>
    </row>
    <row r="16" spans="1:14" x14ac:dyDescent="0.25">
      <c r="B16" s="45"/>
      <c r="C16" s="31"/>
      <c r="D16" s="31"/>
      <c r="E16" s="38"/>
      <c r="F16" s="38"/>
      <c r="G16" s="10">
        <f>2*C13</f>
        <v>4</v>
      </c>
      <c r="H16" s="11">
        <f>8*D13</f>
        <v>2</v>
      </c>
      <c r="I16" s="20">
        <v>-0.5</v>
      </c>
      <c r="J16" s="21">
        <v>0.25</v>
      </c>
      <c r="K16" s="37"/>
      <c r="L16" s="37"/>
      <c r="M16" s="55"/>
      <c r="N16" s="56"/>
    </row>
    <row r="17" spans="2:14" x14ac:dyDescent="0.25">
      <c r="B17" s="45">
        <v>2</v>
      </c>
      <c r="C17" s="31">
        <f>C15+K17</f>
        <v>1.9006905430711611</v>
      </c>
      <c r="D17" s="31">
        <f>D15+L17</f>
        <v>0.31121254681647942</v>
      </c>
      <c r="E17" s="38">
        <f>(C15*C15)-2*C15-D15+0.5</f>
        <v>8.7890625E-3</v>
      </c>
      <c r="F17" s="38">
        <f>(C15*C15)+4*(D15*D15)-4</f>
        <v>2.44140625E-2</v>
      </c>
      <c r="G17" s="8">
        <f>2*C15-2</f>
        <v>1.8125</v>
      </c>
      <c r="H17" s="9">
        <v>-1</v>
      </c>
      <c r="I17" s="18">
        <f t="array" ref="I17:J18">MINVERSE(G17:H18)</f>
        <v>0.29962546816479396</v>
      </c>
      <c r="J17" s="19">
        <v>0.1198501872659176</v>
      </c>
      <c r="K17" s="37">
        <f>(I17*(-E17))+(J17*(-F17))</f>
        <v>-5.559456928838951E-3</v>
      </c>
      <c r="L17" s="37">
        <f>(I18*(-E17))+(J18*(-F17))</f>
        <v>-1.2874531835205998E-3</v>
      </c>
      <c r="M17" s="55">
        <f>ABS((C17-C15)/C17)</f>
        <v>2.9249669016902734E-3</v>
      </c>
      <c r="N17" s="56">
        <f>ABS((D17-D15)/D17)</f>
        <v>4.1368935690108497E-3</v>
      </c>
    </row>
    <row r="18" spans="2:14" x14ac:dyDescent="0.25">
      <c r="B18" s="45"/>
      <c r="C18" s="31"/>
      <c r="D18" s="31"/>
      <c r="E18" s="38"/>
      <c r="F18" s="38"/>
      <c r="G18" s="10">
        <f>2*C15</f>
        <v>3.8125</v>
      </c>
      <c r="H18" s="11">
        <f>8*D15</f>
        <v>2.5</v>
      </c>
      <c r="I18" s="20">
        <v>-0.45692883895131087</v>
      </c>
      <c r="J18" s="21">
        <v>0.21722846441947566</v>
      </c>
      <c r="K18" s="37"/>
      <c r="L18" s="37"/>
      <c r="M18" s="55"/>
      <c r="N18" s="56"/>
    </row>
    <row r="19" spans="2:14" x14ac:dyDescent="0.25">
      <c r="B19" s="45">
        <v>3</v>
      </c>
      <c r="C19" s="31">
        <f>C17+K19</f>
        <v>1.9006767264649485</v>
      </c>
      <c r="D19" s="31">
        <f>D17+L19</f>
        <v>0.31121856540471671</v>
      </c>
      <c r="E19" s="38">
        <f>(C17*C17)-2*C17-D17+0.5</f>
        <v>3.0907561343662682E-5</v>
      </c>
      <c r="F19" s="38">
        <f>(C17*C17)+4*(D17*D17)-4</f>
        <v>3.7537704143275619E-5</v>
      </c>
      <c r="G19" s="8">
        <f>2*C17-2</f>
        <v>1.8013810861423223</v>
      </c>
      <c r="H19" s="9">
        <v>-1</v>
      </c>
      <c r="I19" s="18">
        <f t="array" ref="I19:J20">MINVERSE(G19:H20)</f>
        <v>0.30046055638001778</v>
      </c>
      <c r="J19" s="19">
        <v>0.12068141188937913</v>
      </c>
      <c r="K19" s="37">
        <f>(I19*(-E19))+(J19*(-F19))</f>
        <v>-1.3816606212762719E-5</v>
      </c>
      <c r="L19" s="37">
        <f>(I20*(-E19))+(J20*(-F19))</f>
        <v>6.0185882373154137E-6</v>
      </c>
      <c r="M19" s="55">
        <f>ABS((C19-C17)/C19)</f>
        <v>7.2693088836776401E-6</v>
      </c>
      <c r="N19" s="56">
        <f>ABS((D19-D17)/D19)</f>
        <v>1.9338782792286209E-5</v>
      </c>
    </row>
    <row r="20" spans="2:14" x14ac:dyDescent="0.25">
      <c r="B20" s="45"/>
      <c r="C20" s="31"/>
      <c r="D20" s="31"/>
      <c r="E20" s="38"/>
      <c r="F20" s="38"/>
      <c r="G20" s="10">
        <f>2*C17</f>
        <v>3.8013810861423223</v>
      </c>
      <c r="H20" s="11">
        <f>8*D17</f>
        <v>2.4897003745318353</v>
      </c>
      <c r="I20" s="20">
        <v>-0.45875603660523689</v>
      </c>
      <c r="J20" s="21">
        <v>0.21739321282647869</v>
      </c>
      <c r="K20" s="37"/>
      <c r="L20" s="37"/>
      <c r="M20" s="55"/>
      <c r="N20" s="56"/>
    </row>
    <row r="21" spans="2:14" x14ac:dyDescent="0.25">
      <c r="B21" s="45">
        <v>4</v>
      </c>
      <c r="C21" s="31">
        <f>C19+K21</f>
        <v>1.9006767263670659</v>
      </c>
      <c r="D21" s="31">
        <f>D19+L21</f>
        <v>0.31121856541929427</v>
      </c>
      <c r="E21" s="38">
        <f>(C19*C19)-2*C19-D19+0.5</f>
        <v>1.9089874125910455E-10</v>
      </c>
      <c r="F21" s="38">
        <f>(C19*C19)+4*(D19*D19)-4</f>
        <v>3.3579183877918695E-10</v>
      </c>
      <c r="G21" s="8">
        <f>2*C19-2</f>
        <v>1.8013534529298969</v>
      </c>
      <c r="H21" s="9">
        <v>-1</v>
      </c>
      <c r="I21" s="18">
        <f t="array" ref="I21:J22">MINVERSE(G21:H22)</f>
        <v>0.30046671871935449</v>
      </c>
      <c r="J21" s="19">
        <v>0.1206815531428129</v>
      </c>
      <c r="K21" s="37">
        <f>(I21*(-E21))+(J21*(-F21))</f>
        <v>-9.7882599030331508E-11</v>
      </c>
      <c r="L21" s="37">
        <f>(I22*(-E21))+(J22*(-F21))</f>
        <v>1.4577583514064288E-11</v>
      </c>
      <c r="M21" s="63">
        <f>ABS((C21-C19)/C21)</f>
        <v>5.1498810693896265E-11</v>
      </c>
      <c r="N21" s="61">
        <f>ABS((D21-D19)/D21)</f>
        <v>4.684026918701279E-11</v>
      </c>
    </row>
    <row r="22" spans="2:14" ht="15.75" thickBot="1" x14ac:dyDescent="0.3">
      <c r="B22" s="46"/>
      <c r="C22" s="47"/>
      <c r="D22" s="47"/>
      <c r="E22" s="50"/>
      <c r="F22" s="50"/>
      <c r="G22" s="12">
        <f>2*C19</f>
        <v>3.8013534529298969</v>
      </c>
      <c r="H22" s="13">
        <f>8*D19</f>
        <v>2.4897485232377337</v>
      </c>
      <c r="I22" s="22">
        <v>-0.45875323874437463</v>
      </c>
      <c r="J22" s="23">
        <v>0.21739013245874886</v>
      </c>
      <c r="K22" s="57"/>
      <c r="L22" s="57"/>
      <c r="M22" s="64"/>
      <c r="N22" s="62"/>
    </row>
  </sheetData>
  <mergeCells count="62">
    <mergeCell ref="N17:N18"/>
    <mergeCell ref="N19:N20"/>
    <mergeCell ref="N21:N22"/>
    <mergeCell ref="L17:L18"/>
    <mergeCell ref="L19:L20"/>
    <mergeCell ref="M17:M18"/>
    <mergeCell ref="M19:M20"/>
    <mergeCell ref="M21:M22"/>
    <mergeCell ref="E21:E22"/>
    <mergeCell ref="F21:F22"/>
    <mergeCell ref="N10:N12"/>
    <mergeCell ref="M13:M14"/>
    <mergeCell ref="N13:N14"/>
    <mergeCell ref="M15:M16"/>
    <mergeCell ref="N15:N16"/>
    <mergeCell ref="K21:K22"/>
    <mergeCell ref="L21:L22"/>
    <mergeCell ref="M10:M12"/>
    <mergeCell ref="K17:K18"/>
    <mergeCell ref="K19:K20"/>
    <mergeCell ref="I10:J10"/>
    <mergeCell ref="K10:K12"/>
    <mergeCell ref="K13:K14"/>
    <mergeCell ref="K15:K16"/>
    <mergeCell ref="D19:D20"/>
    <mergeCell ref="B10:B12"/>
    <mergeCell ref="B19:B20"/>
    <mergeCell ref="B21:B22"/>
    <mergeCell ref="C17:C18"/>
    <mergeCell ref="C19:C20"/>
    <mergeCell ref="C21:C22"/>
    <mergeCell ref="D21:D22"/>
    <mergeCell ref="B13:B14"/>
    <mergeCell ref="B15:B16"/>
    <mergeCell ref="B17:B18"/>
    <mergeCell ref="C13:C14"/>
    <mergeCell ref="C10:C12"/>
    <mergeCell ref="D10:D12"/>
    <mergeCell ref="D13:D14"/>
    <mergeCell ref="C15:C16"/>
    <mergeCell ref="L10:L12"/>
    <mergeCell ref="L13:L14"/>
    <mergeCell ref="L15:L16"/>
    <mergeCell ref="E19:E20"/>
    <mergeCell ref="E11:E12"/>
    <mergeCell ref="F11:F12"/>
    <mergeCell ref="F17:F18"/>
    <mergeCell ref="F19:F20"/>
    <mergeCell ref="F13:F14"/>
    <mergeCell ref="E15:E16"/>
    <mergeCell ref="F15:F16"/>
    <mergeCell ref="G10:H10"/>
    <mergeCell ref="E17:E18"/>
    <mergeCell ref="E10:F10"/>
    <mergeCell ref="E13:E14"/>
    <mergeCell ref="D15:D16"/>
    <mergeCell ref="D17:D18"/>
    <mergeCell ref="B2:C2"/>
    <mergeCell ref="B3:C3"/>
    <mergeCell ref="B5:C5"/>
    <mergeCell ref="C7:D7"/>
    <mergeCell ref="C8:D8"/>
  </mergeCells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A557-112D-4C8C-91E9-6914CAF93005}">
  <dimension ref="A2:N22"/>
  <sheetViews>
    <sheetView workbookViewId="0">
      <selection activeCell="C26" sqref="C26"/>
    </sheetView>
  </sheetViews>
  <sheetFormatPr baseColWidth="10" defaultRowHeight="15" x14ac:dyDescent="0.25"/>
  <cols>
    <col min="2" max="2" width="8.85546875" bestFit="1" customWidth="1"/>
    <col min="3" max="6" width="12" bestFit="1" customWidth="1"/>
    <col min="7" max="10" width="14.42578125" bestFit="1" customWidth="1"/>
    <col min="11" max="12" width="12.7109375" bestFit="1" customWidth="1"/>
    <col min="13" max="13" width="12.140625" bestFit="1" customWidth="1"/>
    <col min="14" max="14" width="13.140625" bestFit="1" customWidth="1"/>
  </cols>
  <sheetData>
    <row r="2" spans="1:14" x14ac:dyDescent="0.25">
      <c r="B2" s="32" t="s">
        <v>29</v>
      </c>
      <c r="C2" s="32"/>
    </row>
    <row r="3" spans="1:14" x14ac:dyDescent="0.25">
      <c r="A3" t="s">
        <v>3</v>
      </c>
      <c r="B3" s="32" t="s">
        <v>31</v>
      </c>
      <c r="C3" s="32"/>
    </row>
    <row r="5" spans="1:14" x14ac:dyDescent="0.25">
      <c r="B5" s="32" t="s">
        <v>28</v>
      </c>
      <c r="C5" s="32"/>
    </row>
    <row r="7" spans="1:14" x14ac:dyDescent="0.25">
      <c r="B7" s="3" t="s">
        <v>6</v>
      </c>
      <c r="C7" s="33" t="s">
        <v>30</v>
      </c>
      <c r="D7" s="33"/>
      <c r="F7" s="3" t="s">
        <v>9</v>
      </c>
      <c r="G7" s="2" t="s">
        <v>33</v>
      </c>
      <c r="H7" s="24" t="s">
        <v>34</v>
      </c>
    </row>
    <row r="8" spans="1:14" x14ac:dyDescent="0.25">
      <c r="C8" s="33" t="s">
        <v>32</v>
      </c>
      <c r="D8" s="33"/>
      <c r="G8" s="2">
        <v>2</v>
      </c>
      <c r="H8" s="2" t="s">
        <v>35</v>
      </c>
    </row>
    <row r="9" spans="1:14" ht="15.75" thickBot="1" x14ac:dyDescent="0.3"/>
    <row r="10" spans="1:14" x14ac:dyDescent="0.25">
      <c r="B10" s="43" t="s">
        <v>0</v>
      </c>
      <c r="C10" s="48" t="s">
        <v>17</v>
      </c>
      <c r="D10" s="48" t="s">
        <v>18</v>
      </c>
      <c r="E10" s="41" t="s">
        <v>13</v>
      </c>
      <c r="F10" s="41"/>
      <c r="G10" s="40" t="s">
        <v>16</v>
      </c>
      <c r="H10" s="40"/>
      <c r="I10" s="60" t="s">
        <v>23</v>
      </c>
      <c r="J10" s="60"/>
      <c r="K10" s="34" t="s">
        <v>24</v>
      </c>
      <c r="L10" s="34" t="s">
        <v>25</v>
      </c>
      <c r="M10" s="58" t="s">
        <v>26</v>
      </c>
      <c r="N10" s="51" t="s">
        <v>27</v>
      </c>
    </row>
    <row r="11" spans="1:14" x14ac:dyDescent="0.25">
      <c r="B11" s="44"/>
      <c r="C11" s="49"/>
      <c r="D11" s="49"/>
      <c r="E11" s="39" t="s">
        <v>14</v>
      </c>
      <c r="F11" s="39" t="s">
        <v>15</v>
      </c>
      <c r="G11" s="4" t="s">
        <v>19</v>
      </c>
      <c r="H11" s="5" t="s">
        <v>21</v>
      </c>
      <c r="I11" s="14" t="s">
        <v>19</v>
      </c>
      <c r="J11" s="15" t="s">
        <v>21</v>
      </c>
      <c r="K11" s="35"/>
      <c r="L11" s="35"/>
      <c r="M11" s="59"/>
      <c r="N11" s="52"/>
    </row>
    <row r="12" spans="1:14" x14ac:dyDescent="0.25">
      <c r="B12" s="44"/>
      <c r="C12" s="49"/>
      <c r="D12" s="49"/>
      <c r="E12" s="39"/>
      <c r="F12" s="39"/>
      <c r="G12" s="6" t="s">
        <v>20</v>
      </c>
      <c r="H12" s="7" t="s">
        <v>22</v>
      </c>
      <c r="I12" s="16" t="s">
        <v>20</v>
      </c>
      <c r="J12" s="17" t="s">
        <v>22</v>
      </c>
      <c r="K12" s="35"/>
      <c r="L12" s="35"/>
      <c r="M12" s="59"/>
      <c r="N12" s="52"/>
    </row>
    <row r="13" spans="1:14" x14ac:dyDescent="0.25">
      <c r="B13" s="45">
        <v>0</v>
      </c>
      <c r="C13" s="31">
        <v>0.5</v>
      </c>
      <c r="D13" s="31">
        <v>2.2000000000000002</v>
      </c>
      <c r="E13" s="42"/>
      <c r="F13" s="38"/>
      <c r="G13" s="8"/>
      <c r="H13" s="9"/>
      <c r="I13" s="18"/>
      <c r="J13" s="19"/>
      <c r="K13" s="37"/>
      <c r="L13" s="36"/>
      <c r="M13" s="53" t="s">
        <v>1</v>
      </c>
      <c r="N13" s="54" t="s">
        <v>1</v>
      </c>
    </row>
    <row r="14" spans="1:14" x14ac:dyDescent="0.25">
      <c r="B14" s="45"/>
      <c r="C14" s="31"/>
      <c r="D14" s="31"/>
      <c r="E14" s="42"/>
      <c r="F14" s="38"/>
      <c r="G14" s="10"/>
      <c r="H14" s="11"/>
      <c r="I14" s="20"/>
      <c r="J14" s="21"/>
      <c r="K14" s="37"/>
      <c r="L14" s="36"/>
      <c r="M14" s="53"/>
      <c r="N14" s="54"/>
    </row>
    <row r="15" spans="1:14" x14ac:dyDescent="0.25">
      <c r="B15" s="45">
        <v>1</v>
      </c>
      <c r="C15" s="31">
        <f>C13+K15</f>
        <v>0.63260869565217392</v>
      </c>
      <c r="D15" s="31">
        <f>D13+L15</f>
        <v>2.1760869565217393</v>
      </c>
      <c r="E15" s="38">
        <f>(C13*C13)-(D13*D13)+2*D13</f>
        <v>-0.19000000000000039</v>
      </c>
      <c r="F15" s="38">
        <f>2*C13+(D13*D13)-6</f>
        <v>-0.15999999999999925</v>
      </c>
      <c r="G15" s="8">
        <f>2*C13</f>
        <v>1</v>
      </c>
      <c r="H15" s="9">
        <f>-2*D13+2</f>
        <v>-2.4000000000000004</v>
      </c>
      <c r="I15" s="18">
        <f t="array" ref="I15:J16">MINVERSE(G15:H16)</f>
        <v>0.47826086956521735</v>
      </c>
      <c r="J15" s="19">
        <v>0.26086956521739135</v>
      </c>
      <c r="K15" s="37">
        <f>(I15*(-E15))+(J15*(-F15))</f>
        <v>0.1326086956521739</v>
      </c>
      <c r="L15" s="37">
        <f>(I16*(-E15))+(J16*(-F15))</f>
        <v>-2.3913043478261033E-2</v>
      </c>
      <c r="M15" s="55">
        <f>ABS((C15-C13)/C15)</f>
        <v>0.20962199312714777</v>
      </c>
      <c r="N15" s="56">
        <f>ABS((D15-D13)/D15)</f>
        <v>1.0989010989010976E-2</v>
      </c>
    </row>
    <row r="16" spans="1:14" x14ac:dyDescent="0.25">
      <c r="B16" s="45"/>
      <c r="C16" s="31"/>
      <c r="D16" s="31"/>
      <c r="E16" s="38"/>
      <c r="F16" s="38"/>
      <c r="G16" s="10">
        <v>2</v>
      </c>
      <c r="H16" s="11">
        <f>2*D13</f>
        <v>4.4000000000000004</v>
      </c>
      <c r="I16" s="20">
        <v>-0.21739130434782605</v>
      </c>
      <c r="J16" s="21">
        <v>0.10869565217391303</v>
      </c>
      <c r="K16" s="37"/>
      <c r="L16" s="37"/>
      <c r="M16" s="55"/>
      <c r="N16" s="56"/>
    </row>
    <row r="17" spans="2:14" x14ac:dyDescent="0.25">
      <c r="B17" s="45">
        <v>2</v>
      </c>
      <c r="C17" s="31">
        <f>C15+K17</f>
        <v>0.62522537176198645</v>
      </c>
      <c r="D17" s="31">
        <f>D15+L17</f>
        <v>2.1793485022263903</v>
      </c>
      <c r="E17" s="38">
        <f>(C15*C15)-(D15*D15)+2*D15</f>
        <v>1.701323251417719E-2</v>
      </c>
      <c r="F17" s="38">
        <f>2*C15+(D15*D15)-6</f>
        <v>5.7183364839374917E-4</v>
      </c>
      <c r="G17" s="8">
        <f>2*C15</f>
        <v>1.2652173913043478</v>
      </c>
      <c r="H17" s="9">
        <f>-2*D15+2</f>
        <v>-2.3521739130434787</v>
      </c>
      <c r="I17" s="18">
        <f t="array" ref="I17:J18">MINVERSE(G17:H18)</f>
        <v>0.4262326645697222</v>
      </c>
      <c r="J17" s="19">
        <v>0.23036151002219751</v>
      </c>
      <c r="K17" s="37">
        <f>(I17*(-E17))+(J17*(-F17))</f>
        <v>-7.3833238901874643E-3</v>
      </c>
      <c r="L17" s="37">
        <f>(I18*(-E17))+(J18*(-F17))</f>
        <v>3.2615457046510196E-3</v>
      </c>
      <c r="M17" s="55">
        <f>ABS((C17-C15)/C17)</f>
        <v>1.1809059938466785E-2</v>
      </c>
      <c r="N17" s="56">
        <f>ABS((D17-D15)/D17)</f>
        <v>1.4965691358307467E-3</v>
      </c>
    </row>
    <row r="18" spans="2:14" x14ac:dyDescent="0.25">
      <c r="B18" s="45"/>
      <c r="C18" s="31"/>
      <c r="D18" s="31"/>
      <c r="E18" s="38"/>
      <c r="F18" s="38"/>
      <c r="G18" s="10">
        <v>2</v>
      </c>
      <c r="H18" s="11">
        <f>2*D15</f>
        <v>4.3521739130434787</v>
      </c>
      <c r="I18" s="20">
        <v>-0.19587115454752466</v>
      </c>
      <c r="J18" s="21">
        <v>0.12390979559419495</v>
      </c>
      <c r="K18" s="37"/>
      <c r="L18" s="37"/>
      <c r="M18" s="55"/>
      <c r="N18" s="56"/>
    </row>
    <row r="19" spans="2:14" x14ac:dyDescent="0.25">
      <c r="B19" s="45">
        <v>3</v>
      </c>
      <c r="C19" s="31">
        <f>C17+K19</f>
        <v>0.62520409539581456</v>
      </c>
      <c r="D19" s="31">
        <f>D17+L19</f>
        <v>2.1793558243806781</v>
      </c>
      <c r="E19" s="38">
        <f>(C17*C17)-(D17*D17)+2*D17</f>
        <v>4.3875791283731758E-5</v>
      </c>
      <c r="F19" s="38">
        <f>2*C17+(D17*D17)-6</f>
        <v>1.0637680383673853E-5</v>
      </c>
      <c r="G19" s="8">
        <f>2*C17</f>
        <v>1.2504507435239729</v>
      </c>
      <c r="H19" s="9">
        <f>-2*D17+2</f>
        <v>-2.3586970044527806</v>
      </c>
      <c r="I19" s="18">
        <f t="array" ref="I19:J20">MINVERSE(G19:H20)</f>
        <v>0.42867946328339085</v>
      </c>
      <c r="J19" s="19">
        <v>0.23197872320191315</v>
      </c>
      <c r="K19" s="37">
        <f>(I19*(-E19))+(J19*(-F19))</f>
        <v>-2.1276366171878908E-5</v>
      </c>
      <c r="L19" s="37">
        <f>(I20*(-E19))+(J20*(-F19))</f>
        <v>7.3221542877332407E-6</v>
      </c>
      <c r="M19" s="55">
        <f>ABS((C19-C17)/C19)</f>
        <v>3.4031072938533956E-5</v>
      </c>
      <c r="N19" s="56">
        <f>ABS((D19-D17)/D19)</f>
        <v>3.3597791631212086E-6</v>
      </c>
    </row>
    <row r="20" spans="2:14" x14ac:dyDescent="0.25">
      <c r="B20" s="45"/>
      <c r="C20" s="31"/>
      <c r="D20" s="31"/>
      <c r="E20" s="38"/>
      <c r="F20" s="38"/>
      <c r="G20" s="10">
        <v>2</v>
      </c>
      <c r="H20" s="11">
        <f>2*D17</f>
        <v>4.3586970044527806</v>
      </c>
      <c r="I20" s="20">
        <v>-0.19670074008147767</v>
      </c>
      <c r="J20" s="21">
        <v>0.12298229334329974</v>
      </c>
      <c r="K20" s="37"/>
      <c r="L20" s="37"/>
      <c r="M20" s="55"/>
      <c r="N20" s="56"/>
    </row>
    <row r="21" spans="2:14" x14ac:dyDescent="0.25">
      <c r="B21" s="45">
        <v>4</v>
      </c>
      <c r="C21" s="31">
        <f>C19+K21</f>
        <v>0.62520409521230091</v>
      </c>
      <c r="D21" s="31">
        <f>D19+L21</f>
        <v>2.1793558244525832</v>
      </c>
      <c r="E21" s="38">
        <f>(C19*C19)-(D19*D19)+2*D19</f>
        <v>3.9907011029072237E-10</v>
      </c>
      <c r="F21" s="38">
        <f>2*C19+(D19*D19)-6</f>
        <v>5.361400212677836E-11</v>
      </c>
      <c r="G21" s="8">
        <f>2*C19</f>
        <v>1.2504081907916291</v>
      </c>
      <c r="H21" s="9">
        <f>-2*D19+2</f>
        <v>-2.3587116487613562</v>
      </c>
      <c r="I21" s="18">
        <f t="array" ref="I21:J22">MINVERSE(G21:H22)</f>
        <v>0.4286867165513335</v>
      </c>
      <c r="J21" s="19">
        <v>0.23198330917032162</v>
      </c>
      <c r="K21" s="37">
        <f>(I21*(-E21))+(J21*(-F21))</f>
        <v>-1.83513608885543E-10</v>
      </c>
      <c r="L21" s="37">
        <f>(I22*(-E21))+(J22*(-F21))</f>
        <v>7.1905012512899856E-11</v>
      </c>
      <c r="M21" s="63">
        <f>ABS((C21-C19)/C21)</f>
        <v>2.9352598635695859E-10</v>
      </c>
      <c r="N21" s="61">
        <f>ABS((D21-D19)/D21)</f>
        <v>3.2993762512436019E-11</v>
      </c>
    </row>
    <row r="22" spans="2:14" ht="15.75" thickBot="1" x14ac:dyDescent="0.3">
      <c r="B22" s="46"/>
      <c r="C22" s="47"/>
      <c r="D22" s="47"/>
      <c r="E22" s="50"/>
      <c r="F22" s="50"/>
      <c r="G22" s="12">
        <v>2</v>
      </c>
      <c r="H22" s="13">
        <f>2*D19</f>
        <v>4.3587116487613562</v>
      </c>
      <c r="I22" s="22">
        <v>-0.19670340738101189</v>
      </c>
      <c r="J22" s="23">
        <v>0.12297977587291992</v>
      </c>
      <c r="K22" s="57"/>
      <c r="L22" s="57"/>
      <c r="M22" s="64"/>
      <c r="N22" s="62"/>
    </row>
  </sheetData>
  <mergeCells count="62">
    <mergeCell ref="B10:B12"/>
    <mergeCell ref="C10:C12"/>
    <mergeCell ref="D10:D12"/>
    <mergeCell ref="B2:C2"/>
    <mergeCell ref="B3:C3"/>
    <mergeCell ref="B5:C5"/>
    <mergeCell ref="C7:D7"/>
    <mergeCell ref="C8:D8"/>
    <mergeCell ref="N10:N12"/>
    <mergeCell ref="E11:E12"/>
    <mergeCell ref="F11:F12"/>
    <mergeCell ref="B13:B14"/>
    <mergeCell ref="C13:C14"/>
    <mergeCell ref="D13:D14"/>
    <mergeCell ref="E13:E14"/>
    <mergeCell ref="F13:F14"/>
    <mergeCell ref="K13:K14"/>
    <mergeCell ref="L13:L14"/>
    <mergeCell ref="E10:F10"/>
    <mergeCell ref="G10:H10"/>
    <mergeCell ref="I10:J10"/>
    <mergeCell ref="K10:K12"/>
    <mergeCell ref="L10:L12"/>
    <mergeCell ref="M10:M12"/>
    <mergeCell ref="M13:M14"/>
    <mergeCell ref="N13:N14"/>
    <mergeCell ref="B15:B16"/>
    <mergeCell ref="C15:C16"/>
    <mergeCell ref="D15:D16"/>
    <mergeCell ref="E15:E16"/>
    <mergeCell ref="F15:F16"/>
    <mergeCell ref="K15:K16"/>
    <mergeCell ref="L15:L16"/>
    <mergeCell ref="M15:M16"/>
    <mergeCell ref="N15:N16"/>
    <mergeCell ref="B17:B18"/>
    <mergeCell ref="C17:C18"/>
    <mergeCell ref="D17:D18"/>
    <mergeCell ref="E17:E18"/>
    <mergeCell ref="F17:F18"/>
    <mergeCell ref="K17:K18"/>
    <mergeCell ref="L17:L18"/>
    <mergeCell ref="M17:M18"/>
    <mergeCell ref="N17:N18"/>
    <mergeCell ref="L19:L20"/>
    <mergeCell ref="M19:M20"/>
    <mergeCell ref="N19:N20"/>
    <mergeCell ref="K19:K20"/>
    <mergeCell ref="M21:M22"/>
    <mergeCell ref="N21:N22"/>
    <mergeCell ref="K21:K22"/>
    <mergeCell ref="L21:L22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F21:F22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4539-4F68-401B-A686-B256457E0E85}">
  <dimension ref="A2:N22"/>
  <sheetViews>
    <sheetView tabSelected="1" workbookViewId="0">
      <selection activeCell="N21" sqref="N21:N22"/>
    </sheetView>
  </sheetViews>
  <sheetFormatPr baseColWidth="10" defaultRowHeight="15" x14ac:dyDescent="0.25"/>
  <cols>
    <col min="2" max="2" width="8.85546875" bestFit="1" customWidth="1"/>
    <col min="3" max="4" width="12" bestFit="1" customWidth="1"/>
    <col min="5" max="5" width="12.7109375" bestFit="1" customWidth="1"/>
    <col min="6" max="6" width="12" bestFit="1" customWidth="1"/>
    <col min="7" max="10" width="14.42578125" bestFit="1" customWidth="1"/>
    <col min="11" max="12" width="12.7109375" bestFit="1" customWidth="1"/>
    <col min="13" max="14" width="12" bestFit="1" customWidth="1"/>
  </cols>
  <sheetData>
    <row r="2" spans="1:14" x14ac:dyDescent="0.25">
      <c r="B2" s="32" t="s">
        <v>36</v>
      </c>
      <c r="C2" s="32"/>
    </row>
    <row r="3" spans="1:14" x14ac:dyDescent="0.25">
      <c r="A3" t="s">
        <v>3</v>
      </c>
      <c r="B3" s="32" t="s">
        <v>37</v>
      </c>
      <c r="C3" s="32"/>
    </row>
    <row r="5" spans="1:14" x14ac:dyDescent="0.25">
      <c r="B5" s="32" t="s">
        <v>42</v>
      </c>
      <c r="C5" s="32"/>
    </row>
    <row r="7" spans="1:14" x14ac:dyDescent="0.25">
      <c r="B7" s="3" t="s">
        <v>6</v>
      </c>
      <c r="C7" s="33" t="s">
        <v>38</v>
      </c>
      <c r="D7" s="33"/>
      <c r="F7" s="3" t="s">
        <v>9</v>
      </c>
      <c r="G7" s="2">
        <v>2</v>
      </c>
      <c r="H7" s="2" t="s">
        <v>41</v>
      </c>
    </row>
    <row r="8" spans="1:14" x14ac:dyDescent="0.25">
      <c r="C8" s="33" t="s">
        <v>39</v>
      </c>
      <c r="D8" s="33"/>
      <c r="G8" s="24" t="s">
        <v>40</v>
      </c>
      <c r="H8" s="2">
        <v>2</v>
      </c>
    </row>
    <row r="9" spans="1:14" ht="15.75" thickBot="1" x14ac:dyDescent="0.3"/>
    <row r="10" spans="1:14" x14ac:dyDescent="0.25">
      <c r="B10" s="43" t="s">
        <v>0</v>
      </c>
      <c r="C10" s="48" t="s">
        <v>17</v>
      </c>
      <c r="D10" s="48" t="s">
        <v>18</v>
      </c>
      <c r="E10" s="41" t="s">
        <v>13</v>
      </c>
      <c r="F10" s="41"/>
      <c r="G10" s="40" t="s">
        <v>16</v>
      </c>
      <c r="H10" s="40"/>
      <c r="I10" s="60" t="s">
        <v>23</v>
      </c>
      <c r="J10" s="60"/>
      <c r="K10" s="34" t="s">
        <v>24</v>
      </c>
      <c r="L10" s="34" t="s">
        <v>25</v>
      </c>
      <c r="M10" s="58" t="s">
        <v>26</v>
      </c>
      <c r="N10" s="51" t="s">
        <v>27</v>
      </c>
    </row>
    <row r="11" spans="1:14" x14ac:dyDescent="0.25">
      <c r="B11" s="44"/>
      <c r="C11" s="49"/>
      <c r="D11" s="49"/>
      <c r="E11" s="39" t="s">
        <v>14</v>
      </c>
      <c r="F11" s="39" t="s">
        <v>15</v>
      </c>
      <c r="G11" s="4" t="s">
        <v>19</v>
      </c>
      <c r="H11" s="5" t="s">
        <v>21</v>
      </c>
      <c r="I11" s="14" t="s">
        <v>19</v>
      </c>
      <c r="J11" s="15" t="s">
        <v>21</v>
      </c>
      <c r="K11" s="35"/>
      <c r="L11" s="35"/>
      <c r="M11" s="59"/>
      <c r="N11" s="52"/>
    </row>
    <row r="12" spans="1:14" x14ac:dyDescent="0.25">
      <c r="B12" s="44"/>
      <c r="C12" s="49"/>
      <c r="D12" s="49"/>
      <c r="E12" s="39"/>
      <c r="F12" s="39"/>
      <c r="G12" s="6" t="s">
        <v>20</v>
      </c>
      <c r="H12" s="7" t="s">
        <v>22</v>
      </c>
      <c r="I12" s="16" t="s">
        <v>20</v>
      </c>
      <c r="J12" s="17" t="s">
        <v>22</v>
      </c>
      <c r="K12" s="35"/>
      <c r="L12" s="35"/>
      <c r="M12" s="59"/>
      <c r="N12" s="52"/>
    </row>
    <row r="13" spans="1:14" x14ac:dyDescent="0.25">
      <c r="B13" s="45">
        <v>0</v>
      </c>
      <c r="C13" s="31">
        <v>0</v>
      </c>
      <c r="D13" s="31">
        <v>0</v>
      </c>
      <c r="E13" s="42"/>
      <c r="F13" s="38"/>
      <c r="G13" s="8"/>
      <c r="H13" s="9"/>
      <c r="I13" s="18"/>
      <c r="J13" s="19"/>
      <c r="K13" s="37"/>
      <c r="L13" s="36"/>
      <c r="M13" s="53" t="s">
        <v>1</v>
      </c>
      <c r="N13" s="54" t="s">
        <v>1</v>
      </c>
    </row>
    <row r="14" spans="1:14" x14ac:dyDescent="0.25">
      <c r="B14" s="45"/>
      <c r="C14" s="31"/>
      <c r="D14" s="31"/>
      <c r="E14" s="42"/>
      <c r="F14" s="38"/>
      <c r="G14" s="10"/>
      <c r="H14" s="11"/>
      <c r="I14" s="20"/>
      <c r="J14" s="21"/>
      <c r="K14" s="37"/>
      <c r="L14" s="36"/>
      <c r="M14" s="53"/>
      <c r="N14" s="54"/>
    </row>
    <row r="15" spans="1:14" x14ac:dyDescent="0.25">
      <c r="B15" s="45">
        <v>1</v>
      </c>
      <c r="C15" s="31">
        <f>C13+K15</f>
        <v>0.5</v>
      </c>
      <c r="D15" s="31">
        <f>D13+L15</f>
        <v>0.25</v>
      </c>
      <c r="E15" s="38">
        <f>2*C13-COS(D13)</f>
        <v>-1</v>
      </c>
      <c r="F15" s="38">
        <f>2*D13-SIN(C13)</f>
        <v>0</v>
      </c>
      <c r="G15" s="8">
        <v>2</v>
      </c>
      <c r="H15" s="9">
        <f>SIN(D13)</f>
        <v>0</v>
      </c>
      <c r="I15" s="18">
        <f t="array" ref="I15:J16">MINVERSE(G15:H16)</f>
        <v>0.5</v>
      </c>
      <c r="J15" s="19">
        <v>0</v>
      </c>
      <c r="K15" s="37">
        <f>(I15*(-E15))+(J15*(-F15))</f>
        <v>0.5</v>
      </c>
      <c r="L15" s="37">
        <f>(I16*(-E15))+(J16*(-F15))</f>
        <v>0.25</v>
      </c>
      <c r="M15" s="55">
        <f>ABS((C15-C13)/C15)</f>
        <v>1</v>
      </c>
      <c r="N15" s="56">
        <f>ABS((D15-D13)/D15)</f>
        <v>1</v>
      </c>
    </row>
    <row r="16" spans="1:14" x14ac:dyDescent="0.25">
      <c r="B16" s="45"/>
      <c r="C16" s="31"/>
      <c r="D16" s="31"/>
      <c r="E16" s="38"/>
      <c r="F16" s="38"/>
      <c r="G16" s="10">
        <f>-COS(C13)</f>
        <v>-1</v>
      </c>
      <c r="H16" s="11">
        <v>2</v>
      </c>
      <c r="I16" s="20">
        <v>0.25</v>
      </c>
      <c r="J16" s="21">
        <v>0.5</v>
      </c>
      <c r="K16" s="37"/>
      <c r="L16" s="37"/>
      <c r="M16" s="55"/>
      <c r="N16" s="56"/>
    </row>
    <row r="17" spans="2:14" x14ac:dyDescent="0.25">
      <c r="B17" s="45">
        <v>2</v>
      </c>
      <c r="C17" s="31">
        <f>C15+K17</f>
        <v>0.48646351335519911</v>
      </c>
      <c r="D17" s="31">
        <f>D15+L17</f>
        <v>0.23377307698773192</v>
      </c>
      <c r="E17" s="38">
        <f>2*C15-COS(D15)</f>
        <v>3.1087578289355267E-2</v>
      </c>
      <c r="F17" s="38">
        <f>2*D15-SIN(C15)</f>
        <v>2.0574461395796995E-2</v>
      </c>
      <c r="G17" s="8">
        <v>2</v>
      </c>
      <c r="H17" s="9">
        <f>SIN(D15)</f>
        <v>0.24740395925452294</v>
      </c>
      <c r="I17" s="18">
        <f t="array" ref="I17:J18">MINVERSE(G17:H18)</f>
        <v>0.47425760540071582</v>
      </c>
      <c r="J17" s="19">
        <v>-5.8666604641353155E-2</v>
      </c>
      <c r="K17" s="37">
        <f>(I17*(-E17))+(J17*(-F17))</f>
        <v>-1.3536486644800904E-2</v>
      </c>
      <c r="L17" s="37">
        <f>(I18*(-E17))+(J18*(-F17))</f>
        <v>-1.6226923012268094E-2</v>
      </c>
      <c r="M17" s="55">
        <f>ABS((C17-C15)/C17)</f>
        <v>2.7826314354879502E-2</v>
      </c>
      <c r="N17" s="56">
        <f>ABS((D17-D15)/D17)</f>
        <v>6.9413138678581218E-2</v>
      </c>
    </row>
    <row r="18" spans="2:14" x14ac:dyDescent="0.25">
      <c r="B18" s="45"/>
      <c r="C18" s="31"/>
      <c r="D18" s="31"/>
      <c r="E18" s="38"/>
      <c r="F18" s="38"/>
      <c r="G18" s="10">
        <f>-COS(C15)</f>
        <v>-0.87758256189037276</v>
      </c>
      <c r="H18" s="11">
        <v>2</v>
      </c>
      <c r="I18" s="20">
        <v>0.20810010217177685</v>
      </c>
      <c r="J18" s="21">
        <v>0.47425760540071582</v>
      </c>
      <c r="K18" s="37"/>
      <c r="L18" s="37"/>
      <c r="M18" s="55"/>
      <c r="N18" s="56"/>
    </row>
    <row r="19" spans="2:14" x14ac:dyDescent="0.25">
      <c r="B19" s="45">
        <v>3</v>
      </c>
      <c r="C19" s="31">
        <f>C17+K19</f>
        <v>0.4864051551457132</v>
      </c>
      <c r="D19" s="31">
        <f>D17+L19</f>
        <v>0.23372550256881985</v>
      </c>
      <c r="E19" s="38">
        <f>2*C17-COS(D17)</f>
        <v>1.2773701457458042E-4</v>
      </c>
      <c r="F19" s="38">
        <f>2*D17-SIN(C17)</f>
        <v>4.3560665025643708E-5</v>
      </c>
      <c r="G19" s="8">
        <v>2</v>
      </c>
      <c r="H19" s="9">
        <f>SIN(D17)</f>
        <v>0.23164961033272002</v>
      </c>
      <c r="I19" s="18">
        <f t="array" ref="I19:J20">MINVERSE(G19:H20)</f>
        <v>0.47564955700610667</v>
      </c>
      <c r="J19" s="19">
        <v>-5.5092017267697753E-2</v>
      </c>
      <c r="K19" s="37">
        <f>(I19*(-E19))+(J19*(-F19))</f>
        <v>-5.8358209485896606E-5</v>
      </c>
      <c r="L19" s="37">
        <f>(I20*(-E19))+(J20*(-F19))</f>
        <v>-4.7574418912072595E-5</v>
      </c>
      <c r="M19" s="55">
        <f>ABS((C19-C17)/C19)</f>
        <v>1.1997859987406329E-4</v>
      </c>
      <c r="N19" s="56">
        <f>ABS((D19-D17)/D19)</f>
        <v>2.0354825805993598E-4</v>
      </c>
    </row>
    <row r="20" spans="2:14" x14ac:dyDescent="0.25">
      <c r="B20" s="45"/>
      <c r="C20" s="31"/>
      <c r="D20" s="31"/>
      <c r="E20" s="38"/>
      <c r="F20" s="38"/>
      <c r="G20" s="10">
        <f>-COS(C17)</f>
        <v>-0.88399169976194625</v>
      </c>
      <c r="H20" s="11">
        <v>2</v>
      </c>
      <c r="I20" s="20">
        <v>0.2102351301944225</v>
      </c>
      <c r="J20" s="21">
        <v>0.47564955700610667</v>
      </c>
      <c r="K20" s="37"/>
      <c r="L20" s="37"/>
      <c r="M20" s="55"/>
      <c r="N20" s="56"/>
    </row>
    <row r="21" spans="2:14" x14ac:dyDescent="0.25">
      <c r="B21" s="45">
        <v>4</v>
      </c>
      <c r="C21" s="31">
        <f>C19+K21</f>
        <v>0.48640515466592127</v>
      </c>
      <c r="D21" s="31">
        <f>D19+L21</f>
        <v>0.23372550195872077</v>
      </c>
      <c r="E21" s="38">
        <f>2*C19-COS(D19)</f>
        <v>1.1008848277427319E-9</v>
      </c>
      <c r="F21" s="38">
        <f>2*D19-SIN(C19)</f>
        <v>7.9605300129514944E-10</v>
      </c>
      <c r="G21" s="8">
        <v>2</v>
      </c>
      <c r="H21" s="9">
        <f>SIN(D19)</f>
        <v>0.23160332970966291</v>
      </c>
      <c r="I21" s="18">
        <f t="array" ref="I21:J22">MINVERSE(G21:H22)</f>
        <v>0.47565347027463634</v>
      </c>
      <c r="J21" s="19">
        <v>-5.5081463751780968E-2</v>
      </c>
      <c r="K21" s="37">
        <f>(I21*(-E21))+(J21*(-F21))</f>
        <v>-4.7979192415319044E-10</v>
      </c>
      <c r="L21" s="37">
        <f>(I22*(-E21))+(J22*(-F21))</f>
        <v>-6.1009908455757268E-10</v>
      </c>
      <c r="M21" s="65">
        <f>ABS((C21-C19)/C21)</f>
        <v>9.8640387299955449E-10</v>
      </c>
      <c r="N21" s="67">
        <f>ABS((D21-D19)/D21)</f>
        <v>2.610323123717903E-9</v>
      </c>
    </row>
    <row r="22" spans="2:14" ht="15.75" thickBot="1" x14ac:dyDescent="0.3">
      <c r="B22" s="46"/>
      <c r="C22" s="47"/>
      <c r="D22" s="47"/>
      <c r="E22" s="50"/>
      <c r="F22" s="50"/>
      <c r="G22" s="12">
        <f>-COS(C19)</f>
        <v>-0.88401898087090969</v>
      </c>
      <c r="H22" s="13">
        <v>2</v>
      </c>
      <c r="I22" s="22">
        <v>0.21024334801994773</v>
      </c>
      <c r="J22" s="23">
        <v>0.47565347027463628</v>
      </c>
      <c r="K22" s="57"/>
      <c r="L22" s="57"/>
      <c r="M22" s="66"/>
      <c r="N22" s="68"/>
    </row>
  </sheetData>
  <mergeCells count="62">
    <mergeCell ref="B10:B12"/>
    <mergeCell ref="C10:C12"/>
    <mergeCell ref="D10:D12"/>
    <mergeCell ref="B2:C2"/>
    <mergeCell ref="B3:C3"/>
    <mergeCell ref="B5:C5"/>
    <mergeCell ref="C7:D7"/>
    <mergeCell ref="C8:D8"/>
    <mergeCell ref="N10:N12"/>
    <mergeCell ref="E11:E12"/>
    <mergeCell ref="F11:F12"/>
    <mergeCell ref="B13:B14"/>
    <mergeCell ref="C13:C14"/>
    <mergeCell ref="D13:D14"/>
    <mergeCell ref="E13:E14"/>
    <mergeCell ref="F13:F14"/>
    <mergeCell ref="K13:K14"/>
    <mergeCell ref="L13:L14"/>
    <mergeCell ref="E10:F10"/>
    <mergeCell ref="G10:H10"/>
    <mergeCell ref="I10:J10"/>
    <mergeCell ref="K10:K12"/>
    <mergeCell ref="L10:L12"/>
    <mergeCell ref="M10:M12"/>
    <mergeCell ref="M13:M14"/>
    <mergeCell ref="N13:N14"/>
    <mergeCell ref="B15:B16"/>
    <mergeCell ref="C15:C16"/>
    <mergeCell ref="D15:D16"/>
    <mergeCell ref="E15:E16"/>
    <mergeCell ref="F15:F16"/>
    <mergeCell ref="K15:K16"/>
    <mergeCell ref="L15:L16"/>
    <mergeCell ref="M15:M16"/>
    <mergeCell ref="N15:N16"/>
    <mergeCell ref="B17:B18"/>
    <mergeCell ref="C17:C18"/>
    <mergeCell ref="D17:D18"/>
    <mergeCell ref="E17:E18"/>
    <mergeCell ref="F17:F18"/>
    <mergeCell ref="K17:K18"/>
    <mergeCell ref="L17:L18"/>
    <mergeCell ref="M17:M18"/>
    <mergeCell ref="N17:N18"/>
    <mergeCell ref="L19:L20"/>
    <mergeCell ref="M19:M20"/>
    <mergeCell ref="N19:N20"/>
    <mergeCell ref="K19:K20"/>
    <mergeCell ref="M21:M22"/>
    <mergeCell ref="N21:N22"/>
    <mergeCell ref="K21:K22"/>
    <mergeCell ref="L21:L22"/>
    <mergeCell ref="B19:B20"/>
    <mergeCell ref="C19:C20"/>
    <mergeCell ref="D19:D20"/>
    <mergeCell ref="E19:E20"/>
    <mergeCell ref="F19:F20"/>
    <mergeCell ref="B21:B22"/>
    <mergeCell ref="C21:C22"/>
    <mergeCell ref="D21:D22"/>
    <mergeCell ref="E21:E22"/>
    <mergeCell ref="F21:F22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6DBC-D0B2-40BE-B8D9-67386B51F215}">
  <dimension ref="A2:N26"/>
  <sheetViews>
    <sheetView workbookViewId="0">
      <selection activeCell="G25" sqref="G25"/>
    </sheetView>
  </sheetViews>
  <sheetFormatPr baseColWidth="10" defaultRowHeight="15" x14ac:dyDescent="0.25"/>
  <cols>
    <col min="2" max="2" width="8.85546875" bestFit="1" customWidth="1"/>
    <col min="3" max="4" width="12" bestFit="1" customWidth="1"/>
    <col min="5" max="5" width="12.7109375" bestFit="1" customWidth="1"/>
    <col min="6" max="6" width="12" bestFit="1" customWidth="1"/>
    <col min="7" max="10" width="14.42578125" bestFit="1" customWidth="1"/>
    <col min="11" max="12" width="12.7109375" bestFit="1" customWidth="1"/>
    <col min="13" max="14" width="12" bestFit="1" customWidth="1"/>
  </cols>
  <sheetData>
    <row r="2" spans="1:14" x14ac:dyDescent="0.25">
      <c r="B2" s="32" t="s">
        <v>43</v>
      </c>
      <c r="C2" s="32"/>
    </row>
    <row r="3" spans="1:14" x14ac:dyDescent="0.25">
      <c r="A3" t="s">
        <v>3</v>
      </c>
      <c r="B3" s="32" t="s">
        <v>44</v>
      </c>
      <c r="C3" s="32"/>
    </row>
    <row r="5" spans="1:14" x14ac:dyDescent="0.25">
      <c r="B5" s="32" t="s">
        <v>45</v>
      </c>
      <c r="C5" s="32"/>
    </row>
    <row r="7" spans="1:14" x14ac:dyDescent="0.25">
      <c r="B7" s="3" t="s">
        <v>6</v>
      </c>
      <c r="C7" s="33" t="s">
        <v>46</v>
      </c>
      <c r="D7" s="33"/>
      <c r="F7" s="3" t="s">
        <v>9</v>
      </c>
      <c r="G7" s="2" t="s">
        <v>48</v>
      </c>
      <c r="H7" s="2" t="s">
        <v>50</v>
      </c>
    </row>
    <row r="8" spans="1:14" x14ac:dyDescent="0.25">
      <c r="C8" s="33" t="s">
        <v>47</v>
      </c>
      <c r="D8" s="33"/>
      <c r="G8" s="2" t="s">
        <v>49</v>
      </c>
      <c r="H8" s="2" t="s">
        <v>51</v>
      </c>
    </row>
    <row r="9" spans="1:14" ht="15.75" thickBot="1" x14ac:dyDescent="0.3"/>
    <row r="10" spans="1:14" x14ac:dyDescent="0.25">
      <c r="B10" s="43" t="s">
        <v>0</v>
      </c>
      <c r="C10" s="48" t="s">
        <v>17</v>
      </c>
      <c r="D10" s="48" t="s">
        <v>18</v>
      </c>
      <c r="E10" s="41" t="s">
        <v>13</v>
      </c>
      <c r="F10" s="41"/>
      <c r="G10" s="40" t="s">
        <v>16</v>
      </c>
      <c r="H10" s="40"/>
      <c r="I10" s="60" t="s">
        <v>23</v>
      </c>
      <c r="J10" s="60"/>
      <c r="K10" s="34" t="s">
        <v>24</v>
      </c>
      <c r="L10" s="34" t="s">
        <v>25</v>
      </c>
      <c r="M10" s="58" t="s">
        <v>26</v>
      </c>
      <c r="N10" s="51" t="s">
        <v>27</v>
      </c>
    </row>
    <row r="11" spans="1:14" x14ac:dyDescent="0.25">
      <c r="B11" s="44"/>
      <c r="C11" s="49"/>
      <c r="D11" s="49"/>
      <c r="E11" s="39" t="s">
        <v>14</v>
      </c>
      <c r="F11" s="39" t="s">
        <v>15</v>
      </c>
      <c r="G11" s="4" t="s">
        <v>19</v>
      </c>
      <c r="H11" s="5" t="s">
        <v>21</v>
      </c>
      <c r="I11" s="14" t="s">
        <v>19</v>
      </c>
      <c r="J11" s="15" t="s">
        <v>21</v>
      </c>
      <c r="K11" s="35"/>
      <c r="L11" s="35"/>
      <c r="M11" s="59"/>
      <c r="N11" s="52"/>
    </row>
    <row r="12" spans="1:14" x14ac:dyDescent="0.25">
      <c r="B12" s="44"/>
      <c r="C12" s="49"/>
      <c r="D12" s="49"/>
      <c r="E12" s="39"/>
      <c r="F12" s="39"/>
      <c r="G12" s="6" t="s">
        <v>20</v>
      </c>
      <c r="H12" s="7" t="s">
        <v>22</v>
      </c>
      <c r="I12" s="16" t="s">
        <v>20</v>
      </c>
      <c r="J12" s="17" t="s">
        <v>22</v>
      </c>
      <c r="K12" s="35"/>
      <c r="L12" s="35"/>
      <c r="M12" s="59"/>
      <c r="N12" s="52"/>
    </row>
    <row r="13" spans="1:14" x14ac:dyDescent="0.25">
      <c r="B13" s="45">
        <v>0</v>
      </c>
      <c r="C13" s="31">
        <v>3</v>
      </c>
      <c r="D13" s="31">
        <v>1</v>
      </c>
      <c r="E13" s="42"/>
      <c r="F13" s="38"/>
      <c r="G13" s="8"/>
      <c r="H13" s="9"/>
      <c r="I13" s="18"/>
      <c r="J13" s="19"/>
      <c r="K13" s="37"/>
      <c r="L13" s="36"/>
      <c r="M13" s="53" t="s">
        <v>1</v>
      </c>
      <c r="N13" s="54" t="s">
        <v>1</v>
      </c>
    </row>
    <row r="14" spans="1:14" x14ac:dyDescent="0.25">
      <c r="B14" s="45"/>
      <c r="C14" s="31"/>
      <c r="D14" s="31"/>
      <c r="E14" s="42"/>
      <c r="F14" s="38"/>
      <c r="G14" s="10"/>
      <c r="H14" s="11"/>
      <c r="I14" s="20"/>
      <c r="J14" s="21"/>
      <c r="K14" s="37"/>
      <c r="L14" s="36"/>
      <c r="M14" s="53"/>
      <c r="N14" s="54"/>
    </row>
    <row r="15" spans="1:14" x14ac:dyDescent="0.25">
      <c r="B15" s="45">
        <v>1</v>
      </c>
      <c r="C15" s="31">
        <f>C13+K15</f>
        <v>3.9788359788359791</v>
      </c>
      <c r="D15" s="31">
        <f>D13+L15</f>
        <v>2.3809523809523809</v>
      </c>
      <c r="E15" s="38">
        <f>(C13*C13*C13)+6*(D13*D13)-76</f>
        <v>-43</v>
      </c>
      <c r="F15" s="38">
        <f>8*(C13*C13*C13)*(D13*D13)-1024</f>
        <v>-808</v>
      </c>
      <c r="G15" s="8">
        <f>3*(C13*C13)</f>
        <v>27</v>
      </c>
      <c r="H15" s="9">
        <f>12*D13</f>
        <v>12</v>
      </c>
      <c r="I15" s="18">
        <f t="array" ref="I15:J16">MINVERSE(G15:H16)</f>
        <v>4.7619047619047616E-2</v>
      </c>
      <c r="J15" s="19">
        <v>-1.3227513227513222E-3</v>
      </c>
      <c r="K15" s="37">
        <f>(I15*(-E15))+(J15*(-F15))</f>
        <v>0.97883597883597906</v>
      </c>
      <c r="L15" s="37">
        <f>(I16*(-E15))+(J16*(-F15))</f>
        <v>1.3809523809523809</v>
      </c>
      <c r="M15" s="55">
        <f>ABS((C15-C13)/C15)</f>
        <v>0.24601063829787237</v>
      </c>
      <c r="N15" s="56">
        <f>ABS((D15-D13)/D15)</f>
        <v>0.57999999999999996</v>
      </c>
    </row>
    <row r="16" spans="1:14" x14ac:dyDescent="0.25">
      <c r="B16" s="45"/>
      <c r="C16" s="31"/>
      <c r="D16" s="31"/>
      <c r="E16" s="38"/>
      <c r="F16" s="38"/>
      <c r="G16" s="10">
        <f>24*(C13*C13)*(D13*D13)</f>
        <v>216</v>
      </c>
      <c r="H16" s="11">
        <f>16*(C13*C13*C13)*(D13)</f>
        <v>432</v>
      </c>
      <c r="I16" s="20">
        <v>-2.3809523809523808E-2</v>
      </c>
      <c r="J16" s="21">
        <v>2.976190476190476E-3</v>
      </c>
      <c r="K16" s="37"/>
      <c r="L16" s="37"/>
      <c r="M16" s="55"/>
      <c r="N16" s="56"/>
    </row>
    <row r="17" spans="2:14" x14ac:dyDescent="0.25">
      <c r="B17" s="45">
        <v>2</v>
      </c>
      <c r="C17" s="31">
        <f>C15+K17</f>
        <v>4.0162772138394525</v>
      </c>
      <c r="D17" s="31">
        <f>D15+L17</f>
        <v>1.5836065394337888</v>
      </c>
      <c r="E17" s="38">
        <f t="shared" ref="E17" si="0">(C15*C15*C15)+6*(D15*D15)-76</f>
        <v>21.003097936106542</v>
      </c>
      <c r="F17" s="38">
        <f t="shared" ref="F17" si="1">8*(C15*C15*C15)*(D15*D15)-1024</f>
        <v>1832.6663262553134</v>
      </c>
      <c r="G17" s="8">
        <f t="shared" ref="G17" si="2">3*(C15*C15)</f>
        <v>47.493407239438994</v>
      </c>
      <c r="H17" s="9">
        <f t="shared" ref="H17" si="3">12*D15</f>
        <v>28.571428571428569</v>
      </c>
      <c r="I17" s="18">
        <f t="array" ref="I17:J18">MINVERSE(G17:H18)</f>
        <v>4.5771805268400363E-2</v>
      </c>
      <c r="J17" s="19">
        <v>-5.4499334082757614E-4</v>
      </c>
      <c r="K17" s="37">
        <f>(I17*(-E17))+(J17*(-F17))</f>
        <v>3.7441235003473627E-2</v>
      </c>
      <c r="L17" s="37">
        <f>(I18*(-E17))+(J18*(-F17))</f>
        <v>-0.79734584151859222</v>
      </c>
      <c r="M17" s="55">
        <f>ABS((C17-C15)/C17)</f>
        <v>9.322373185410824E-3</v>
      </c>
      <c r="N17" s="56">
        <f>ABS((D17-D15)/D17)</f>
        <v>0.50349996774052186</v>
      </c>
    </row>
    <row r="18" spans="2:14" x14ac:dyDescent="0.25">
      <c r="B18" s="45"/>
      <c r="C18" s="31"/>
      <c r="D18" s="31"/>
      <c r="E18" s="38"/>
      <c r="F18" s="38"/>
      <c r="G18" s="10">
        <f t="shared" ref="G18" si="4">24*(C15*C15)*(D15*D15)</f>
        <v>2153.896019929206</v>
      </c>
      <c r="H18" s="11">
        <f t="shared" ref="H18" si="5">16*(C15*C15*C15)*(D15)</f>
        <v>2399.5997140544637</v>
      </c>
      <c r="I18" s="20">
        <v>-4.1085064569375329E-2</v>
      </c>
      <c r="J18" s="21">
        <v>9.0592567375472597E-4</v>
      </c>
      <c r="K18" s="37"/>
      <c r="L18" s="37"/>
      <c r="M18" s="55"/>
      <c r="N18" s="56"/>
    </row>
    <row r="19" spans="2:14" x14ac:dyDescent="0.25">
      <c r="B19" s="45">
        <v>3</v>
      </c>
      <c r="C19" s="31">
        <f>C17+K19</f>
        <v>3.999072795594953</v>
      </c>
      <c r="D19" s="31">
        <f>D17+L19</f>
        <v>1.4258021230316977</v>
      </c>
      <c r="E19" s="38">
        <f t="shared" ref="E19" si="6">(C17*C17*C17)+6*(D17*D17)-76</f>
        <v>3.8313479796131986</v>
      </c>
      <c r="F19" s="38">
        <f t="shared" ref="F19" si="7">8*(C17*C17*C17)*(D17*D17)-1024</f>
        <v>275.73736378522449</v>
      </c>
      <c r="G19" s="8">
        <f t="shared" ref="G19" si="8">3*(C17*C17)</f>
        <v>48.391447975217986</v>
      </c>
      <c r="H19" s="9">
        <f t="shared" ref="H19" si="9">12*D17</f>
        <v>19.003278473205466</v>
      </c>
      <c r="I19" s="18">
        <f t="array" ref="I19:J20">MINVERSE(G19:H20)</f>
        <v>2.6916421623498454E-2</v>
      </c>
      <c r="J19" s="19">
        <v>-3.1160724169407051E-4</v>
      </c>
      <c r="K19" s="37">
        <f>(I19*(-E19))+(J19*(-F19))</f>
        <v>-1.7204418244499517E-2</v>
      </c>
      <c r="L19" s="37">
        <f>(I20*(-E19))+(J20*(-F19))</f>
        <v>-0.15780441640209103</v>
      </c>
      <c r="M19" s="55">
        <f>ABS((C19-C17)/C19)</f>
        <v>4.3021017930582398E-3</v>
      </c>
      <c r="N19" s="56">
        <f>ABS((D19-D17)/D19)</f>
        <v>0.11067764162571868</v>
      </c>
    </row>
    <row r="20" spans="2:14" x14ac:dyDescent="0.25">
      <c r="B20" s="45"/>
      <c r="C20" s="31"/>
      <c r="D20" s="31"/>
      <c r="E20" s="38"/>
      <c r="F20" s="38"/>
      <c r="G20" s="10">
        <f t="shared" ref="G20" si="10">24*(C17*C17)*(D17*D17)</f>
        <v>970.85233009305443</v>
      </c>
      <c r="H20" s="11">
        <f t="shared" ref="H20" si="11">16*(C17*C17*C17)*(D17)</f>
        <v>1641.4902709986782</v>
      </c>
      <c r="I20" s="20">
        <v>-1.5919601299276658E-2</v>
      </c>
      <c r="J20" s="21">
        <v>7.9350127118335307E-4</v>
      </c>
      <c r="K20" s="37"/>
      <c r="L20" s="37"/>
      <c r="M20" s="55"/>
      <c r="N20" s="56"/>
    </row>
    <row r="21" spans="2:14" x14ac:dyDescent="0.25">
      <c r="B21" s="45">
        <v>4</v>
      </c>
      <c r="C21" s="31">
        <f>C19+K21</f>
        <v>4.0000037533361095</v>
      </c>
      <c r="D21" s="31">
        <f>D19+L21</f>
        <v>1.4142507348238458</v>
      </c>
      <c r="E21" s="38">
        <f t="shared" ref="E21" si="12">(C19*C19*C19)+6*(D19*D19)-76</f>
        <v>0.1529746685069</v>
      </c>
      <c r="F21" s="38">
        <f t="shared" ref="F21" si="13">8*(C19*C19*C19)*(D19*D19)-1024</f>
        <v>16.127144040319081</v>
      </c>
      <c r="G21" s="8">
        <f t="shared" ref="G21" si="14">3*(C19*C19)</f>
        <v>47.977749673402897</v>
      </c>
      <c r="H21" s="9">
        <f t="shared" ref="H21" si="15">12*D19</f>
        <v>17.109625476380373</v>
      </c>
      <c r="I21" s="18">
        <f t="array" ref="I21:J22">MINVERSE(G21:H22)</f>
        <v>2.5754924471077759E-2</v>
      </c>
      <c r="J21" s="19">
        <v>-3.0202550199604286E-4</v>
      </c>
      <c r="K21" s="37">
        <f>(I21*(-E21))+(J21*(-F21))</f>
        <v>9.309577411564943E-4</v>
      </c>
      <c r="L21" s="37">
        <f>(I22*(-E21))+(J22*(-F21))</f>
        <v>-1.1551388207851914E-2</v>
      </c>
      <c r="M21" s="55">
        <f>ABS((C21-C19)/C21)</f>
        <v>2.3273921690199317E-4</v>
      </c>
      <c r="N21" s="56">
        <f>ABS((D21-D19)/D21)</f>
        <v>8.1678502428289383E-3</v>
      </c>
    </row>
    <row r="22" spans="2:14" x14ac:dyDescent="0.25">
      <c r="B22" s="45"/>
      <c r="C22" s="31"/>
      <c r="D22" s="31"/>
      <c r="E22" s="38"/>
      <c r="F22" s="38"/>
      <c r="G22" s="10">
        <f t="shared" ref="G22" si="16">24*(C19*C19)*(D19*D19)</f>
        <v>780.27622691892748</v>
      </c>
      <c r="H22" s="11">
        <f t="shared" ref="H22" si="17">16*(C19*C19*C19)*(D19)</f>
        <v>1459.0063056277206</v>
      </c>
      <c r="I22" s="20">
        <v>-1.3773727511224467E-2</v>
      </c>
      <c r="J22" s="21">
        <v>8.4692116433255401E-4</v>
      </c>
      <c r="K22" s="37"/>
      <c r="L22" s="37"/>
      <c r="M22" s="55"/>
      <c r="N22" s="56"/>
    </row>
    <row r="23" spans="2:14" x14ac:dyDescent="0.25">
      <c r="B23" s="45">
        <v>5</v>
      </c>
      <c r="C23" s="31">
        <f>C21+K23</f>
        <v>3.9999999999579874</v>
      </c>
      <c r="D23" s="31">
        <f>D21+L23</f>
        <v>1.4142135629904069</v>
      </c>
      <c r="E23" s="38">
        <f t="shared" ref="E23" si="18">(C21*C21*C21)+6*(D21*D21)-76</f>
        <v>8.1100600102956832E-4</v>
      </c>
      <c r="F23" s="38">
        <f t="shared" ref="F23" si="19">8*(C21*C21*C21)*(D21*D21)-1024</f>
        <v>5.6714882666028643E-2</v>
      </c>
      <c r="G23" s="8">
        <f t="shared" ref="G23" si="20">3*(C21*C21)</f>
        <v>48.00009008010889</v>
      </c>
      <c r="H23" s="9">
        <f t="shared" ref="H23" si="21">12*D21</f>
        <v>16.971008817886151</v>
      </c>
      <c r="I23" s="18">
        <f t="array" ref="I23:J24">MINVERSE(G23:H24)</f>
        <v>2.5641271934464929E-2</v>
      </c>
      <c r="J23" s="19">
        <v>-3.0048280962148246E-4</v>
      </c>
      <c r="K23" s="37">
        <f>(I23*(-E23))+(J23*(-F23))</f>
        <v>-3.7533781220411069E-6</v>
      </c>
      <c r="L23" s="37">
        <f>(I24*(-E23))+(J24*(-F23))</f>
        <v>-3.7171833438800904E-5</v>
      </c>
      <c r="M23" s="55">
        <f>ABS((C23-C21)/C23)</f>
        <v>9.3834453053096244E-7</v>
      </c>
      <c r="N23" s="56">
        <f>ABS((D23-D21)/D23)</f>
        <v>2.628445548229276E-5</v>
      </c>
    </row>
    <row r="24" spans="2:14" ht="15.75" thickBot="1" x14ac:dyDescent="0.3">
      <c r="B24" s="46"/>
      <c r="C24" s="47"/>
      <c r="D24" s="47"/>
      <c r="E24" s="50"/>
      <c r="F24" s="50"/>
      <c r="G24" s="12">
        <f t="shared" ref="G24" si="22">24*(C21*C21)*(D21*D21)</f>
        <v>768.04181548222959</v>
      </c>
      <c r="H24" s="13">
        <f t="shared" ref="H24" si="23">16*(C21*C21*C21)*(D21)</f>
        <v>1448.1968291290568</v>
      </c>
      <c r="I24" s="22">
        <v>-1.3598682618069027E-2</v>
      </c>
      <c r="J24" s="23">
        <v>8.4987298540287214E-4</v>
      </c>
      <c r="K24" s="57"/>
      <c r="L24" s="57"/>
      <c r="M24" s="70"/>
      <c r="N24" s="69"/>
    </row>
    <row r="26" spans="2:14" x14ac:dyDescent="0.25">
      <c r="D26" s="25" t="s">
        <v>52</v>
      </c>
    </row>
  </sheetData>
  <mergeCells count="71">
    <mergeCell ref="B10:B12"/>
    <mergeCell ref="C10:C12"/>
    <mergeCell ref="D10:D12"/>
    <mergeCell ref="B2:C2"/>
    <mergeCell ref="B3:C3"/>
    <mergeCell ref="B5:C5"/>
    <mergeCell ref="C7:D7"/>
    <mergeCell ref="C8:D8"/>
    <mergeCell ref="N10:N12"/>
    <mergeCell ref="E11:E12"/>
    <mergeCell ref="F11:F12"/>
    <mergeCell ref="B13:B14"/>
    <mergeCell ref="C13:C14"/>
    <mergeCell ref="D13:D14"/>
    <mergeCell ref="E13:E14"/>
    <mergeCell ref="F13:F14"/>
    <mergeCell ref="K13:K14"/>
    <mergeCell ref="L13:L14"/>
    <mergeCell ref="E10:F10"/>
    <mergeCell ref="G10:H10"/>
    <mergeCell ref="I10:J10"/>
    <mergeCell ref="K10:K12"/>
    <mergeCell ref="L10:L12"/>
    <mergeCell ref="M10:M12"/>
    <mergeCell ref="M13:M14"/>
    <mergeCell ref="N13:N14"/>
    <mergeCell ref="B15:B16"/>
    <mergeCell ref="C15:C16"/>
    <mergeCell ref="D15:D16"/>
    <mergeCell ref="E15:E16"/>
    <mergeCell ref="F15:F16"/>
    <mergeCell ref="K15:K16"/>
    <mergeCell ref="L15:L16"/>
    <mergeCell ref="M15:M16"/>
    <mergeCell ref="N15:N16"/>
    <mergeCell ref="B17:B18"/>
    <mergeCell ref="C17:C18"/>
    <mergeCell ref="D17:D18"/>
    <mergeCell ref="E17:E18"/>
    <mergeCell ref="F17:F18"/>
    <mergeCell ref="N17:N18"/>
    <mergeCell ref="L19:L20"/>
    <mergeCell ref="M19:M20"/>
    <mergeCell ref="N19:N20"/>
    <mergeCell ref="K19:K20"/>
    <mergeCell ref="E21:E22"/>
    <mergeCell ref="F21:F22"/>
    <mergeCell ref="K17:K18"/>
    <mergeCell ref="L17:L18"/>
    <mergeCell ref="M17:M18"/>
    <mergeCell ref="B19:B20"/>
    <mergeCell ref="C19:C20"/>
    <mergeCell ref="D19:D20"/>
    <mergeCell ref="E19:E20"/>
    <mergeCell ref="F19:F20"/>
    <mergeCell ref="N23:N24"/>
    <mergeCell ref="M21:M22"/>
    <mergeCell ref="N21:N22"/>
    <mergeCell ref="B23:B24"/>
    <mergeCell ref="C23:C24"/>
    <mergeCell ref="D23:D24"/>
    <mergeCell ref="E23:E24"/>
    <mergeCell ref="F23:F24"/>
    <mergeCell ref="K23:K24"/>
    <mergeCell ref="L23:L24"/>
    <mergeCell ref="M23:M24"/>
    <mergeCell ref="K21:K22"/>
    <mergeCell ref="L21:L22"/>
    <mergeCell ref="B21:B22"/>
    <mergeCell ref="C21:C22"/>
    <mergeCell ref="D21:D22"/>
  </mergeCells>
  <hyperlinks>
    <hyperlink ref="D26" r:id="rId1" xr:uid="{660B57A6-7683-43DA-83DB-811D86BD4B70}"/>
  </hyperlinks>
  <pageMargins left="0.7" right="0.7" top="0.75" bottom="0.75" header="0.3" footer="0.3"/>
  <pageSetup orientation="portrait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Portada</vt:lpstr>
      <vt:lpstr>Ejemplo</vt:lpstr>
      <vt:lpstr>Problema 1</vt:lpstr>
      <vt:lpstr>Problema 2</vt:lpstr>
      <vt:lpstr>Problema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PEPE</cp:lastModifiedBy>
  <dcterms:created xsi:type="dcterms:W3CDTF">2019-07-12T17:09:38Z</dcterms:created>
  <dcterms:modified xsi:type="dcterms:W3CDTF">2019-07-19T02:20:11Z</dcterms:modified>
</cp:coreProperties>
</file>