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80" windowHeight="1030" activeTab="1"/>
  </bookViews>
  <sheets>
    <sheet name="仿真" sheetId="1" r:id="rId1"/>
    <sheet name="3MW" sheetId="2" r:id="rId2"/>
  </sheets>
  <definedNames>
    <definedName name="_xlnm._FilterDatabase" localSheetId="1" hidden="1">'3MW'!$A$1:$AH$1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AG6" i="1" s="1"/>
  <c r="W7" i="1"/>
  <c r="W8" i="1"/>
  <c r="W9" i="1"/>
  <c r="AG9" i="1" s="1"/>
  <c r="W10" i="1"/>
  <c r="AG10" i="1" s="1"/>
  <c r="W11" i="1"/>
  <c r="W12" i="1"/>
  <c r="AG12" i="1" s="1"/>
  <c r="W13" i="1"/>
  <c r="W14" i="1"/>
  <c r="W15" i="1"/>
  <c r="W16" i="1"/>
  <c r="W17" i="1"/>
  <c r="AG17" i="1" s="1"/>
  <c r="W18" i="1"/>
  <c r="AG18" i="1" s="1"/>
  <c r="W19" i="1"/>
  <c r="W20" i="1"/>
  <c r="AG20" i="1" s="1"/>
  <c r="W21" i="1"/>
  <c r="W22" i="1"/>
  <c r="W23" i="1"/>
  <c r="W24" i="1"/>
  <c r="W25" i="1"/>
  <c r="AG25" i="1" s="1"/>
  <c r="W26" i="1"/>
  <c r="AG26" i="1" s="1"/>
  <c r="W27" i="1"/>
  <c r="W28" i="1"/>
  <c r="AG28" i="1" s="1"/>
  <c r="W29" i="1"/>
  <c r="W30" i="1"/>
  <c r="W31" i="1"/>
  <c r="W32" i="1"/>
  <c r="W33" i="1"/>
  <c r="AG33" i="1" s="1"/>
  <c r="W34" i="1"/>
  <c r="AG34" i="1" s="1"/>
  <c r="W35" i="1"/>
  <c r="W36" i="1"/>
  <c r="AG36" i="1" s="1"/>
  <c r="W37" i="1"/>
  <c r="W38" i="1"/>
  <c r="W39" i="1"/>
  <c r="W40" i="1"/>
  <c r="W41" i="1"/>
  <c r="AG41" i="1" s="1"/>
  <c r="W42" i="1"/>
  <c r="AG42" i="1" s="1"/>
  <c r="W43" i="1"/>
  <c r="W44" i="1"/>
  <c r="AG44" i="1" s="1"/>
  <c r="W45" i="1"/>
  <c r="W46" i="1"/>
  <c r="W47" i="1"/>
  <c r="W48" i="1"/>
  <c r="W2" i="1"/>
  <c r="AG2" i="1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2" i="2"/>
  <c r="AH48" i="2"/>
  <c r="AH44" i="2"/>
  <c r="AH36" i="2"/>
  <c r="AH28" i="2"/>
  <c r="AH20" i="2"/>
  <c r="AH17" i="2"/>
  <c r="AH16" i="2"/>
  <c r="AH12" i="2"/>
  <c r="AH10" i="2"/>
  <c r="AH9" i="2"/>
  <c r="AH7" i="2"/>
  <c r="AH6" i="2"/>
  <c r="AH5" i="2"/>
  <c r="V4" i="2"/>
  <c r="AH3" i="2"/>
  <c r="AH2" i="2"/>
  <c r="G2" i="2"/>
  <c r="V3" i="2" s="1"/>
  <c r="B2" i="2"/>
  <c r="Q3" i="2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2" i="1"/>
  <c r="AG3" i="1"/>
  <c r="AG4" i="1"/>
  <c r="AG5" i="1"/>
  <c r="AG8" i="1"/>
  <c r="AG11" i="1"/>
  <c r="AG13" i="1"/>
  <c r="AG14" i="1"/>
  <c r="AG15" i="1"/>
  <c r="AG16" i="1"/>
  <c r="AG19" i="1"/>
  <c r="AG21" i="1"/>
  <c r="AG22" i="1"/>
  <c r="AG23" i="1"/>
  <c r="AG24" i="1"/>
  <c r="AG27" i="1"/>
  <c r="AG29" i="1"/>
  <c r="AG30" i="1"/>
  <c r="AG31" i="1"/>
  <c r="AG32" i="1"/>
  <c r="AG35" i="1"/>
  <c r="AG37" i="1"/>
  <c r="AG38" i="1"/>
  <c r="AG39" i="1"/>
  <c r="AG40" i="1"/>
  <c r="AG43" i="1"/>
  <c r="AG45" i="1"/>
  <c r="AG46" i="1"/>
  <c r="AG47" i="1"/>
  <c r="AG48" i="1"/>
  <c r="X3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C2" i="1"/>
  <c r="O2" i="2" l="1"/>
  <c r="V38" i="2"/>
  <c r="T3" i="2"/>
  <c r="R3" i="2"/>
  <c r="V45" i="2"/>
  <c r="V41" i="2"/>
  <c r="V37" i="2"/>
  <c r="V33" i="2"/>
  <c r="V29" i="2"/>
  <c r="V25" i="2"/>
  <c r="V21" i="2"/>
  <c r="V17" i="2"/>
  <c r="V13" i="2"/>
  <c r="V48" i="2"/>
  <c r="V44" i="2"/>
  <c r="V40" i="2"/>
  <c r="V36" i="2"/>
  <c r="V32" i="2"/>
  <c r="V28" i="2"/>
  <c r="V24" i="2"/>
  <c r="V20" i="2"/>
  <c r="V16" i="2"/>
  <c r="V12" i="2"/>
  <c r="V47" i="2"/>
  <c r="V43" i="2"/>
  <c r="V39" i="2"/>
  <c r="V35" i="2"/>
  <c r="V31" i="2"/>
  <c r="V27" i="2"/>
  <c r="V23" i="2"/>
  <c r="V26" i="2"/>
  <c r="V46" i="2"/>
  <c r="V34" i="2"/>
  <c r="V11" i="2"/>
  <c r="V7" i="2"/>
  <c r="V14" i="2"/>
  <c r="V22" i="2"/>
  <c r="V5" i="2"/>
  <c r="V42" i="2"/>
  <c r="V19" i="2"/>
  <c r="V10" i="2"/>
  <c r="V6" i="2"/>
  <c r="V2" i="2"/>
  <c r="V9" i="2"/>
  <c r="V30" i="2"/>
  <c r="V18" i="2"/>
  <c r="V8" i="2"/>
  <c r="V15" i="2"/>
  <c r="Q47" i="2"/>
  <c r="T47" i="2" s="1"/>
  <c r="Q43" i="2"/>
  <c r="T43" i="2" s="1"/>
  <c r="Q39" i="2"/>
  <c r="T39" i="2" s="1"/>
  <c r="Q35" i="2"/>
  <c r="T35" i="2" s="1"/>
  <c r="Q31" i="2"/>
  <c r="T31" i="2" s="1"/>
  <c r="Q27" i="2"/>
  <c r="T27" i="2" s="1"/>
  <c r="Q23" i="2"/>
  <c r="T23" i="2" s="1"/>
  <c r="Q19" i="2"/>
  <c r="T19" i="2" s="1"/>
  <c r="Q15" i="2"/>
  <c r="T15" i="2" s="1"/>
  <c r="Q46" i="2"/>
  <c r="T46" i="2" s="1"/>
  <c r="Q42" i="2"/>
  <c r="T42" i="2" s="1"/>
  <c r="Q38" i="2"/>
  <c r="T38" i="2" s="1"/>
  <c r="Q34" i="2"/>
  <c r="T34" i="2" s="1"/>
  <c r="Q30" i="2"/>
  <c r="T30" i="2" s="1"/>
  <c r="Q26" i="2"/>
  <c r="T26" i="2" s="1"/>
  <c r="Q22" i="2"/>
  <c r="T22" i="2" s="1"/>
  <c r="Q18" i="2"/>
  <c r="T18" i="2" s="1"/>
  <c r="Q14" i="2"/>
  <c r="T14" i="2" s="1"/>
  <c r="Q25" i="2"/>
  <c r="T25" i="2" s="1"/>
  <c r="Q24" i="2"/>
  <c r="Q45" i="2"/>
  <c r="T45" i="2" s="1"/>
  <c r="Q44" i="2"/>
  <c r="Q17" i="2"/>
  <c r="Q10" i="2"/>
  <c r="Q6" i="2"/>
  <c r="Q2" i="2"/>
  <c r="Q33" i="2"/>
  <c r="T33" i="2" s="1"/>
  <c r="Q32" i="2"/>
  <c r="T32" i="2" s="1"/>
  <c r="Q16" i="2"/>
  <c r="Q12" i="2"/>
  <c r="Q9" i="2"/>
  <c r="Q5" i="2"/>
  <c r="Q41" i="2"/>
  <c r="T41" i="2" s="1"/>
  <c r="Q40" i="2"/>
  <c r="T40" i="2" s="1"/>
  <c r="Q29" i="2"/>
  <c r="T29" i="2" s="1"/>
  <c r="Q28" i="2"/>
  <c r="T28" i="2" s="1"/>
  <c r="Q21" i="2"/>
  <c r="T21" i="2" s="1"/>
  <c r="Q8" i="2"/>
  <c r="T8" i="2" s="1"/>
  <c r="Q4" i="2"/>
  <c r="T4" i="2" s="1"/>
  <c r="Q48" i="2"/>
  <c r="T48" i="2" s="1"/>
  <c r="Q7" i="2"/>
  <c r="Q20" i="2"/>
  <c r="Q36" i="2"/>
  <c r="Q11" i="2"/>
  <c r="Q13" i="2"/>
  <c r="Q37" i="2"/>
  <c r="T37" i="2" s="1"/>
  <c r="AH40" i="2"/>
  <c r="R48" i="2"/>
  <c r="AH4" i="2"/>
  <c r="R8" i="2"/>
  <c r="AH8" i="2"/>
  <c r="AH13" i="2"/>
  <c r="AH32" i="2"/>
  <c r="AH47" i="2"/>
  <c r="R47" i="2"/>
  <c r="AH43" i="2"/>
  <c r="R43" i="2"/>
  <c r="AH39" i="2"/>
  <c r="AH35" i="2"/>
  <c r="R35" i="2"/>
  <c r="AH31" i="2"/>
  <c r="AH27" i="2"/>
  <c r="AH23" i="2"/>
  <c r="AH19" i="2"/>
  <c r="R19" i="2"/>
  <c r="AH15" i="2"/>
  <c r="R15" i="2"/>
  <c r="AH11" i="2"/>
  <c r="AH46" i="2"/>
  <c r="R46" i="2"/>
  <c r="AH42" i="2"/>
  <c r="AH38" i="2"/>
  <c r="AH34" i="2"/>
  <c r="AH30" i="2"/>
  <c r="AH26" i="2"/>
  <c r="AH22" i="2"/>
  <c r="R22" i="2"/>
  <c r="AH18" i="2"/>
  <c r="AH14" i="2"/>
  <c r="AH45" i="2"/>
  <c r="AH41" i="2"/>
  <c r="R41" i="2"/>
  <c r="AH37" i="2"/>
  <c r="AH33" i="2"/>
  <c r="AH29" i="2"/>
  <c r="AH25" i="2"/>
  <c r="R25" i="2"/>
  <c r="AH21" i="2"/>
  <c r="AH24" i="2"/>
  <c r="H2" i="1"/>
  <c r="I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L2" i="1"/>
  <c r="J2" i="1"/>
  <c r="K2" i="1"/>
  <c r="R45" i="2" l="1"/>
  <c r="U45" i="2" s="1"/>
  <c r="R31" i="2"/>
  <c r="R29" i="2"/>
  <c r="X29" i="2" s="1"/>
  <c r="R14" i="2"/>
  <c r="S14" i="2" s="1"/>
  <c r="AF14" i="2" s="1"/>
  <c r="R38" i="2"/>
  <c r="R28" i="2"/>
  <c r="X28" i="2" s="1"/>
  <c r="Y28" i="2" s="1"/>
  <c r="R40" i="2"/>
  <c r="X40" i="2" s="1"/>
  <c r="R39" i="2"/>
  <c r="X39" i="2" s="1"/>
  <c r="R33" i="2"/>
  <c r="U33" i="2" s="1"/>
  <c r="R21" i="2"/>
  <c r="R32" i="2"/>
  <c r="S32" i="2" s="1"/>
  <c r="AF32" i="2" s="1"/>
  <c r="R42" i="2"/>
  <c r="S38" i="2"/>
  <c r="AF38" i="2" s="1"/>
  <c r="X38" i="2"/>
  <c r="U38" i="2"/>
  <c r="T44" i="2"/>
  <c r="R44" i="2"/>
  <c r="R26" i="2"/>
  <c r="T36" i="2"/>
  <c r="R36" i="2"/>
  <c r="T24" i="2"/>
  <c r="R24" i="2"/>
  <c r="Y38" i="2"/>
  <c r="R23" i="2"/>
  <c r="R20" i="2"/>
  <c r="T20" i="2"/>
  <c r="S42" i="2"/>
  <c r="AF42" i="2" s="1"/>
  <c r="X42" i="2"/>
  <c r="U42" i="2"/>
  <c r="R4" i="2"/>
  <c r="X33" i="2"/>
  <c r="X14" i="2"/>
  <c r="R30" i="2"/>
  <c r="S46" i="2"/>
  <c r="AF46" i="2" s="1"/>
  <c r="X46" i="2"/>
  <c r="Y46" i="2" s="1"/>
  <c r="U46" i="2"/>
  <c r="X48" i="2"/>
  <c r="Y48" i="2" s="1"/>
  <c r="U48" i="2"/>
  <c r="S48" i="2"/>
  <c r="AF48" i="2" s="1"/>
  <c r="T7" i="2"/>
  <c r="R7" i="2"/>
  <c r="T2" i="2"/>
  <c r="R2" i="2"/>
  <c r="X31" i="2"/>
  <c r="Y31" i="2" s="1"/>
  <c r="S31" i="2"/>
  <c r="AF31" i="2" s="1"/>
  <c r="U31" i="2"/>
  <c r="U41" i="2"/>
  <c r="S41" i="2"/>
  <c r="AF41" i="2" s="1"/>
  <c r="X41" i="2"/>
  <c r="Y41" i="2" s="1"/>
  <c r="R12" i="2"/>
  <c r="T12" i="2"/>
  <c r="U32" i="2"/>
  <c r="R27" i="2"/>
  <c r="S22" i="2"/>
  <c r="AF22" i="2" s="1"/>
  <c r="X22" i="2"/>
  <c r="Y22" i="2" s="1"/>
  <c r="U22" i="2"/>
  <c r="S29" i="2"/>
  <c r="AF29" i="2" s="1"/>
  <c r="X43" i="2"/>
  <c r="Y43" i="2" s="1"/>
  <c r="S43" i="2"/>
  <c r="AF43" i="2" s="1"/>
  <c r="U43" i="2"/>
  <c r="T6" i="2"/>
  <c r="R6" i="2"/>
  <c r="R37" i="2"/>
  <c r="R18" i="2"/>
  <c r="R34" i="2"/>
  <c r="T13" i="2"/>
  <c r="R13" i="2"/>
  <c r="R5" i="2"/>
  <c r="T5" i="2"/>
  <c r="T10" i="2"/>
  <c r="R10" i="2"/>
  <c r="R9" i="2"/>
  <c r="T9" i="2"/>
  <c r="T17" i="2"/>
  <c r="R17" i="2"/>
  <c r="X15" i="2"/>
  <c r="Y15" i="2" s="1"/>
  <c r="U15" i="2"/>
  <c r="S15" i="2"/>
  <c r="AF15" i="2" s="1"/>
  <c r="U3" i="2"/>
  <c r="S3" i="2"/>
  <c r="AF3" i="2" s="1"/>
  <c r="X3" i="2"/>
  <c r="X47" i="2"/>
  <c r="Y47" i="2" s="1"/>
  <c r="U47" i="2"/>
  <c r="S47" i="2"/>
  <c r="AF47" i="2" s="1"/>
  <c r="U8" i="2"/>
  <c r="S8" i="2"/>
  <c r="AF8" i="2" s="1"/>
  <c r="X8" i="2"/>
  <c r="Y8" i="2" s="1"/>
  <c r="U25" i="2"/>
  <c r="S25" i="2"/>
  <c r="AF25" i="2" s="1"/>
  <c r="X25" i="2"/>
  <c r="X19" i="2"/>
  <c r="Y19" i="2" s="1"/>
  <c r="U19" i="2"/>
  <c r="S19" i="2"/>
  <c r="AF19" i="2" s="1"/>
  <c r="X35" i="2"/>
  <c r="Y35" i="2" s="1"/>
  <c r="U35" i="2"/>
  <c r="S35" i="2"/>
  <c r="AF35" i="2" s="1"/>
  <c r="U21" i="2"/>
  <c r="S21" i="2"/>
  <c r="AF21" i="2" s="1"/>
  <c r="X21" i="2"/>
  <c r="AA21" i="2" s="1"/>
  <c r="T11" i="2"/>
  <c r="R11" i="2"/>
  <c r="R16" i="2"/>
  <c r="T16" i="2"/>
  <c r="G2" i="1"/>
  <c r="B2" i="1"/>
  <c r="X32" i="2" l="1"/>
  <c r="U29" i="2"/>
  <c r="AA43" i="2"/>
  <c r="AA42" i="2"/>
  <c r="U28" i="2"/>
  <c r="AD28" i="2" s="1"/>
  <c r="AE28" i="2" s="1"/>
  <c r="AA3" i="2"/>
  <c r="U40" i="2"/>
  <c r="AA40" i="2" s="1"/>
  <c r="U14" i="2"/>
  <c r="AD14" i="2" s="1"/>
  <c r="AE14" i="2" s="1"/>
  <c r="S39" i="2"/>
  <c r="AF39" i="2" s="1"/>
  <c r="AA38" i="2"/>
  <c r="S40" i="2"/>
  <c r="AF40" i="2" s="1"/>
  <c r="U39" i="2"/>
  <c r="AA39" i="2" s="1"/>
  <c r="Y40" i="2"/>
  <c r="Y29" i="2"/>
  <c r="AA29" i="2"/>
  <c r="S33" i="2"/>
  <c r="AF33" i="2" s="1"/>
  <c r="AA25" i="2"/>
  <c r="Y25" i="2"/>
  <c r="AA41" i="2"/>
  <c r="X45" i="2"/>
  <c r="Y45" i="2" s="1"/>
  <c r="S28" i="2"/>
  <c r="AF28" i="2" s="1"/>
  <c r="S45" i="2"/>
  <c r="AF45" i="2" s="1"/>
  <c r="AA33" i="2"/>
  <c r="AD8" i="2"/>
  <c r="AE8" i="2" s="1"/>
  <c r="Z8" i="2"/>
  <c r="AG8" i="2"/>
  <c r="AD31" i="2"/>
  <c r="AE31" i="2" s="1"/>
  <c r="AG31" i="2"/>
  <c r="Z31" i="2"/>
  <c r="AD45" i="2"/>
  <c r="AE45" i="2" s="1"/>
  <c r="Z45" i="2"/>
  <c r="AD19" i="2"/>
  <c r="AE19" i="2" s="1"/>
  <c r="Z19" i="2"/>
  <c r="AG19" i="2"/>
  <c r="AD43" i="2"/>
  <c r="AE43" i="2" s="1"/>
  <c r="AG43" i="2"/>
  <c r="Z43" i="2"/>
  <c r="AD32" i="2"/>
  <c r="AE32" i="2" s="1"/>
  <c r="Z32" i="2"/>
  <c r="AG32" i="2"/>
  <c r="AD47" i="2"/>
  <c r="AE47" i="2" s="1"/>
  <c r="Z47" i="2"/>
  <c r="AG47" i="2"/>
  <c r="Y3" i="2"/>
  <c r="X10" i="2"/>
  <c r="U10" i="2"/>
  <c r="S10" i="2"/>
  <c r="AF10" i="2" s="1"/>
  <c r="S18" i="2"/>
  <c r="AF18" i="2" s="1"/>
  <c r="X18" i="2"/>
  <c r="U18" i="2"/>
  <c r="AA32" i="2"/>
  <c r="AA31" i="2"/>
  <c r="AD46" i="2"/>
  <c r="AE46" i="2" s="1"/>
  <c r="Z46" i="2"/>
  <c r="AG46" i="2"/>
  <c r="AA22" i="2"/>
  <c r="Y32" i="2"/>
  <c r="AD21" i="2"/>
  <c r="AE21" i="2" s="1"/>
  <c r="Z21" i="2"/>
  <c r="AB21" i="2" s="1"/>
  <c r="AC21" i="2" s="1"/>
  <c r="AG21" i="2"/>
  <c r="AA47" i="2"/>
  <c r="U37" i="2"/>
  <c r="S37" i="2"/>
  <c r="AF37" i="2" s="1"/>
  <c r="X37" i="2"/>
  <c r="U2" i="2"/>
  <c r="S2" i="2"/>
  <c r="AF2" i="2" s="1"/>
  <c r="X2" i="2"/>
  <c r="AA46" i="2"/>
  <c r="AD33" i="2"/>
  <c r="AE33" i="2" s="1"/>
  <c r="AG33" i="2"/>
  <c r="Z33" i="2"/>
  <c r="Y14" i="2"/>
  <c r="X23" i="2"/>
  <c r="U23" i="2"/>
  <c r="S23" i="2"/>
  <c r="AF23" i="2" s="1"/>
  <c r="X36" i="2"/>
  <c r="U36" i="2"/>
  <c r="S36" i="2"/>
  <c r="AF36" i="2" s="1"/>
  <c r="AD38" i="2"/>
  <c r="AE38" i="2" s="1"/>
  <c r="Z38" i="2"/>
  <c r="AG38" i="2"/>
  <c r="AA8" i="2"/>
  <c r="AD48" i="2"/>
  <c r="AE48" i="2" s="1"/>
  <c r="AG48" i="2"/>
  <c r="Z48" i="2"/>
  <c r="AA15" i="2"/>
  <c r="AA19" i="2"/>
  <c r="S9" i="2"/>
  <c r="AF9" i="2" s="1"/>
  <c r="X9" i="2"/>
  <c r="U9" i="2"/>
  <c r="X12" i="2"/>
  <c r="S12" i="2"/>
  <c r="AF12" i="2" s="1"/>
  <c r="U12" i="2"/>
  <c r="U4" i="2"/>
  <c r="S4" i="2"/>
  <c r="AF4" i="2" s="1"/>
  <c r="X4" i="2"/>
  <c r="X16" i="2"/>
  <c r="U16" i="2"/>
  <c r="S16" i="2"/>
  <c r="AF16" i="2" s="1"/>
  <c r="AD25" i="2"/>
  <c r="AE25" i="2" s="1"/>
  <c r="AG25" i="2"/>
  <c r="Z25" i="2"/>
  <c r="Y39" i="2"/>
  <c r="S5" i="2"/>
  <c r="AF5" i="2" s="1"/>
  <c r="X5" i="2"/>
  <c r="U5" i="2"/>
  <c r="U7" i="2"/>
  <c r="S7" i="2"/>
  <c r="AF7" i="2" s="1"/>
  <c r="X7" i="2"/>
  <c r="S30" i="2"/>
  <c r="AF30" i="2" s="1"/>
  <c r="X30" i="2"/>
  <c r="U30" i="2"/>
  <c r="AD42" i="2"/>
  <c r="AE42" i="2" s="1"/>
  <c r="AG42" i="2"/>
  <c r="Z42" i="2"/>
  <c r="S26" i="2"/>
  <c r="AF26" i="2" s="1"/>
  <c r="X26" i="2"/>
  <c r="U26" i="2"/>
  <c r="X11" i="2"/>
  <c r="U11" i="2"/>
  <c r="S11" i="2"/>
  <c r="AF11" i="2" s="1"/>
  <c r="AD35" i="2"/>
  <c r="AE35" i="2" s="1"/>
  <c r="Z35" i="2"/>
  <c r="AG35" i="2"/>
  <c r="AG3" i="2"/>
  <c r="AD3" i="2"/>
  <c r="AE3" i="2" s="1"/>
  <c r="Z3" i="2"/>
  <c r="AB3" i="2" s="1"/>
  <c r="AC3" i="2" s="1"/>
  <c r="Y21" i="2"/>
  <c r="U13" i="2"/>
  <c r="X13" i="2"/>
  <c r="S13" i="2"/>
  <c r="AF13" i="2" s="1"/>
  <c r="U6" i="2"/>
  <c r="S6" i="2"/>
  <c r="AF6" i="2" s="1"/>
  <c r="X6" i="2"/>
  <c r="AD29" i="2"/>
  <c r="AE29" i="2" s="1"/>
  <c r="AG29" i="2"/>
  <c r="Z29" i="2"/>
  <c r="Y33" i="2"/>
  <c r="X20" i="2"/>
  <c r="U20" i="2"/>
  <c r="S20" i="2"/>
  <c r="AF20" i="2" s="1"/>
  <c r="AA45" i="2"/>
  <c r="AA35" i="2"/>
  <c r="AD15" i="2"/>
  <c r="AE15" i="2" s="1"/>
  <c r="Z15" i="2"/>
  <c r="AG15" i="2"/>
  <c r="AD22" i="2"/>
  <c r="AE22" i="2" s="1"/>
  <c r="AG22" i="2"/>
  <c r="Z22" i="2"/>
  <c r="X27" i="2"/>
  <c r="U27" i="2"/>
  <c r="S27" i="2"/>
  <c r="AF27" i="2" s="1"/>
  <c r="AD41" i="2"/>
  <c r="AE41" i="2" s="1"/>
  <c r="AG41" i="2"/>
  <c r="Z41" i="2"/>
  <c r="Y42" i="2"/>
  <c r="U17" i="2"/>
  <c r="S17" i="2"/>
  <c r="AF17" i="2" s="1"/>
  <c r="X17" i="2"/>
  <c r="S34" i="2"/>
  <c r="AF34" i="2" s="1"/>
  <c r="X34" i="2"/>
  <c r="U34" i="2"/>
  <c r="AA48" i="2"/>
  <c r="AD39" i="2"/>
  <c r="AE39" i="2" s="1"/>
  <c r="X24" i="2"/>
  <c r="U24" i="2"/>
  <c r="S24" i="2"/>
  <c r="AF24" i="2" s="1"/>
  <c r="X44" i="2"/>
  <c r="U44" i="2"/>
  <c r="S44" i="2"/>
  <c r="AF44" i="2" s="1"/>
  <c r="O2" i="1"/>
  <c r="AG14" i="2" l="1"/>
  <c r="Z39" i="2"/>
  <c r="AG40" i="2"/>
  <c r="AB22" i="2"/>
  <c r="AC22" i="2" s="1"/>
  <c r="AB19" i="2"/>
  <c r="AC19" i="2" s="1"/>
  <c r="AG28" i="2"/>
  <c r="Z28" i="2"/>
  <c r="AB48" i="2"/>
  <c r="AC48" i="2" s="1"/>
  <c r="AA28" i="2"/>
  <c r="AB42" i="2"/>
  <c r="AC42" i="2" s="1"/>
  <c r="Z40" i="2"/>
  <c r="AB40" i="2" s="1"/>
  <c r="AC40" i="2" s="1"/>
  <c r="AG45" i="2"/>
  <c r="AG39" i="2"/>
  <c r="AB15" i="2"/>
  <c r="AC15" i="2" s="1"/>
  <c r="AB29" i="2"/>
  <c r="AC29" i="2" s="1"/>
  <c r="AD40" i="2"/>
  <c r="AE40" i="2" s="1"/>
  <c r="AB43" i="2"/>
  <c r="AC43" i="2" s="1"/>
  <c r="AB38" i="2"/>
  <c r="AC38" i="2" s="1"/>
  <c r="AA14" i="2"/>
  <c r="Z14" i="2"/>
  <c r="AB33" i="2"/>
  <c r="AC33" i="2" s="1"/>
  <c r="AB25" i="2"/>
  <c r="AC25" i="2" s="1"/>
  <c r="AB46" i="2"/>
  <c r="AC46" i="2" s="1"/>
  <c r="AB39" i="2"/>
  <c r="AC39" i="2" s="1"/>
  <c r="AB8" i="2"/>
  <c r="AC8" i="2" s="1"/>
  <c r="AB32" i="2"/>
  <c r="AC32" i="2" s="1"/>
  <c r="AB41" i="2"/>
  <c r="AC41" i="2" s="1"/>
  <c r="AD36" i="2"/>
  <c r="AE36" i="2" s="1"/>
  <c r="Z36" i="2"/>
  <c r="AG36" i="2"/>
  <c r="AG6" i="2"/>
  <c r="AD6" i="2"/>
  <c r="AE6" i="2" s="1"/>
  <c r="Z6" i="2"/>
  <c r="AA20" i="2"/>
  <c r="Y20" i="2"/>
  <c r="AA12" i="2"/>
  <c r="Y12" i="2"/>
  <c r="Y2" i="2"/>
  <c r="AA2" i="2"/>
  <c r="AD27" i="2"/>
  <c r="AE27" i="2" s="1"/>
  <c r="Z27" i="2"/>
  <c r="AG27" i="2"/>
  <c r="Y13" i="2"/>
  <c r="AA13" i="2"/>
  <c r="AD5" i="2"/>
  <c r="AE5" i="2" s="1"/>
  <c r="Z5" i="2"/>
  <c r="AG5" i="2"/>
  <c r="AD16" i="2"/>
  <c r="AE16" i="2" s="1"/>
  <c r="Z16" i="2"/>
  <c r="AG16" i="2"/>
  <c r="Z9" i="2"/>
  <c r="AD9" i="2"/>
  <c r="AE9" i="2" s="1"/>
  <c r="AG9" i="2"/>
  <c r="AD23" i="2"/>
  <c r="AE23" i="2" s="1"/>
  <c r="Z23" i="2"/>
  <c r="AG23" i="2"/>
  <c r="AB45" i="2"/>
  <c r="AC45" i="2" s="1"/>
  <c r="AD44" i="2"/>
  <c r="AE44" i="2" s="1"/>
  <c r="Z44" i="2"/>
  <c r="AG44" i="2"/>
  <c r="Y27" i="2"/>
  <c r="AA27" i="2"/>
  <c r="AA24" i="2"/>
  <c r="Y24" i="2"/>
  <c r="AA26" i="2"/>
  <c r="Y26" i="2"/>
  <c r="AA5" i="2"/>
  <c r="Y5" i="2"/>
  <c r="AA9" i="2"/>
  <c r="Y9" i="2"/>
  <c r="Y23" i="2"/>
  <c r="AA23" i="2"/>
  <c r="AD18" i="2"/>
  <c r="AE18" i="2" s="1"/>
  <c r="AG18" i="2"/>
  <c r="Z18" i="2"/>
  <c r="AA44" i="2"/>
  <c r="Y44" i="2"/>
  <c r="AD34" i="2"/>
  <c r="AE34" i="2" s="1"/>
  <c r="Z34" i="2"/>
  <c r="AG34" i="2"/>
  <c r="AD11" i="2"/>
  <c r="AE11" i="2" s="1"/>
  <c r="AG11" i="2"/>
  <c r="Z11" i="2"/>
  <c r="AD30" i="2"/>
  <c r="AE30" i="2" s="1"/>
  <c r="Z30" i="2"/>
  <c r="AG30" i="2"/>
  <c r="AA4" i="2"/>
  <c r="Y4" i="2"/>
  <c r="Y37" i="2"/>
  <c r="AA37" i="2"/>
  <c r="AA18" i="2"/>
  <c r="Y18" i="2"/>
  <c r="AB31" i="2"/>
  <c r="AC31" i="2" s="1"/>
  <c r="Y7" i="2"/>
  <c r="AA7" i="2"/>
  <c r="AD13" i="2"/>
  <c r="AE13" i="2" s="1"/>
  <c r="Z13" i="2"/>
  <c r="AG13" i="2"/>
  <c r="AA16" i="2"/>
  <c r="Y16" i="2"/>
  <c r="AG2" i="2"/>
  <c r="AD2" i="2"/>
  <c r="AE2" i="2" s="1"/>
  <c r="Z2" i="2"/>
  <c r="AB2" i="2" s="1"/>
  <c r="AC2" i="2" s="1"/>
  <c r="AA34" i="2"/>
  <c r="Y34" i="2"/>
  <c r="Y11" i="2"/>
  <c r="AA11" i="2"/>
  <c r="AA30" i="2"/>
  <c r="Y30" i="2"/>
  <c r="AD24" i="2"/>
  <c r="AE24" i="2" s="1"/>
  <c r="AG24" i="2"/>
  <c r="Z24" i="2"/>
  <c r="AB24" i="2" s="1"/>
  <c r="AC24" i="2" s="1"/>
  <c r="AA6" i="2"/>
  <c r="Y6" i="2"/>
  <c r="AD26" i="2"/>
  <c r="AE26" i="2" s="1"/>
  <c r="Z26" i="2"/>
  <c r="AG26" i="2"/>
  <c r="AD4" i="2"/>
  <c r="AE4" i="2" s="1"/>
  <c r="Z4" i="2"/>
  <c r="AB4" i="2" s="1"/>
  <c r="AC4" i="2" s="1"/>
  <c r="AG4" i="2"/>
  <c r="AD37" i="2"/>
  <c r="AE37" i="2" s="1"/>
  <c r="Z37" i="2"/>
  <c r="AG37" i="2"/>
  <c r="AB47" i="2"/>
  <c r="AC47" i="2" s="1"/>
  <c r="AD12" i="2"/>
  <c r="AE12" i="2" s="1"/>
  <c r="Z12" i="2"/>
  <c r="AG12" i="2"/>
  <c r="Y17" i="2"/>
  <c r="AA17" i="2"/>
  <c r="AD10" i="2"/>
  <c r="AE10" i="2" s="1"/>
  <c r="Z10" i="2"/>
  <c r="AG10" i="2"/>
  <c r="AD20" i="2"/>
  <c r="AE20" i="2" s="1"/>
  <c r="Z20" i="2"/>
  <c r="AG20" i="2"/>
  <c r="AA36" i="2"/>
  <c r="Y36" i="2"/>
  <c r="Y10" i="2"/>
  <c r="AA10" i="2"/>
  <c r="AD17" i="2"/>
  <c r="AE17" i="2" s="1"/>
  <c r="AG17" i="2"/>
  <c r="Z17" i="2"/>
  <c r="AB35" i="2"/>
  <c r="AC35" i="2" s="1"/>
  <c r="AD7" i="2"/>
  <c r="AE7" i="2" s="1"/>
  <c r="AG7" i="2"/>
  <c r="Z7" i="2"/>
  <c r="Q4" i="1"/>
  <c r="Q5" i="1"/>
  <c r="Q6" i="1"/>
  <c r="Q7" i="1"/>
  <c r="Q8" i="1"/>
  <c r="Q9" i="1"/>
  <c r="Q10" i="1"/>
  <c r="R10" i="1"/>
  <c r="U10" i="1" s="1"/>
  <c r="Z10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T23" i="1"/>
  <c r="Q24" i="1"/>
  <c r="Q25" i="1"/>
  <c r="Q26" i="1"/>
  <c r="R26" i="1"/>
  <c r="U26" i="1" s="1"/>
  <c r="Z26" i="1" s="1"/>
  <c r="T26" i="1"/>
  <c r="Q27" i="1"/>
  <c r="T27" i="1" s="1"/>
  <c r="Q28" i="1"/>
  <c r="Q29" i="1"/>
  <c r="Q30" i="1"/>
  <c r="Q31" i="1"/>
  <c r="Q32" i="1"/>
  <c r="Q33" i="1"/>
  <c r="Q34" i="1"/>
  <c r="Q35" i="1"/>
  <c r="Q36" i="1"/>
  <c r="Q37" i="1"/>
  <c r="Q38" i="1"/>
  <c r="T38" i="1" s="1"/>
  <c r="R38" i="1"/>
  <c r="U38" i="1" s="1"/>
  <c r="Z38" i="1" s="1"/>
  <c r="Q39" i="1"/>
  <c r="Q40" i="1"/>
  <c r="Q41" i="1"/>
  <c r="Q42" i="1"/>
  <c r="Q43" i="1"/>
  <c r="Q44" i="1"/>
  <c r="Q45" i="1"/>
  <c r="T45" i="1" s="1"/>
  <c r="Q46" i="1"/>
  <c r="Q47" i="1"/>
  <c r="Q48" i="1"/>
  <c r="Q3" i="1"/>
  <c r="Q2" i="1"/>
  <c r="AB12" i="2" l="1"/>
  <c r="AC12" i="2" s="1"/>
  <c r="AB28" i="2"/>
  <c r="AC28" i="2" s="1"/>
  <c r="AB5" i="2"/>
  <c r="AC5" i="2" s="1"/>
  <c r="AB20" i="2"/>
  <c r="AC20" i="2" s="1"/>
  <c r="AB14" i="2"/>
  <c r="AC14" i="2" s="1"/>
  <c r="AB37" i="2"/>
  <c r="AC37" i="2" s="1"/>
  <c r="AB30" i="2"/>
  <c r="AC30" i="2" s="1"/>
  <c r="AB36" i="2"/>
  <c r="AC36" i="2" s="1"/>
  <c r="AB7" i="2"/>
  <c r="AC7" i="2" s="1"/>
  <c r="AB13" i="2"/>
  <c r="AC13" i="2" s="1"/>
  <c r="AB16" i="2"/>
  <c r="AC16" i="2" s="1"/>
  <c r="AB27" i="2"/>
  <c r="AC27" i="2" s="1"/>
  <c r="AB10" i="2"/>
  <c r="AC10" i="2" s="1"/>
  <c r="AB11" i="2"/>
  <c r="AC11" i="2" s="1"/>
  <c r="AB18" i="2"/>
  <c r="AC18" i="2" s="1"/>
  <c r="AB44" i="2"/>
  <c r="AC44" i="2" s="1"/>
  <c r="AB9" i="2"/>
  <c r="AC9" i="2" s="1"/>
  <c r="AB6" i="2"/>
  <c r="AC6" i="2" s="1"/>
  <c r="AB34" i="2"/>
  <c r="AC34" i="2" s="1"/>
  <c r="AB23" i="2"/>
  <c r="AC23" i="2" s="1"/>
  <c r="AB17" i="2"/>
  <c r="AC17" i="2" s="1"/>
  <c r="AB26" i="2"/>
  <c r="AC26" i="2" s="1"/>
  <c r="T2" i="1"/>
  <c r="T35" i="1"/>
  <c r="T28" i="1"/>
  <c r="R47" i="1"/>
  <c r="U47" i="1" s="1"/>
  <c r="Z47" i="1" s="1"/>
  <c r="T24" i="1"/>
  <c r="T46" i="1"/>
  <c r="T40" i="1"/>
  <c r="T34" i="1"/>
  <c r="R16" i="1"/>
  <c r="U16" i="1" s="1"/>
  <c r="Z16" i="1" s="1"/>
  <c r="T9" i="1"/>
  <c r="R39" i="1"/>
  <c r="U39" i="1" s="1"/>
  <c r="Z39" i="1" s="1"/>
  <c r="R33" i="1"/>
  <c r="U33" i="1" s="1"/>
  <c r="Z33" i="1" s="1"/>
  <c r="R23" i="1"/>
  <c r="U23" i="1" s="1"/>
  <c r="Z23" i="1" s="1"/>
  <c r="R15" i="1"/>
  <c r="U15" i="1" s="1"/>
  <c r="Z15" i="1" s="1"/>
  <c r="R8" i="1"/>
  <c r="U8" i="1" s="1"/>
  <c r="Z8" i="1" s="1"/>
  <c r="T36" i="1"/>
  <c r="T10" i="1"/>
  <c r="T32" i="1"/>
  <c r="R27" i="1"/>
  <c r="U27" i="1" s="1"/>
  <c r="Z27" i="1" s="1"/>
  <c r="R22" i="1"/>
  <c r="U22" i="1" s="1"/>
  <c r="Z22" i="1" s="1"/>
  <c r="R14" i="1"/>
  <c r="U14" i="1" s="1"/>
  <c r="Z14" i="1" s="1"/>
  <c r="R7" i="1"/>
  <c r="T18" i="1"/>
  <c r="R29" i="1"/>
  <c r="U29" i="1" s="1"/>
  <c r="Z29" i="1" s="1"/>
  <c r="R31" i="1"/>
  <c r="U31" i="1" s="1"/>
  <c r="Z31" i="1" s="1"/>
  <c r="R21" i="1"/>
  <c r="U21" i="1" s="1"/>
  <c r="Z21" i="1" s="1"/>
  <c r="T6" i="1"/>
  <c r="T48" i="1"/>
  <c r="T44" i="1"/>
  <c r="R20" i="1"/>
  <c r="U20" i="1" s="1"/>
  <c r="Z20" i="1" s="1"/>
  <c r="R12" i="1"/>
  <c r="U12" i="1" s="1"/>
  <c r="Z12" i="1" s="1"/>
  <c r="T5" i="1"/>
  <c r="R42" i="1"/>
  <c r="U42" i="1" s="1"/>
  <c r="Z42" i="1" s="1"/>
  <c r="R25" i="1"/>
  <c r="U25" i="1" s="1"/>
  <c r="Z25" i="1" s="1"/>
  <c r="T41" i="1"/>
  <c r="R17" i="1"/>
  <c r="U17" i="1" s="1"/>
  <c r="Z17" i="1" s="1"/>
  <c r="R45" i="1"/>
  <c r="U45" i="1" s="1"/>
  <c r="Z45" i="1" s="1"/>
  <c r="R43" i="1"/>
  <c r="U43" i="1" s="1"/>
  <c r="Z43" i="1" s="1"/>
  <c r="T30" i="1"/>
  <c r="T42" i="1"/>
  <c r="R37" i="1"/>
  <c r="U37" i="1" s="1"/>
  <c r="Z37" i="1" s="1"/>
  <c r="R30" i="1"/>
  <c r="Y30" i="1" s="1"/>
  <c r="R19" i="1"/>
  <c r="U19" i="1" s="1"/>
  <c r="Z19" i="1" s="1"/>
  <c r="R11" i="1"/>
  <c r="U11" i="1" s="1"/>
  <c r="Z11" i="1" s="1"/>
  <c r="R4" i="1"/>
  <c r="U4" i="1" s="1"/>
  <c r="Z4" i="1" s="1"/>
  <c r="R3" i="1"/>
  <c r="U3" i="1" s="1"/>
  <c r="Z3" i="1" s="1"/>
  <c r="S17" i="1"/>
  <c r="AF17" i="1" s="1"/>
  <c r="Y47" i="1"/>
  <c r="S10" i="1"/>
  <c r="AF10" i="1" s="1"/>
  <c r="Y10" i="1"/>
  <c r="R46" i="1"/>
  <c r="U46" i="1" s="1"/>
  <c r="Z46" i="1" s="1"/>
  <c r="R35" i="1"/>
  <c r="U35" i="1" s="1"/>
  <c r="Z35" i="1" s="1"/>
  <c r="T4" i="1"/>
  <c r="S26" i="1"/>
  <c r="AF26" i="1" s="1"/>
  <c r="Y26" i="1"/>
  <c r="AA14" i="1"/>
  <c r="S4" i="1"/>
  <c r="AF4" i="1" s="1"/>
  <c r="T20" i="1"/>
  <c r="T13" i="1"/>
  <c r="S8" i="1"/>
  <c r="AF8" i="1" s="1"/>
  <c r="Y45" i="1"/>
  <c r="T33" i="1"/>
  <c r="T29" i="1"/>
  <c r="T25" i="1"/>
  <c r="R13" i="1"/>
  <c r="U13" i="1" s="1"/>
  <c r="Z13" i="1" s="1"/>
  <c r="T7" i="1"/>
  <c r="S11" i="1"/>
  <c r="AF11" i="1" s="1"/>
  <c r="S38" i="1"/>
  <c r="AF38" i="1" s="1"/>
  <c r="AA38" i="1"/>
  <c r="S33" i="1"/>
  <c r="AF33" i="1" s="1"/>
  <c r="S29" i="1"/>
  <c r="AF29" i="1" s="1"/>
  <c r="Y29" i="1"/>
  <c r="R6" i="1"/>
  <c r="U6" i="1" s="1"/>
  <c r="Z6" i="1" s="1"/>
  <c r="R34" i="1"/>
  <c r="U34" i="1" s="1"/>
  <c r="Z34" i="1" s="1"/>
  <c r="R5" i="1"/>
  <c r="U5" i="1" s="1"/>
  <c r="Z5" i="1" s="1"/>
  <c r="R44" i="1"/>
  <c r="U44" i="1" s="1"/>
  <c r="Z44" i="1" s="1"/>
  <c r="R41" i="1"/>
  <c r="U41" i="1" s="1"/>
  <c r="Z41" i="1" s="1"/>
  <c r="T21" i="1"/>
  <c r="T47" i="1"/>
  <c r="T16" i="1"/>
  <c r="T39" i="1"/>
  <c r="R36" i="1"/>
  <c r="U36" i="1" s="1"/>
  <c r="Z36" i="1" s="1"/>
  <c r="T15" i="1"/>
  <c r="T43" i="1"/>
  <c r="T19" i="1"/>
  <c r="T11" i="1"/>
  <c r="R2" i="1"/>
  <c r="U2" i="1" s="1"/>
  <c r="T37" i="1"/>
  <c r="T31" i="1"/>
  <c r="R28" i="1"/>
  <c r="U28" i="1" s="1"/>
  <c r="Z28" i="1" s="1"/>
  <c r="R48" i="1"/>
  <c r="U48" i="1" s="1"/>
  <c r="Z48" i="1" s="1"/>
  <c r="R40" i="1"/>
  <c r="U40" i="1" s="1"/>
  <c r="Z40" i="1" s="1"/>
  <c r="R32" i="1"/>
  <c r="U32" i="1" s="1"/>
  <c r="Z32" i="1" s="1"/>
  <c r="R24" i="1"/>
  <c r="U24" i="1" s="1"/>
  <c r="Z24" i="1" s="1"/>
  <c r="R18" i="1"/>
  <c r="U18" i="1" s="1"/>
  <c r="Z18" i="1" s="1"/>
  <c r="R9" i="1"/>
  <c r="U9" i="1" s="1"/>
  <c r="Z9" i="1" s="1"/>
  <c r="T17" i="1"/>
  <c r="T14" i="1"/>
  <c r="T12" i="1"/>
  <c r="T8" i="1"/>
  <c r="T22" i="1"/>
  <c r="T3" i="1"/>
  <c r="U7" i="1" l="1"/>
  <c r="X7" i="1"/>
  <c r="Y7" i="1" s="1"/>
  <c r="S7" i="1"/>
  <c r="AF7" i="1" s="1"/>
  <c r="S15" i="1"/>
  <c r="AF15" i="1" s="1"/>
  <c r="U30" i="1"/>
  <c r="Z30" i="1" s="1"/>
  <c r="S30" i="1"/>
  <c r="AF30" i="1" s="1"/>
  <c r="S14" i="1"/>
  <c r="AF14" i="1" s="1"/>
  <c r="AA23" i="1"/>
  <c r="S37" i="1"/>
  <c r="AF37" i="1" s="1"/>
  <c r="AA19" i="1"/>
  <c r="AB19" i="1" s="1"/>
  <c r="AC19" i="1" s="1"/>
  <c r="S19" i="1"/>
  <c r="AF19" i="1" s="1"/>
  <c r="Y4" i="1"/>
  <c r="Y15" i="1"/>
  <c r="Y17" i="1"/>
  <c r="AA8" i="1"/>
  <c r="S23" i="1"/>
  <c r="AF23" i="1" s="1"/>
  <c r="AA22" i="1"/>
  <c r="AB22" i="1" s="1"/>
  <c r="AC22" i="1" s="1"/>
  <c r="Y11" i="1"/>
  <c r="S22" i="1"/>
  <c r="AF22" i="1" s="1"/>
  <c r="S47" i="1"/>
  <c r="AF47" i="1" s="1"/>
  <c r="S42" i="1"/>
  <c r="AF42" i="1" s="1"/>
  <c r="AA33" i="1"/>
  <c r="AB33" i="1" s="1"/>
  <c r="AC33" i="1" s="1"/>
  <c r="S45" i="1"/>
  <c r="AF45" i="1" s="1"/>
  <c r="Z2" i="1"/>
  <c r="X2" i="1"/>
  <c r="AA2" i="1" s="1"/>
  <c r="AA47" i="1"/>
  <c r="AA45" i="1"/>
  <c r="AB45" i="1" s="1"/>
  <c r="AC45" i="1" s="1"/>
  <c r="AA29" i="1"/>
  <c r="AB29" i="1" s="1"/>
  <c r="AC29" i="1" s="1"/>
  <c r="AA10" i="1"/>
  <c r="AA12" i="1"/>
  <c r="AB12" i="1" s="1"/>
  <c r="AC12" i="1" s="1"/>
  <c r="S39" i="1"/>
  <c r="AF39" i="1" s="1"/>
  <c r="S16" i="1"/>
  <c r="AF16" i="1" s="1"/>
  <c r="S31" i="1"/>
  <c r="AF31" i="1" s="1"/>
  <c r="S12" i="1"/>
  <c r="AF12" i="1" s="1"/>
  <c r="AA43" i="1"/>
  <c r="AB43" i="1" s="1"/>
  <c r="AC43" i="1" s="1"/>
  <c r="AA26" i="1"/>
  <c r="AB26" i="1" s="1"/>
  <c r="AC26" i="1" s="1"/>
  <c r="S25" i="1"/>
  <c r="AF25" i="1" s="1"/>
  <c r="S43" i="1"/>
  <c r="AF43" i="1" s="1"/>
  <c r="S27" i="1"/>
  <c r="AF27" i="1" s="1"/>
  <c r="S20" i="1"/>
  <c r="AF20" i="1" s="1"/>
  <c r="S21" i="1"/>
  <c r="AF21" i="1" s="1"/>
  <c r="AA4" i="1"/>
  <c r="AB4" i="1" s="1"/>
  <c r="AC4" i="1" s="1"/>
  <c r="S3" i="1"/>
  <c r="AF3" i="1" s="1"/>
  <c r="AE16" i="1"/>
  <c r="AE17" i="1"/>
  <c r="AE25" i="1"/>
  <c r="AE11" i="1"/>
  <c r="AE3" i="1"/>
  <c r="AE42" i="1"/>
  <c r="AE14" i="1"/>
  <c r="AE15" i="1"/>
  <c r="AE31" i="1"/>
  <c r="AE8" i="1"/>
  <c r="AE45" i="1"/>
  <c r="AE29" i="1"/>
  <c r="AE39" i="1"/>
  <c r="AB10" i="1"/>
  <c r="AC10" i="1" s="1"/>
  <c r="AE27" i="1"/>
  <c r="AE26" i="1"/>
  <c r="AE22" i="1"/>
  <c r="AE47" i="1"/>
  <c r="AE4" i="1"/>
  <c r="AE38" i="1"/>
  <c r="AE10" i="1"/>
  <c r="AE19" i="1"/>
  <c r="AB47" i="1"/>
  <c r="AC47" i="1" s="1"/>
  <c r="AE21" i="1"/>
  <c r="S48" i="1"/>
  <c r="AF48" i="1" s="1"/>
  <c r="AA48" i="1"/>
  <c r="AE23" i="1"/>
  <c r="AE43" i="1"/>
  <c r="S5" i="1"/>
  <c r="AF5" i="1" s="1"/>
  <c r="AA5" i="1"/>
  <c r="S6" i="1"/>
  <c r="AF6" i="1" s="1"/>
  <c r="AA6" i="1"/>
  <c r="Y23" i="1"/>
  <c r="AB23" i="1"/>
  <c r="AC23" i="1" s="1"/>
  <c r="S34" i="1"/>
  <c r="AF34" i="1" s="1"/>
  <c r="AA34" i="1"/>
  <c r="S9" i="1"/>
  <c r="AF9" i="1" s="1"/>
  <c r="AA9" i="1"/>
  <c r="S28" i="1"/>
  <c r="AA28" i="1"/>
  <c r="Y33" i="1"/>
  <c r="S13" i="1"/>
  <c r="AF13" i="1" s="1"/>
  <c r="AA13" i="1"/>
  <c r="S35" i="1"/>
  <c r="AF35" i="1" s="1"/>
  <c r="AA35" i="1"/>
  <c r="Y38" i="1"/>
  <c r="AB38" i="1"/>
  <c r="AC38" i="1" s="1"/>
  <c r="S24" i="1"/>
  <c r="AF24" i="1" s="1"/>
  <c r="AA24" i="1"/>
  <c r="Y43" i="1"/>
  <c r="S36" i="1"/>
  <c r="AA36" i="1"/>
  <c r="S32" i="1"/>
  <c r="AF32" i="1" s="1"/>
  <c r="AA32" i="1"/>
  <c r="S41" i="1"/>
  <c r="AA41" i="1"/>
  <c r="S44" i="1"/>
  <c r="AA44" i="1"/>
  <c r="S18" i="1"/>
  <c r="AF18" i="1" s="1"/>
  <c r="AA18" i="1"/>
  <c r="AE33" i="1"/>
  <c r="S46" i="1"/>
  <c r="AF46" i="1" s="1"/>
  <c r="AA46" i="1"/>
  <c r="AE12" i="1"/>
  <c r="AE37" i="1"/>
  <c r="S40" i="1"/>
  <c r="AF40" i="1" s="1"/>
  <c r="AA40" i="1"/>
  <c r="AE20" i="1"/>
  <c r="AB8" i="1"/>
  <c r="AC8" i="1" s="1"/>
  <c r="Y14" i="1"/>
  <c r="AB14" i="1"/>
  <c r="AC14" i="1" s="1"/>
  <c r="S2" i="1"/>
  <c r="AF2" i="1" s="1"/>
  <c r="Z7" i="1" l="1"/>
  <c r="AG7" i="1"/>
  <c r="AE7" i="1"/>
  <c r="Y22" i="1"/>
  <c r="AE30" i="1"/>
  <c r="AA17" i="1"/>
  <c r="AB17" i="1" s="1"/>
  <c r="AC17" i="1" s="1"/>
  <c r="AA30" i="1"/>
  <c r="AB30" i="1" s="1"/>
  <c r="AC30" i="1" s="1"/>
  <c r="Y19" i="1"/>
  <c r="Y2" i="1"/>
  <c r="AA11" i="1"/>
  <c r="AB11" i="1" s="1"/>
  <c r="AC11" i="1" s="1"/>
  <c r="AA7" i="1"/>
  <c r="AA15" i="1"/>
  <c r="AB15" i="1" s="1"/>
  <c r="AC15" i="1" s="1"/>
  <c r="Y12" i="1"/>
  <c r="Y37" i="1"/>
  <c r="AA37" i="1"/>
  <c r="AB37" i="1" s="1"/>
  <c r="AC37" i="1" s="1"/>
  <c r="Y8" i="1"/>
  <c r="Y42" i="1"/>
  <c r="AA42" i="1"/>
  <c r="AB42" i="1" s="1"/>
  <c r="AC42" i="1" s="1"/>
  <c r="Y21" i="1"/>
  <c r="AA21" i="1"/>
  <c r="AB21" i="1" s="1"/>
  <c r="AC21" i="1" s="1"/>
  <c r="Y27" i="1"/>
  <c r="AA27" i="1"/>
  <c r="AB27" i="1" s="1"/>
  <c r="AC27" i="1" s="1"/>
  <c r="Y31" i="1"/>
  <c r="AA31" i="1"/>
  <c r="AB31" i="1" s="1"/>
  <c r="AC31" i="1" s="1"/>
  <c r="Y16" i="1"/>
  <c r="AA16" i="1"/>
  <c r="AB16" i="1" s="1"/>
  <c r="AC16" i="1" s="1"/>
  <c r="Y39" i="1"/>
  <c r="AA39" i="1"/>
  <c r="AB39" i="1" s="1"/>
  <c r="AC39" i="1" s="1"/>
  <c r="Y25" i="1"/>
  <c r="AA25" i="1"/>
  <c r="AB25" i="1" s="1"/>
  <c r="AC25" i="1" s="1"/>
  <c r="Y20" i="1"/>
  <c r="AA20" i="1"/>
  <c r="AB20" i="1" s="1"/>
  <c r="AC20" i="1" s="1"/>
  <c r="Y3" i="1"/>
  <c r="AA3" i="1"/>
  <c r="AB3" i="1" s="1"/>
  <c r="AC3" i="1" s="1"/>
  <c r="AE48" i="1"/>
  <c r="AE32" i="1"/>
  <c r="AE9" i="1"/>
  <c r="AE35" i="1"/>
  <c r="Y28" i="1"/>
  <c r="AB28" i="1"/>
  <c r="AC28" i="1" s="1"/>
  <c r="AE34" i="1"/>
  <c r="Y6" i="1"/>
  <c r="AB18" i="1"/>
  <c r="AC18" i="1" s="1"/>
  <c r="Y18" i="1"/>
  <c r="Y35" i="1"/>
  <c r="AE28" i="1"/>
  <c r="AF28" i="1"/>
  <c r="Y34" i="1"/>
  <c r="AE6" i="1"/>
  <c r="AB41" i="1"/>
  <c r="AC41" i="1" s="1"/>
  <c r="Y41" i="1"/>
  <c r="AE24" i="1"/>
  <c r="Y9" i="1"/>
  <c r="AB9" i="1"/>
  <c r="AC9" i="1" s="1"/>
  <c r="AE40" i="1"/>
  <c r="Y44" i="1"/>
  <c r="AB44" i="1"/>
  <c r="AC44" i="1" s="1"/>
  <c r="AE36" i="1"/>
  <c r="AF36" i="1"/>
  <c r="Y5" i="1"/>
  <c r="AE5" i="1"/>
  <c r="AE41" i="1"/>
  <c r="AF41" i="1"/>
  <c r="Y46" i="1"/>
  <c r="AE44" i="1"/>
  <c r="AF44" i="1"/>
  <c r="AE46" i="1"/>
  <c r="Y32" i="1"/>
  <c r="AB32" i="1"/>
  <c r="AC32" i="1" s="1"/>
  <c r="Y48" i="1"/>
  <c r="AB48" i="1"/>
  <c r="AC48" i="1" s="1"/>
  <c r="Y36" i="1"/>
  <c r="AB36" i="1"/>
  <c r="AC36" i="1" s="1"/>
  <c r="AE18" i="1"/>
  <c r="Y13" i="1"/>
  <c r="Y40" i="1"/>
  <c r="AB40" i="1"/>
  <c r="AC40" i="1" s="1"/>
  <c r="AB24" i="1"/>
  <c r="AC24" i="1" s="1"/>
  <c r="Y24" i="1"/>
  <c r="AE13" i="1"/>
  <c r="AD2" i="1"/>
  <c r="AE2" i="1" s="1"/>
  <c r="AB7" i="1" l="1"/>
  <c r="AC7" i="1" s="1"/>
  <c r="AB2" i="1"/>
  <c r="AC2" i="1" s="1"/>
  <c r="AB5" i="1"/>
  <c r="AC5" i="1" s="1"/>
  <c r="AB34" i="1"/>
  <c r="AC34" i="1" s="1"/>
  <c r="AB46" i="1"/>
  <c r="AC46" i="1" s="1"/>
  <c r="AB6" i="1"/>
  <c r="AC6" i="1" s="1"/>
  <c r="AB13" i="1"/>
  <c r="AC13" i="1" s="1"/>
  <c r="AB35" i="1"/>
  <c r="AC35" i="1" s="1"/>
</calcChain>
</file>

<file path=xl/sharedStrings.xml><?xml version="1.0" encoding="utf-8"?>
<sst xmlns="http://schemas.openxmlformats.org/spreadsheetml/2006/main" count="70" uniqueCount="35">
  <si>
    <t>转差率</t>
    <phoneticPr fontId="1" type="noConversion"/>
  </si>
  <si>
    <t>定子有功功率W</t>
    <phoneticPr fontId="1" type="noConversion"/>
  </si>
  <si>
    <t>电网频率Hz</t>
    <phoneticPr fontId="1" type="noConversion"/>
  </si>
  <si>
    <t>电机互感Lm   H</t>
    <phoneticPr fontId="1" type="noConversion"/>
  </si>
  <si>
    <t>转子开口电压V</t>
    <phoneticPr fontId="1" type="noConversion"/>
  </si>
  <si>
    <t>同步转速</t>
    <phoneticPr fontId="1" type="noConversion"/>
  </si>
  <si>
    <t>发电机转速RPM</t>
    <phoneticPr fontId="1" type="noConversion"/>
  </si>
  <si>
    <t>转子有功功率W(负号表示流向电网）</t>
    <phoneticPr fontId="1" type="noConversion"/>
  </si>
  <si>
    <t>相电压峰值V</t>
    <phoneticPr fontId="1" type="noConversion"/>
  </si>
  <si>
    <t>变流器q轴电流有效值A（空载无功励磁）</t>
    <phoneticPr fontId="1" type="noConversion"/>
  </si>
  <si>
    <t>定子电组ohm</t>
    <phoneticPr fontId="1" type="noConversion"/>
  </si>
  <si>
    <t>转子电阻ohm</t>
    <phoneticPr fontId="1" type="noConversion"/>
  </si>
  <si>
    <t>定子漏抗 H</t>
    <phoneticPr fontId="1" type="noConversion"/>
  </si>
  <si>
    <t>转子漏抗 H</t>
    <phoneticPr fontId="1" type="noConversion"/>
  </si>
  <si>
    <t>电机极对数</t>
    <phoneticPr fontId="1" type="noConversion"/>
  </si>
  <si>
    <t>上网总有功功率W</t>
    <phoneticPr fontId="1" type="noConversion"/>
  </si>
  <si>
    <t>定子端无功功率W</t>
    <phoneticPr fontId="1" type="noConversion"/>
  </si>
  <si>
    <t>转子电压V（有效值-根据转差率估算）</t>
    <phoneticPr fontId="1" type="noConversion"/>
  </si>
  <si>
    <t>机侧变流器q轴电流峰值值A（无功  负号表示流向电网）</t>
    <phoneticPr fontId="1" type="noConversion"/>
  </si>
  <si>
    <t>机侧变流器d轴电流峰值A（有功  负号表示流向电网）</t>
    <phoneticPr fontId="1" type="noConversion"/>
  </si>
  <si>
    <t>变流器效率</t>
    <phoneticPr fontId="1" type="noConversion"/>
  </si>
  <si>
    <t>定子电流d轴峰值A（有功）</t>
    <phoneticPr fontId="1" type="noConversion"/>
  </si>
  <si>
    <t>定子电流q轴峰值A（无功）</t>
    <phoneticPr fontId="1" type="noConversion"/>
  </si>
  <si>
    <t>定子电流有效值A</t>
    <phoneticPr fontId="1" type="noConversion"/>
  </si>
  <si>
    <t>机侧变流器d轴电压(峰值V）归算值</t>
    <phoneticPr fontId="1" type="noConversion"/>
  </si>
  <si>
    <t>机侧变流器电流A(有效值）归算值</t>
    <phoneticPr fontId="1" type="noConversion"/>
  </si>
  <si>
    <t>机侧变流器电流A(有效值）实际值</t>
    <phoneticPr fontId="1" type="noConversion"/>
  </si>
  <si>
    <t>网侧变流器电流A（有效值）负号表示流向电网</t>
    <phoneticPr fontId="1" type="noConversion"/>
  </si>
  <si>
    <t>机侧变流器q轴电压(峰值V）归算值</t>
    <phoneticPr fontId="1" type="noConversion"/>
  </si>
  <si>
    <t>机侧变流器相电压(峰值V）归算值</t>
    <phoneticPr fontId="1" type="noConversion"/>
  </si>
  <si>
    <t>机侧变流器线电压(有效值V）实际值</t>
    <phoneticPr fontId="1" type="noConversion"/>
  </si>
  <si>
    <t xml:space="preserve">1. 其中有几个量是“归算值”，表示的是电机数学模型中将转子侧的参数统一折算到定子侧，也就是仿真模型中跑出来的值；
2. “实际值”表示反折算回来，也就是咱们实际机器的出口测量值；
3. 所有的dq量都是基于等幅值变换的，因此和功率之间有个1.5倍的系数——用等量变换的dq电压电流值求出来的功率乘以1.5才是实际功率；
</t>
    <phoneticPr fontId="1" type="noConversion"/>
  </si>
  <si>
    <t>电网电压(发电机定子电压额定值）V</t>
    <phoneticPr fontId="1" type="noConversion"/>
  </si>
  <si>
    <t>转矩1</t>
    <phoneticPr fontId="1" type="noConversion"/>
  </si>
  <si>
    <t>转矩2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</si>
</sst>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6" borderId="0" xfId="0" applyFont="1" applyFill="1"/>
    <xf numFmtId="0" fontId="4" fillId="5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11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opLeftCell="T1" zoomScale="85" zoomScaleNormal="85" workbookViewId="0">
      <selection activeCell="W2" sqref="W2:W48"/>
    </sheetView>
  </sheetViews>
  <sheetFormatPr defaultRowHeight="14" x14ac:dyDescent="0.3"/>
  <cols>
    <col min="1" max="1" width="12.25" style="6" customWidth="1"/>
    <col min="2" max="2" width="8.6640625" style="6"/>
    <col min="3" max="4" width="18.83203125" style="6" customWidth="1"/>
    <col min="5" max="5" width="18.1640625" style="6" customWidth="1"/>
    <col min="6" max="6" width="33.1640625" style="6" customWidth="1"/>
    <col min="7" max="7" width="12.5" style="6" customWidth="1"/>
    <col min="8" max="9" width="12.4140625" style="6" customWidth="1"/>
    <col min="10" max="11" width="10.75" style="6" customWidth="1"/>
    <col min="12" max="13" width="15.25" style="6" customWidth="1"/>
    <col min="14" max="14" width="12.83203125" style="6" customWidth="1"/>
    <col min="15" max="15" width="35.6640625" style="6" customWidth="1"/>
    <col min="16" max="16" width="16.75" style="6" customWidth="1"/>
    <col min="17" max="17" width="13.25" style="6" customWidth="1"/>
    <col min="18" max="18" width="16.4140625" style="6" customWidth="1"/>
    <col min="19" max="19" width="30.75" style="6" customWidth="1"/>
    <col min="20" max="20" width="36.1640625" style="6" customWidth="1"/>
    <col min="21" max="22" width="54.75" style="6" customWidth="1"/>
    <col min="23" max="23" width="26.58203125" style="6" customWidth="1"/>
    <col min="24" max="27" width="30.33203125" style="6" customWidth="1"/>
    <col min="28" max="28" width="40.1640625" style="6" customWidth="1"/>
    <col min="29" max="29" width="40.33203125" style="6" customWidth="1"/>
    <col min="30" max="30" width="33.83203125" style="6" customWidth="1"/>
    <col min="31" max="31" width="31.9140625" style="6" customWidth="1"/>
    <col min="32" max="32" width="41" style="6" customWidth="1"/>
    <col min="33" max="33" width="22.1640625" style="6" customWidth="1"/>
    <col min="34" max="34" width="12.08203125" style="6" customWidth="1"/>
    <col min="35" max="16384" width="8.6640625" style="6"/>
  </cols>
  <sheetData>
    <row r="1" spans="1:34" ht="20.5" customHeight="1" x14ac:dyDescent="0.3">
      <c r="A1" s="1" t="s">
        <v>14</v>
      </c>
      <c r="B1" s="2" t="s">
        <v>5</v>
      </c>
      <c r="C1" s="3" t="s">
        <v>15</v>
      </c>
      <c r="D1" s="3" t="s">
        <v>16</v>
      </c>
      <c r="E1" s="2" t="s">
        <v>4</v>
      </c>
      <c r="F1" s="2" t="s">
        <v>32</v>
      </c>
      <c r="G1" s="2" t="s">
        <v>8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3</v>
      </c>
      <c r="M1" s="2" t="s">
        <v>20</v>
      </c>
      <c r="N1" s="2" t="s">
        <v>2</v>
      </c>
      <c r="O1" s="2" t="s">
        <v>9</v>
      </c>
      <c r="P1" s="3" t="s">
        <v>6</v>
      </c>
      <c r="Q1" s="4" t="s">
        <v>0</v>
      </c>
      <c r="R1" s="4" t="s">
        <v>1</v>
      </c>
      <c r="S1" s="4" t="s">
        <v>7</v>
      </c>
      <c r="T1" s="4" t="s">
        <v>17</v>
      </c>
      <c r="U1" s="15" t="s">
        <v>19</v>
      </c>
      <c r="V1" s="15" t="s">
        <v>18</v>
      </c>
      <c r="W1" s="14" t="s">
        <v>22</v>
      </c>
      <c r="X1" s="14" t="s">
        <v>21</v>
      </c>
      <c r="Y1" s="14" t="s">
        <v>23</v>
      </c>
      <c r="Z1" s="5" t="s">
        <v>24</v>
      </c>
      <c r="AA1" s="5" t="s">
        <v>28</v>
      </c>
      <c r="AB1" s="5" t="s">
        <v>29</v>
      </c>
      <c r="AC1" s="5" t="s">
        <v>30</v>
      </c>
      <c r="AD1" s="15" t="s">
        <v>25</v>
      </c>
      <c r="AE1" s="15" t="s">
        <v>26</v>
      </c>
      <c r="AF1" s="5" t="s">
        <v>27</v>
      </c>
      <c r="AG1" s="16" t="s">
        <v>33</v>
      </c>
      <c r="AH1" s="16" t="s">
        <v>34</v>
      </c>
    </row>
    <row r="2" spans="1:34" s="11" customFormat="1" x14ac:dyDescent="0.3">
      <c r="A2" s="11">
        <v>3</v>
      </c>
      <c r="B2" s="11">
        <f>60*$N$2/$A$2</f>
        <v>1000</v>
      </c>
      <c r="C2" s="11">
        <f>1500000*1</f>
        <v>1500000</v>
      </c>
      <c r="D2" s="11">
        <v>0</v>
      </c>
      <c r="E2" s="11">
        <v>690</v>
      </c>
      <c r="F2" s="11">
        <v>690</v>
      </c>
      <c r="G2" s="11">
        <f>1.414*$F$2/1.732</f>
        <v>563.31408775981527</v>
      </c>
      <c r="H2" s="11">
        <f>0.00706*  0.3174</f>
        <v>2.2408440000000001E-3</v>
      </c>
      <c r="I2" s="11">
        <f>0.005*  0.3174</f>
        <v>1.5870000000000001E-3</v>
      </c>
      <c r="J2" s="11">
        <f>0.171 *0.001</f>
        <v>1.7100000000000001E-4</v>
      </c>
      <c r="K2" s="11">
        <f>0.156*0.001</f>
        <v>1.56E-4</v>
      </c>
      <c r="L2" s="11">
        <f>2.9*0.001</f>
        <v>2.8999999999999998E-3</v>
      </c>
      <c r="M2" s="11">
        <v>1</v>
      </c>
      <c r="N2" s="11">
        <v>50</v>
      </c>
      <c r="O2" s="11">
        <f>$G$2/2/3.14/$N$2/$L$2/1.414</f>
        <v>437.4954665324845</v>
      </c>
      <c r="P2" s="11">
        <v>900</v>
      </c>
      <c r="Q2" s="12">
        <f>($B$2-P2)/$B$2</f>
        <v>0.1</v>
      </c>
      <c r="R2" s="13">
        <f>$C$2/(1-Q2)</f>
        <v>1666666.6666666665</v>
      </c>
      <c r="S2" s="13">
        <f>R2*Q2</f>
        <v>166666.66666666666</v>
      </c>
      <c r="T2" s="13">
        <f>Q2*$E$2</f>
        <v>69</v>
      </c>
      <c r="U2" s="13">
        <f>R2/1.5/($L$2/($L$2+$J$2)*$G$2)</f>
        <v>2088.7607429979807</v>
      </c>
      <c r="V2" s="13">
        <f>($D$2/1.5-$G$2^2/($L$2+$J$2)/2/3.14/$N$2)/($L$2*$G$2/($L$2+$J$2))</f>
        <v>-618.61858967693308</v>
      </c>
      <c r="W2" s="13">
        <f>-$D$2/1.5/$G$2</f>
        <v>0</v>
      </c>
      <c r="X2" s="13">
        <f>-R2/1.5/$G$2</f>
        <v>-1972.4539741758852</v>
      </c>
      <c r="Y2" s="13">
        <f>(W2^2+X2^2)^0.5/1.414</f>
        <v>1394.9462335048693</v>
      </c>
      <c r="Z2" s="13">
        <f>$I$2*U2-Q2*$N$2*$A$2*($L$2*W2+($K$2+$L$2)*V2) *2 *3.1416 / $A$2</f>
        <v>62.706761349353648</v>
      </c>
      <c r="AA2" s="13">
        <f>$I$2*V2+Q2*$N$2*$A$2*($L$2*X2+($L$2+$K$2)*U2)*2 *3.1416 / $A$2</f>
        <v>19.851342471511913</v>
      </c>
      <c r="AB2" s="13">
        <f>(Z2^2+AA2^2)^0.5</f>
        <v>65.773959260835483</v>
      </c>
      <c r="AC2" s="13">
        <f>AB2*$E$2/$F$2*1.732/1.414</f>
        <v>80.566122658958321</v>
      </c>
      <c r="AD2" s="13">
        <f>(U2^2+V2^2)^0.5/1.414</f>
        <v>1540.6239009365415</v>
      </c>
      <c r="AE2" s="13">
        <f>AD2*$F$2/$E$2</f>
        <v>1540.6239009365415</v>
      </c>
      <c r="AF2" s="13">
        <f>$M$2*S2/1.732/$F$2</f>
        <v>139.46067766732492</v>
      </c>
      <c r="AG2" s="11">
        <f>1.5*$A$2*$L$2*(U2*W2-V2*X2)</f>
        <v>-15923.56687898089</v>
      </c>
      <c r="AH2" s="11">
        <f>$C$2/P2*9.55*-1</f>
        <v>-15916.666666666668</v>
      </c>
    </row>
    <row r="3" spans="1:34" x14ac:dyDescent="0.3">
      <c r="P3" s="6">
        <v>920</v>
      </c>
      <c r="Q3" s="7">
        <f>($B$2-P3)/$B$2</f>
        <v>0.08</v>
      </c>
      <c r="R3" s="8">
        <f>$C$2/(1-Q3)</f>
        <v>1630434.7826086956</v>
      </c>
      <c r="S3" s="8">
        <f>R3*Q3</f>
        <v>130434.78260869565</v>
      </c>
      <c r="T3" s="8">
        <f>Q3*$E$2</f>
        <v>55.2</v>
      </c>
      <c r="U3" s="8">
        <f t="shared" ref="U3:U56" si="0">R3/1.5/($L$2/($L$2+$J$2)*$G$2)</f>
        <v>2043.3529007588943</v>
      </c>
      <c r="V3" s="8">
        <f t="shared" ref="V3:V56" si="1">($D$2/1.5-$G$2^2/($L$2+$J$2)/2/3.14/$N$2)/($L$2*$G$2/($L$2+$J$2))</f>
        <v>-618.61858967693308</v>
      </c>
      <c r="W3" s="13">
        <f t="shared" ref="W3:W48" si="2">-$D$2/1.5/$G$2</f>
        <v>0</v>
      </c>
      <c r="X3" s="8">
        <f t="shared" ref="X3:X48" si="3">-R3/1.5/$G$2</f>
        <v>-1929.5745399546704</v>
      </c>
      <c r="Y3" s="8">
        <f t="shared" ref="Y3:Y56" si="4">(W3^2+X3^2)^0.5/1.414</f>
        <v>1364.6213153851984</v>
      </c>
      <c r="Z3" s="8">
        <f t="shared" ref="Z3:Z56" si="5">$I$2*U3-Q3*$N$2*$A$2*($L$2*W3+($K$2+$L$2)*V3) *2 *3.1416 / $A$2</f>
        <v>50.756319493677047</v>
      </c>
      <c r="AA3" s="8">
        <f t="shared" ref="AA3:AA49" si="6">$I$2*V3+Q3*$N$2*$A$2*($L$2*X3+($L$2+$K$2)*U3)*2 *3.1416 / $A$2</f>
        <v>15.322409825135987</v>
      </c>
      <c r="AB3" s="8">
        <f t="shared" ref="AB3:AB56" si="7">(Z3^2+AA3^2)^0.5</f>
        <v>53.018677948376308</v>
      </c>
      <c r="AC3" s="8">
        <f t="shared" ref="AC3:AC56" si="8">AB3*$E$2/$F$2*1.732/1.414</f>
        <v>64.942256157417091</v>
      </c>
      <c r="AD3" s="13">
        <f t="shared" ref="AD3:AD48" si="9">(U3^2+V3^2)^0.5/1.414</f>
        <v>1509.860417776473</v>
      </c>
      <c r="AE3" s="8">
        <f t="shared" ref="AE3:AE56" si="10">AD3*$F$2/$E$2</f>
        <v>1509.860417776473</v>
      </c>
      <c r="AF3" s="8">
        <f t="shared" ref="AF3:AF56" si="11">$M$2*S3/1.732/$F$2</f>
        <v>109.14313904399341</v>
      </c>
      <c r="AG3" s="6">
        <f t="shared" ref="AG3:AG48" si="12">1.5*$A$2*$L$2*(U3*W3-V3*X3)</f>
        <v>-15577.402381611741</v>
      </c>
      <c r="AH3" s="6">
        <f t="shared" ref="AH3:AH48" si="13">$C$2/P3*9.55*-1</f>
        <v>-15570.652173913046</v>
      </c>
    </row>
    <row r="4" spans="1:34" x14ac:dyDescent="0.3">
      <c r="P4" s="6">
        <v>940</v>
      </c>
      <c r="Q4" s="7">
        <f t="shared" ref="Q4:Q56" si="14">($B$2-P4)/$B$2</f>
        <v>0.06</v>
      </c>
      <c r="R4" s="8">
        <f t="shared" ref="R4:R56" si="15">$C$2/(1-Q4)</f>
        <v>1595744.6808510639</v>
      </c>
      <c r="S4" s="8">
        <f t="shared" ref="S4:S56" si="16">R4*Q4</f>
        <v>95744.680851063837</v>
      </c>
      <c r="T4" s="8">
        <f t="shared" ref="T4:T56" si="17">Q4*$E$2</f>
        <v>41.4</v>
      </c>
      <c r="U4" s="8">
        <f t="shared" si="0"/>
        <v>1999.8773071257265</v>
      </c>
      <c r="V4" s="8">
        <f t="shared" si="1"/>
        <v>-618.61858967693308</v>
      </c>
      <c r="W4" s="13">
        <f t="shared" si="2"/>
        <v>0</v>
      </c>
      <c r="X4" s="8">
        <f t="shared" si="3"/>
        <v>-1888.5197625088265</v>
      </c>
      <c r="Y4" s="8">
        <f t="shared" si="4"/>
        <v>1335.586819313173</v>
      </c>
      <c r="Z4" s="8">
        <f t="shared" si="5"/>
        <v>38.808944116538044</v>
      </c>
      <c r="AA4" s="8">
        <f t="shared" si="6"/>
        <v>10.986197716903732</v>
      </c>
      <c r="AB4" s="8">
        <f t="shared" si="7"/>
        <v>40.333989186732744</v>
      </c>
      <c r="AC4" s="8">
        <f t="shared" si="8"/>
        <v>49.40485804202342</v>
      </c>
      <c r="AD4" s="13">
        <f t="shared" si="9"/>
        <v>1480.4597304051179</v>
      </c>
      <c r="AE4" s="8">
        <f t="shared" si="10"/>
        <v>1480.4597304051179</v>
      </c>
      <c r="AF4" s="8">
        <f t="shared" si="11"/>
        <v>80.115708447186663</v>
      </c>
      <c r="AG4" s="6">
        <f t="shared" si="12"/>
        <v>-15245.968288385959</v>
      </c>
      <c r="AH4" s="6">
        <f t="shared" si="13"/>
        <v>-15239.36170212766</v>
      </c>
    </row>
    <row r="5" spans="1:34" x14ac:dyDescent="0.3">
      <c r="P5" s="6">
        <v>960</v>
      </c>
      <c r="Q5" s="7">
        <f t="shared" si="14"/>
        <v>0.04</v>
      </c>
      <c r="R5" s="8">
        <f t="shared" si="15"/>
        <v>1562500</v>
      </c>
      <c r="S5" s="8">
        <f t="shared" si="16"/>
        <v>62500</v>
      </c>
      <c r="T5" s="8">
        <f t="shared" si="17"/>
        <v>27.6</v>
      </c>
      <c r="U5" s="8">
        <f t="shared" si="0"/>
        <v>1958.213196560607</v>
      </c>
      <c r="V5" s="8">
        <f t="shared" si="1"/>
        <v>-618.61858967693308</v>
      </c>
      <c r="W5" s="13">
        <f t="shared" si="2"/>
        <v>0</v>
      </c>
      <c r="X5" s="8">
        <f t="shared" si="3"/>
        <v>-1849.1756007898925</v>
      </c>
      <c r="Y5" s="8">
        <f t="shared" si="4"/>
        <v>1307.7620939108151</v>
      </c>
      <c r="Z5" s="8">
        <f t="shared" si="5"/>
        <v>26.864443563028026</v>
      </c>
      <c r="AA5" s="8">
        <f t="shared" si="6"/>
        <v>6.8306611131811481</v>
      </c>
      <c r="AB5" s="8">
        <f t="shared" si="7"/>
        <v>27.719239874034116</v>
      </c>
      <c r="AC5" s="8">
        <f t="shared" si="8"/>
        <v>33.953128332268093</v>
      </c>
      <c r="AD5" s="13">
        <f t="shared" si="9"/>
        <v>1452.3363743238472</v>
      </c>
      <c r="AE5" s="8">
        <f t="shared" si="10"/>
        <v>1452.3363743238472</v>
      </c>
      <c r="AF5" s="8">
        <f t="shared" si="11"/>
        <v>52.297754125246847</v>
      </c>
      <c r="AG5" s="6">
        <f t="shared" si="12"/>
        <v>-14928.343949044585</v>
      </c>
      <c r="AH5" s="6">
        <f t="shared" si="13"/>
        <v>-14921.875000000002</v>
      </c>
    </row>
    <row r="6" spans="1:34" x14ac:dyDescent="0.3">
      <c r="P6" s="6">
        <v>980</v>
      </c>
      <c r="Q6" s="7">
        <f t="shared" si="14"/>
        <v>0.02</v>
      </c>
      <c r="R6" s="8">
        <f t="shared" si="15"/>
        <v>1530612.2448979593</v>
      </c>
      <c r="S6" s="8">
        <f t="shared" si="16"/>
        <v>30612.244897959186</v>
      </c>
      <c r="T6" s="8">
        <f t="shared" si="17"/>
        <v>13.8</v>
      </c>
      <c r="U6" s="8">
        <f t="shared" si="0"/>
        <v>1918.2496619369213</v>
      </c>
      <c r="V6" s="8">
        <f t="shared" si="1"/>
        <v>-618.61858967693308</v>
      </c>
      <c r="W6" s="13">
        <f t="shared" si="2"/>
        <v>0</v>
      </c>
      <c r="X6" s="8">
        <f t="shared" si="3"/>
        <v>-1811.437323222752</v>
      </c>
      <c r="Y6" s="8">
        <f t="shared" si="4"/>
        <v>1281.0730715861048</v>
      </c>
      <c r="Z6" s="8">
        <f t="shared" si="5"/>
        <v>14.922641823537065</v>
      </c>
      <c r="AA6" s="8">
        <f t="shared" si="6"/>
        <v>2.8447382483860242</v>
      </c>
      <c r="AB6" s="8">
        <f t="shared" si="7"/>
        <v>15.191371718689792</v>
      </c>
      <c r="AC6" s="8">
        <f t="shared" si="8"/>
        <v>18.60781882374167</v>
      </c>
      <c r="AD6" s="13">
        <f t="shared" si="9"/>
        <v>1425.4118583045272</v>
      </c>
      <c r="AE6" s="8">
        <f t="shared" si="10"/>
        <v>1425.4118583045272</v>
      </c>
      <c r="AF6" s="8">
        <f t="shared" si="11"/>
        <v>25.615226510324987</v>
      </c>
      <c r="AG6" s="6">
        <f t="shared" si="12"/>
        <v>-14623.683868451839</v>
      </c>
      <c r="AH6" s="6">
        <f t="shared" si="13"/>
        <v>-14617.346938775512</v>
      </c>
    </row>
    <row r="7" spans="1:34" s="11" customFormat="1" x14ac:dyDescent="0.3">
      <c r="P7" s="11">
        <v>1000</v>
      </c>
      <c r="Q7" s="12">
        <f t="shared" si="14"/>
        <v>0</v>
      </c>
      <c r="R7" s="13">
        <f t="shared" si="15"/>
        <v>1500000</v>
      </c>
      <c r="S7" s="13">
        <f t="shared" si="16"/>
        <v>0</v>
      </c>
      <c r="T7" s="13">
        <f t="shared" si="17"/>
        <v>0</v>
      </c>
      <c r="U7" s="13">
        <f t="shared" si="0"/>
        <v>1879.8846686981828</v>
      </c>
      <c r="V7" s="13">
        <f t="shared" si="1"/>
        <v>-618.61858967693308</v>
      </c>
      <c r="W7" s="13">
        <f t="shared" si="2"/>
        <v>0</v>
      </c>
      <c r="X7" s="13">
        <f t="shared" si="3"/>
        <v>-1775.2085767582969</v>
      </c>
      <c r="Y7" s="13">
        <f t="shared" si="4"/>
        <v>1255.4516101543825</v>
      </c>
      <c r="Z7" s="13">
        <f t="shared" si="5"/>
        <v>2.9833769692240164</v>
      </c>
      <c r="AA7" s="13">
        <f t="shared" si="6"/>
        <v>-0.98174770181729287</v>
      </c>
      <c r="AB7" s="13">
        <f t="shared" si="7"/>
        <v>3.140758935435799</v>
      </c>
      <c r="AC7" s="13">
        <f t="shared" si="8"/>
        <v>3.8470965178039624</v>
      </c>
      <c r="AD7" s="13">
        <f t="shared" si="9"/>
        <v>1399.6139671944695</v>
      </c>
      <c r="AE7" s="13">
        <f t="shared" si="10"/>
        <v>1399.6139671944695</v>
      </c>
      <c r="AF7" s="13">
        <f t="shared" si="11"/>
        <v>0</v>
      </c>
      <c r="AG7" s="11">
        <f t="shared" si="12"/>
        <v>-14331.210191082802</v>
      </c>
      <c r="AH7" s="11">
        <f t="shared" si="13"/>
        <v>-14325.000000000002</v>
      </c>
    </row>
    <row r="8" spans="1:34" x14ac:dyDescent="0.3">
      <c r="P8" s="6">
        <v>1020</v>
      </c>
      <c r="Q8" s="7">
        <f t="shared" si="14"/>
        <v>-0.02</v>
      </c>
      <c r="R8" s="8">
        <f t="shared" si="15"/>
        <v>1470588.2352941176</v>
      </c>
      <c r="S8" s="8">
        <f t="shared" si="16"/>
        <v>-29411.764705882353</v>
      </c>
      <c r="T8" s="8">
        <f t="shared" si="17"/>
        <v>-13.8</v>
      </c>
      <c r="U8" s="8">
        <f t="shared" si="0"/>
        <v>1843.0241849982185</v>
      </c>
      <c r="V8" s="8">
        <f t="shared" si="1"/>
        <v>-618.61858967693308</v>
      </c>
      <c r="W8" s="13">
        <f t="shared" si="2"/>
        <v>0</v>
      </c>
      <c r="X8" s="8">
        <f t="shared" si="3"/>
        <v>-1740.4005654493105</v>
      </c>
      <c r="Y8" s="8">
        <f t="shared" si="4"/>
        <v>1230.8349119160612</v>
      </c>
      <c r="Z8" s="8">
        <f t="shared" si="5"/>
        <v>-8.9535002284509986</v>
      </c>
      <c r="AA8" s="8">
        <f t="shared" si="6"/>
        <v>-4.658175379463624</v>
      </c>
      <c r="AB8" s="8">
        <f t="shared" si="7"/>
        <v>10.092758007933865</v>
      </c>
      <c r="AC8" s="8">
        <f t="shared" si="8"/>
        <v>12.362557899392826</v>
      </c>
      <c r="AD8" s="13">
        <f t="shared" si="9"/>
        <v>1374.8761467439954</v>
      </c>
      <c r="AE8" s="8">
        <f t="shared" si="10"/>
        <v>1374.8761467439954</v>
      </c>
      <c r="AF8" s="8">
        <f t="shared" si="11"/>
        <v>-24.610707823645576</v>
      </c>
      <c r="AG8" s="6">
        <f t="shared" si="12"/>
        <v>-14050.20606968902</v>
      </c>
      <c r="AH8" s="6">
        <f t="shared" si="13"/>
        <v>-14044.117647058823</v>
      </c>
    </row>
    <row r="9" spans="1:34" x14ac:dyDescent="0.3">
      <c r="P9" s="6">
        <v>1040</v>
      </c>
      <c r="Q9" s="7">
        <f t="shared" si="14"/>
        <v>-0.04</v>
      </c>
      <c r="R9" s="8">
        <f t="shared" si="15"/>
        <v>1442307.6923076923</v>
      </c>
      <c r="S9" s="8">
        <f t="shared" si="16"/>
        <v>-57692.307692307688</v>
      </c>
      <c r="T9" s="8">
        <f t="shared" si="17"/>
        <v>-27.6</v>
      </c>
      <c r="U9" s="8">
        <f t="shared" si="0"/>
        <v>1807.5814122097911</v>
      </c>
      <c r="V9" s="8">
        <f t="shared" si="1"/>
        <v>-618.61858967693308</v>
      </c>
      <c r="W9" s="13">
        <f t="shared" si="2"/>
        <v>0</v>
      </c>
      <c r="X9" s="8">
        <f t="shared" si="3"/>
        <v>-1706.9313238060547</v>
      </c>
      <c r="Y9" s="8">
        <f t="shared" si="4"/>
        <v>1207.1650097638294</v>
      </c>
      <c r="Z9" s="8">
        <f t="shared" si="5"/>
        <v>-20.888127518909403</v>
      </c>
      <c r="AA9" s="8">
        <f t="shared" si="6"/>
        <v>-8.1932019925850827</v>
      </c>
      <c r="AB9" s="8">
        <f t="shared" si="7"/>
        <v>22.437522816423396</v>
      </c>
      <c r="AC9" s="8">
        <f t="shared" si="8"/>
        <v>27.483585231998106</v>
      </c>
      <c r="AD9" s="13">
        <f t="shared" si="9"/>
        <v>1351.136959414998</v>
      </c>
      <c r="AE9" s="8">
        <f t="shared" si="10"/>
        <v>1351.136959414998</v>
      </c>
      <c r="AF9" s="8">
        <f t="shared" si="11"/>
        <v>-48.274849961766314</v>
      </c>
      <c r="AG9" s="6">
        <f t="shared" si="12"/>
        <v>-13780.009799118079</v>
      </c>
      <c r="AH9" s="6">
        <f t="shared" si="13"/>
        <v>-13774.038461538463</v>
      </c>
    </row>
    <row r="10" spans="1:34" x14ac:dyDescent="0.3">
      <c r="P10" s="6">
        <v>1060</v>
      </c>
      <c r="Q10" s="7">
        <f t="shared" si="14"/>
        <v>-0.06</v>
      </c>
      <c r="R10" s="8">
        <f t="shared" si="15"/>
        <v>1415094.3396226414</v>
      </c>
      <c r="S10" s="8">
        <f t="shared" si="16"/>
        <v>-84905.660377358479</v>
      </c>
      <c r="T10" s="8">
        <f t="shared" si="17"/>
        <v>-41.4</v>
      </c>
      <c r="U10" s="8">
        <f t="shared" si="0"/>
        <v>1773.4761025454554</v>
      </c>
      <c r="V10" s="8">
        <f t="shared" si="1"/>
        <v>-618.61858967693308</v>
      </c>
      <c r="W10" s="13">
        <f t="shared" si="2"/>
        <v>0</v>
      </c>
      <c r="X10" s="8">
        <f t="shared" si="3"/>
        <v>-1674.7250724134876</v>
      </c>
      <c r="Y10" s="8">
        <f t="shared" si="4"/>
        <v>1184.3883114663986</v>
      </c>
      <c r="Z10" s="8">
        <f t="shared" si="5"/>
        <v>-32.820632255389874</v>
      </c>
      <c r="AA10" s="8">
        <f t="shared" si="6"/>
        <v>-11.594831375022725</v>
      </c>
      <c r="AB10" s="8">
        <f t="shared" si="7"/>
        <v>34.808533670046337</v>
      </c>
      <c r="AC10" s="8">
        <f t="shared" si="8"/>
        <v>42.636761185657889</v>
      </c>
      <c r="AD10" s="13">
        <f t="shared" si="9"/>
        <v>1328.3396017955474</v>
      </c>
      <c r="AE10" s="8">
        <f t="shared" si="10"/>
        <v>1328.3396017955474</v>
      </c>
      <c r="AF10" s="8">
        <f t="shared" si="11"/>
        <v>-71.046005604108913</v>
      </c>
      <c r="AG10" s="6">
        <f t="shared" si="12"/>
        <v>-13520.009614229059</v>
      </c>
      <c r="AH10" s="6">
        <f t="shared" si="13"/>
        <v>-13514.150943396227</v>
      </c>
    </row>
    <row r="11" spans="1:34" x14ac:dyDescent="0.3">
      <c r="A11" s="9" t="s">
        <v>31</v>
      </c>
      <c r="B11" s="10"/>
      <c r="C11" s="10"/>
      <c r="D11" s="10"/>
      <c r="E11" s="10"/>
      <c r="F11" s="10"/>
      <c r="G11" s="10"/>
      <c r="P11" s="6">
        <v>1080</v>
      </c>
      <c r="Q11" s="7">
        <f t="shared" si="14"/>
        <v>-0.08</v>
      </c>
      <c r="R11" s="8">
        <f t="shared" si="15"/>
        <v>1388888.8888888888</v>
      </c>
      <c r="S11" s="8">
        <f t="shared" si="16"/>
        <v>-111111.11111111111</v>
      </c>
      <c r="T11" s="8">
        <f t="shared" si="17"/>
        <v>-55.2</v>
      </c>
      <c r="U11" s="8">
        <f t="shared" si="0"/>
        <v>1740.6339524983173</v>
      </c>
      <c r="V11" s="8">
        <f t="shared" si="1"/>
        <v>-618.61858967693308</v>
      </c>
      <c r="W11" s="13">
        <f t="shared" si="2"/>
        <v>0</v>
      </c>
      <c r="X11" s="8">
        <f t="shared" si="3"/>
        <v>-1643.7116451465711</v>
      </c>
      <c r="Y11" s="8">
        <f t="shared" si="4"/>
        <v>1162.4551945873911</v>
      </c>
      <c r="Z11" s="8">
        <f t="shared" si="5"/>
        <v>-44.75113235755785</v>
      </c>
      <c r="AA11" s="8">
        <f t="shared" si="6"/>
        <v>-14.870474484036757</v>
      </c>
      <c r="AB11" s="8">
        <f t="shared" si="7"/>
        <v>47.157129457421917</v>
      </c>
      <c r="AC11" s="8">
        <f t="shared" si="8"/>
        <v>57.762481061000543</v>
      </c>
      <c r="AD11" s="13">
        <f t="shared" si="9"/>
        <v>1306.4314756344688</v>
      </c>
      <c r="AE11" s="8">
        <f t="shared" si="10"/>
        <v>1306.4314756344688</v>
      </c>
      <c r="AF11" s="8">
        <f t="shared" si="11"/>
        <v>-92.973785111549944</v>
      </c>
      <c r="AG11" s="6">
        <f t="shared" si="12"/>
        <v>-13269.639065817408</v>
      </c>
      <c r="AH11" s="6">
        <f t="shared" si="13"/>
        <v>-13263.888888888891</v>
      </c>
    </row>
    <row r="12" spans="1:34" s="11" customFormat="1" x14ac:dyDescent="0.3">
      <c r="A12" s="10"/>
      <c r="B12" s="10"/>
      <c r="C12" s="10"/>
      <c r="D12" s="10"/>
      <c r="E12" s="10"/>
      <c r="F12" s="10"/>
      <c r="G12" s="10"/>
      <c r="P12" s="11">
        <v>1100</v>
      </c>
      <c r="Q12" s="12">
        <f t="shared" si="14"/>
        <v>-0.1</v>
      </c>
      <c r="R12" s="13">
        <f t="shared" si="15"/>
        <v>1363636.3636363635</v>
      </c>
      <c r="S12" s="13">
        <f t="shared" si="16"/>
        <v>-136363.63636363635</v>
      </c>
      <c r="T12" s="13">
        <f t="shared" si="17"/>
        <v>-69</v>
      </c>
      <c r="U12" s="13">
        <f t="shared" si="0"/>
        <v>1708.9860624528935</v>
      </c>
      <c r="V12" s="13">
        <f t="shared" si="1"/>
        <v>-618.61858967693308</v>
      </c>
      <c r="W12" s="13">
        <f t="shared" si="2"/>
        <v>0</v>
      </c>
      <c r="X12" s="13">
        <f t="shared" si="3"/>
        <v>-1613.8259788711789</v>
      </c>
      <c r="Y12" s="13">
        <f t="shared" si="4"/>
        <v>1141.3196455948932</v>
      </c>
      <c r="Z12" s="13">
        <f t="shared" si="5"/>
        <v>-56.679737169103106</v>
      </c>
      <c r="AA12" s="13">
        <f t="shared" si="6"/>
        <v>-18.027003298177547</v>
      </c>
      <c r="AB12" s="13">
        <f t="shared" si="7"/>
        <v>59.477436507226102</v>
      </c>
      <c r="AC12" s="13">
        <f t="shared" si="8"/>
        <v>72.853550233745139</v>
      </c>
      <c r="AD12" s="13">
        <f t="shared" si="9"/>
        <v>1285.3638056714396</v>
      </c>
      <c r="AE12" s="13">
        <f t="shared" si="10"/>
        <v>1285.3638056714396</v>
      </c>
      <c r="AF12" s="13">
        <f t="shared" si="11"/>
        <v>-114.10419081872037</v>
      </c>
      <c r="AG12" s="6">
        <f t="shared" si="12"/>
        <v>-13028.372900984365</v>
      </c>
      <c r="AH12" s="6">
        <f t="shared" si="13"/>
        <v>-13022.727272727274</v>
      </c>
    </row>
    <row r="13" spans="1:34" x14ac:dyDescent="0.3">
      <c r="A13" s="10"/>
      <c r="B13" s="10"/>
      <c r="C13" s="10"/>
      <c r="D13" s="10"/>
      <c r="E13" s="10"/>
      <c r="F13" s="10"/>
      <c r="G13" s="10"/>
      <c r="P13" s="6">
        <v>1120</v>
      </c>
      <c r="Q13" s="7">
        <f t="shared" si="14"/>
        <v>-0.12</v>
      </c>
      <c r="R13" s="8">
        <f t="shared" si="15"/>
        <v>1339285.7142857141</v>
      </c>
      <c r="S13" s="8">
        <f t="shared" si="16"/>
        <v>-160714.28571428568</v>
      </c>
      <c r="T13" s="8">
        <f t="shared" si="17"/>
        <v>-82.8</v>
      </c>
      <c r="U13" s="8">
        <f t="shared" si="0"/>
        <v>1678.4684541948059</v>
      </c>
      <c r="V13" s="8">
        <f t="shared" si="1"/>
        <v>-618.61858967693308</v>
      </c>
      <c r="W13" s="13">
        <f t="shared" si="2"/>
        <v>0</v>
      </c>
      <c r="X13" s="8">
        <f t="shared" si="3"/>
        <v>-1585.0076578199078</v>
      </c>
      <c r="Y13" s="8">
        <f t="shared" si="4"/>
        <v>1120.9389376378415</v>
      </c>
      <c r="Z13" s="8">
        <f t="shared" si="5"/>
        <v>-68.606548223451867</v>
      </c>
      <c r="AA13" s="8">
        <f t="shared" si="6"/>
        <v>-21.070798940384734</v>
      </c>
      <c r="AB13" s="8">
        <f t="shared" si="7"/>
        <v>71.769332079398268</v>
      </c>
      <c r="AC13" s="8">
        <f t="shared" si="8"/>
        <v>87.909818360337908</v>
      </c>
      <c r="AD13" s="13">
        <f t="shared" si="9"/>
        <v>1265.0912984130719</v>
      </c>
      <c r="AE13" s="8">
        <f t="shared" si="10"/>
        <v>1265.0912984130719</v>
      </c>
      <c r="AF13" s="8">
        <f t="shared" si="11"/>
        <v>-134.47993917920616</v>
      </c>
      <c r="AG13" s="6">
        <f t="shared" si="12"/>
        <v>-12795.723384895357</v>
      </c>
      <c r="AH13" s="6">
        <f t="shared" si="13"/>
        <v>-12790.178571428572</v>
      </c>
    </row>
    <row r="14" spans="1:34" x14ac:dyDescent="0.3">
      <c r="A14" s="10"/>
      <c r="B14" s="10"/>
      <c r="C14" s="10"/>
      <c r="D14" s="10"/>
      <c r="E14" s="10"/>
      <c r="F14" s="10"/>
      <c r="G14" s="10"/>
      <c r="P14" s="6">
        <v>1140</v>
      </c>
      <c r="Q14" s="7">
        <f t="shared" si="14"/>
        <v>-0.14000000000000001</v>
      </c>
      <c r="R14" s="8">
        <f t="shared" si="15"/>
        <v>1315789.4736842103</v>
      </c>
      <c r="S14" s="8">
        <f t="shared" si="16"/>
        <v>-184210.52631578947</v>
      </c>
      <c r="T14" s="8">
        <f t="shared" si="17"/>
        <v>-96.600000000000009</v>
      </c>
      <c r="U14" s="8">
        <f t="shared" si="0"/>
        <v>1649.0216392089321</v>
      </c>
      <c r="V14" s="8">
        <f t="shared" si="1"/>
        <v>-618.61858967693308</v>
      </c>
      <c r="W14" s="13">
        <f t="shared" si="2"/>
        <v>0</v>
      </c>
      <c r="X14" s="8">
        <f t="shared" si="3"/>
        <v>-1557.2005059283304</v>
      </c>
      <c r="Y14" s="8">
        <f t="shared" si="4"/>
        <v>1101.2733422406864</v>
      </c>
      <c r="Z14" s="8">
        <f t="shared" si="5"/>
        <v>-80.53165992887763</v>
      </c>
      <c r="AA14" s="8">
        <f t="shared" si="6"/>
        <v>-24.007794735496912</v>
      </c>
      <c r="AB14" s="8">
        <f t="shared" si="7"/>
        <v>84.034055352351928</v>
      </c>
      <c r="AC14" s="8">
        <f t="shared" si="8"/>
        <v>102.93280330288087</v>
      </c>
      <c r="AD14" s="13">
        <f t="shared" si="9"/>
        <v>1245.5718368264456</v>
      </c>
      <c r="AE14" s="8">
        <f t="shared" si="10"/>
        <v>1245.5718368264456</v>
      </c>
      <c r="AF14" s="8">
        <f t="shared" si="11"/>
        <v>-154.14074900072754</v>
      </c>
      <c r="AG14" s="6">
        <f t="shared" si="12"/>
        <v>-12571.237009721754</v>
      </c>
      <c r="AH14" s="6">
        <f t="shared" si="13"/>
        <v>-12565.789473684212</v>
      </c>
    </row>
    <row r="15" spans="1:34" x14ac:dyDescent="0.3">
      <c r="A15" s="10"/>
      <c r="B15" s="10"/>
      <c r="C15" s="10"/>
      <c r="D15" s="10"/>
      <c r="E15" s="10"/>
      <c r="F15" s="10"/>
      <c r="G15" s="10"/>
      <c r="P15" s="6">
        <v>1160</v>
      </c>
      <c r="Q15" s="7">
        <f t="shared" si="14"/>
        <v>-0.16</v>
      </c>
      <c r="R15" s="8">
        <f t="shared" si="15"/>
        <v>1293103.4482758623</v>
      </c>
      <c r="S15" s="8">
        <f t="shared" si="16"/>
        <v>-206896.55172413797</v>
      </c>
      <c r="T15" s="8">
        <f t="shared" si="17"/>
        <v>-110.4</v>
      </c>
      <c r="U15" s="8">
        <f t="shared" si="0"/>
        <v>1620.5902316363647</v>
      </c>
      <c r="V15" s="8">
        <f t="shared" si="1"/>
        <v>-618.61858967693308</v>
      </c>
      <c r="W15" s="13">
        <f t="shared" si="2"/>
        <v>0</v>
      </c>
      <c r="X15" s="8">
        <f t="shared" si="3"/>
        <v>-1530.3522213433596</v>
      </c>
      <c r="Y15" s="8">
        <f t="shared" si="4"/>
        <v>1082.2858708227438</v>
      </c>
      <c r="Z15" s="8">
        <f t="shared" si="5"/>
        <v>-92.455160182738453</v>
      </c>
      <c r="AA15" s="8">
        <f t="shared" si="6"/>
        <v>-26.843514813536299</v>
      </c>
      <c r="AB15" s="8">
        <f t="shared" si="7"/>
        <v>96.273209835137251</v>
      </c>
      <c r="AC15" s="8">
        <f t="shared" si="8"/>
        <v>117.92446918985696</v>
      </c>
      <c r="AD15" s="13">
        <f t="shared" si="9"/>
        <v>1226.7662066151404</v>
      </c>
      <c r="AE15" s="8">
        <f t="shared" si="10"/>
        <v>1226.7662066151404</v>
      </c>
      <c r="AF15" s="8">
        <f t="shared" si="11"/>
        <v>-173.12359986288615</v>
      </c>
      <c r="AG15" s="6">
        <f t="shared" si="12"/>
        <v>-12354.4915440369</v>
      </c>
      <c r="AH15" s="6">
        <f t="shared" si="13"/>
        <v>-12349.137931034484</v>
      </c>
    </row>
    <row r="16" spans="1:34" x14ac:dyDescent="0.3">
      <c r="A16" s="10"/>
      <c r="B16" s="10"/>
      <c r="C16" s="10"/>
      <c r="D16" s="10"/>
      <c r="E16" s="10"/>
      <c r="F16" s="10"/>
      <c r="G16" s="10"/>
      <c r="P16" s="6">
        <v>1180</v>
      </c>
      <c r="Q16" s="7">
        <f t="shared" si="14"/>
        <v>-0.18</v>
      </c>
      <c r="R16" s="8">
        <f t="shared" si="15"/>
        <v>1271186.4406779662</v>
      </c>
      <c r="S16" s="8">
        <f t="shared" si="16"/>
        <v>-228813.55932203392</v>
      </c>
      <c r="T16" s="8">
        <f t="shared" si="17"/>
        <v>-124.19999999999999</v>
      </c>
      <c r="U16" s="8">
        <f t="shared" si="0"/>
        <v>1593.1226005916806</v>
      </c>
      <c r="V16" s="8">
        <f t="shared" si="1"/>
        <v>-618.61858967693308</v>
      </c>
      <c r="W16" s="13">
        <f t="shared" si="2"/>
        <v>0</v>
      </c>
      <c r="X16" s="8">
        <f t="shared" si="3"/>
        <v>-1504.4140481002519</v>
      </c>
      <c r="Y16" s="8">
        <f t="shared" si="4"/>
        <v>1063.9420425037142</v>
      </c>
      <c r="Z16" s="8">
        <f t="shared" si="5"/>
        <v>-104.37713092324954</v>
      </c>
      <c r="AA16" s="8">
        <f t="shared" si="6"/>
        <v>-29.583108787235304</v>
      </c>
      <c r="AB16" s="8">
        <f t="shared" si="7"/>
        <v>108.48845922625398</v>
      </c>
      <c r="AC16" s="8">
        <f t="shared" si="8"/>
        <v>132.88685387543981</v>
      </c>
      <c r="AD16" s="13">
        <f t="shared" si="9"/>
        <v>1208.6378503306194</v>
      </c>
      <c r="AE16" s="8">
        <f t="shared" si="10"/>
        <v>1208.6378503306194</v>
      </c>
      <c r="AF16" s="8">
        <f t="shared" si="11"/>
        <v>-191.462964255141</v>
      </c>
      <c r="AG16" s="6">
        <f t="shared" si="12"/>
        <v>-12145.093382273564</v>
      </c>
      <c r="AH16" s="6">
        <f t="shared" si="13"/>
        <v>-12139.830508474577</v>
      </c>
    </row>
    <row r="17" spans="1:34" x14ac:dyDescent="0.3">
      <c r="A17" s="10"/>
      <c r="B17" s="10"/>
      <c r="C17" s="10"/>
      <c r="D17" s="10"/>
      <c r="E17" s="10"/>
      <c r="F17" s="10"/>
      <c r="G17" s="10"/>
      <c r="P17" s="6">
        <v>1200</v>
      </c>
      <c r="Q17" s="7">
        <f t="shared" si="14"/>
        <v>-0.2</v>
      </c>
      <c r="R17" s="8">
        <f t="shared" si="15"/>
        <v>1250000</v>
      </c>
      <c r="S17" s="8">
        <f t="shared" si="16"/>
        <v>-250000</v>
      </c>
      <c r="T17" s="8">
        <f t="shared" si="17"/>
        <v>-138</v>
      </c>
      <c r="U17" s="8">
        <f t="shared" si="0"/>
        <v>1566.5705572484858</v>
      </c>
      <c r="V17" s="8">
        <f t="shared" si="1"/>
        <v>-618.61858967693308</v>
      </c>
      <c r="W17" s="13">
        <f t="shared" si="2"/>
        <v>0</v>
      </c>
      <c r="X17" s="8">
        <f t="shared" si="3"/>
        <v>-1479.340480631914</v>
      </c>
      <c r="Y17" s="8">
        <f t="shared" si="4"/>
        <v>1046.2096751286522</v>
      </c>
      <c r="Z17" s="8">
        <f t="shared" si="5"/>
        <v>-116.29764862607836</v>
      </c>
      <c r="AA17" s="8">
        <f t="shared" si="6"/>
        <v>-32.231382961811114</v>
      </c>
      <c r="AB17" s="8">
        <f t="shared" si="7"/>
        <v>120.68141996009872</v>
      </c>
      <c r="AC17" s="8">
        <f t="shared" si="8"/>
        <v>147.82193732029066</v>
      </c>
      <c r="AD17" s="13">
        <f t="shared" si="9"/>
        <v>1191.1526460714344</v>
      </c>
      <c r="AE17" s="8">
        <f t="shared" si="10"/>
        <v>1191.1526460714344</v>
      </c>
      <c r="AF17" s="8">
        <f t="shared" si="11"/>
        <v>-209.19101650098739</v>
      </c>
      <c r="AG17" s="6">
        <f t="shared" si="12"/>
        <v>-11942.675159235669</v>
      </c>
      <c r="AH17" s="6">
        <f t="shared" si="13"/>
        <v>-11937.5</v>
      </c>
    </row>
    <row r="18" spans="1:34" x14ac:dyDescent="0.3">
      <c r="A18" s="10"/>
      <c r="B18" s="10"/>
      <c r="C18" s="10"/>
      <c r="D18" s="10"/>
      <c r="E18" s="10"/>
      <c r="F18" s="10"/>
      <c r="G18" s="10"/>
      <c r="P18" s="6">
        <v>1220</v>
      </c>
      <c r="Q18" s="7">
        <f t="shared" si="14"/>
        <v>-0.22</v>
      </c>
      <c r="R18" s="8">
        <f t="shared" si="15"/>
        <v>1229508.1967213114</v>
      </c>
      <c r="S18" s="8">
        <f t="shared" si="16"/>
        <v>-270491.80327868852</v>
      </c>
      <c r="T18" s="8">
        <f t="shared" si="17"/>
        <v>-151.80000000000001</v>
      </c>
      <c r="U18" s="8">
        <f t="shared" si="0"/>
        <v>1540.8890727034286</v>
      </c>
      <c r="V18" s="8">
        <f t="shared" si="1"/>
        <v>-618.61858967693308</v>
      </c>
      <c r="W18" s="13">
        <f t="shared" si="2"/>
        <v>0</v>
      </c>
      <c r="X18" s="8">
        <f t="shared" si="3"/>
        <v>-1455.0889973428664</v>
      </c>
      <c r="Y18" s="8">
        <f t="shared" si="4"/>
        <v>1029.0586968478547</v>
      </c>
      <c r="Z18" s="8">
        <f t="shared" si="5"/>
        <v>-128.21678475209455</v>
      </c>
      <c r="AA18" s="8">
        <f t="shared" si="6"/>
        <v>-34.792828474925294</v>
      </c>
      <c r="AB18" s="8">
        <f t="shared" si="7"/>
        <v>132.85362172500425</v>
      </c>
      <c r="AC18" s="8">
        <f t="shared" si="8"/>
        <v>162.73159323034466</v>
      </c>
      <c r="AD18" s="13">
        <f t="shared" si="9"/>
        <v>1174.2787079486307</v>
      </c>
      <c r="AE18" s="8">
        <f t="shared" si="10"/>
        <v>1174.2787079486307</v>
      </c>
      <c r="AF18" s="8">
        <f t="shared" si="11"/>
        <v>-226.33782113221588</v>
      </c>
      <c r="AG18" s="6">
        <f t="shared" si="12"/>
        <v>-11746.893599248198</v>
      </c>
      <c r="AH18" s="6">
        <f t="shared" si="13"/>
        <v>-11741.803278688525</v>
      </c>
    </row>
    <row r="19" spans="1:34" x14ac:dyDescent="0.3">
      <c r="A19" s="10"/>
      <c r="B19" s="10"/>
      <c r="C19" s="10"/>
      <c r="D19" s="10"/>
      <c r="E19" s="10"/>
      <c r="F19" s="10"/>
      <c r="G19" s="10"/>
      <c r="P19" s="6">
        <v>1240</v>
      </c>
      <c r="Q19" s="7">
        <f t="shared" si="14"/>
        <v>-0.24</v>
      </c>
      <c r="R19" s="8">
        <f t="shared" si="15"/>
        <v>1209677.4193548388</v>
      </c>
      <c r="S19" s="8">
        <f t="shared" si="16"/>
        <v>-290322.58064516127</v>
      </c>
      <c r="T19" s="8">
        <f t="shared" si="17"/>
        <v>-165.6</v>
      </c>
      <c r="U19" s="8">
        <f t="shared" si="0"/>
        <v>1516.036023143696</v>
      </c>
      <c r="V19" s="8">
        <f t="shared" si="1"/>
        <v>-618.61858967693308</v>
      </c>
      <c r="W19" s="13">
        <f t="shared" si="2"/>
        <v>0</v>
      </c>
      <c r="X19" s="8">
        <f t="shared" si="3"/>
        <v>-1431.6198199663684</v>
      </c>
      <c r="Y19" s="8">
        <f t="shared" si="4"/>
        <v>1012.4609759309536</v>
      </c>
      <c r="Z19" s="8">
        <f t="shared" si="5"/>
        <v>-140.134606151789</v>
      </c>
      <c r="AA19" s="8">
        <f t="shared" si="6"/>
        <v>-37.271646713423024</v>
      </c>
      <c r="AB19" s="8">
        <f t="shared" si="7"/>
        <v>145.00649464781651</v>
      </c>
      <c r="AC19" s="8">
        <f t="shared" si="8"/>
        <v>177.61757335927737</v>
      </c>
      <c r="AD19" s="13">
        <f t="shared" si="9"/>
        <v>1157.9862058598151</v>
      </c>
      <c r="AE19" s="8">
        <f t="shared" si="10"/>
        <v>1157.9862058598151</v>
      </c>
      <c r="AF19" s="8">
        <f t="shared" si="11"/>
        <v>-242.93150303340471</v>
      </c>
      <c r="AG19" s="6">
        <f t="shared" si="12"/>
        <v>-11557.427573453871</v>
      </c>
      <c r="AH19" s="6">
        <f t="shared" si="13"/>
        <v>-11552.419354838712</v>
      </c>
    </row>
    <row r="20" spans="1:34" x14ac:dyDescent="0.3">
      <c r="A20" s="10"/>
      <c r="B20" s="10"/>
      <c r="C20" s="10"/>
      <c r="D20" s="10"/>
      <c r="E20" s="10"/>
      <c r="F20" s="10"/>
      <c r="G20" s="10"/>
      <c r="P20" s="6">
        <v>1260</v>
      </c>
      <c r="Q20" s="7">
        <f t="shared" si="14"/>
        <v>-0.26</v>
      </c>
      <c r="R20" s="8">
        <f t="shared" si="15"/>
        <v>1190476.1904761905</v>
      </c>
      <c r="S20" s="8">
        <f t="shared" si="16"/>
        <v>-309523.80952380953</v>
      </c>
      <c r="T20" s="8">
        <f t="shared" si="17"/>
        <v>-179.4</v>
      </c>
      <c r="U20" s="8">
        <f t="shared" si="0"/>
        <v>1491.9719592842723</v>
      </c>
      <c r="V20" s="8">
        <f t="shared" si="1"/>
        <v>-618.61858967693308</v>
      </c>
      <c r="W20" s="13">
        <f t="shared" si="2"/>
        <v>0</v>
      </c>
      <c r="X20" s="8">
        <f t="shared" si="3"/>
        <v>-1408.8956958399183</v>
      </c>
      <c r="Y20" s="8">
        <f t="shared" si="4"/>
        <v>996.39016678919268</v>
      </c>
      <c r="Z20" s="8">
        <f t="shared" si="5"/>
        <v>-152.05117543117709</v>
      </c>
      <c r="AA20" s="8">
        <f t="shared" si="6"/>
        <v>-39.671772309428633</v>
      </c>
      <c r="AB20" s="8">
        <f t="shared" si="7"/>
        <v>157.1413677812871</v>
      </c>
      <c r="AC20" s="8">
        <f t="shared" si="8"/>
        <v>192.48150565572081</v>
      </c>
      <c r="AD20" s="13">
        <f t="shared" si="9"/>
        <v>1142.2472024264241</v>
      </c>
      <c r="AE20" s="8">
        <f t="shared" si="10"/>
        <v>1142.2472024264241</v>
      </c>
      <c r="AF20" s="8">
        <f t="shared" si="11"/>
        <v>-258.99840138217485</v>
      </c>
      <c r="AG20" s="6">
        <f t="shared" si="12"/>
        <v>-11373.976342129208</v>
      </c>
      <c r="AH20" s="6">
        <f t="shared" si="13"/>
        <v>-11369.047619047618</v>
      </c>
    </row>
    <row r="21" spans="1:34" x14ac:dyDescent="0.3">
      <c r="A21" s="10"/>
      <c r="B21" s="10"/>
      <c r="C21" s="10"/>
      <c r="D21" s="10"/>
      <c r="E21" s="10"/>
      <c r="F21" s="10"/>
      <c r="G21" s="10"/>
      <c r="P21" s="6">
        <v>1280</v>
      </c>
      <c r="Q21" s="7">
        <f t="shared" si="14"/>
        <v>-0.28000000000000003</v>
      </c>
      <c r="R21" s="8">
        <f t="shared" si="15"/>
        <v>1171875</v>
      </c>
      <c r="S21" s="8">
        <f t="shared" si="16"/>
        <v>-328125.00000000006</v>
      </c>
      <c r="T21" s="8">
        <f t="shared" si="17"/>
        <v>-193.20000000000002</v>
      </c>
      <c r="U21" s="8">
        <f t="shared" si="0"/>
        <v>1468.6598974204553</v>
      </c>
      <c r="V21" s="8">
        <f t="shared" si="1"/>
        <v>-618.61858967693308</v>
      </c>
      <c r="W21" s="13">
        <f t="shared" si="2"/>
        <v>0</v>
      </c>
      <c r="X21" s="8">
        <f t="shared" si="3"/>
        <v>-1386.8817005924195</v>
      </c>
      <c r="Y21" s="8">
        <f t="shared" si="4"/>
        <v>980.82157043311145</v>
      </c>
      <c r="Z21" s="8">
        <f t="shared" si="5"/>
        <v>-163.96655128339816</v>
      </c>
      <c r="AA21" s="8">
        <f t="shared" si="6"/>
        <v>-41.996893980559129</v>
      </c>
      <c r="AB21" s="8">
        <f t="shared" si="7"/>
        <v>169.25947253783335</v>
      </c>
      <c r="AC21" s="8">
        <f t="shared" si="8"/>
        <v>207.32489846925557</v>
      </c>
      <c r="AD21" s="13">
        <f t="shared" si="9"/>
        <v>1127.0355052169102</v>
      </c>
      <c r="AE21" s="8">
        <f t="shared" si="10"/>
        <v>1127.0355052169102</v>
      </c>
      <c r="AF21" s="8">
        <f t="shared" si="11"/>
        <v>-274.563209157546</v>
      </c>
      <c r="AG21" s="6">
        <f t="shared" si="12"/>
        <v>-11196.25796178344</v>
      </c>
      <c r="AH21" s="6">
        <f t="shared" si="13"/>
        <v>-11191.40625</v>
      </c>
    </row>
    <row r="22" spans="1:34" x14ac:dyDescent="0.3">
      <c r="A22" s="10"/>
      <c r="B22" s="10"/>
      <c r="C22" s="10"/>
      <c r="D22" s="10"/>
      <c r="E22" s="10"/>
      <c r="F22" s="10"/>
      <c r="G22" s="10"/>
      <c r="P22" s="6">
        <v>1300</v>
      </c>
      <c r="Q22" s="7">
        <f t="shared" si="14"/>
        <v>-0.3</v>
      </c>
      <c r="R22" s="8">
        <f t="shared" si="15"/>
        <v>1153846.1538461538</v>
      </c>
      <c r="S22" s="8">
        <f t="shared" si="16"/>
        <v>-346153.84615384613</v>
      </c>
      <c r="T22" s="8">
        <f t="shared" si="17"/>
        <v>-207</v>
      </c>
      <c r="U22" s="8">
        <f t="shared" si="0"/>
        <v>1446.0651297678328</v>
      </c>
      <c r="V22" s="8">
        <f t="shared" si="1"/>
        <v>-618.61858967693308</v>
      </c>
      <c r="W22" s="13">
        <f t="shared" si="2"/>
        <v>0</v>
      </c>
      <c r="X22" s="8">
        <f t="shared" si="3"/>
        <v>-1365.5450590448436</v>
      </c>
      <c r="Y22" s="8">
        <f t="shared" si="4"/>
        <v>965.73200781106345</v>
      </c>
      <c r="Z22" s="8">
        <f t="shared" si="5"/>
        <v>-175.88078878970603</v>
      </c>
      <c r="AA22" s="8">
        <f t="shared" si="6"/>
        <v>-44.250473446424088</v>
      </c>
      <c r="AB22" s="8">
        <f t="shared" si="7"/>
        <v>181.36194822928505</v>
      </c>
      <c r="AC22" s="8">
        <f t="shared" si="8"/>
        <v>222.14914733601253</v>
      </c>
      <c r="AD22" s="13">
        <f t="shared" si="9"/>
        <v>1112.3265326096214</v>
      </c>
      <c r="AE22" s="8">
        <f t="shared" si="10"/>
        <v>1112.3265326096214</v>
      </c>
      <c r="AF22" s="8">
        <f t="shared" si="11"/>
        <v>-289.6490997705979</v>
      </c>
      <c r="AG22" s="6">
        <f t="shared" si="12"/>
        <v>-11024.007839294462</v>
      </c>
      <c r="AH22" s="6">
        <f t="shared" si="13"/>
        <v>-11019.23076923077</v>
      </c>
    </row>
    <row r="23" spans="1:34" x14ac:dyDescent="0.3">
      <c r="A23" s="10"/>
      <c r="B23" s="10"/>
      <c r="C23" s="10"/>
      <c r="D23" s="10"/>
      <c r="E23" s="10"/>
      <c r="F23" s="10"/>
      <c r="G23" s="10"/>
      <c r="P23" s="6">
        <v>1320</v>
      </c>
      <c r="Q23" s="7">
        <f t="shared" si="14"/>
        <v>-0.32</v>
      </c>
      <c r="R23" s="8">
        <f t="shared" si="15"/>
        <v>1136363.6363636362</v>
      </c>
      <c r="S23" s="8">
        <f t="shared" si="16"/>
        <v>-363636.36363636359</v>
      </c>
      <c r="T23" s="8">
        <f t="shared" si="17"/>
        <v>-220.8</v>
      </c>
      <c r="U23" s="8">
        <f t="shared" si="0"/>
        <v>1424.1550520440776</v>
      </c>
      <c r="V23" s="8">
        <f t="shared" si="1"/>
        <v>-618.61858967693308</v>
      </c>
      <c r="W23" s="13">
        <f t="shared" si="2"/>
        <v>0</v>
      </c>
      <c r="X23" s="8">
        <f t="shared" si="3"/>
        <v>-1344.8549823926489</v>
      </c>
      <c r="Y23" s="8">
        <f t="shared" si="4"/>
        <v>951.09970466241089</v>
      </c>
      <c r="Z23" s="8">
        <f t="shared" si="5"/>
        <v>-187.79393969309677</v>
      </c>
      <c r="AA23" s="8">
        <f t="shared" si="6"/>
        <v>-46.435762625444603</v>
      </c>
      <c r="AB23" s="8">
        <f t="shared" si="7"/>
        <v>193.44984837435541</v>
      </c>
      <c r="AC23" s="8">
        <f t="shared" si="8"/>
        <v>236.95554270465598</v>
      </c>
      <c r="AD23" s="13">
        <f t="shared" si="9"/>
        <v>1098.0971918486919</v>
      </c>
      <c r="AE23" s="8">
        <f t="shared" si="10"/>
        <v>1098.0971918486919</v>
      </c>
      <c r="AF23" s="8">
        <f t="shared" si="11"/>
        <v>-304.27784218325434</v>
      </c>
      <c r="AG23" s="6">
        <f t="shared" si="12"/>
        <v>-10856.977417486969</v>
      </c>
      <c r="AH23" s="6">
        <f t="shared" si="13"/>
        <v>-10852.272727272728</v>
      </c>
    </row>
    <row r="24" spans="1:34" x14ac:dyDescent="0.3">
      <c r="P24" s="6">
        <v>1340</v>
      </c>
      <c r="Q24" s="7">
        <f t="shared" si="14"/>
        <v>-0.34</v>
      </c>
      <c r="R24" s="8">
        <f t="shared" si="15"/>
        <v>1119402.9850746267</v>
      </c>
      <c r="S24" s="8">
        <f t="shared" si="16"/>
        <v>-380597.01492537314</v>
      </c>
      <c r="T24" s="8">
        <f t="shared" si="17"/>
        <v>-234.60000000000002</v>
      </c>
      <c r="U24" s="8">
        <f t="shared" si="0"/>
        <v>1402.8990064911811</v>
      </c>
      <c r="V24" s="8">
        <f t="shared" si="1"/>
        <v>-618.61858967693308</v>
      </c>
      <c r="W24" s="13">
        <f t="shared" si="2"/>
        <v>0</v>
      </c>
      <c r="X24" s="8">
        <f t="shared" si="3"/>
        <v>-1324.7825199688782</v>
      </c>
      <c r="Y24" s="8">
        <f t="shared" si="4"/>
        <v>936.90418668237498</v>
      </c>
      <c r="Z24" s="8">
        <f t="shared" si="5"/>
        <v>-199.70605264743239</v>
      </c>
      <c r="AA24" s="8">
        <f t="shared" si="6"/>
        <v>-48.555819291658551</v>
      </c>
      <c r="AB24" s="8">
        <f t="shared" si="7"/>
        <v>205.52414712413537</v>
      </c>
      <c r="AC24" s="8">
        <f t="shared" si="8"/>
        <v>251.74527780693242</v>
      </c>
      <c r="AD24" s="13">
        <f t="shared" si="9"/>
        <v>1084.3257680190072</v>
      </c>
      <c r="AE24" s="8">
        <f t="shared" si="10"/>
        <v>1084.3257680190072</v>
      </c>
      <c r="AF24" s="8">
        <f t="shared" si="11"/>
        <v>-318.46990571792111</v>
      </c>
      <c r="AG24" s="6">
        <f t="shared" si="12"/>
        <v>-10694.932978420002</v>
      </c>
      <c r="AH24" s="6">
        <f t="shared" si="13"/>
        <v>-10690.298507462689</v>
      </c>
    </row>
    <row r="25" spans="1:34" x14ac:dyDescent="0.3">
      <c r="P25" s="6">
        <v>1360</v>
      </c>
      <c r="Q25" s="7">
        <f t="shared" si="14"/>
        <v>-0.36</v>
      </c>
      <c r="R25" s="8">
        <f t="shared" si="15"/>
        <v>1102941.1764705884</v>
      </c>
      <c r="S25" s="8">
        <f t="shared" si="16"/>
        <v>-397058.82352941181</v>
      </c>
      <c r="T25" s="8">
        <f t="shared" si="17"/>
        <v>-248.39999999999998</v>
      </c>
      <c r="U25" s="8">
        <f t="shared" si="0"/>
        <v>1382.2681387486641</v>
      </c>
      <c r="V25" s="8">
        <f t="shared" si="1"/>
        <v>-618.61858967693308</v>
      </c>
      <c r="W25" s="13">
        <f t="shared" si="2"/>
        <v>0</v>
      </c>
      <c r="X25" s="8">
        <f t="shared" si="3"/>
        <v>-1305.3004240869832</v>
      </c>
      <c r="Y25" s="8">
        <f t="shared" si="4"/>
        <v>923.12618393704611</v>
      </c>
      <c r="Z25" s="8">
        <f t="shared" si="5"/>
        <v>-211.61717344458293</v>
      </c>
      <c r="AA25" s="8">
        <f t="shared" si="6"/>
        <v>-50.613521350042689</v>
      </c>
      <c r="AB25" s="8">
        <f t="shared" si="7"/>
        <v>217.58574548928044</v>
      </c>
      <c r="AC25" s="8">
        <f t="shared" si="8"/>
        <v>266.51945628531382</v>
      </c>
      <c r="AD25" s="13">
        <f t="shared" si="9"/>
        <v>1070.9918228161771</v>
      </c>
      <c r="AE25" s="8">
        <f t="shared" si="10"/>
        <v>1070.9918228161771</v>
      </c>
      <c r="AF25" s="8">
        <f t="shared" si="11"/>
        <v>-332.2445556192153</v>
      </c>
      <c r="AG25" s="6">
        <f t="shared" si="12"/>
        <v>-10537.654552266767</v>
      </c>
      <c r="AH25" s="6">
        <f t="shared" si="13"/>
        <v>-10533.088235294119</v>
      </c>
    </row>
    <row r="26" spans="1:34" x14ac:dyDescent="0.3">
      <c r="P26" s="6">
        <v>1380</v>
      </c>
      <c r="Q26" s="7">
        <f t="shared" si="14"/>
        <v>-0.38</v>
      </c>
      <c r="R26" s="8">
        <f t="shared" si="15"/>
        <v>1086956.5217391306</v>
      </c>
      <c r="S26" s="8">
        <f t="shared" si="16"/>
        <v>-413043.47826086963</v>
      </c>
      <c r="T26" s="8">
        <f t="shared" si="17"/>
        <v>-262.2</v>
      </c>
      <c r="U26" s="8">
        <f t="shared" si="0"/>
        <v>1362.2352671725964</v>
      </c>
      <c r="V26" s="8">
        <f t="shared" si="1"/>
        <v>-618.61858967693308</v>
      </c>
      <c r="W26" s="13">
        <f t="shared" si="2"/>
        <v>0</v>
      </c>
      <c r="X26" s="8">
        <f t="shared" si="3"/>
        <v>-1286.3830266364473</v>
      </c>
      <c r="Y26" s="8">
        <f t="shared" si="4"/>
        <v>909.74754359013252</v>
      </c>
      <c r="Z26" s="8">
        <f t="shared" si="5"/>
        <v>-223.52734522181734</v>
      </c>
      <c r="AA26" s="8">
        <f t="shared" si="6"/>
        <v>-52.611579870502652</v>
      </c>
      <c r="AB26" s="8">
        <f t="shared" si="7"/>
        <v>229.63547722071124</v>
      </c>
      <c r="AC26" s="8">
        <f t="shared" si="8"/>
        <v>281.27909939623191</v>
      </c>
      <c r="AD26" s="13">
        <f t="shared" si="9"/>
        <v>1058.0761021177891</v>
      </c>
      <c r="AE26" s="8">
        <f t="shared" si="10"/>
        <v>1058.0761021177891</v>
      </c>
      <c r="AF26" s="8">
        <f t="shared" si="11"/>
        <v>-345.61994030597918</v>
      </c>
      <c r="AG26" s="6">
        <f t="shared" si="12"/>
        <v>-10384.934921074497</v>
      </c>
      <c r="AH26" s="6">
        <f t="shared" si="13"/>
        <v>-10380.434782608698</v>
      </c>
    </row>
    <row r="27" spans="1:34" x14ac:dyDescent="0.3">
      <c r="P27" s="6">
        <v>1400</v>
      </c>
      <c r="Q27" s="7">
        <f t="shared" si="14"/>
        <v>-0.4</v>
      </c>
      <c r="R27" s="8">
        <f t="shared" si="15"/>
        <v>1071428.5714285716</v>
      </c>
      <c r="S27" s="8">
        <f t="shared" si="16"/>
        <v>-428571.42857142864</v>
      </c>
      <c r="T27" s="8">
        <f t="shared" si="17"/>
        <v>-276</v>
      </c>
      <c r="U27" s="8">
        <f t="shared" si="0"/>
        <v>1342.7747633558452</v>
      </c>
      <c r="V27" s="8">
        <f t="shared" si="1"/>
        <v>-618.61858967693308</v>
      </c>
      <c r="W27" s="13">
        <f t="shared" si="2"/>
        <v>0</v>
      </c>
      <c r="X27" s="8">
        <f t="shared" si="3"/>
        <v>-1268.0061262559266</v>
      </c>
      <c r="Y27" s="8">
        <f t="shared" si="4"/>
        <v>896.75115011027344</v>
      </c>
      <c r="Z27" s="8">
        <f t="shared" si="5"/>
        <v>-235.43660865141769</v>
      </c>
      <c r="AA27" s="8">
        <f t="shared" si="6"/>
        <v>-54.55255100466384</v>
      </c>
      <c r="AB27" s="8">
        <f t="shared" si="7"/>
        <v>241.67411428284422</v>
      </c>
      <c r="AC27" s="8">
        <f t="shared" si="8"/>
        <v>296.02515271420521</v>
      </c>
      <c r="AD27" s="13">
        <f t="shared" si="9"/>
        <v>1045.5604514757788</v>
      </c>
      <c r="AE27" s="8">
        <f t="shared" si="10"/>
        <v>1045.5604514757788</v>
      </c>
      <c r="AF27" s="8">
        <f t="shared" si="11"/>
        <v>-358.61317114454988</v>
      </c>
      <c r="AG27" s="6">
        <f t="shared" si="12"/>
        <v>-10236.578707916287</v>
      </c>
      <c r="AH27" s="6">
        <f t="shared" si="13"/>
        <v>-10232.142857142857</v>
      </c>
    </row>
    <row r="28" spans="1:34" x14ac:dyDescent="0.3">
      <c r="P28" s="6">
        <v>1420</v>
      </c>
      <c r="Q28" s="7">
        <f t="shared" si="14"/>
        <v>-0.42</v>
      </c>
      <c r="R28" s="8">
        <f t="shared" si="15"/>
        <v>1056338.028169014</v>
      </c>
      <c r="S28" s="8">
        <f t="shared" si="16"/>
        <v>-443661.97183098586</v>
      </c>
      <c r="T28" s="8">
        <f t="shared" si="17"/>
        <v>-289.8</v>
      </c>
      <c r="U28" s="8">
        <f t="shared" si="0"/>
        <v>1323.8624427451991</v>
      </c>
      <c r="V28" s="8">
        <f t="shared" si="1"/>
        <v>-618.61858967693308</v>
      </c>
      <c r="W28" s="13">
        <f t="shared" si="2"/>
        <v>0</v>
      </c>
      <c r="X28" s="8">
        <f t="shared" si="3"/>
        <v>-1250.146885041054</v>
      </c>
      <c r="Y28" s="8">
        <f t="shared" si="4"/>
        <v>884.12085222139615</v>
      </c>
      <c r="Z28" s="8">
        <f t="shared" si="5"/>
        <v>-247.34500211426993</v>
      </c>
      <c r="AA28" s="8">
        <f t="shared" si="6"/>
        <v>-56.43884689560916</v>
      </c>
      <c r="AB28" s="8">
        <f t="shared" si="7"/>
        <v>253.70237190419448</v>
      </c>
      <c r="AC28" s="8">
        <f t="shared" si="8"/>
        <v>310.75849231829199</v>
      </c>
      <c r="AD28" s="13">
        <f t="shared" si="9"/>
        <v>1033.4277387489312</v>
      </c>
      <c r="AE28" s="8">
        <f t="shared" si="10"/>
        <v>1033.4277387489312</v>
      </c>
      <c r="AF28" s="8">
        <f t="shared" si="11"/>
        <v>-371.24039548062547</v>
      </c>
      <c r="AG28" s="6">
        <f t="shared" si="12"/>
        <v>-10092.401543016056</v>
      </c>
      <c r="AH28" s="6">
        <f t="shared" si="13"/>
        <v>-10088.028169014086</v>
      </c>
    </row>
    <row r="29" spans="1:34" x14ac:dyDescent="0.3">
      <c r="P29" s="6">
        <v>1440</v>
      </c>
      <c r="Q29" s="7">
        <f t="shared" si="14"/>
        <v>-0.44</v>
      </c>
      <c r="R29" s="8">
        <f t="shared" si="15"/>
        <v>1041666.6666666667</v>
      </c>
      <c r="S29" s="8">
        <f t="shared" si="16"/>
        <v>-458333.33333333337</v>
      </c>
      <c r="T29" s="8">
        <f t="shared" si="17"/>
        <v>-303.60000000000002</v>
      </c>
      <c r="U29" s="8">
        <f t="shared" si="0"/>
        <v>1305.4754643737383</v>
      </c>
      <c r="V29" s="8">
        <f t="shared" si="1"/>
        <v>-618.61858967693308</v>
      </c>
      <c r="W29" s="13">
        <f t="shared" si="2"/>
        <v>0</v>
      </c>
      <c r="X29" s="8">
        <f t="shared" si="3"/>
        <v>-1232.7837338599286</v>
      </c>
      <c r="Y29" s="8">
        <f t="shared" si="4"/>
        <v>871.84139594054363</v>
      </c>
      <c r="Z29" s="8">
        <f t="shared" si="5"/>
        <v>-259.25256185898866</v>
      </c>
      <c r="AA29" s="8">
        <f t="shared" si="6"/>
        <v>-58.272745678472582</v>
      </c>
      <c r="AB29" s="8">
        <f t="shared" si="7"/>
        <v>265.7209132141403</v>
      </c>
      <c r="AC29" s="8">
        <f t="shared" si="8"/>
        <v>325.47993047163436</v>
      </c>
      <c r="AD29" s="13">
        <f t="shared" si="9"/>
        <v>1021.6617831813105</v>
      </c>
      <c r="AE29" s="8">
        <f t="shared" si="10"/>
        <v>1021.6617831813106</v>
      </c>
      <c r="AF29" s="8">
        <f t="shared" si="11"/>
        <v>-383.51686358514354</v>
      </c>
      <c r="AG29" s="6">
        <f t="shared" si="12"/>
        <v>-9952.2292993630581</v>
      </c>
      <c r="AH29" s="6">
        <f t="shared" si="13"/>
        <v>-9947.9166666666679</v>
      </c>
    </row>
    <row r="30" spans="1:34" x14ac:dyDescent="0.3">
      <c r="P30" s="6">
        <v>1460</v>
      </c>
      <c r="Q30" s="7">
        <f t="shared" si="14"/>
        <v>-0.46</v>
      </c>
      <c r="R30" s="8">
        <f t="shared" si="15"/>
        <v>1027397.2602739726</v>
      </c>
      <c r="S30" s="8">
        <f t="shared" si="16"/>
        <v>-472602.73972602742</v>
      </c>
      <c r="T30" s="8">
        <f t="shared" si="17"/>
        <v>-317.40000000000003</v>
      </c>
      <c r="U30" s="8">
        <f t="shared" si="0"/>
        <v>1287.592238834372</v>
      </c>
      <c r="V30" s="8">
        <f t="shared" si="1"/>
        <v>-618.61858967693308</v>
      </c>
      <c r="W30" s="13">
        <f t="shared" si="2"/>
        <v>0</v>
      </c>
      <c r="X30" s="8">
        <f t="shared" si="3"/>
        <v>-1215.8962854508884</v>
      </c>
      <c r="Y30" s="8">
        <f t="shared" si="4"/>
        <v>859.89836311944021</v>
      </c>
      <c r="Z30" s="8">
        <f t="shared" si="5"/>
        <v>-271.15932214796277</v>
      </c>
      <c r="AA30" s="8">
        <f t="shared" si="6"/>
        <v>-60.056400659065815</v>
      </c>
      <c r="AB30" s="8">
        <f t="shared" si="7"/>
        <v>277.73035348673164</v>
      </c>
      <c r="AC30" s="8">
        <f t="shared" si="8"/>
        <v>340.19022081967415</v>
      </c>
      <c r="AD30" s="13">
        <f t="shared" si="9"/>
        <v>1010.2472903084879</v>
      </c>
      <c r="AE30" s="8">
        <f t="shared" si="10"/>
        <v>1010.2472903084879</v>
      </c>
      <c r="AF30" s="8">
        <f t="shared" si="11"/>
        <v>-395.45699009775694</v>
      </c>
      <c r="AG30" s="6">
        <f t="shared" si="12"/>
        <v>-9815.8973911526064</v>
      </c>
      <c r="AH30" s="6">
        <f t="shared" si="13"/>
        <v>-9811.6438356164381</v>
      </c>
    </row>
    <row r="31" spans="1:34" x14ac:dyDescent="0.3">
      <c r="P31" s="6">
        <v>1480</v>
      </c>
      <c r="Q31" s="7">
        <f t="shared" si="14"/>
        <v>-0.48</v>
      </c>
      <c r="R31" s="8">
        <f t="shared" si="15"/>
        <v>1013513.5135135135</v>
      </c>
      <c r="S31" s="8">
        <f t="shared" si="16"/>
        <v>-486486.48648648645</v>
      </c>
      <c r="T31" s="8">
        <f t="shared" si="17"/>
        <v>-331.2</v>
      </c>
      <c r="U31" s="8">
        <f t="shared" si="0"/>
        <v>1270.1923437149883</v>
      </c>
      <c r="V31" s="8">
        <f t="shared" si="1"/>
        <v>-618.61858967693308</v>
      </c>
      <c r="W31" s="13">
        <f t="shared" si="2"/>
        <v>0</v>
      </c>
      <c r="X31" s="8">
        <f t="shared" si="3"/>
        <v>-1199.4652545664167</v>
      </c>
      <c r="Y31" s="8">
        <f t="shared" si="4"/>
        <v>848.2781149691773</v>
      </c>
      <c r="Z31" s="8">
        <f t="shared" si="5"/>
        <v>-283.06531539156043</v>
      </c>
      <c r="AA31" s="8">
        <f t="shared" si="6"/>
        <v>-61.791848748291642</v>
      </c>
      <c r="AB31" s="8">
        <f t="shared" si="7"/>
        <v>289.73126401797811</v>
      </c>
      <c r="AC31" s="8">
        <f t="shared" si="8"/>
        <v>354.89006313941877</v>
      </c>
      <c r="AD31" s="13">
        <f t="shared" si="9"/>
        <v>999.16979214027037</v>
      </c>
      <c r="AE31" s="8">
        <f t="shared" si="10"/>
        <v>999.16979214027037</v>
      </c>
      <c r="AF31" s="8">
        <f t="shared" si="11"/>
        <v>-407.07441048840781</v>
      </c>
      <c r="AG31" s="6">
        <f t="shared" si="12"/>
        <v>-9683.2501291099998</v>
      </c>
      <c r="AH31" s="6">
        <f t="shared" si="13"/>
        <v>-9679.0540540540551</v>
      </c>
    </row>
    <row r="32" spans="1:34" x14ac:dyDescent="0.3">
      <c r="P32" s="6">
        <v>1500</v>
      </c>
      <c r="Q32" s="7">
        <f t="shared" si="14"/>
        <v>-0.5</v>
      </c>
      <c r="R32" s="8">
        <f t="shared" si="15"/>
        <v>1000000</v>
      </c>
      <c r="S32" s="8">
        <f t="shared" si="16"/>
        <v>-500000</v>
      </c>
      <c r="T32" s="8">
        <f t="shared" si="17"/>
        <v>-345</v>
      </c>
      <c r="U32" s="8">
        <f t="shared" si="0"/>
        <v>1253.2564457987885</v>
      </c>
      <c r="V32" s="8">
        <f t="shared" si="1"/>
        <v>-618.61858967693308</v>
      </c>
      <c r="W32" s="13">
        <f t="shared" si="2"/>
        <v>0</v>
      </c>
      <c r="X32" s="8">
        <f t="shared" si="3"/>
        <v>-1183.4723845055312</v>
      </c>
      <c r="Y32" s="8">
        <f t="shared" si="4"/>
        <v>836.96774010292165</v>
      </c>
      <c r="Z32" s="8">
        <f t="shared" si="5"/>
        <v>-294.97057227159655</v>
      </c>
      <c r="AA32" s="8">
        <f t="shared" si="6"/>
        <v>-63.481018221804881</v>
      </c>
      <c r="AB32" s="8">
        <f t="shared" si="7"/>
        <v>301.72417566497762</v>
      </c>
      <c r="AC32" s="8">
        <f t="shared" si="8"/>
        <v>369.58010767449878</v>
      </c>
      <c r="AD32" s="13">
        <f t="shared" si="9"/>
        <v>988.41559212744028</v>
      </c>
      <c r="AE32" s="8">
        <f t="shared" si="10"/>
        <v>988.41559212744028</v>
      </c>
      <c r="AF32" s="8">
        <f t="shared" si="11"/>
        <v>-418.38203300197478</v>
      </c>
      <c r="AG32" s="6">
        <f t="shared" si="12"/>
        <v>-9554.1401273885349</v>
      </c>
      <c r="AH32" s="6">
        <f t="shared" si="13"/>
        <v>-9550</v>
      </c>
    </row>
    <row r="33" spans="16:34" x14ac:dyDescent="0.3">
      <c r="P33" s="6">
        <v>1520</v>
      </c>
      <c r="Q33" s="7">
        <f t="shared" si="14"/>
        <v>-0.52</v>
      </c>
      <c r="R33" s="8">
        <f t="shared" si="15"/>
        <v>986842.10526315786</v>
      </c>
      <c r="S33" s="8">
        <f t="shared" si="16"/>
        <v>-513157.89473684214</v>
      </c>
      <c r="T33" s="8">
        <f t="shared" si="17"/>
        <v>-358.8</v>
      </c>
      <c r="U33" s="8">
        <f t="shared" si="0"/>
        <v>1236.7662294066993</v>
      </c>
      <c r="V33" s="8">
        <f t="shared" si="1"/>
        <v>-618.61858967693308</v>
      </c>
      <c r="W33" s="13">
        <f t="shared" si="2"/>
        <v>0</v>
      </c>
      <c r="X33" s="8">
        <f t="shared" si="3"/>
        <v>-1167.9003794462481</v>
      </c>
      <c r="Y33" s="8">
        <f t="shared" si="4"/>
        <v>825.95500668051488</v>
      </c>
      <c r="Z33" s="8">
        <f t="shared" si="5"/>
        <v>-306.87512185505403</v>
      </c>
      <c r="AA33" s="8">
        <f t="shared" si="6"/>
        <v>-65.125735867067618</v>
      </c>
      <c r="AB33" s="8">
        <f t="shared" si="7"/>
        <v>313.7095820751756</v>
      </c>
      <c r="AC33" s="8">
        <f t="shared" si="8"/>
        <v>384.26095909066777</v>
      </c>
      <c r="AD33" s="13">
        <f t="shared" si="9"/>
        <v>977.9717144718511</v>
      </c>
      <c r="AE33" s="8">
        <f t="shared" si="10"/>
        <v>977.97171447185121</v>
      </c>
      <c r="AF33" s="8">
        <f t="shared" si="11"/>
        <v>-429.39208650202676</v>
      </c>
      <c r="AG33" s="6">
        <f t="shared" si="12"/>
        <v>-9428.4277572913179</v>
      </c>
      <c r="AH33" s="6">
        <f t="shared" si="13"/>
        <v>-9424.3421052631584</v>
      </c>
    </row>
    <row r="34" spans="16:34" x14ac:dyDescent="0.3">
      <c r="P34" s="6">
        <v>1540</v>
      </c>
      <c r="Q34" s="7">
        <f t="shared" si="14"/>
        <v>-0.54</v>
      </c>
      <c r="R34" s="8">
        <f t="shared" si="15"/>
        <v>974025.97402597405</v>
      </c>
      <c r="S34" s="8">
        <f t="shared" si="16"/>
        <v>-525974.02597402607</v>
      </c>
      <c r="T34" s="8">
        <f t="shared" si="17"/>
        <v>-372.6</v>
      </c>
      <c r="U34" s="8">
        <f t="shared" si="0"/>
        <v>1220.7043303234952</v>
      </c>
      <c r="V34" s="8">
        <f t="shared" si="1"/>
        <v>-618.61858967693308</v>
      </c>
      <c r="W34" s="13">
        <f t="shared" si="2"/>
        <v>0</v>
      </c>
      <c r="X34" s="8">
        <f t="shared" si="3"/>
        <v>-1152.732842050842</v>
      </c>
      <c r="Y34" s="8">
        <f t="shared" si="4"/>
        <v>815.22831828206654</v>
      </c>
      <c r="Z34" s="8">
        <f t="shared" si="5"/>
        <v>-318.77899169894221</v>
      </c>
      <c r="AA34" s="8">
        <f t="shared" si="6"/>
        <v>-66.727733573492515</v>
      </c>
      <c r="AB34" s="8">
        <f t="shared" si="7"/>
        <v>325.68794263289709</v>
      </c>
      <c r="AC34" s="8">
        <f t="shared" si="8"/>
        <v>398.93318008499131</v>
      </c>
      <c r="AD34" s="13">
        <f t="shared" si="9"/>
        <v>967.82585738502189</v>
      </c>
      <c r="AE34" s="8">
        <f t="shared" si="10"/>
        <v>967.82585738502189</v>
      </c>
      <c r="AF34" s="8">
        <f t="shared" si="11"/>
        <v>-440.11616458649303</v>
      </c>
      <c r="AG34" s="6">
        <f t="shared" si="12"/>
        <v>-9305.9806435602604</v>
      </c>
      <c r="AH34" s="6">
        <f t="shared" si="13"/>
        <v>-9301.948051948053</v>
      </c>
    </row>
    <row r="35" spans="16:34" x14ac:dyDescent="0.3">
      <c r="P35" s="6">
        <v>1560</v>
      </c>
      <c r="Q35" s="7">
        <f t="shared" si="14"/>
        <v>-0.56000000000000005</v>
      </c>
      <c r="R35" s="8">
        <f t="shared" si="15"/>
        <v>961538.4615384615</v>
      </c>
      <c r="S35" s="8">
        <f t="shared" si="16"/>
        <v>-538461.5384615385</v>
      </c>
      <c r="T35" s="8">
        <f t="shared" si="17"/>
        <v>-386.40000000000003</v>
      </c>
      <c r="U35" s="8">
        <f t="shared" si="0"/>
        <v>1205.0542748065275</v>
      </c>
      <c r="V35" s="8">
        <f t="shared" si="1"/>
        <v>-618.61858967693308</v>
      </c>
      <c r="W35" s="13">
        <f t="shared" si="2"/>
        <v>0</v>
      </c>
      <c r="X35" s="8">
        <f t="shared" si="3"/>
        <v>-1137.9542158707031</v>
      </c>
      <c r="Y35" s="8">
        <f t="shared" si="4"/>
        <v>804.77667317588623</v>
      </c>
      <c r="Z35" s="8">
        <f t="shared" si="5"/>
        <v>-330.68220794709089</v>
      </c>
      <c r="AA35" s="8">
        <f t="shared" si="6"/>
        <v>-68.288654415650058</v>
      </c>
      <c r="AB35" s="8">
        <f t="shared" si="7"/>
        <v>337.65968514861697</v>
      </c>
      <c r="AC35" s="8">
        <f t="shared" si="8"/>
        <v>413.59729467991838</v>
      </c>
      <c r="AD35" s="13">
        <f t="shared" si="9"/>
        <v>957.96634994086435</v>
      </c>
      <c r="AE35" s="8">
        <f t="shared" si="10"/>
        <v>957.96634994086423</v>
      </c>
      <c r="AF35" s="8">
        <f t="shared" si="11"/>
        <v>-450.56526630981904</v>
      </c>
      <c r="AG35" s="6">
        <f t="shared" si="12"/>
        <v>-9186.673199412051</v>
      </c>
      <c r="AH35" s="6">
        <f t="shared" si="13"/>
        <v>-9182.6923076923085</v>
      </c>
    </row>
    <row r="36" spans="16:34" x14ac:dyDescent="0.3">
      <c r="P36" s="6">
        <v>1580</v>
      </c>
      <c r="Q36" s="7">
        <f t="shared" si="14"/>
        <v>-0.57999999999999996</v>
      </c>
      <c r="R36" s="8">
        <f t="shared" si="15"/>
        <v>949367.08860759484</v>
      </c>
      <c r="S36" s="8">
        <f t="shared" si="16"/>
        <v>-550632.91139240493</v>
      </c>
      <c r="T36" s="8">
        <f t="shared" si="17"/>
        <v>-400.2</v>
      </c>
      <c r="U36" s="8">
        <f t="shared" si="0"/>
        <v>1189.8004232266981</v>
      </c>
      <c r="V36" s="8">
        <f t="shared" si="1"/>
        <v>-618.61858967693308</v>
      </c>
      <c r="W36" s="13">
        <f t="shared" si="2"/>
        <v>0</v>
      </c>
      <c r="X36" s="8">
        <f t="shared" si="3"/>
        <v>-1123.5497321255043</v>
      </c>
      <c r="Y36" s="8">
        <f t="shared" si="4"/>
        <v>794.5896266799889</v>
      </c>
      <c r="Z36" s="8">
        <f t="shared" si="5"/>
        <v>-342.5847954195911</v>
      </c>
      <c r="AA36" s="8">
        <f t="shared" si="6"/>
        <v>-69.810058274461852</v>
      </c>
      <c r="AB36" s="8">
        <f t="shared" si="7"/>
        <v>349.62520831451332</v>
      </c>
      <c r="AC36" s="8">
        <f t="shared" si="8"/>
        <v>428.25379123107291</v>
      </c>
      <c r="AD36" s="13">
        <f t="shared" si="9"/>
        <v>948.38211220406299</v>
      </c>
      <c r="AE36" s="8">
        <f t="shared" si="10"/>
        <v>948.38211220406299</v>
      </c>
      <c r="AF36" s="8">
        <f t="shared" si="11"/>
        <v>-460.74983381230123</v>
      </c>
      <c r="AG36" s="6">
        <f t="shared" si="12"/>
        <v>-9070.3861968878482</v>
      </c>
      <c r="AH36" s="6">
        <f t="shared" si="13"/>
        <v>-9066.4556962025326</v>
      </c>
    </row>
    <row r="37" spans="16:34" x14ac:dyDescent="0.3">
      <c r="P37" s="6">
        <v>1600</v>
      </c>
      <c r="Q37" s="7">
        <f t="shared" si="14"/>
        <v>-0.6</v>
      </c>
      <c r="R37" s="8">
        <f t="shared" si="15"/>
        <v>937500</v>
      </c>
      <c r="S37" s="8">
        <f t="shared" si="16"/>
        <v>-562500</v>
      </c>
      <c r="T37" s="8">
        <f t="shared" si="17"/>
        <v>-414</v>
      </c>
      <c r="U37" s="8">
        <f t="shared" si="0"/>
        <v>1174.9279179363643</v>
      </c>
      <c r="V37" s="8">
        <f t="shared" si="1"/>
        <v>-618.61858967693308</v>
      </c>
      <c r="W37" s="13">
        <f t="shared" si="2"/>
        <v>0</v>
      </c>
      <c r="X37" s="8">
        <f t="shared" si="3"/>
        <v>-1109.5053604739355</v>
      </c>
      <c r="Y37" s="8">
        <f t="shared" si="4"/>
        <v>784.65725634648913</v>
      </c>
      <c r="Z37" s="8">
        <f t="shared" si="5"/>
        <v>-354.48677769553018</v>
      </c>
      <c r="AA37" s="8">
        <f t="shared" si="6"/>
        <v>-71.293427036803337</v>
      </c>
      <c r="AB37" s="8">
        <f t="shared" si="7"/>
        <v>361.58488394789435</v>
      </c>
      <c r="AC37" s="8">
        <f t="shared" si="8"/>
        <v>442.90312517521431</v>
      </c>
      <c r="AD37" s="13">
        <f t="shared" si="9"/>
        <v>939.06261834748523</v>
      </c>
      <c r="AE37" s="8">
        <f t="shared" si="10"/>
        <v>939.06261834748511</v>
      </c>
      <c r="AF37" s="8">
        <f t="shared" si="11"/>
        <v>-470.67978712722163</v>
      </c>
      <c r="AG37" s="6">
        <f t="shared" si="12"/>
        <v>-8957.0063694267519</v>
      </c>
      <c r="AH37" s="6">
        <f t="shared" si="13"/>
        <v>-8953.125</v>
      </c>
    </row>
    <row r="38" spans="16:34" x14ac:dyDescent="0.3">
      <c r="P38" s="6">
        <v>1620</v>
      </c>
      <c r="Q38" s="7">
        <f t="shared" si="14"/>
        <v>-0.62</v>
      </c>
      <c r="R38" s="8">
        <f t="shared" si="15"/>
        <v>925925.92592592584</v>
      </c>
      <c r="S38" s="8">
        <f t="shared" si="16"/>
        <v>-574074.07407407404</v>
      </c>
      <c r="T38" s="8">
        <f t="shared" si="17"/>
        <v>-427.8</v>
      </c>
      <c r="U38" s="8">
        <f t="shared" si="0"/>
        <v>1160.4226349988783</v>
      </c>
      <c r="V38" s="8">
        <f t="shared" si="1"/>
        <v>-618.61858967693308</v>
      </c>
      <c r="W38" s="13">
        <f t="shared" si="2"/>
        <v>0</v>
      </c>
      <c r="X38" s="8">
        <f t="shared" si="3"/>
        <v>-1095.8077634310475</v>
      </c>
      <c r="Y38" s="8">
        <f t="shared" si="4"/>
        <v>774.97012972492757</v>
      </c>
      <c r="Z38" s="8">
        <f t="shared" si="5"/>
        <v>-366.38817718959507</v>
      </c>
      <c r="AA38" s="8">
        <f t="shared" si="6"/>
        <v>-72.740169409951122</v>
      </c>
      <c r="AB38" s="8">
        <f t="shared" si="7"/>
        <v>373.53905904216026</v>
      </c>
      <c r="AC38" s="8">
        <f t="shared" si="8"/>
        <v>457.54572154244812</v>
      </c>
      <c r="AD38" s="13">
        <f t="shared" si="9"/>
        <v>929.99786250030365</v>
      </c>
      <c r="AE38" s="8">
        <f t="shared" si="10"/>
        <v>929.99786250030354</v>
      </c>
      <c r="AF38" s="8">
        <f t="shared" si="11"/>
        <v>-480.36455640967472</v>
      </c>
      <c r="AG38" s="6">
        <f t="shared" si="12"/>
        <v>-8846.426043878273</v>
      </c>
      <c r="AH38" s="6">
        <f t="shared" si="13"/>
        <v>-8842.5925925925931</v>
      </c>
    </row>
    <row r="39" spans="16:34" x14ac:dyDescent="0.3">
      <c r="P39" s="6">
        <v>1640</v>
      </c>
      <c r="Q39" s="7">
        <f t="shared" si="14"/>
        <v>-0.64</v>
      </c>
      <c r="R39" s="8">
        <f t="shared" si="15"/>
        <v>914634.14634146332</v>
      </c>
      <c r="S39" s="8">
        <f t="shared" si="16"/>
        <v>-585365.85365853657</v>
      </c>
      <c r="T39" s="8">
        <f t="shared" si="17"/>
        <v>-441.6</v>
      </c>
      <c r="U39" s="8">
        <f t="shared" si="0"/>
        <v>1146.2711394501114</v>
      </c>
      <c r="V39" s="8">
        <f t="shared" si="1"/>
        <v>-618.61858967693308</v>
      </c>
      <c r="W39" s="13">
        <f t="shared" si="2"/>
        <v>0</v>
      </c>
      <c r="X39" s="8">
        <f t="shared" si="3"/>
        <v>-1082.4442541209128</v>
      </c>
      <c r="Y39" s="8">
        <f t="shared" si="4"/>
        <v>765.51927448437971</v>
      </c>
      <c r="Z39" s="8">
        <f t="shared" si="5"/>
        <v>-378.2890152230741</v>
      </c>
      <c r="AA39" s="8">
        <f t="shared" si="6"/>
        <v>-74.151625383753782</v>
      </c>
      <c r="AB39" s="8">
        <f t="shared" si="7"/>
        <v>385.48805764315932</v>
      </c>
      <c r="AC39" s="8">
        <f t="shared" si="8"/>
        <v>472.18197725456298</v>
      </c>
      <c r="AD39" s="13">
        <f t="shared" si="9"/>
        <v>921.1783270937176</v>
      </c>
      <c r="AE39" s="8">
        <f t="shared" si="10"/>
        <v>921.1783270937176</v>
      </c>
      <c r="AF39" s="8">
        <f t="shared" si="11"/>
        <v>-489.81311180719001</v>
      </c>
      <c r="AG39" s="6">
        <f t="shared" si="12"/>
        <v>-8738.5427994407328</v>
      </c>
      <c r="AH39" s="6">
        <f t="shared" si="13"/>
        <v>-8734.7560975609758</v>
      </c>
    </row>
    <row r="40" spans="16:34" x14ac:dyDescent="0.3">
      <c r="P40" s="6">
        <v>1660</v>
      </c>
      <c r="Q40" s="7">
        <f t="shared" si="14"/>
        <v>-0.66</v>
      </c>
      <c r="R40" s="8">
        <f t="shared" si="15"/>
        <v>903614.45783132524</v>
      </c>
      <c r="S40" s="8">
        <f t="shared" si="16"/>
        <v>-596385.54216867464</v>
      </c>
      <c r="T40" s="8">
        <f t="shared" si="17"/>
        <v>-455.40000000000003</v>
      </c>
      <c r="U40" s="8">
        <f t="shared" si="0"/>
        <v>1132.4606437940861</v>
      </c>
      <c r="V40" s="8">
        <f t="shared" si="1"/>
        <v>-618.61858967693308</v>
      </c>
      <c r="W40" s="13">
        <f t="shared" si="2"/>
        <v>0</v>
      </c>
      <c r="X40" s="8">
        <f t="shared" si="3"/>
        <v>-1069.4027570833114</v>
      </c>
      <c r="Y40" s="8">
        <f t="shared" si="4"/>
        <v>756.29615069541114</v>
      </c>
      <c r="Z40" s="8">
        <f t="shared" si="5"/>
        <v>-390.18931208972333</v>
      </c>
      <c r="AA40" s="8">
        <f t="shared" si="6"/>
        <v>-75.529070370236212</v>
      </c>
      <c r="AB40" s="8">
        <f t="shared" si="7"/>
        <v>397.43218256709361</v>
      </c>
      <c r="AC40" s="8">
        <f t="shared" si="8"/>
        <v>486.81226322928296</v>
      </c>
      <c r="AD40" s="13">
        <f t="shared" si="9"/>
        <v>912.5949534936284</v>
      </c>
      <c r="AE40" s="8">
        <f t="shared" si="10"/>
        <v>912.59495349362828</v>
      </c>
      <c r="AF40" s="8">
        <f t="shared" si="11"/>
        <v>-499.03399117103015</v>
      </c>
      <c r="AG40" s="6">
        <f t="shared" si="12"/>
        <v>-8633.2591512546987</v>
      </c>
      <c r="AH40" s="6">
        <f t="shared" si="13"/>
        <v>-8629.5180722891582</v>
      </c>
    </row>
    <row r="41" spans="16:34" x14ac:dyDescent="0.3">
      <c r="P41" s="6">
        <v>1680</v>
      </c>
      <c r="Q41" s="7">
        <f t="shared" si="14"/>
        <v>-0.68</v>
      </c>
      <c r="R41" s="8">
        <f t="shared" si="15"/>
        <v>892857.14285714272</v>
      </c>
      <c r="S41" s="8">
        <f t="shared" si="16"/>
        <v>-607142.85714285704</v>
      </c>
      <c r="T41" s="8">
        <f t="shared" si="17"/>
        <v>-469.20000000000005</v>
      </c>
      <c r="U41" s="8">
        <f t="shared" si="0"/>
        <v>1118.9789694632038</v>
      </c>
      <c r="V41" s="8">
        <f t="shared" si="1"/>
        <v>-618.61858967693308</v>
      </c>
      <c r="W41" s="13">
        <f t="shared" si="2"/>
        <v>0</v>
      </c>
      <c r="X41" s="8">
        <f t="shared" si="3"/>
        <v>-1056.6717718799384</v>
      </c>
      <c r="Y41" s="8">
        <f t="shared" si="4"/>
        <v>747.29262509189425</v>
      </c>
      <c r="Z41" s="8">
        <f t="shared" si="5"/>
        <v>-402.0890871169297</v>
      </c>
      <c r="AA41" s="8">
        <f t="shared" si="6"/>
        <v>-76.873719047516374</v>
      </c>
      <c r="AB41" s="8">
        <f t="shared" si="7"/>
        <v>409.3717169745882</v>
      </c>
      <c r="AC41" s="8">
        <f t="shared" si="8"/>
        <v>501.43692630833573</v>
      </c>
      <c r="AD41" s="13">
        <f t="shared" si="9"/>
        <v>904.23911472969417</v>
      </c>
      <c r="AE41" s="8">
        <f t="shared" si="10"/>
        <v>904.23911472969417</v>
      </c>
      <c r="AF41" s="8">
        <f t="shared" si="11"/>
        <v>-508.03532578811217</v>
      </c>
      <c r="AG41" s="6">
        <f t="shared" si="12"/>
        <v>-8530.4822565969043</v>
      </c>
      <c r="AH41" s="6">
        <f t="shared" si="13"/>
        <v>-8526.7857142857156</v>
      </c>
    </row>
    <row r="42" spans="16:34" x14ac:dyDescent="0.3">
      <c r="P42" s="6">
        <v>1700</v>
      </c>
      <c r="Q42" s="7">
        <f t="shared" si="14"/>
        <v>-0.7</v>
      </c>
      <c r="R42" s="8">
        <f t="shared" si="15"/>
        <v>882352.9411764706</v>
      </c>
      <c r="S42" s="8">
        <f t="shared" si="16"/>
        <v>-617647.0588235294</v>
      </c>
      <c r="T42" s="8">
        <f t="shared" si="17"/>
        <v>-482.99999999999994</v>
      </c>
      <c r="U42" s="8">
        <f t="shared" si="0"/>
        <v>1105.8145109989312</v>
      </c>
      <c r="V42" s="8">
        <f t="shared" si="1"/>
        <v>-618.61858967693308</v>
      </c>
      <c r="W42" s="13">
        <f t="shared" si="2"/>
        <v>0</v>
      </c>
      <c r="X42" s="8">
        <f t="shared" si="3"/>
        <v>-1044.2403392695865</v>
      </c>
      <c r="Y42" s="8">
        <f t="shared" si="4"/>
        <v>738.50094714963689</v>
      </c>
      <c r="Z42" s="8">
        <f t="shared" si="5"/>
        <v>-413.98835872255563</v>
      </c>
      <c r="AA42" s="8">
        <f t="shared" si="6"/>
        <v>-78.18672893239011</v>
      </c>
      <c r="AB42" s="8">
        <f t="shared" si="7"/>
        <v>421.30692581411768</v>
      </c>
      <c r="AC42" s="8">
        <f t="shared" si="8"/>
        <v>516.05629102549642</v>
      </c>
      <c r="AD42" s="13">
        <f t="shared" si="9"/>
        <v>896.10259014811857</v>
      </c>
      <c r="AE42" s="8">
        <f t="shared" si="10"/>
        <v>896.10259014811857</v>
      </c>
      <c r="AF42" s="8">
        <f t="shared" si="11"/>
        <v>-516.82486429655705</v>
      </c>
      <c r="AG42" s="6">
        <f t="shared" si="12"/>
        <v>-8430.123641813414</v>
      </c>
      <c r="AH42" s="6">
        <f t="shared" si="13"/>
        <v>-8426.4705882352955</v>
      </c>
    </row>
    <row r="43" spans="16:34" x14ac:dyDescent="0.3">
      <c r="P43" s="6">
        <v>1720</v>
      </c>
      <c r="Q43" s="7">
        <f t="shared" si="14"/>
        <v>-0.72</v>
      </c>
      <c r="R43" s="8">
        <f t="shared" si="15"/>
        <v>872093.02325581398</v>
      </c>
      <c r="S43" s="8">
        <f t="shared" si="16"/>
        <v>-627906.97674418602</v>
      </c>
      <c r="T43" s="8">
        <f t="shared" si="17"/>
        <v>-496.79999999999995</v>
      </c>
      <c r="U43" s="8">
        <f t="shared" si="0"/>
        <v>1092.9562027315017</v>
      </c>
      <c r="V43" s="8">
        <f t="shared" si="1"/>
        <v>-618.61858967693308</v>
      </c>
      <c r="W43" s="13">
        <f t="shared" si="2"/>
        <v>0</v>
      </c>
      <c r="X43" s="8">
        <f t="shared" si="3"/>
        <v>-1032.0980097431959</v>
      </c>
      <c r="Y43" s="8">
        <f t="shared" si="4"/>
        <v>729.91372683394343</v>
      </c>
      <c r="Z43" s="8">
        <f t="shared" si="5"/>
        <v>-425.88714446781921</v>
      </c>
      <c r="AA43" s="8">
        <f t="shared" si="6"/>
        <v>-79.46920370366206</v>
      </c>
      <c r="AB43" s="8">
        <f t="shared" si="7"/>
        <v>433.23805714669999</v>
      </c>
      <c r="AC43" s="8">
        <f t="shared" si="8"/>
        <v>530.67066122919698</v>
      </c>
      <c r="AD43" s="13">
        <f t="shared" si="9"/>
        <v>888.17754183159025</v>
      </c>
      <c r="AE43" s="8">
        <f t="shared" si="10"/>
        <v>888.17754183159025</v>
      </c>
      <c r="AF43" s="8">
        <f t="shared" si="11"/>
        <v>-525.40999493271249</v>
      </c>
      <c r="AG43" s="6">
        <f t="shared" si="12"/>
        <v>-8332.0989483039539</v>
      </c>
      <c r="AH43" s="6">
        <f t="shared" si="13"/>
        <v>-8328.4883720930229</v>
      </c>
    </row>
    <row r="44" spans="16:34" x14ac:dyDescent="0.3">
      <c r="P44" s="6">
        <v>1740</v>
      </c>
      <c r="Q44" s="7">
        <f t="shared" si="14"/>
        <v>-0.74</v>
      </c>
      <c r="R44" s="8">
        <f t="shared" si="15"/>
        <v>862068.96551724139</v>
      </c>
      <c r="S44" s="8">
        <f t="shared" si="16"/>
        <v>-637931.03448275861</v>
      </c>
      <c r="T44" s="8">
        <f t="shared" si="17"/>
        <v>-510.59999999999997</v>
      </c>
      <c r="U44" s="8">
        <f t="shared" si="0"/>
        <v>1080.3934877575764</v>
      </c>
      <c r="V44" s="8">
        <f t="shared" si="1"/>
        <v>-618.61858967693308</v>
      </c>
      <c r="W44" s="13">
        <f t="shared" si="2"/>
        <v>0</v>
      </c>
      <c r="X44" s="8">
        <f t="shared" si="3"/>
        <v>-1020.2348142289063</v>
      </c>
      <c r="Y44" s="8">
        <f t="shared" si="4"/>
        <v>721.52391388182912</v>
      </c>
      <c r="Z44" s="8">
        <f t="shared" si="5"/>
        <v>-437.7854611065261</v>
      </c>
      <c r="AA44" s="8">
        <f t="shared" si="6"/>
        <v>-80.722196296284181</v>
      </c>
      <c r="AB44" s="8">
        <f t="shared" si="7"/>
        <v>445.16534336260889</v>
      </c>
      <c r="AC44" s="8">
        <f t="shared" si="8"/>
        <v>545.28032157287032</v>
      </c>
      <c r="AD44" s="13">
        <f t="shared" si="9"/>
        <v>880.45649264420319</v>
      </c>
      <c r="AE44" s="8">
        <f t="shared" si="10"/>
        <v>880.45649264420319</v>
      </c>
      <c r="AF44" s="8">
        <f t="shared" si="11"/>
        <v>-533.79776624389876</v>
      </c>
      <c r="AG44" s="6">
        <f t="shared" si="12"/>
        <v>-8236.3276960245985</v>
      </c>
      <c r="AH44" s="6">
        <f t="shared" si="13"/>
        <v>-8232.7586206896558</v>
      </c>
    </row>
    <row r="45" spans="16:34" x14ac:dyDescent="0.3">
      <c r="P45" s="6">
        <v>1760</v>
      </c>
      <c r="Q45" s="7">
        <f t="shared" si="14"/>
        <v>-0.76</v>
      </c>
      <c r="R45" s="8">
        <f t="shared" si="15"/>
        <v>852272.72727272729</v>
      </c>
      <c r="S45" s="8">
        <f t="shared" si="16"/>
        <v>-647727.27272727271</v>
      </c>
      <c r="T45" s="8">
        <f t="shared" si="17"/>
        <v>-524.4</v>
      </c>
      <c r="U45" s="8">
        <f t="shared" si="0"/>
        <v>1068.1162890330586</v>
      </c>
      <c r="V45" s="8">
        <f t="shared" si="1"/>
        <v>-618.61858967693308</v>
      </c>
      <c r="W45" s="13">
        <f t="shared" si="2"/>
        <v>0</v>
      </c>
      <c r="X45" s="8">
        <f t="shared" si="3"/>
        <v>-1008.641236794487</v>
      </c>
      <c r="Y45" s="8">
        <f t="shared" si="4"/>
        <v>713.32477849680834</v>
      </c>
      <c r="Z45" s="8">
        <f t="shared" si="5"/>
        <v>-449.68332463094504</v>
      </c>
      <c r="AA45" s="8">
        <f t="shared" si="6"/>
        <v>-81.946711784528503</v>
      </c>
      <c r="AB45" s="8">
        <f t="shared" si="7"/>
        <v>457.08900229981089</v>
      </c>
      <c r="AC45" s="8">
        <f t="shared" si="8"/>
        <v>559.88553888491685</v>
      </c>
      <c r="AD45" s="13">
        <f t="shared" si="9"/>
        <v>872.93230577208806</v>
      </c>
      <c r="AE45" s="8">
        <f t="shared" si="10"/>
        <v>872.93230577208817</v>
      </c>
      <c r="AF45" s="8">
        <f t="shared" si="11"/>
        <v>-541.99490638892178</v>
      </c>
      <c r="AG45" s="6">
        <f t="shared" si="12"/>
        <v>-8142.733063115229</v>
      </c>
      <c r="AH45" s="6">
        <f t="shared" si="13"/>
        <v>-8139.204545454546</v>
      </c>
    </row>
    <row r="46" spans="16:34" x14ac:dyDescent="0.3">
      <c r="P46" s="6">
        <v>1780</v>
      </c>
      <c r="Q46" s="7">
        <f t="shared" si="14"/>
        <v>-0.78</v>
      </c>
      <c r="R46" s="8">
        <f t="shared" si="15"/>
        <v>842696.62921348319</v>
      </c>
      <c r="S46" s="8">
        <f t="shared" si="16"/>
        <v>-657303.37078651693</v>
      </c>
      <c r="T46" s="8">
        <f t="shared" si="17"/>
        <v>-538.20000000000005</v>
      </c>
      <c r="U46" s="8">
        <f t="shared" si="0"/>
        <v>1056.1149824147096</v>
      </c>
      <c r="V46" s="8">
        <f t="shared" si="1"/>
        <v>-618.61858967693308</v>
      </c>
      <c r="W46" s="13">
        <f t="shared" si="2"/>
        <v>0</v>
      </c>
      <c r="X46" s="8">
        <f t="shared" si="3"/>
        <v>-997.30818919005446</v>
      </c>
      <c r="Y46" s="8">
        <f t="shared" si="4"/>
        <v>705.3098933451588</v>
      </c>
      <c r="Z46" s="8">
        <f t="shared" si="5"/>
        <v>-461.58075031459151</v>
      </c>
      <c r="AA46" s="8">
        <f t="shared" si="6"/>
        <v>-83.143710070789851</v>
      </c>
      <c r="AB46" s="8">
        <f t="shared" si="7"/>
        <v>469.00923827289034</v>
      </c>
      <c r="AC46" s="8">
        <f t="shared" si="8"/>
        <v>574.48656342902837</v>
      </c>
      <c r="AD46" s="13">
        <f t="shared" si="9"/>
        <v>865.59816564213429</v>
      </c>
      <c r="AE46" s="8">
        <f t="shared" si="10"/>
        <v>865.5981656421344</v>
      </c>
      <c r="AF46" s="8">
        <f t="shared" si="11"/>
        <v>-550.00784113742759</v>
      </c>
      <c r="AG46" s="6">
        <f t="shared" si="12"/>
        <v>-8051.2416803835968</v>
      </c>
      <c r="AH46" s="6">
        <f t="shared" si="13"/>
        <v>-8047.7528089887646</v>
      </c>
    </row>
    <row r="47" spans="16:34" x14ac:dyDescent="0.3">
      <c r="P47" s="6">
        <v>1800</v>
      </c>
      <c r="Q47" s="7">
        <f t="shared" si="14"/>
        <v>-0.8</v>
      </c>
      <c r="R47" s="8">
        <f t="shared" si="15"/>
        <v>833333.33333333326</v>
      </c>
      <c r="S47" s="8">
        <f t="shared" si="16"/>
        <v>-666666.66666666663</v>
      </c>
      <c r="T47" s="8">
        <f t="shared" si="17"/>
        <v>-552</v>
      </c>
      <c r="U47" s="8">
        <f t="shared" si="0"/>
        <v>1044.3803714989904</v>
      </c>
      <c r="V47" s="8">
        <f t="shared" si="1"/>
        <v>-618.61858967693308</v>
      </c>
      <c r="W47" s="13">
        <f t="shared" si="2"/>
        <v>0</v>
      </c>
      <c r="X47" s="8">
        <f t="shared" si="3"/>
        <v>-986.22698708794258</v>
      </c>
      <c r="Y47" s="8">
        <f t="shared" si="4"/>
        <v>697.47311675243463</v>
      </c>
      <c r="Z47" s="8">
        <f t="shared" si="5"/>
        <v>-473.47775275215793</v>
      </c>
      <c r="AA47" s="8">
        <f t="shared" si="6"/>
        <v>-84.314108395134127</v>
      </c>
      <c r="AB47" s="8">
        <f t="shared" si="7"/>
        <v>480.92624302038251</v>
      </c>
      <c r="AC47" s="8">
        <f t="shared" si="8"/>
        <v>589.08363006457046</v>
      </c>
      <c r="AD47" s="13">
        <f t="shared" si="9"/>
        <v>858.44756011161735</v>
      </c>
      <c r="AE47" s="8">
        <f t="shared" si="10"/>
        <v>858.44756011161735</v>
      </c>
      <c r="AF47" s="8">
        <f t="shared" si="11"/>
        <v>-557.84271066929966</v>
      </c>
      <c r="AG47" s="6">
        <f t="shared" si="12"/>
        <v>-7961.7834394904448</v>
      </c>
      <c r="AH47" s="6">
        <f t="shared" si="13"/>
        <v>-7958.3333333333339</v>
      </c>
    </row>
    <row r="48" spans="16:34" x14ac:dyDescent="0.3">
      <c r="P48" s="6">
        <v>1820</v>
      </c>
      <c r="Q48" s="7">
        <f t="shared" si="14"/>
        <v>-0.82</v>
      </c>
      <c r="R48" s="8">
        <f t="shared" si="15"/>
        <v>824175.82417582429</v>
      </c>
      <c r="S48" s="8">
        <f t="shared" si="16"/>
        <v>-675824.17582417594</v>
      </c>
      <c r="T48" s="8">
        <f t="shared" si="17"/>
        <v>-565.79999999999995</v>
      </c>
      <c r="U48" s="8">
        <f t="shared" si="0"/>
        <v>1032.9036641198809</v>
      </c>
      <c r="V48" s="8">
        <f t="shared" si="1"/>
        <v>-618.61858967693308</v>
      </c>
      <c r="W48" s="13">
        <f t="shared" si="2"/>
        <v>0</v>
      </c>
      <c r="X48" s="8">
        <f t="shared" si="3"/>
        <v>-975.3893278891743</v>
      </c>
      <c r="Y48" s="8">
        <f t="shared" si="4"/>
        <v>689.80857700790261</v>
      </c>
      <c r="Z48" s="8">
        <f t="shared" si="5"/>
        <v>-485.3743458968118</v>
      </c>
      <c r="AA48" s="8">
        <f t="shared" si="6"/>
        <v>-85.458783679382933</v>
      </c>
      <c r="AB48" s="8">
        <f t="shared" si="7"/>
        <v>492.84019657767107</v>
      </c>
      <c r="AC48" s="8">
        <f t="shared" si="8"/>
        <v>603.67695931578953</v>
      </c>
      <c r="AD48" s="13">
        <f t="shared" si="9"/>
        <v>851.47426383098082</v>
      </c>
      <c r="AE48" s="8">
        <f t="shared" si="10"/>
        <v>851.47426383098082</v>
      </c>
      <c r="AF48" s="8">
        <f t="shared" si="11"/>
        <v>-565.50538526640548</v>
      </c>
      <c r="AG48" s="6">
        <f t="shared" si="12"/>
        <v>-7874.2913137817604</v>
      </c>
      <c r="AH48" s="6">
        <f t="shared" si="13"/>
        <v>-7870.8791208791217</v>
      </c>
    </row>
    <row r="49" spans="17:32" x14ac:dyDescent="0.3"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7:32" x14ac:dyDescent="0.3"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7:32" x14ac:dyDescent="0.3"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7:32" x14ac:dyDescent="0.3"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7:32" x14ac:dyDescent="0.3"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7:32" x14ac:dyDescent="0.3"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7:32" x14ac:dyDescent="0.3"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7:32" x14ac:dyDescent="0.3"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</sheetData>
  <mergeCells count="1">
    <mergeCell ref="A11:G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topLeftCell="AA1" zoomScale="85" zoomScaleNormal="85" workbookViewId="0">
      <pane ySplit="1" topLeftCell="A2" activePane="bottomLeft" state="frozen"/>
      <selection pane="bottomLeft" activeCell="P32" sqref="P32:AI32"/>
    </sheetView>
  </sheetViews>
  <sheetFormatPr defaultRowHeight="14" x14ac:dyDescent="0.3"/>
  <cols>
    <col min="1" max="1" width="12.25" style="6" customWidth="1"/>
    <col min="2" max="2" width="8.6640625" style="6"/>
    <col min="3" max="4" width="18.83203125" style="6" customWidth="1"/>
    <col min="5" max="5" width="18.1640625" style="6" customWidth="1"/>
    <col min="6" max="6" width="33.1640625" style="6" customWidth="1"/>
    <col min="7" max="7" width="12.5" style="6" customWidth="1"/>
    <col min="8" max="9" width="12.4140625" style="6" customWidth="1"/>
    <col min="10" max="11" width="10.75" style="6" customWidth="1"/>
    <col min="12" max="13" width="15.25" style="6" customWidth="1"/>
    <col min="14" max="14" width="12.83203125" style="6" customWidth="1"/>
    <col min="15" max="15" width="35.6640625" style="6" customWidth="1"/>
    <col min="16" max="16" width="16.75" style="6" customWidth="1"/>
    <col min="17" max="17" width="13.25" style="6" customWidth="1"/>
    <col min="18" max="18" width="16.4140625" style="6" customWidth="1"/>
    <col min="19" max="19" width="30.75" style="6" customWidth="1"/>
    <col min="20" max="20" width="36.1640625" style="6" customWidth="1"/>
    <col min="21" max="22" width="54.75" style="6" customWidth="1"/>
    <col min="23" max="23" width="26.58203125" style="6" customWidth="1"/>
    <col min="24" max="27" width="30.33203125" style="6" customWidth="1"/>
    <col min="28" max="28" width="40.1640625" style="6" customWidth="1"/>
    <col min="29" max="29" width="40.33203125" style="6" customWidth="1"/>
    <col min="30" max="30" width="33.83203125" style="6" customWidth="1"/>
    <col min="31" max="31" width="31.9140625" style="6" customWidth="1"/>
    <col min="32" max="32" width="41" style="6" customWidth="1"/>
    <col min="33" max="33" width="22.1640625" style="6" customWidth="1"/>
    <col min="34" max="34" width="12.08203125" style="6" customWidth="1"/>
    <col min="35" max="16384" width="8.6640625" style="6"/>
  </cols>
  <sheetData>
    <row r="1" spans="1:34" ht="20.5" customHeight="1" x14ac:dyDescent="0.3">
      <c r="A1" s="1" t="s">
        <v>14</v>
      </c>
      <c r="B1" s="2" t="s">
        <v>5</v>
      </c>
      <c r="C1" s="3" t="s">
        <v>15</v>
      </c>
      <c r="D1" s="3" t="s">
        <v>16</v>
      </c>
      <c r="E1" s="2" t="s">
        <v>4</v>
      </c>
      <c r="F1" s="2" t="s">
        <v>32</v>
      </c>
      <c r="G1" s="2" t="s">
        <v>8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3</v>
      </c>
      <c r="M1" s="2" t="s">
        <v>20</v>
      </c>
      <c r="N1" s="2" t="s">
        <v>2</v>
      </c>
      <c r="O1" s="2" t="s">
        <v>9</v>
      </c>
      <c r="P1" s="3" t="s">
        <v>6</v>
      </c>
      <c r="Q1" s="4" t="s">
        <v>0</v>
      </c>
      <c r="R1" s="4" t="s">
        <v>1</v>
      </c>
      <c r="S1" s="4" t="s">
        <v>7</v>
      </c>
      <c r="T1" s="4" t="s">
        <v>17</v>
      </c>
      <c r="U1" s="15" t="s">
        <v>19</v>
      </c>
      <c r="V1" s="15" t="s">
        <v>18</v>
      </c>
      <c r="W1" s="14" t="s">
        <v>22</v>
      </c>
      <c r="X1" s="14" t="s">
        <v>21</v>
      </c>
      <c r="Y1" s="14" t="s">
        <v>23</v>
      </c>
      <c r="Z1" s="5" t="s">
        <v>24</v>
      </c>
      <c r="AA1" s="5" t="s">
        <v>28</v>
      </c>
      <c r="AB1" s="5" t="s">
        <v>29</v>
      </c>
      <c r="AC1" s="5" t="s">
        <v>30</v>
      </c>
      <c r="AD1" s="15" t="s">
        <v>25</v>
      </c>
      <c r="AE1" s="15" t="s">
        <v>26</v>
      </c>
      <c r="AF1" s="5" t="s">
        <v>27</v>
      </c>
      <c r="AG1" s="16" t="s">
        <v>33</v>
      </c>
      <c r="AH1" s="16" t="s">
        <v>34</v>
      </c>
    </row>
    <row r="2" spans="1:34" s="11" customFormat="1" x14ac:dyDescent="0.3">
      <c r="A2" s="11">
        <v>2</v>
      </c>
      <c r="B2" s="11">
        <f>60*$N$2/$A$2</f>
        <v>1500</v>
      </c>
      <c r="C2" s="11">
        <v>445227</v>
      </c>
      <c r="D2" s="11">
        <v>500000</v>
      </c>
      <c r="E2" s="11">
        <v>3512</v>
      </c>
      <c r="F2" s="11">
        <v>1140</v>
      </c>
      <c r="G2" s="11">
        <f>1.414*$F$2/1.732</f>
        <v>930.69284064665112</v>
      </c>
      <c r="H2" s="11">
        <v>9.5999999999999992E-3</v>
      </c>
      <c r="I2" s="11">
        <v>8.5000000000000006E-3</v>
      </c>
      <c r="J2" s="18">
        <v>6.2799999999999995E-5</v>
      </c>
      <c r="K2" s="18">
        <v>1.1340000000000001E-4</v>
      </c>
      <c r="L2" s="11">
        <v>4.3699999999999998E-3</v>
      </c>
      <c r="M2" s="11">
        <v>1</v>
      </c>
      <c r="N2" s="11">
        <v>50</v>
      </c>
      <c r="O2" s="11">
        <f>$G$2/2/3.14/$N$2/$L$2/1.414</f>
        <v>479.67366840990729</v>
      </c>
      <c r="P2" s="11">
        <v>900</v>
      </c>
      <c r="Q2" s="12">
        <f>($B$2-P2)/$B$2</f>
        <v>0.4</v>
      </c>
      <c r="R2" s="13">
        <f>$C$2/(1-Q2)</f>
        <v>742045</v>
      </c>
      <c r="S2" s="13">
        <f>R2*Q2</f>
        <v>296818</v>
      </c>
      <c r="T2" s="13">
        <f>Q2*$E$2</f>
        <v>1404.8000000000002</v>
      </c>
      <c r="U2" s="13">
        <f>R2/1.5/($L$2/($L$2+$J$2)*$G$2)</f>
        <v>539.17445883326502</v>
      </c>
      <c r="V2" s="13">
        <f>($D$2/1.5-$G$2^2/($L$2+$J$2)/2/3.14/$N$2)/($L$2*$G$2/($L$2+$J$2))</f>
        <v>-314.9554933063929</v>
      </c>
      <c r="W2" s="13">
        <f>-$D$2/1.5/$G$2</f>
        <v>-358.15611636351611</v>
      </c>
      <c r="X2" s="13">
        <f>-R2/1.5/$G$2</f>
        <v>-531.53591073393068</v>
      </c>
      <c r="Y2" s="13">
        <f>(W2^2+X2^2)^0.5/1.414</f>
        <v>453.28265411755945</v>
      </c>
      <c r="Z2" s="13">
        <f>$I$2*U2-Q2*$N$2*$A$2*($L$2*W2+($K$2+$L$2)*V2) *2 *3.1416 / $A$2</f>
        <v>378.71156368818839</v>
      </c>
      <c r="AA2" s="13">
        <f>$I$2*V2+Q2*$N$2*$A$2*($L$2*X2+($L$2+$K$2)*U2)*2 *3.1416 / $A$2</f>
        <v>9.2009963250988616</v>
      </c>
      <c r="AB2" s="13">
        <f>(Z2^2+AA2^2)^0.5</f>
        <v>378.82331871801034</v>
      </c>
      <c r="AC2" s="13">
        <f>AB2*$E$2/$F$2*1.732/1.414</f>
        <v>1429.5022345001203</v>
      </c>
      <c r="AD2" s="13">
        <f>(U2^2+V2^2)^0.5/1.414</f>
        <v>441.60154382872059</v>
      </c>
      <c r="AE2" s="13">
        <f>AD2*$F$2/$E$2</f>
        <v>143.34446468244346</v>
      </c>
      <c r="AF2" s="13">
        <f>$M$2*S2/1.732/$F$2</f>
        <v>150.32717474980757</v>
      </c>
      <c r="AG2" s="11">
        <f>1.5*$A$2*$L$2*(U2*W2-V2*X2)</f>
        <v>-4726.4012738853507</v>
      </c>
      <c r="AH2" s="11">
        <f>$C$2/P2*9.55*-1</f>
        <v>-4724.3531666666668</v>
      </c>
    </row>
    <row r="3" spans="1:34" x14ac:dyDescent="0.3">
      <c r="P3" s="6">
        <v>920</v>
      </c>
      <c r="Q3" s="7">
        <f>($B$2-P3)/$B$2</f>
        <v>0.38666666666666666</v>
      </c>
      <c r="R3" s="8">
        <f>$C$2/(1-Q3)</f>
        <v>725913.58695652185</v>
      </c>
      <c r="S3" s="8">
        <f>R3*Q3</f>
        <v>280686.58695652179</v>
      </c>
      <c r="T3" s="8">
        <f>Q3*$E$2</f>
        <v>1357.9733333333334</v>
      </c>
      <c r="U3" s="8">
        <f t="shared" ref="U3:U56" si="0">R3/1.5/($L$2/($L$2+$J$2)*$G$2)</f>
        <v>527.45327494558535</v>
      </c>
      <c r="V3" s="8">
        <f t="shared" ref="V3:V56" si="1">($D$2/1.5-$G$2^2/($L$2+$J$2)/2/3.14/$N$2)/($L$2*$G$2/($L$2+$J$2))</f>
        <v>-314.9554933063929</v>
      </c>
      <c r="W3" s="13">
        <f t="shared" ref="W3:W48" si="2">-$D$2/1.5/$G$2</f>
        <v>-358.15611636351611</v>
      </c>
      <c r="X3" s="8">
        <f t="shared" ref="X3:X48" si="3">-R3/1.5/$G$2</f>
        <v>-519.98078223971481</v>
      </c>
      <c r="Y3" s="8">
        <f t="shared" ref="Y3:Y56" si="4">(W3^2+X3^2)^0.5/1.414</f>
        <v>446.52897331199159</v>
      </c>
      <c r="Z3" s="8">
        <f t="shared" ref="Z3:Z56" si="5">$I$2*U3-Q3*$N$2*$A$2*($L$2*W3+($K$2+$L$2)*V3) *2 *3.1416 / $A$2</f>
        <v>366.14098093220628</v>
      </c>
      <c r="AA3" s="8">
        <f t="shared" ref="AA3:AA49" si="6">$I$2*V3+Q3*$N$2*$A$2*($L$2*X3+($L$2+$K$2)*U3)*2 *3.1416 / $A$2</f>
        <v>8.5554464328051818</v>
      </c>
      <c r="AB3" s="8">
        <f t="shared" ref="AB3:AB56" si="7">(Z3^2+AA3^2)^0.5</f>
        <v>366.24092286589553</v>
      </c>
      <c r="AC3" s="8">
        <f t="shared" ref="AC3:AC56" si="8">AB3*$E$2/$F$2*1.732/1.414</f>
        <v>1382.022150521045</v>
      </c>
      <c r="AD3" s="13">
        <f t="shared" ref="AD3:AD48" si="9">(U3^2+V3^2)^0.5/1.414</f>
        <v>434.46399760491454</v>
      </c>
      <c r="AE3" s="8">
        <f t="shared" ref="AE3:AE56" si="10">AD3*$F$2/$E$2</f>
        <v>141.02760742300757</v>
      </c>
      <c r="AF3" s="8">
        <f t="shared" ref="AF3:AF56" si="11">$M$2*S3/1.732/$F$2</f>
        <v>142.15721960036151</v>
      </c>
      <c r="AG3" s="6">
        <f t="shared" ref="AG3:AG48" si="12">1.5*$A$2*$L$2*(U3*W3-V3*X3)</f>
        <v>-4623.6534201052355</v>
      </c>
      <c r="AH3" s="6">
        <f t="shared" ref="AH3:AH48" si="13">$C$2/P3*9.55*-1</f>
        <v>-4621.6498369565224</v>
      </c>
    </row>
    <row r="4" spans="1:34" x14ac:dyDescent="0.3">
      <c r="P4" s="6">
        <v>940</v>
      </c>
      <c r="Q4" s="7">
        <f t="shared" ref="Q4:Q56" si="14">($B$2-P4)/$B$2</f>
        <v>0.37333333333333335</v>
      </c>
      <c r="R4" s="8">
        <f t="shared" ref="R4:R56" si="15">$C$2/(1-Q4)</f>
        <v>710468.6170212765</v>
      </c>
      <c r="S4" s="8">
        <f t="shared" ref="S4:S56" si="16">R4*Q4</f>
        <v>265241.61702127656</v>
      </c>
      <c r="T4" s="8">
        <f t="shared" ref="T4:T56" si="17">Q4*$E$2</f>
        <v>1311.1466666666668</v>
      </c>
      <c r="U4" s="8">
        <f t="shared" si="0"/>
        <v>516.23086484036003</v>
      </c>
      <c r="V4" s="8">
        <f t="shared" si="1"/>
        <v>-314.9554933063929</v>
      </c>
      <c r="W4" s="13">
        <f t="shared" si="2"/>
        <v>-358.15611636351611</v>
      </c>
      <c r="X4" s="8">
        <f t="shared" si="3"/>
        <v>-508.91736134099733</v>
      </c>
      <c r="Y4" s="8">
        <f t="shared" si="4"/>
        <v>440.10775728510248</v>
      </c>
      <c r="Z4" s="8">
        <f t="shared" si="5"/>
        <v>353.57463775337504</v>
      </c>
      <c r="AA4" s="8">
        <f t="shared" si="6"/>
        <v>7.9373667486942718</v>
      </c>
      <c r="AB4" s="8">
        <f t="shared" si="7"/>
        <v>353.66371916459519</v>
      </c>
      <c r="AC4" s="8">
        <f t="shared" si="8"/>
        <v>1334.5616592935887</v>
      </c>
      <c r="AD4" s="13">
        <f t="shared" si="9"/>
        <v>427.66911316074243</v>
      </c>
      <c r="AE4" s="8">
        <f t="shared" si="10"/>
        <v>138.82197864557128</v>
      </c>
      <c r="AF4" s="8">
        <f t="shared" si="11"/>
        <v>134.3349221168493</v>
      </c>
      <c r="AG4" s="6">
        <f t="shared" si="12"/>
        <v>-4525.2778154221442</v>
      </c>
      <c r="AH4" s="6">
        <f t="shared" si="13"/>
        <v>-4523.3168617021283</v>
      </c>
    </row>
    <row r="5" spans="1:34" x14ac:dyDescent="0.3">
      <c r="P5" s="6">
        <v>960</v>
      </c>
      <c r="Q5" s="7">
        <f t="shared" si="14"/>
        <v>0.36</v>
      </c>
      <c r="R5" s="8">
        <f t="shared" si="15"/>
        <v>695667.1875</v>
      </c>
      <c r="S5" s="8">
        <f t="shared" si="16"/>
        <v>250440.1875</v>
      </c>
      <c r="T5" s="8">
        <f t="shared" si="17"/>
        <v>1264.32</v>
      </c>
      <c r="U5" s="8">
        <f t="shared" si="0"/>
        <v>505.47605515618591</v>
      </c>
      <c r="V5" s="8">
        <f t="shared" si="1"/>
        <v>-314.9554933063929</v>
      </c>
      <c r="W5" s="13">
        <f t="shared" si="2"/>
        <v>-358.15611636351611</v>
      </c>
      <c r="X5" s="8">
        <f t="shared" si="3"/>
        <v>-498.31491631305994</v>
      </c>
      <c r="Y5" s="8">
        <f t="shared" si="4"/>
        <v>433.99730708892361</v>
      </c>
      <c r="Z5" s="8">
        <f t="shared" si="5"/>
        <v>341.01226917812261</v>
      </c>
      <c r="AA5" s="8">
        <f t="shared" si="6"/>
        <v>7.3450403847546717</v>
      </c>
      <c r="AB5" s="8">
        <f t="shared" si="7"/>
        <v>341.0913621718762</v>
      </c>
      <c r="AC5" s="8">
        <f t="shared" si="8"/>
        <v>1287.1194572801396</v>
      </c>
      <c r="AD5" s="13">
        <f t="shared" si="9"/>
        <v>421.19482295475729</v>
      </c>
      <c r="AE5" s="8">
        <f t="shared" si="10"/>
        <v>136.7204151960203</v>
      </c>
      <c r="AF5" s="8">
        <f t="shared" si="11"/>
        <v>126.83855369515013</v>
      </c>
      <c r="AG5" s="6">
        <f t="shared" si="12"/>
        <v>-4431.0011942675173</v>
      </c>
      <c r="AH5" s="6">
        <f t="shared" si="13"/>
        <v>-4429.08109375</v>
      </c>
    </row>
    <row r="6" spans="1:34" x14ac:dyDescent="0.3">
      <c r="P6" s="6">
        <v>980</v>
      </c>
      <c r="Q6" s="7">
        <f t="shared" si="14"/>
        <v>0.34666666666666668</v>
      </c>
      <c r="R6" s="8">
        <f t="shared" si="15"/>
        <v>681469.89795918367</v>
      </c>
      <c r="S6" s="8">
        <f t="shared" si="16"/>
        <v>236242.89795918367</v>
      </c>
      <c r="T6" s="8">
        <f t="shared" si="17"/>
        <v>1217.4933333333333</v>
      </c>
      <c r="U6" s="8">
        <f t="shared" si="0"/>
        <v>495.16021729585555</v>
      </c>
      <c r="V6" s="8">
        <f t="shared" si="1"/>
        <v>-314.9554933063929</v>
      </c>
      <c r="W6" s="13">
        <f t="shared" si="2"/>
        <v>-358.15611636351611</v>
      </c>
      <c r="X6" s="8">
        <f t="shared" si="3"/>
        <v>-488.14522414340564</v>
      </c>
      <c r="Y6" s="8">
        <f t="shared" si="4"/>
        <v>428.17770760326982</v>
      </c>
      <c r="Z6" s="8">
        <f t="shared" si="5"/>
        <v>328.453631863373</v>
      </c>
      <c r="AA6" s="8">
        <f t="shared" si="6"/>
        <v>6.7768906070982293</v>
      </c>
      <c r="AB6" s="8">
        <f t="shared" si="7"/>
        <v>328.52353725500512</v>
      </c>
      <c r="AC6" s="8">
        <f t="shared" si="8"/>
        <v>1239.6943572037453</v>
      </c>
      <c r="AD6" s="13">
        <f t="shared" si="9"/>
        <v>415.02086569051153</v>
      </c>
      <c r="AE6" s="8">
        <f t="shared" si="10"/>
        <v>134.71634022983574</v>
      </c>
      <c r="AF6" s="8">
        <f t="shared" si="11"/>
        <v>119.64815949474479</v>
      </c>
      <c r="AG6" s="6">
        <f t="shared" si="12"/>
        <v>-4340.5725984661385</v>
      </c>
      <c r="AH6" s="6">
        <f t="shared" si="13"/>
        <v>-4338.6916836734699</v>
      </c>
    </row>
    <row r="7" spans="1:34" s="11" customFormat="1" x14ac:dyDescent="0.3">
      <c r="P7" s="11">
        <v>1000</v>
      </c>
      <c r="Q7" s="12">
        <f t="shared" si="14"/>
        <v>0.33333333333333331</v>
      </c>
      <c r="R7" s="13">
        <f t="shared" si="15"/>
        <v>667840.49999999988</v>
      </c>
      <c r="S7" s="13">
        <f t="shared" si="16"/>
        <v>222613.49999999994</v>
      </c>
      <c r="T7" s="13">
        <f t="shared" si="17"/>
        <v>1170.6666666666665</v>
      </c>
      <c r="U7" s="13">
        <f t="shared" si="0"/>
        <v>485.25701294993837</v>
      </c>
      <c r="V7" s="13">
        <f t="shared" si="1"/>
        <v>-314.9554933063929</v>
      </c>
      <c r="W7" s="13">
        <f t="shared" si="2"/>
        <v>-358.15611636351611</v>
      </c>
      <c r="X7" s="13">
        <f t="shared" si="3"/>
        <v>-478.38231966053752</v>
      </c>
      <c r="Y7" s="13">
        <f t="shared" si="4"/>
        <v>422.63064957397057</v>
      </c>
      <c r="Z7" s="13">
        <f t="shared" si="5"/>
        <v>315.89850193349582</v>
      </c>
      <c r="AA7" s="13">
        <f t="shared" si="6"/>
        <v>6.2314668205480555</v>
      </c>
      <c r="AB7" s="13">
        <f t="shared" si="7"/>
        <v>315.95995743537259</v>
      </c>
      <c r="AC7" s="13">
        <f t="shared" si="8"/>
        <v>1192.285276141198</v>
      </c>
      <c r="AD7" s="13">
        <f t="shared" si="9"/>
        <v>409.12860609815101</v>
      </c>
      <c r="AE7" s="13">
        <f t="shared" si="10"/>
        <v>132.80370471295336</v>
      </c>
      <c r="AF7" s="13">
        <f t="shared" si="11"/>
        <v>112.74538106235563</v>
      </c>
      <c r="AG7" s="11">
        <f t="shared" si="12"/>
        <v>-4253.7611464968149</v>
      </c>
      <c r="AH7" s="11">
        <f t="shared" si="13"/>
        <v>-4251.9178499999998</v>
      </c>
    </row>
    <row r="8" spans="1:34" x14ac:dyDescent="0.3">
      <c r="P8" s="6">
        <v>1020</v>
      </c>
      <c r="Q8" s="7">
        <f t="shared" si="14"/>
        <v>0.32</v>
      </c>
      <c r="R8" s="8">
        <f t="shared" si="15"/>
        <v>654745.58823529421</v>
      </c>
      <c r="S8" s="8">
        <f t="shared" si="16"/>
        <v>209518.58823529416</v>
      </c>
      <c r="T8" s="8">
        <f t="shared" si="17"/>
        <v>1123.8399999999999</v>
      </c>
      <c r="U8" s="8">
        <f t="shared" si="0"/>
        <v>475.74216955876324</v>
      </c>
      <c r="V8" s="8">
        <f t="shared" si="1"/>
        <v>-314.9554933063929</v>
      </c>
      <c r="W8" s="13">
        <f t="shared" si="2"/>
        <v>-358.15611636351611</v>
      </c>
      <c r="X8" s="8">
        <f t="shared" si="3"/>
        <v>-469.00227417699767</v>
      </c>
      <c r="Y8" s="8">
        <f t="shared" si="4"/>
        <v>417.33927253561109</v>
      </c>
      <c r="Z8" s="8">
        <f t="shared" si="5"/>
        <v>303.34667307173402</v>
      </c>
      <c r="AA8" s="8">
        <f t="shared" si="6"/>
        <v>5.7074322020979462</v>
      </c>
      <c r="AB8" s="8">
        <f t="shared" si="7"/>
        <v>303.40036065573656</v>
      </c>
      <c r="AC8" s="8">
        <f t="shared" si="8"/>
        <v>1144.8912252108887</v>
      </c>
      <c r="AD8" s="13">
        <f t="shared" si="9"/>
        <v>403.50087588894127</v>
      </c>
      <c r="AE8" s="8">
        <f t="shared" si="10"/>
        <v>130.97693579538526</v>
      </c>
      <c r="AF8" s="8">
        <f t="shared" si="11"/>
        <v>106.11329982339358</v>
      </c>
      <c r="AG8" s="6">
        <f t="shared" si="12"/>
        <v>-4170.354065192957</v>
      </c>
      <c r="AH8" s="6">
        <f t="shared" si="13"/>
        <v>-4168.5469117647062</v>
      </c>
    </row>
    <row r="9" spans="1:34" x14ac:dyDescent="0.3">
      <c r="P9" s="6">
        <v>1040</v>
      </c>
      <c r="Q9" s="7">
        <f t="shared" si="14"/>
        <v>0.30666666666666664</v>
      </c>
      <c r="R9" s="8">
        <f t="shared" si="15"/>
        <v>642154.32692307688</v>
      </c>
      <c r="S9" s="8">
        <f t="shared" si="16"/>
        <v>196927.32692307691</v>
      </c>
      <c r="T9" s="8">
        <f t="shared" si="17"/>
        <v>1077.0133333333333</v>
      </c>
      <c r="U9" s="8">
        <f t="shared" si="0"/>
        <v>466.59328168263306</v>
      </c>
      <c r="V9" s="8">
        <f t="shared" si="1"/>
        <v>-314.9554933063929</v>
      </c>
      <c r="W9" s="13">
        <f t="shared" si="2"/>
        <v>-358.15611636351611</v>
      </c>
      <c r="X9" s="8">
        <f t="shared" si="3"/>
        <v>-459.98299967359378</v>
      </c>
      <c r="Y9" s="8">
        <f t="shared" si="4"/>
        <v>412.28802581006067</v>
      </c>
      <c r="Z9" s="8">
        <f t="shared" si="5"/>
        <v>290.79795483185001</v>
      </c>
      <c r="AA9" s="8">
        <f t="shared" si="6"/>
        <v>5.2035527612804797</v>
      </c>
      <c r="AB9" s="8">
        <f t="shared" si="7"/>
        <v>290.84450741887167</v>
      </c>
      <c r="AC9" s="8">
        <f t="shared" si="8"/>
        <v>1097.5113006621714</v>
      </c>
      <c r="AD9" s="13">
        <f t="shared" si="9"/>
        <v>398.12183303329448</v>
      </c>
      <c r="AE9" s="8">
        <f t="shared" si="10"/>
        <v>129.23089113267531</v>
      </c>
      <c r="AF9" s="8">
        <f t="shared" si="11"/>
        <v>99.736298632083844</v>
      </c>
      <c r="AG9" s="6">
        <f t="shared" si="12"/>
        <v>-4090.1549485546302</v>
      </c>
      <c r="AH9" s="6">
        <f t="shared" si="13"/>
        <v>-4088.3825480769233</v>
      </c>
    </row>
    <row r="10" spans="1:34" x14ac:dyDescent="0.3">
      <c r="P10" s="6">
        <v>1060</v>
      </c>
      <c r="Q10" s="7">
        <f t="shared" si="14"/>
        <v>0.29333333333333333</v>
      </c>
      <c r="R10" s="8">
        <f t="shared" si="15"/>
        <v>630038.20754716976</v>
      </c>
      <c r="S10" s="8">
        <f t="shared" si="16"/>
        <v>184811.20754716979</v>
      </c>
      <c r="T10" s="8">
        <f t="shared" si="17"/>
        <v>1030.1866666666667</v>
      </c>
      <c r="U10" s="8">
        <f t="shared" si="0"/>
        <v>457.78963485843252</v>
      </c>
      <c r="V10" s="8">
        <f t="shared" si="1"/>
        <v>-314.9554933063929</v>
      </c>
      <c r="W10" s="13">
        <f t="shared" si="2"/>
        <v>-358.15611636351611</v>
      </c>
      <c r="X10" s="8">
        <f t="shared" si="3"/>
        <v>-451.30407515145049</v>
      </c>
      <c r="Y10" s="8">
        <f t="shared" si="4"/>
        <v>407.46254519602667</v>
      </c>
      <c r="Z10" s="8">
        <f t="shared" si="5"/>
        <v>278.25217114090748</v>
      </c>
      <c r="AA10" s="8">
        <f t="shared" si="6"/>
        <v>4.7186876389844805</v>
      </c>
      <c r="AB10" s="8">
        <f t="shared" si="7"/>
        <v>278.29217875762009</v>
      </c>
      <c r="AC10" s="8">
        <f t="shared" si="8"/>
        <v>1050.1446762152852</v>
      </c>
      <c r="AD10" s="13">
        <f t="shared" si="9"/>
        <v>392.97683694302651</v>
      </c>
      <c r="AE10" s="8">
        <f t="shared" si="10"/>
        <v>127.56081836988902</v>
      </c>
      <c r="AF10" s="8">
        <f t="shared" si="11"/>
        <v>93.599938995163171</v>
      </c>
      <c r="AG10" s="6">
        <f t="shared" si="12"/>
        <v>-4012.9822136762414</v>
      </c>
      <c r="AH10" s="6">
        <f t="shared" si="13"/>
        <v>-4011.2432547169815</v>
      </c>
    </row>
    <row r="11" spans="1:34" x14ac:dyDescent="0.3">
      <c r="A11" s="9" t="s">
        <v>31</v>
      </c>
      <c r="B11" s="10"/>
      <c r="C11" s="10"/>
      <c r="D11" s="10"/>
      <c r="E11" s="10"/>
      <c r="F11" s="10"/>
      <c r="G11" s="10"/>
      <c r="P11" s="6">
        <v>1080</v>
      </c>
      <c r="Q11" s="7">
        <f t="shared" si="14"/>
        <v>0.28000000000000003</v>
      </c>
      <c r="R11" s="8">
        <f t="shared" si="15"/>
        <v>618370.83333333337</v>
      </c>
      <c r="S11" s="8">
        <f t="shared" si="16"/>
        <v>173143.83333333337</v>
      </c>
      <c r="T11" s="8">
        <f t="shared" si="17"/>
        <v>983.36000000000013</v>
      </c>
      <c r="U11" s="8">
        <f t="shared" si="0"/>
        <v>449.31204902772083</v>
      </c>
      <c r="V11" s="8">
        <f t="shared" si="1"/>
        <v>-314.9554933063929</v>
      </c>
      <c r="W11" s="13">
        <f t="shared" si="2"/>
        <v>-358.15611636351611</v>
      </c>
      <c r="X11" s="8">
        <f t="shared" si="3"/>
        <v>-442.94659227827555</v>
      </c>
      <c r="Y11" s="8">
        <f t="shared" si="4"/>
        <v>402.84954331814907</v>
      </c>
      <c r="Z11" s="8">
        <f t="shared" si="5"/>
        <v>265.70915896840961</v>
      </c>
      <c r="AA11" s="8">
        <f t="shared" si="6"/>
        <v>4.2517804841808555</v>
      </c>
      <c r="AB11" s="8">
        <f t="shared" si="7"/>
        <v>265.7431745068634</v>
      </c>
      <c r="AC11" s="8">
        <f t="shared" si="8"/>
        <v>1002.7905965405821</v>
      </c>
      <c r="AD11" s="13">
        <f t="shared" si="9"/>
        <v>388.05233749702569</v>
      </c>
      <c r="AE11" s="8">
        <f t="shared" si="10"/>
        <v>125.96231911919399</v>
      </c>
      <c r="AF11" s="8">
        <f t="shared" si="11"/>
        <v>87.690851937387762</v>
      </c>
      <c r="AG11" s="6">
        <f t="shared" si="12"/>
        <v>-3938.6677282377927</v>
      </c>
      <c r="AH11" s="6">
        <f t="shared" si="13"/>
        <v>-3936.9609722222222</v>
      </c>
    </row>
    <row r="12" spans="1:34" s="11" customFormat="1" x14ac:dyDescent="0.3">
      <c r="A12" s="10"/>
      <c r="B12" s="10"/>
      <c r="C12" s="10"/>
      <c r="D12" s="10"/>
      <c r="E12" s="10"/>
      <c r="F12" s="10"/>
      <c r="G12" s="10"/>
      <c r="P12" s="11">
        <v>1100</v>
      </c>
      <c r="Q12" s="12">
        <f t="shared" si="14"/>
        <v>0.26666666666666666</v>
      </c>
      <c r="R12" s="13">
        <f t="shared" si="15"/>
        <v>607127.72727272718</v>
      </c>
      <c r="S12" s="13">
        <f t="shared" si="16"/>
        <v>161900.72727272724</v>
      </c>
      <c r="T12" s="13">
        <f t="shared" si="17"/>
        <v>936.5333333333333</v>
      </c>
      <c r="U12" s="13">
        <f t="shared" si="0"/>
        <v>441.14273904539851</v>
      </c>
      <c r="V12" s="13">
        <f t="shared" si="1"/>
        <v>-314.9554933063929</v>
      </c>
      <c r="W12" s="13">
        <f t="shared" si="2"/>
        <v>-358.15611636351611</v>
      </c>
      <c r="X12" s="13">
        <f t="shared" si="3"/>
        <v>-434.89301787321591</v>
      </c>
      <c r="Y12" s="13">
        <f t="shared" si="4"/>
        <v>398.43671189961714</v>
      </c>
      <c r="Z12" s="13">
        <f t="shared" si="5"/>
        <v>253.16876714062298</v>
      </c>
      <c r="AA12" s="13">
        <f t="shared" si="6"/>
        <v>3.8018517713701252</v>
      </c>
      <c r="AB12" s="13">
        <f t="shared" si="7"/>
        <v>253.19731185854729</v>
      </c>
      <c r="AC12" s="13">
        <f t="shared" si="8"/>
        <v>955.44837180586478</v>
      </c>
      <c r="AD12" s="13">
        <f t="shared" si="9"/>
        <v>383.33577614930789</v>
      </c>
      <c r="AE12" s="13">
        <f t="shared" si="10"/>
        <v>124.43131685939949</v>
      </c>
      <c r="AF12" s="13">
        <f t="shared" si="11"/>
        <v>81.996640772622285</v>
      </c>
      <c r="AG12" s="6">
        <f t="shared" si="12"/>
        <v>-3867.0555877243769</v>
      </c>
      <c r="AH12" s="6">
        <f t="shared" si="13"/>
        <v>-3865.379863636364</v>
      </c>
    </row>
    <row r="13" spans="1:34" s="11" customFormat="1" x14ac:dyDescent="0.3">
      <c r="A13" s="10"/>
      <c r="B13" s="10"/>
      <c r="C13" s="10"/>
      <c r="D13" s="10"/>
      <c r="E13" s="10"/>
      <c r="F13" s="10"/>
      <c r="G13" s="10"/>
      <c r="P13" s="11">
        <v>1120</v>
      </c>
      <c r="Q13" s="12">
        <f t="shared" si="14"/>
        <v>0.25333333333333335</v>
      </c>
      <c r="R13" s="13">
        <f t="shared" si="15"/>
        <v>596286.1607142858</v>
      </c>
      <c r="S13" s="13">
        <f t="shared" si="16"/>
        <v>151059.16071428574</v>
      </c>
      <c r="T13" s="13">
        <f t="shared" si="17"/>
        <v>889.70666666666671</v>
      </c>
      <c r="U13" s="13">
        <f t="shared" si="0"/>
        <v>433.26519013387372</v>
      </c>
      <c r="V13" s="13">
        <f t="shared" si="1"/>
        <v>-314.9554933063929</v>
      </c>
      <c r="W13" s="13">
        <f t="shared" si="2"/>
        <v>-358.15611636351611</v>
      </c>
      <c r="X13" s="13">
        <f t="shared" si="3"/>
        <v>-427.12707112548003</v>
      </c>
      <c r="Y13" s="13">
        <f t="shared" si="4"/>
        <v>394.21263447024228</v>
      </c>
      <c r="Z13" s="13">
        <f t="shared" si="5"/>
        <v>240.63085528193815</v>
      </c>
      <c r="AA13" s="13">
        <f t="shared" si="6"/>
        <v>3.3679919411597927</v>
      </c>
      <c r="AB13" s="13">
        <f t="shared" si="7"/>
        <v>240.6544241925188</v>
      </c>
      <c r="AC13" s="13">
        <f t="shared" si="8"/>
        <v>908.11737326451419</v>
      </c>
      <c r="AD13" s="13">
        <f t="shared" si="9"/>
        <v>378.81549761003555</v>
      </c>
      <c r="AE13" s="13">
        <f t="shared" si="10"/>
        <v>122.96402826749446</v>
      </c>
      <c r="AF13" s="13">
        <f t="shared" si="11"/>
        <v>76.505794292312771</v>
      </c>
      <c r="AG13" s="11">
        <f t="shared" si="12"/>
        <v>-3798.0010236578719</v>
      </c>
      <c r="AH13" s="11">
        <f t="shared" si="13"/>
        <v>-3796.3552232142861</v>
      </c>
    </row>
    <row r="14" spans="1:34" x14ac:dyDescent="0.3">
      <c r="A14" s="10"/>
      <c r="B14" s="10"/>
      <c r="C14" s="10"/>
      <c r="D14" s="10"/>
      <c r="E14" s="10"/>
      <c r="F14" s="10"/>
      <c r="G14" s="10"/>
      <c r="P14" s="6">
        <v>1140</v>
      </c>
      <c r="Q14" s="7">
        <f t="shared" si="14"/>
        <v>0.24</v>
      </c>
      <c r="R14" s="8">
        <f t="shared" si="15"/>
        <v>585825</v>
      </c>
      <c r="S14" s="8">
        <f t="shared" si="16"/>
        <v>140598</v>
      </c>
      <c r="T14" s="8">
        <f t="shared" si="17"/>
        <v>842.88</v>
      </c>
      <c r="U14" s="8">
        <f t="shared" si="0"/>
        <v>425.66404644731443</v>
      </c>
      <c r="V14" s="8">
        <f t="shared" si="1"/>
        <v>-314.9554933063929</v>
      </c>
      <c r="W14" s="13">
        <f t="shared" si="2"/>
        <v>-358.15611636351611</v>
      </c>
      <c r="X14" s="8">
        <f t="shared" si="3"/>
        <v>-419.63361373731362</v>
      </c>
      <c r="Y14" s="8">
        <f t="shared" si="4"/>
        <v>390.16670823072616</v>
      </c>
      <c r="Z14" s="8">
        <f t="shared" si="5"/>
        <v>228.09529286766556</v>
      </c>
      <c r="AA14" s="8">
        <f t="shared" si="6"/>
        <v>2.9493552628866553</v>
      </c>
      <c r="AB14" s="8">
        <f t="shared" si="7"/>
        <v>228.11436018991185</v>
      </c>
      <c r="AC14" s="8">
        <f t="shared" si="8"/>
        <v>860.79702990981957</v>
      </c>
      <c r="AD14" s="13">
        <f t="shared" si="9"/>
        <v>374.48067080194448</v>
      </c>
      <c r="AE14" s="8">
        <f t="shared" si="10"/>
        <v>121.55693756099565</v>
      </c>
      <c r="AF14" s="8">
        <f t="shared" si="11"/>
        <v>71.207609092014096</v>
      </c>
      <c r="AG14" s="6">
        <f t="shared" si="12"/>
        <v>-3731.3694267515925</v>
      </c>
      <c r="AH14" s="6">
        <f t="shared" si="13"/>
        <v>-3729.7525000000005</v>
      </c>
    </row>
    <row r="15" spans="1:34" x14ac:dyDescent="0.3">
      <c r="A15" s="10"/>
      <c r="B15" s="10"/>
      <c r="C15" s="10"/>
      <c r="D15" s="10"/>
      <c r="E15" s="10"/>
      <c r="F15" s="10"/>
      <c r="G15" s="10"/>
      <c r="P15" s="6">
        <v>1160</v>
      </c>
      <c r="Q15" s="7">
        <f t="shared" si="14"/>
        <v>0.22666666666666666</v>
      </c>
      <c r="R15" s="8">
        <f t="shared" si="15"/>
        <v>575724.56896551722</v>
      </c>
      <c r="S15" s="8">
        <f t="shared" si="16"/>
        <v>130497.56896551723</v>
      </c>
      <c r="T15" s="8">
        <f t="shared" si="17"/>
        <v>796.05333333333328</v>
      </c>
      <c r="U15" s="8">
        <f t="shared" si="0"/>
        <v>418.32501116374004</v>
      </c>
      <c r="V15" s="8">
        <f t="shared" si="1"/>
        <v>-314.9554933063929</v>
      </c>
      <c r="W15" s="13">
        <f t="shared" si="2"/>
        <v>-358.15611636351611</v>
      </c>
      <c r="X15" s="8">
        <f t="shared" si="3"/>
        <v>-412.39855143149788</v>
      </c>
      <c r="Y15" s="8">
        <f t="shared" si="4"/>
        <v>386.28907397025245</v>
      </c>
      <c r="Z15" s="8">
        <f t="shared" si="5"/>
        <v>215.56195837481829</v>
      </c>
      <c r="AA15" s="8">
        <f t="shared" si="6"/>
        <v>2.545154332140168</v>
      </c>
      <c r="AB15" s="8">
        <f t="shared" si="7"/>
        <v>215.57698325415285</v>
      </c>
      <c r="AC15" s="8">
        <f t="shared" si="8"/>
        <v>813.48682629012444</v>
      </c>
      <c r="AD15" s="13">
        <f t="shared" si="9"/>
        <v>370.32121797361498</v>
      </c>
      <c r="AE15" s="8">
        <f t="shared" si="10"/>
        <v>120.20677348801854</v>
      </c>
      <c r="AF15" s="8">
        <f t="shared" si="11"/>
        <v>66.092119933105039</v>
      </c>
      <c r="AG15" s="6">
        <f t="shared" si="12"/>
        <v>-3667.0354711179443</v>
      </c>
      <c r="AH15" s="6">
        <f t="shared" si="13"/>
        <v>-3665.4464224137932</v>
      </c>
    </row>
    <row r="16" spans="1:34" x14ac:dyDescent="0.3">
      <c r="A16" s="10"/>
      <c r="B16" s="10"/>
      <c r="C16" s="10"/>
      <c r="D16" s="10"/>
      <c r="E16" s="10"/>
      <c r="F16" s="10"/>
      <c r="G16" s="10"/>
      <c r="P16" s="6">
        <v>1180</v>
      </c>
      <c r="Q16" s="7">
        <f t="shared" si="14"/>
        <v>0.21333333333333335</v>
      </c>
      <c r="R16" s="8">
        <f t="shared" si="15"/>
        <v>565966.52542372886</v>
      </c>
      <c r="S16" s="8">
        <f t="shared" si="16"/>
        <v>120739.52542372883</v>
      </c>
      <c r="T16" s="8">
        <f t="shared" si="17"/>
        <v>749.22666666666669</v>
      </c>
      <c r="U16" s="8">
        <f t="shared" si="0"/>
        <v>411.23475673723601</v>
      </c>
      <c r="V16" s="8">
        <f t="shared" si="1"/>
        <v>-314.9554933063929</v>
      </c>
      <c r="W16" s="13">
        <f t="shared" si="2"/>
        <v>-358.15611636351611</v>
      </c>
      <c r="X16" s="8">
        <f t="shared" si="3"/>
        <v>-405.40874547503188</v>
      </c>
      <c r="Y16" s="8">
        <f t="shared" si="4"/>
        <v>382.57055308400328</v>
      </c>
      <c r="Z16" s="8">
        <f t="shared" si="5"/>
        <v>203.03073851925618</v>
      </c>
      <c r="AA16" s="8">
        <f t="shared" si="6"/>
        <v>2.154655127859666</v>
      </c>
      <c r="AB16" s="8">
        <f t="shared" si="7"/>
        <v>203.04217129058335</v>
      </c>
      <c r="AC16" s="8">
        <f t="shared" si="8"/>
        <v>766.18630167722517</v>
      </c>
      <c r="AD16" s="13">
        <f t="shared" si="9"/>
        <v>366.32775100269464</v>
      </c>
      <c r="AE16" s="8">
        <f t="shared" si="10"/>
        <v>118.91048865121637</v>
      </c>
      <c r="AF16" s="8">
        <f t="shared" si="11"/>
        <v>61.150037186362397</v>
      </c>
      <c r="AG16" s="6">
        <f t="shared" si="12"/>
        <v>-3604.8823275396749</v>
      </c>
      <c r="AH16" s="6">
        <f t="shared" si="13"/>
        <v>-3603.3202118644072</v>
      </c>
    </row>
    <row r="17" spans="1:34" x14ac:dyDescent="0.3">
      <c r="A17" s="10"/>
      <c r="B17" s="10"/>
      <c r="C17" s="10"/>
      <c r="D17" s="10"/>
      <c r="E17" s="10"/>
      <c r="F17" s="10"/>
      <c r="G17" s="10"/>
      <c r="P17" s="6">
        <v>1200</v>
      </c>
      <c r="Q17" s="7">
        <f t="shared" si="14"/>
        <v>0.2</v>
      </c>
      <c r="R17" s="8">
        <f t="shared" si="15"/>
        <v>556533.75</v>
      </c>
      <c r="S17" s="8">
        <f t="shared" si="16"/>
        <v>111306.75</v>
      </c>
      <c r="T17" s="8">
        <f t="shared" si="17"/>
        <v>702.40000000000009</v>
      </c>
      <c r="U17" s="8">
        <f t="shared" si="0"/>
        <v>404.38084412494874</v>
      </c>
      <c r="V17" s="8">
        <f t="shared" si="1"/>
        <v>-314.9554933063929</v>
      </c>
      <c r="W17" s="13">
        <f t="shared" si="2"/>
        <v>-358.15611636351611</v>
      </c>
      <c r="X17" s="8">
        <f t="shared" si="3"/>
        <v>-398.65193305044795</v>
      </c>
      <c r="Y17" s="8">
        <f t="shared" si="4"/>
        <v>379.0025908642578</v>
      </c>
      <c r="Z17" s="8">
        <f t="shared" si="5"/>
        <v>190.50152756911487</v>
      </c>
      <c r="AA17" s="8">
        <f t="shared" si="6"/>
        <v>1.7771725637218676</v>
      </c>
      <c r="AB17" s="8">
        <f t="shared" si="7"/>
        <v>190.50981693468574</v>
      </c>
      <c r="AC17" s="8">
        <f t="shared" si="8"/>
        <v>718.8950509275885</v>
      </c>
      <c r="AD17" s="13">
        <f t="shared" si="9"/>
        <v>362.4915140511057</v>
      </c>
      <c r="AE17" s="8">
        <f t="shared" si="10"/>
        <v>117.66524089358215</v>
      </c>
      <c r="AF17" s="8">
        <f t="shared" si="11"/>
        <v>56.372690531177824</v>
      </c>
      <c r="AG17" s="6">
        <f t="shared" si="12"/>
        <v>-3544.8009554140131</v>
      </c>
      <c r="AH17" s="6">
        <f t="shared" si="13"/>
        <v>-3543.2648749999998</v>
      </c>
    </row>
    <row r="18" spans="1:34" x14ac:dyDescent="0.3">
      <c r="A18" s="10"/>
      <c r="B18" s="10"/>
      <c r="C18" s="10"/>
      <c r="D18" s="10"/>
      <c r="E18" s="10"/>
      <c r="F18" s="10"/>
      <c r="G18" s="10"/>
      <c r="P18" s="6">
        <v>1220</v>
      </c>
      <c r="Q18" s="7">
        <f t="shared" si="14"/>
        <v>0.18666666666666668</v>
      </c>
      <c r="R18" s="8">
        <f t="shared" si="15"/>
        <v>547410.24590163934</v>
      </c>
      <c r="S18" s="8">
        <f t="shared" si="16"/>
        <v>102183.24590163935</v>
      </c>
      <c r="T18" s="8">
        <f t="shared" si="17"/>
        <v>655.57333333333338</v>
      </c>
      <c r="U18" s="8">
        <f t="shared" si="0"/>
        <v>397.75164995896591</v>
      </c>
      <c r="V18" s="8">
        <f t="shared" si="1"/>
        <v>-314.9554933063929</v>
      </c>
      <c r="W18" s="13">
        <f t="shared" si="2"/>
        <v>-358.15611636351611</v>
      </c>
      <c r="X18" s="8">
        <f t="shared" si="3"/>
        <v>-392.11665545945698</v>
      </c>
      <c r="Y18" s="8">
        <f t="shared" si="4"/>
        <v>375.57720534702418</v>
      </c>
      <c r="Z18" s="8">
        <f t="shared" si="5"/>
        <v>177.97422672576721</v>
      </c>
      <c r="AA18" s="8">
        <f t="shared" si="6"/>
        <v>1.4120664770967659</v>
      </c>
      <c r="AB18" s="8">
        <f t="shared" si="7"/>
        <v>177.97982838055142</v>
      </c>
      <c r="AC18" s="8">
        <f t="shared" si="8"/>
        <v>671.61272760860334</v>
      </c>
      <c r="AD18" s="13">
        <f t="shared" si="9"/>
        <v>358.80433184416643</v>
      </c>
      <c r="AE18" s="8">
        <f t="shared" si="10"/>
        <v>116.46837650978067</v>
      </c>
      <c r="AF18" s="8">
        <f t="shared" si="11"/>
        <v>51.751978192556699</v>
      </c>
      <c r="AG18" s="6">
        <f t="shared" si="12"/>
        <v>-3486.6894643416526</v>
      </c>
      <c r="AH18" s="6">
        <f t="shared" si="13"/>
        <v>-3485.1785655737704</v>
      </c>
    </row>
    <row r="19" spans="1:34" x14ac:dyDescent="0.3">
      <c r="A19" s="10"/>
      <c r="B19" s="10"/>
      <c r="C19" s="10"/>
      <c r="D19" s="10"/>
      <c r="E19" s="10"/>
      <c r="F19" s="10"/>
      <c r="G19" s="10"/>
      <c r="P19" s="6">
        <v>1240</v>
      </c>
      <c r="Q19" s="7">
        <f t="shared" si="14"/>
        <v>0.17333333333333334</v>
      </c>
      <c r="R19" s="8">
        <f t="shared" si="15"/>
        <v>538581.04838709673</v>
      </c>
      <c r="S19" s="8">
        <f t="shared" si="16"/>
        <v>93354.048387096773</v>
      </c>
      <c r="T19" s="8">
        <f t="shared" si="17"/>
        <v>608.74666666666667</v>
      </c>
      <c r="U19" s="8">
        <f t="shared" si="0"/>
        <v>391.33630076607938</v>
      </c>
      <c r="V19" s="8">
        <f t="shared" si="1"/>
        <v>-314.9554933063929</v>
      </c>
      <c r="W19" s="13">
        <f t="shared" si="2"/>
        <v>-358.15611636351611</v>
      </c>
      <c r="X19" s="8">
        <f t="shared" si="3"/>
        <v>-385.79219327462704</v>
      </c>
      <c r="Y19" s="8">
        <f t="shared" si="4"/>
        <v>372.2869410887339</v>
      </c>
      <c r="Z19" s="8">
        <f t="shared" si="5"/>
        <v>165.4487435646908</v>
      </c>
      <c r="AA19" s="8">
        <f t="shared" si="6"/>
        <v>1.0587380061692566</v>
      </c>
      <c r="AB19" s="8">
        <f t="shared" si="7"/>
        <v>165.45213106303746</v>
      </c>
      <c r="AC19" s="8">
        <f t="shared" si="8"/>
        <v>624.33905034625377</v>
      </c>
      <c r="AD19" s="13">
        <f t="shared" si="9"/>
        <v>355.25856293949056</v>
      </c>
      <c r="AE19" s="8">
        <f t="shared" si="10"/>
        <v>115.31741507716949</v>
      </c>
      <c r="AF19" s="8">
        <f t="shared" si="11"/>
        <v>47.280321090665275</v>
      </c>
      <c r="AG19" s="6">
        <f t="shared" si="12"/>
        <v>-3430.4525374974319</v>
      </c>
      <c r="AH19" s="6">
        <f t="shared" si="13"/>
        <v>-3428.9660080645162</v>
      </c>
    </row>
    <row r="20" spans="1:34" x14ac:dyDescent="0.3">
      <c r="A20" s="10"/>
      <c r="B20" s="10"/>
      <c r="C20" s="10"/>
      <c r="D20" s="10"/>
      <c r="E20" s="10"/>
      <c r="F20" s="10"/>
      <c r="G20" s="10"/>
      <c r="P20" s="6">
        <v>1260</v>
      </c>
      <c r="Q20" s="7">
        <f t="shared" si="14"/>
        <v>0.16</v>
      </c>
      <c r="R20" s="8">
        <f t="shared" si="15"/>
        <v>530032.14285714284</v>
      </c>
      <c r="S20" s="8">
        <f t="shared" si="16"/>
        <v>84805.142857142855</v>
      </c>
      <c r="T20" s="8">
        <f t="shared" si="17"/>
        <v>561.91999999999996</v>
      </c>
      <c r="U20" s="8">
        <f t="shared" si="0"/>
        <v>385.12461345233208</v>
      </c>
      <c r="V20" s="8">
        <f t="shared" si="1"/>
        <v>-314.9554933063929</v>
      </c>
      <c r="W20" s="13">
        <f t="shared" si="2"/>
        <v>-358.15611636351611</v>
      </c>
      <c r="X20" s="8">
        <f t="shared" si="3"/>
        <v>-379.66850766709331</v>
      </c>
      <c r="Y20" s="8">
        <f t="shared" si="4"/>
        <v>369.12482732687886</v>
      </c>
      <c r="Z20" s="8">
        <f t="shared" si="5"/>
        <v>152.92499152958709</v>
      </c>
      <c r="AA20" s="8">
        <f t="shared" si="6"/>
        <v>0.71662631209657146</v>
      </c>
      <c r="AB20" s="8">
        <f t="shared" si="7"/>
        <v>152.92667062221511</v>
      </c>
      <c r="AC20" s="8">
        <f t="shared" si="8"/>
        <v>577.07381401156363</v>
      </c>
      <c r="AD20" s="13">
        <f t="shared" si="9"/>
        <v>351.84705743204887</v>
      </c>
      <c r="AE20" s="8">
        <f t="shared" si="10"/>
        <v>114.21003572680401</v>
      </c>
      <c r="AF20" s="8">
        <f t="shared" si="11"/>
        <v>42.950621357087869</v>
      </c>
      <c r="AG20" s="6">
        <f t="shared" si="12"/>
        <v>-3376.0009099181079</v>
      </c>
      <c r="AH20" s="6">
        <f t="shared" si="13"/>
        <v>-3374.5379761904765</v>
      </c>
    </row>
    <row r="21" spans="1:34" x14ac:dyDescent="0.3">
      <c r="A21" s="10"/>
      <c r="B21" s="10"/>
      <c r="C21" s="10"/>
      <c r="D21" s="10"/>
      <c r="E21" s="10"/>
      <c r="F21" s="10"/>
      <c r="G21" s="10"/>
      <c r="P21" s="6">
        <v>1280</v>
      </c>
      <c r="Q21" s="7">
        <f t="shared" si="14"/>
        <v>0.14666666666666667</v>
      </c>
      <c r="R21" s="8">
        <f t="shared" si="15"/>
        <v>521750.39062500006</v>
      </c>
      <c r="S21" s="8">
        <f t="shared" si="16"/>
        <v>76523.390625000015</v>
      </c>
      <c r="T21" s="8">
        <f t="shared" si="17"/>
        <v>515.09333333333336</v>
      </c>
      <c r="U21" s="8">
        <f t="shared" si="0"/>
        <v>379.10704136713946</v>
      </c>
      <c r="V21" s="8">
        <f t="shared" si="1"/>
        <v>-314.9554933063929</v>
      </c>
      <c r="W21" s="13">
        <f t="shared" si="2"/>
        <v>-358.15611636351611</v>
      </c>
      <c r="X21" s="8">
        <f t="shared" si="3"/>
        <v>-373.73618723479501</v>
      </c>
      <c r="Y21" s="8">
        <f t="shared" si="4"/>
        <v>366.08434004665565</v>
      </c>
      <c r="Z21" s="8">
        <f t="shared" si="5"/>
        <v>140.40288947392608</v>
      </c>
      <c r="AA21" s="8">
        <f t="shared" si="6"/>
        <v>0.38520560846367058</v>
      </c>
      <c r="AB21" s="8">
        <f t="shared" si="7"/>
        <v>140.40341789282871</v>
      </c>
      <c r="AC21" s="8">
        <f t="shared" si="8"/>
        <v>529.81690854848273</v>
      </c>
      <c r="AD21" s="13">
        <f t="shared" si="9"/>
        <v>348.56311861096509</v>
      </c>
      <c r="AE21" s="8">
        <f t="shared" si="10"/>
        <v>113.14406469718115</v>
      </c>
      <c r="AF21" s="8">
        <f t="shared" si="11"/>
        <v>38.756224740184763</v>
      </c>
      <c r="AG21" s="6">
        <f t="shared" si="12"/>
        <v>-3323.2508957006376</v>
      </c>
      <c r="AH21" s="6">
        <f t="shared" si="13"/>
        <v>-3321.8108203125003</v>
      </c>
    </row>
    <row r="22" spans="1:34" x14ac:dyDescent="0.3">
      <c r="A22" s="10"/>
      <c r="B22" s="10"/>
      <c r="C22" s="10"/>
      <c r="D22" s="10"/>
      <c r="E22" s="10"/>
      <c r="F22" s="10"/>
      <c r="G22" s="10"/>
      <c r="P22" s="6">
        <v>1300</v>
      </c>
      <c r="Q22" s="7">
        <f t="shared" si="14"/>
        <v>0.13333333333333333</v>
      </c>
      <c r="R22" s="8">
        <f t="shared" si="15"/>
        <v>513723.4615384615</v>
      </c>
      <c r="S22" s="8">
        <f t="shared" si="16"/>
        <v>68496.461538461532</v>
      </c>
      <c r="T22" s="8">
        <f t="shared" si="17"/>
        <v>468.26666666666665</v>
      </c>
      <c r="U22" s="8">
        <f t="shared" si="0"/>
        <v>373.27462534610652</v>
      </c>
      <c r="V22" s="8">
        <f t="shared" si="1"/>
        <v>-314.9554933063929</v>
      </c>
      <c r="W22" s="13">
        <f t="shared" si="2"/>
        <v>-358.15611636351611</v>
      </c>
      <c r="X22" s="8">
        <f t="shared" si="3"/>
        <v>-367.98639973887504</v>
      </c>
      <c r="Y22" s="8">
        <f t="shared" si="4"/>
        <v>363.15936753443202</v>
      </c>
      <c r="Z22" s="8">
        <f t="shared" si="5"/>
        <v>127.88236124481045</v>
      </c>
      <c r="AA22" s="8">
        <f t="shared" si="6"/>
        <v>6.398246494255444E-2</v>
      </c>
      <c r="AB22" s="8">
        <f t="shared" si="7"/>
        <v>127.88237725075344</v>
      </c>
      <c r="AC22" s="8">
        <f t="shared" si="8"/>
        <v>482.56835046951977</v>
      </c>
      <c r="AD22" s="13">
        <f t="shared" si="9"/>
        <v>345.40046814322591</v>
      </c>
      <c r="AE22" s="8">
        <f t="shared" si="10"/>
        <v>112.1174640328239</v>
      </c>
      <c r="AF22" s="8">
        <f t="shared" si="11"/>
        <v>34.690886480724814</v>
      </c>
      <c r="AG22" s="6">
        <f t="shared" si="12"/>
        <v>-3272.1239588437047</v>
      </c>
      <c r="AH22" s="6">
        <f t="shared" si="13"/>
        <v>-3270.7060384615388</v>
      </c>
    </row>
    <row r="23" spans="1:34" x14ac:dyDescent="0.3">
      <c r="A23" s="10"/>
      <c r="B23" s="10"/>
      <c r="C23" s="10"/>
      <c r="D23" s="10"/>
      <c r="E23" s="10"/>
      <c r="F23" s="10"/>
      <c r="G23" s="10"/>
      <c r="P23" s="6">
        <v>1320</v>
      </c>
      <c r="Q23" s="7">
        <f t="shared" si="14"/>
        <v>0.12</v>
      </c>
      <c r="R23" s="8">
        <f t="shared" si="15"/>
        <v>505939.77272727271</v>
      </c>
      <c r="S23" s="8">
        <f t="shared" si="16"/>
        <v>60712.772727272721</v>
      </c>
      <c r="T23" s="8">
        <f t="shared" si="17"/>
        <v>421.44</v>
      </c>
      <c r="U23" s="8">
        <f t="shared" si="0"/>
        <v>367.61894920449885</v>
      </c>
      <c r="V23" s="8">
        <f t="shared" si="1"/>
        <v>-314.9554933063929</v>
      </c>
      <c r="W23" s="13">
        <f t="shared" si="2"/>
        <v>-358.15611636351611</v>
      </c>
      <c r="X23" s="8">
        <f t="shared" si="3"/>
        <v>-362.41084822767999</v>
      </c>
      <c r="Y23" s="8">
        <f t="shared" si="4"/>
        <v>360.34417904958411</v>
      </c>
      <c r="Z23" s="8">
        <f t="shared" si="5"/>
        <v>115.36333530466993</v>
      </c>
      <c r="AA23" s="8">
        <f t="shared" si="6"/>
        <v>-0.24750664392640864</v>
      </c>
      <c r="AB23" s="8">
        <f t="shared" si="7"/>
        <v>115.36360081133256</v>
      </c>
      <c r="AC23" s="8">
        <f t="shared" si="8"/>
        <v>435.32833643363404</v>
      </c>
      <c r="AD23" s="13">
        <f t="shared" si="9"/>
        <v>342.35321441096289</v>
      </c>
      <c r="AE23" s="8">
        <f t="shared" si="10"/>
        <v>111.12832130651985</v>
      </c>
      <c r="AF23" s="8">
        <f t="shared" si="11"/>
        <v>30.748740289733355</v>
      </c>
      <c r="AG23" s="6">
        <f t="shared" si="12"/>
        <v>-3222.5463231036483</v>
      </c>
      <c r="AH23" s="6">
        <f t="shared" si="13"/>
        <v>-3221.1498863636366</v>
      </c>
    </row>
    <row r="24" spans="1:34" x14ac:dyDescent="0.3">
      <c r="P24" s="6">
        <v>1340</v>
      </c>
      <c r="Q24" s="7">
        <f t="shared" si="14"/>
        <v>0.10666666666666667</v>
      </c>
      <c r="R24" s="8">
        <f t="shared" si="15"/>
        <v>498388.43283582089</v>
      </c>
      <c r="S24" s="8">
        <f t="shared" si="16"/>
        <v>53161.432835820895</v>
      </c>
      <c r="T24" s="8">
        <f t="shared" si="17"/>
        <v>374.61333333333334</v>
      </c>
      <c r="U24" s="8">
        <f t="shared" si="0"/>
        <v>362.13209921637196</v>
      </c>
      <c r="V24" s="8">
        <f t="shared" si="1"/>
        <v>-314.9554933063929</v>
      </c>
      <c r="W24" s="13">
        <f t="shared" si="2"/>
        <v>-358.15611636351611</v>
      </c>
      <c r="X24" s="8">
        <f t="shared" si="3"/>
        <v>-357.00173108995341</v>
      </c>
      <c r="Y24" s="8">
        <f t="shared" si="4"/>
        <v>357.63339629017429</v>
      </c>
      <c r="Z24" s="8">
        <f t="shared" si="5"/>
        <v>102.845744386834</v>
      </c>
      <c r="AA24" s="8">
        <f t="shared" si="6"/>
        <v>-0.54969757044108736</v>
      </c>
      <c r="AB24" s="8">
        <f t="shared" si="7"/>
        <v>102.84721340853599</v>
      </c>
      <c r="AC24" s="8">
        <f t="shared" si="8"/>
        <v>388.09733750591101</v>
      </c>
      <c r="AD24" s="13">
        <f t="shared" si="9"/>
        <v>339.4158236735222</v>
      </c>
      <c r="AE24" s="8">
        <f t="shared" si="10"/>
        <v>110.17484025848955</v>
      </c>
      <c r="AF24" s="8">
        <f t="shared" si="11"/>
        <v>26.924270104443142</v>
      </c>
      <c r="AG24" s="6">
        <f t="shared" si="12"/>
        <v>-3174.4486167886685</v>
      </c>
      <c r="AH24" s="6">
        <f t="shared" si="13"/>
        <v>-3173.0730223880601</v>
      </c>
    </row>
    <row r="25" spans="1:34" x14ac:dyDescent="0.3">
      <c r="P25" s="6">
        <v>1360</v>
      </c>
      <c r="Q25" s="7">
        <f t="shared" si="14"/>
        <v>9.3333333333333338E-2</v>
      </c>
      <c r="R25" s="8">
        <f t="shared" si="15"/>
        <v>491059.1911764706</v>
      </c>
      <c r="S25" s="8">
        <f t="shared" si="16"/>
        <v>45832.191176470595</v>
      </c>
      <c r="T25" s="8">
        <f t="shared" si="17"/>
        <v>327.78666666666669</v>
      </c>
      <c r="U25" s="8">
        <f t="shared" si="0"/>
        <v>356.80662716907239</v>
      </c>
      <c r="V25" s="8">
        <f t="shared" si="1"/>
        <v>-314.9554933063929</v>
      </c>
      <c r="W25" s="13">
        <f t="shared" si="2"/>
        <v>-358.15611636351611</v>
      </c>
      <c r="X25" s="8">
        <f t="shared" si="3"/>
        <v>-351.75170563274821</v>
      </c>
      <c r="Y25" s="8">
        <f t="shared" si="4"/>
        <v>355.02196736604958</v>
      </c>
      <c r="Z25" s="8">
        <f t="shared" si="5"/>
        <v>90.329525181495114</v>
      </c>
      <c r="AA25" s="8">
        <f t="shared" si="6"/>
        <v>-0.84300052852884955</v>
      </c>
      <c r="AB25" s="8">
        <f t="shared" si="7"/>
        <v>90.333458748159643</v>
      </c>
      <c r="AC25" s="8">
        <f t="shared" si="8"/>
        <v>340.87627331817504</v>
      </c>
      <c r="AD25" s="13">
        <f t="shared" si="9"/>
        <v>336.58309376420226</v>
      </c>
      <c r="AE25" s="8">
        <f t="shared" si="10"/>
        <v>109.25533225831167</v>
      </c>
      <c r="AF25" s="8">
        <f t="shared" si="11"/>
        <v>23.212284336367343</v>
      </c>
      <c r="AG25" s="6">
        <f t="shared" si="12"/>
        <v>-3127.7655488947175</v>
      </c>
      <c r="AH25" s="6">
        <f t="shared" si="13"/>
        <v>-3126.4101838235297</v>
      </c>
    </row>
    <row r="26" spans="1:34" x14ac:dyDescent="0.3">
      <c r="P26" s="6">
        <v>1380</v>
      </c>
      <c r="Q26" s="7">
        <f t="shared" si="14"/>
        <v>0.08</v>
      </c>
      <c r="R26" s="8">
        <f t="shared" si="15"/>
        <v>483942.39130434778</v>
      </c>
      <c r="S26" s="8">
        <f t="shared" si="16"/>
        <v>38715.391304347824</v>
      </c>
      <c r="T26" s="8">
        <f t="shared" si="17"/>
        <v>280.95999999999998</v>
      </c>
      <c r="U26" s="8">
        <f t="shared" si="0"/>
        <v>351.63551663039016</v>
      </c>
      <c r="V26" s="8">
        <f t="shared" si="1"/>
        <v>-314.9554933063929</v>
      </c>
      <c r="W26" s="13">
        <f t="shared" si="2"/>
        <v>-358.15611636351611</v>
      </c>
      <c r="X26" s="8">
        <f t="shared" si="3"/>
        <v>-346.65385482647645</v>
      </c>
      <c r="Y26" s="8">
        <f t="shared" si="4"/>
        <v>352.5051430260782</v>
      </c>
      <c r="Z26" s="8">
        <f t="shared" si="5"/>
        <v>77.81461804897944</v>
      </c>
      <c r="AA26" s="8">
        <f t="shared" si="6"/>
        <v>-1.1278019515995745</v>
      </c>
      <c r="AB26" s="8">
        <f t="shared" si="7"/>
        <v>77.822790488073537</v>
      </c>
      <c r="AC26" s="8">
        <f t="shared" si="8"/>
        <v>293.66685576329803</v>
      </c>
      <c r="AD26" s="13">
        <f t="shared" si="9"/>
        <v>333.85013006515277</v>
      </c>
      <c r="AE26" s="8">
        <f t="shared" si="10"/>
        <v>108.3682085063423</v>
      </c>
      <c r="AF26" s="8">
        <f t="shared" si="11"/>
        <v>19.607892358670547</v>
      </c>
      <c r="AG26" s="6">
        <f t="shared" si="12"/>
        <v>-3082.4356134034892</v>
      </c>
      <c r="AH26" s="6">
        <f t="shared" si="13"/>
        <v>-3081.0998913043481</v>
      </c>
    </row>
    <row r="27" spans="1:34" x14ac:dyDescent="0.3">
      <c r="P27" s="6">
        <v>1400</v>
      </c>
      <c r="Q27" s="7">
        <f t="shared" si="14"/>
        <v>6.6666666666666666E-2</v>
      </c>
      <c r="R27" s="8">
        <f t="shared" si="15"/>
        <v>477028.92857142858</v>
      </c>
      <c r="S27" s="8">
        <f t="shared" si="16"/>
        <v>31801.928571428572</v>
      </c>
      <c r="T27" s="8">
        <f t="shared" si="17"/>
        <v>234.13333333333333</v>
      </c>
      <c r="U27" s="8">
        <f t="shared" si="0"/>
        <v>346.61215210709895</v>
      </c>
      <c r="V27" s="8">
        <f t="shared" si="1"/>
        <v>-314.9554933063929</v>
      </c>
      <c r="W27" s="13">
        <f t="shared" si="2"/>
        <v>-358.15611636351611</v>
      </c>
      <c r="X27" s="8">
        <f t="shared" si="3"/>
        <v>-341.70165690038402</v>
      </c>
      <c r="Y27" s="8">
        <f t="shared" si="4"/>
        <v>350.07845491512336</v>
      </c>
      <c r="Z27" s="8">
        <f t="shared" si="5"/>
        <v>65.300966757594622</v>
      </c>
      <c r="AA27" s="8">
        <f t="shared" si="6"/>
        <v>-1.4044661911540008</v>
      </c>
      <c r="AB27" s="8">
        <f t="shared" si="7"/>
        <v>65.316068350434051</v>
      </c>
      <c r="AC27" s="8">
        <f t="shared" si="8"/>
        <v>246.47232903107192</v>
      </c>
      <c r="AD27" s="13">
        <f t="shared" si="9"/>
        <v>331.21232353322637</v>
      </c>
      <c r="AE27" s="8">
        <f t="shared" si="10"/>
        <v>107.51197290087644</v>
      </c>
      <c r="AF27" s="8">
        <f t="shared" si="11"/>
        <v>16.106483008907954</v>
      </c>
      <c r="AG27" s="6">
        <f t="shared" si="12"/>
        <v>-3038.4008189262977</v>
      </c>
      <c r="AH27" s="6">
        <f t="shared" si="13"/>
        <v>-3037.0841785714288</v>
      </c>
    </row>
    <row r="28" spans="1:34" x14ac:dyDescent="0.3">
      <c r="P28" s="6">
        <v>1420</v>
      </c>
      <c r="Q28" s="7">
        <f t="shared" si="14"/>
        <v>5.3333333333333337E-2</v>
      </c>
      <c r="R28" s="8">
        <f t="shared" si="15"/>
        <v>470310.21126760566</v>
      </c>
      <c r="S28" s="8">
        <f t="shared" si="16"/>
        <v>25083.211267605635</v>
      </c>
      <c r="T28" s="8">
        <f t="shared" si="17"/>
        <v>187.30666666666667</v>
      </c>
      <c r="U28" s="8">
        <f t="shared" si="0"/>
        <v>341.73029080981581</v>
      </c>
      <c r="V28" s="8">
        <f t="shared" si="1"/>
        <v>-314.9554933063929</v>
      </c>
      <c r="W28" s="13">
        <f t="shared" si="2"/>
        <v>-358.15611636351611</v>
      </c>
      <c r="X28" s="8">
        <f t="shared" si="3"/>
        <v>-336.8889575074208</v>
      </c>
      <c r="Y28" s="8">
        <f t="shared" si="4"/>
        <v>347.73769566157455</v>
      </c>
      <c r="Z28" s="8">
        <f t="shared" si="5"/>
        <v>52.788518243630854</v>
      </c>
      <c r="AA28" s="8">
        <f t="shared" si="6"/>
        <v>-1.6733370718477296</v>
      </c>
      <c r="AB28" s="8">
        <f t="shared" si="7"/>
        <v>52.815033042819991</v>
      </c>
      <c r="AC28" s="8">
        <f t="shared" si="8"/>
        <v>199.2992617387136</v>
      </c>
      <c r="AD28" s="13">
        <f t="shared" si="9"/>
        <v>328.66533057515051</v>
      </c>
      <c r="AE28" s="8">
        <f t="shared" si="10"/>
        <v>106.68521550560124</v>
      </c>
      <c r="AF28" s="8">
        <f t="shared" si="11"/>
        <v>12.703704908434442</v>
      </c>
      <c r="AG28" s="6">
        <f t="shared" si="12"/>
        <v>-2995.6064411949405</v>
      </c>
      <c r="AH28" s="6">
        <f t="shared" si="13"/>
        <v>-2994.308345070423</v>
      </c>
    </row>
    <row r="29" spans="1:34" x14ac:dyDescent="0.3">
      <c r="P29" s="6">
        <v>1440</v>
      </c>
      <c r="Q29" s="7">
        <f t="shared" si="14"/>
        <v>0.04</v>
      </c>
      <c r="R29" s="8">
        <f t="shared" si="15"/>
        <v>463778.125</v>
      </c>
      <c r="S29" s="8">
        <f t="shared" si="16"/>
        <v>18551.125</v>
      </c>
      <c r="T29" s="8">
        <f t="shared" si="17"/>
        <v>140.47999999999999</v>
      </c>
      <c r="U29" s="8">
        <f t="shared" si="0"/>
        <v>336.98403677079062</v>
      </c>
      <c r="V29" s="8">
        <f t="shared" si="1"/>
        <v>-314.9554933063929</v>
      </c>
      <c r="W29" s="13">
        <f t="shared" si="2"/>
        <v>-358.15611636351611</v>
      </c>
      <c r="X29" s="8">
        <f t="shared" si="3"/>
        <v>-332.20994420870664</v>
      </c>
      <c r="Y29" s="8">
        <f t="shared" si="4"/>
        <v>345.47890061832652</v>
      </c>
      <c r="Z29" s="8">
        <f t="shared" si="5"/>
        <v>40.277222391362287</v>
      </c>
      <c r="AA29" s="8">
        <f t="shared" si="6"/>
        <v>-1.9347393169666363</v>
      </c>
      <c r="AB29" s="8">
        <f t="shared" si="7"/>
        <v>40.323663769403097</v>
      </c>
      <c r="AC29" s="8">
        <f t="shared" si="8"/>
        <v>152.16266954385026</v>
      </c>
      <c r="AD29" s="13">
        <f t="shared" si="9"/>
        <v>326.20505459277189</v>
      </c>
      <c r="AE29" s="8">
        <f t="shared" si="10"/>
        <v>105.88660655915716</v>
      </c>
      <c r="AF29" s="8">
        <f t="shared" si="11"/>
        <v>9.395448421862973</v>
      </c>
      <c r="AG29" s="6">
        <f t="shared" si="12"/>
        <v>-2954.0007961783444</v>
      </c>
      <c r="AH29" s="6">
        <f t="shared" si="13"/>
        <v>-2952.7207291666668</v>
      </c>
    </row>
    <row r="30" spans="1:34" x14ac:dyDescent="0.3">
      <c r="P30" s="6">
        <v>1460</v>
      </c>
      <c r="Q30" s="7">
        <f t="shared" si="14"/>
        <v>2.6666666666666668E-2</v>
      </c>
      <c r="R30" s="8">
        <f t="shared" si="15"/>
        <v>457425</v>
      </c>
      <c r="S30" s="8">
        <f t="shared" si="16"/>
        <v>12198</v>
      </c>
      <c r="T30" s="8">
        <f t="shared" si="17"/>
        <v>93.653333333333336</v>
      </c>
      <c r="U30" s="8">
        <f t="shared" si="0"/>
        <v>332.36781708899895</v>
      </c>
      <c r="V30" s="8">
        <f t="shared" si="1"/>
        <v>-314.9554933063929</v>
      </c>
      <c r="W30" s="13">
        <f t="shared" si="2"/>
        <v>-358.15611636351611</v>
      </c>
      <c r="X30" s="8">
        <f t="shared" si="3"/>
        <v>-327.65912305516269</v>
      </c>
      <c r="Y30" s="8">
        <f t="shared" si="4"/>
        <v>343.29833109944815</v>
      </c>
      <c r="Z30" s="8">
        <f t="shared" si="5"/>
        <v>27.7670318311302</v>
      </c>
      <c r="AA30" s="8">
        <f t="shared" si="6"/>
        <v>-2.1889798567398242</v>
      </c>
      <c r="AB30" s="8">
        <f t="shared" si="7"/>
        <v>27.853180958809901</v>
      </c>
      <c r="AC30" s="8">
        <f t="shared" si="8"/>
        <v>105.10489310240548</v>
      </c>
      <c r="AD30" s="13">
        <f t="shared" si="9"/>
        <v>323.8276290387451</v>
      </c>
      <c r="AE30" s="8">
        <f t="shared" si="10"/>
        <v>105.11489097499128</v>
      </c>
      <c r="AF30" s="8">
        <f t="shared" si="11"/>
        <v>6.177829099307159</v>
      </c>
      <c r="AG30" s="6">
        <f t="shared" si="12"/>
        <v>-2913.5350318471337</v>
      </c>
      <c r="AH30" s="6">
        <f t="shared" si="13"/>
        <v>-2912.2725</v>
      </c>
    </row>
    <row r="31" spans="1:34" x14ac:dyDescent="0.3">
      <c r="P31" s="6">
        <v>1480</v>
      </c>
      <c r="Q31" s="7">
        <f t="shared" si="14"/>
        <v>1.3333333333333334E-2</v>
      </c>
      <c r="R31" s="8">
        <f t="shared" si="15"/>
        <v>451243.58108108107</v>
      </c>
      <c r="S31" s="8">
        <f t="shared" si="16"/>
        <v>6016.5810810810808</v>
      </c>
      <c r="T31" s="8">
        <f t="shared" si="17"/>
        <v>46.826666666666668</v>
      </c>
      <c r="U31" s="8">
        <f t="shared" si="0"/>
        <v>327.87636010130973</v>
      </c>
      <c r="V31" s="8">
        <f t="shared" si="1"/>
        <v>-314.9554933063929</v>
      </c>
      <c r="W31" s="13">
        <f t="shared" si="2"/>
        <v>-358.15611636351611</v>
      </c>
      <c r="X31" s="8">
        <f t="shared" si="3"/>
        <v>-323.23129706793077</v>
      </c>
      <c r="Y31" s="8">
        <f t="shared" si="4"/>
        <v>341.19245897178411</v>
      </c>
      <c r="Z31" s="8">
        <f t="shared" si="5"/>
        <v>15.257901753797988</v>
      </c>
      <c r="AA31" s="8">
        <f t="shared" si="6"/>
        <v>-2.4363490305731941</v>
      </c>
      <c r="AB31" s="8">
        <f t="shared" si="7"/>
        <v>15.451192915996055</v>
      </c>
      <c r="AC31" s="8">
        <f t="shared" si="8"/>
        <v>58.305583916681648</v>
      </c>
      <c r="AD31" s="13">
        <f t="shared" si="9"/>
        <v>321.52940184027551</v>
      </c>
      <c r="AE31" s="8">
        <f t="shared" si="10"/>
        <v>104.36888328528305</v>
      </c>
      <c r="AF31" s="8">
        <f t="shared" si="11"/>
        <v>3.0471724611447475</v>
      </c>
      <c r="AG31" s="6">
        <f t="shared" si="12"/>
        <v>-2874.1629368221725</v>
      </c>
      <c r="AH31" s="6">
        <f t="shared" si="13"/>
        <v>-2872.9174662162163</v>
      </c>
    </row>
    <row r="32" spans="1:34" x14ac:dyDescent="0.3">
      <c r="P32" s="6">
        <v>1500</v>
      </c>
      <c r="Q32" s="7">
        <f t="shared" si="14"/>
        <v>0</v>
      </c>
      <c r="R32" s="8">
        <f t="shared" si="15"/>
        <v>445227</v>
      </c>
      <c r="S32" s="8">
        <f t="shared" si="16"/>
        <v>0</v>
      </c>
      <c r="T32" s="8">
        <f t="shared" si="17"/>
        <v>0</v>
      </c>
      <c r="U32" s="8">
        <f t="shared" si="0"/>
        <v>323.50467529995899</v>
      </c>
      <c r="V32" s="8">
        <f t="shared" si="1"/>
        <v>-314.9554933063929</v>
      </c>
      <c r="W32" s="13">
        <f t="shared" si="2"/>
        <v>-358.15611636351611</v>
      </c>
      <c r="X32" s="8">
        <f t="shared" si="3"/>
        <v>-318.92154644035838</v>
      </c>
      <c r="Y32" s="8">
        <f t="shared" si="4"/>
        <v>339.15795247569355</v>
      </c>
      <c r="Z32" s="8">
        <f t="shared" si="5"/>
        <v>2.7497897400496516</v>
      </c>
      <c r="AA32" s="8">
        <f t="shared" si="6"/>
        <v>-2.6771216931043398</v>
      </c>
      <c r="AB32" s="8">
        <f t="shared" si="7"/>
        <v>3.8377498842644995</v>
      </c>
      <c r="AC32" s="8">
        <f t="shared" si="8"/>
        <v>14.481875227676836</v>
      </c>
      <c r="AD32" s="13">
        <f t="shared" si="9"/>
        <v>319.30692106369077</v>
      </c>
      <c r="AE32" s="8">
        <f t="shared" si="10"/>
        <v>103.64746298764449</v>
      </c>
      <c r="AF32" s="8">
        <f t="shared" si="11"/>
        <v>0</v>
      </c>
      <c r="AG32" s="6">
        <f t="shared" si="12"/>
        <v>-2835.8407643312107</v>
      </c>
      <c r="AH32" s="6">
        <f t="shared" si="13"/>
        <v>-2834.6118999999999</v>
      </c>
    </row>
    <row r="33" spans="16:34" x14ac:dyDescent="0.3">
      <c r="P33" s="6">
        <v>1520</v>
      </c>
      <c r="Q33" s="7">
        <f t="shared" si="14"/>
        <v>-1.3333333333333334E-2</v>
      </c>
      <c r="R33" s="8">
        <f t="shared" si="15"/>
        <v>439368.74999999994</v>
      </c>
      <c r="S33" s="8">
        <f t="shared" si="16"/>
        <v>-5858.25</v>
      </c>
      <c r="T33" s="8">
        <f t="shared" si="17"/>
        <v>-46.826666666666668</v>
      </c>
      <c r="U33" s="8">
        <f t="shared" si="0"/>
        <v>319.24803483548578</v>
      </c>
      <c r="V33" s="8">
        <f t="shared" si="1"/>
        <v>-314.9554933063929</v>
      </c>
      <c r="W33" s="13">
        <f t="shared" si="2"/>
        <v>-358.15611636351611</v>
      </c>
      <c r="X33" s="8">
        <f t="shared" si="3"/>
        <v>-314.72521030298515</v>
      </c>
      <c r="Y33" s="8">
        <f t="shared" si="4"/>
        <v>337.19166316232469</v>
      </c>
      <c r="Z33" s="8">
        <f t="shared" si="5"/>
        <v>-9.7573443968352258</v>
      </c>
      <c r="AA33" s="8">
        <f t="shared" si="6"/>
        <v>-2.9115582329372991</v>
      </c>
      <c r="AB33" s="8">
        <f t="shared" si="7"/>
        <v>10.182482065893204</v>
      </c>
      <c r="AC33" s="8">
        <f t="shared" si="8"/>
        <v>38.42393048878516</v>
      </c>
      <c r="AD33" s="13">
        <f t="shared" si="9"/>
        <v>317.156921705988</v>
      </c>
      <c r="AE33" s="8">
        <f t="shared" si="10"/>
        <v>102.94957025763847</v>
      </c>
      <c r="AF33" s="8">
        <f t="shared" si="11"/>
        <v>-2.9669837121672544</v>
      </c>
      <c r="AG33" s="6">
        <f t="shared" si="12"/>
        <v>-2798.5270700636938</v>
      </c>
      <c r="AH33" s="6">
        <f t="shared" si="13"/>
        <v>-2797.3143750000004</v>
      </c>
    </row>
    <row r="34" spans="16:34" x14ac:dyDescent="0.3">
      <c r="P34" s="6">
        <v>1540</v>
      </c>
      <c r="Q34" s="7">
        <f t="shared" si="14"/>
        <v>-2.6666666666666668E-2</v>
      </c>
      <c r="R34" s="8">
        <f t="shared" si="15"/>
        <v>433662.66233766236</v>
      </c>
      <c r="S34" s="8">
        <f t="shared" si="16"/>
        <v>-11564.337662337664</v>
      </c>
      <c r="T34" s="8">
        <f t="shared" si="17"/>
        <v>-93.653333333333336</v>
      </c>
      <c r="U34" s="8">
        <f t="shared" si="0"/>
        <v>315.10195646099902</v>
      </c>
      <c r="V34" s="8">
        <f t="shared" si="1"/>
        <v>-314.9554933063929</v>
      </c>
      <c r="W34" s="13">
        <f t="shared" si="2"/>
        <v>-358.15611636351611</v>
      </c>
      <c r="X34" s="8">
        <f t="shared" si="3"/>
        <v>-310.63786990943998</v>
      </c>
      <c r="Y34" s="8">
        <f t="shared" si="4"/>
        <v>335.29061384647628</v>
      </c>
      <c r="Z34" s="8">
        <f t="shared" si="5"/>
        <v>-22.263538755955217</v>
      </c>
      <c r="AA34" s="8">
        <f t="shared" si="6"/>
        <v>-3.1399055119953729</v>
      </c>
      <c r="AB34" s="8">
        <f t="shared" si="7"/>
        <v>22.483864537978761</v>
      </c>
      <c r="AC34" s="8">
        <f t="shared" si="8"/>
        <v>84.843601249277029</v>
      </c>
      <c r="AD34" s="13">
        <f t="shared" si="9"/>
        <v>315.07631351131232</v>
      </c>
      <c r="AE34" s="8">
        <f t="shared" si="10"/>
        <v>102.2742019939909</v>
      </c>
      <c r="AF34" s="8">
        <f t="shared" si="11"/>
        <v>-5.856902912330165</v>
      </c>
      <c r="AG34" s="6">
        <f t="shared" si="12"/>
        <v>-2762.1825626602704</v>
      </c>
      <c r="AH34" s="6">
        <f t="shared" si="13"/>
        <v>-2760.985616883117</v>
      </c>
    </row>
    <row r="35" spans="16:34" x14ac:dyDescent="0.3">
      <c r="P35" s="6">
        <v>1560</v>
      </c>
      <c r="Q35" s="7">
        <f t="shared" si="14"/>
        <v>-0.04</v>
      </c>
      <c r="R35" s="8">
        <f t="shared" si="15"/>
        <v>428102.88461538462</v>
      </c>
      <c r="S35" s="8">
        <f t="shared" si="16"/>
        <v>-17124.115384615387</v>
      </c>
      <c r="T35" s="8">
        <f t="shared" si="17"/>
        <v>-140.47999999999999</v>
      </c>
      <c r="U35" s="8">
        <f t="shared" si="0"/>
        <v>311.06218778842208</v>
      </c>
      <c r="V35" s="8">
        <f t="shared" si="1"/>
        <v>-314.9554933063929</v>
      </c>
      <c r="W35" s="13">
        <f t="shared" si="2"/>
        <v>-358.15611636351611</v>
      </c>
      <c r="X35" s="8">
        <f t="shared" si="3"/>
        <v>-306.65533311572921</v>
      </c>
      <c r="Y35" s="8">
        <f t="shared" si="4"/>
        <v>333.45198748440646</v>
      </c>
      <c r="Z35" s="8">
        <f t="shared" si="5"/>
        <v>-34.768829482608979</v>
      </c>
      <c r="AA35" s="8">
        <f t="shared" si="6"/>
        <v>-3.3623977326160643</v>
      </c>
      <c r="AB35" s="8">
        <f t="shared" si="7"/>
        <v>34.931035228046717</v>
      </c>
      <c r="AC35" s="8">
        <f t="shared" si="8"/>
        <v>131.81340863830303</v>
      </c>
      <c r="AD35" s="13">
        <f t="shared" si="9"/>
        <v>313.06216972076606</v>
      </c>
      <c r="AE35" s="8">
        <f t="shared" si="10"/>
        <v>101.62040816676347</v>
      </c>
      <c r="AF35" s="8">
        <f t="shared" si="11"/>
        <v>-8.6727216201812052</v>
      </c>
      <c r="AG35" s="6">
        <f t="shared" si="12"/>
        <v>-2726.7699657030871</v>
      </c>
      <c r="AH35" s="6">
        <f t="shared" si="13"/>
        <v>-2725.5883653846158</v>
      </c>
    </row>
    <row r="36" spans="16:34" x14ac:dyDescent="0.3">
      <c r="P36" s="6">
        <v>1580</v>
      </c>
      <c r="Q36" s="7">
        <f t="shared" si="14"/>
        <v>-5.3333333333333337E-2</v>
      </c>
      <c r="R36" s="8">
        <f t="shared" si="15"/>
        <v>422683.86075949372</v>
      </c>
      <c r="S36" s="8">
        <f t="shared" si="16"/>
        <v>-22543.139240506334</v>
      </c>
      <c r="T36" s="8">
        <f t="shared" si="17"/>
        <v>-187.30666666666667</v>
      </c>
      <c r="U36" s="8">
        <f t="shared" si="0"/>
        <v>307.12469174046743</v>
      </c>
      <c r="V36" s="8">
        <f t="shared" si="1"/>
        <v>-314.9554933063929</v>
      </c>
      <c r="W36" s="13">
        <f t="shared" si="2"/>
        <v>-358.15611636351611</v>
      </c>
      <c r="X36" s="8">
        <f t="shared" si="3"/>
        <v>-302.77362003831496</v>
      </c>
      <c r="Y36" s="8">
        <f t="shared" si="4"/>
        <v>331.67311689509211</v>
      </c>
      <c r="Z36" s="8">
        <f t="shared" si="5"/>
        <v>-47.273250891953445</v>
      </c>
      <c r="AA36" s="8">
        <f t="shared" si="6"/>
        <v>-3.5792572387906594</v>
      </c>
      <c r="AB36" s="8">
        <f t="shared" si="7"/>
        <v>47.40855758483918</v>
      </c>
      <c r="AC36" s="8">
        <f t="shared" si="8"/>
        <v>178.89774903852356</v>
      </c>
      <c r="AD36" s="13">
        <f t="shared" si="9"/>
        <v>311.11171667320912</v>
      </c>
      <c r="AE36" s="8">
        <f t="shared" si="10"/>
        <v>100.98728844175922</v>
      </c>
      <c r="AF36" s="8">
        <f t="shared" si="11"/>
        <v>-11.417253778466399</v>
      </c>
      <c r="AG36" s="6">
        <f t="shared" si="12"/>
        <v>-2692.2538901878588</v>
      </c>
      <c r="AH36" s="6">
        <f t="shared" si="13"/>
        <v>-2691.0872468354432</v>
      </c>
    </row>
    <row r="37" spans="16:34" x14ac:dyDescent="0.3">
      <c r="P37" s="6">
        <v>1600</v>
      </c>
      <c r="Q37" s="7">
        <f t="shared" si="14"/>
        <v>-6.6666666666666666E-2</v>
      </c>
      <c r="R37" s="8">
        <f t="shared" si="15"/>
        <v>417400.3125</v>
      </c>
      <c r="S37" s="8">
        <f t="shared" si="16"/>
        <v>-27826.6875</v>
      </c>
      <c r="T37" s="8">
        <f t="shared" si="17"/>
        <v>-234.13333333333333</v>
      </c>
      <c r="U37" s="8">
        <f t="shared" si="0"/>
        <v>303.28563309371151</v>
      </c>
      <c r="V37" s="8">
        <f t="shared" si="1"/>
        <v>-314.9554933063929</v>
      </c>
      <c r="W37" s="13">
        <f t="shared" si="2"/>
        <v>-358.15611636351611</v>
      </c>
      <c r="X37" s="8">
        <f t="shared" si="3"/>
        <v>-298.98894978783596</v>
      </c>
      <c r="Y37" s="8">
        <f t="shared" si="4"/>
        <v>329.95147525154823</v>
      </c>
      <c r="Z37" s="8">
        <f t="shared" si="5"/>
        <v>-59.776835583387729</v>
      </c>
      <c r="AA37" s="8">
        <f t="shared" si="6"/>
        <v>-3.7906952573108881</v>
      </c>
      <c r="AB37" s="8">
        <f t="shared" si="7"/>
        <v>59.896906789058555</v>
      </c>
      <c r="AC37" s="8">
        <f t="shared" si="8"/>
        <v>226.02294490308495</v>
      </c>
      <c r="AD37" s="13">
        <f t="shared" si="9"/>
        <v>309.22232418291998</v>
      </c>
      <c r="AE37" s="8">
        <f t="shared" si="10"/>
        <v>100.37398905709817</v>
      </c>
      <c r="AF37" s="8">
        <f t="shared" si="11"/>
        <v>-14.093172632794456</v>
      </c>
      <c r="AG37" s="6">
        <f t="shared" si="12"/>
        <v>-2658.6007165605097</v>
      </c>
      <c r="AH37" s="6">
        <f t="shared" si="13"/>
        <v>-2657.4486562500006</v>
      </c>
    </row>
    <row r="38" spans="16:34" x14ac:dyDescent="0.3">
      <c r="P38" s="6">
        <v>1620</v>
      </c>
      <c r="Q38" s="7">
        <f t="shared" si="14"/>
        <v>-0.08</v>
      </c>
      <c r="R38" s="8">
        <f t="shared" si="15"/>
        <v>412247.22222222219</v>
      </c>
      <c r="S38" s="8">
        <f t="shared" si="16"/>
        <v>-32979.777777777774</v>
      </c>
      <c r="T38" s="8">
        <f t="shared" si="17"/>
        <v>-280.95999999999998</v>
      </c>
      <c r="U38" s="8">
        <f t="shared" si="0"/>
        <v>299.54136601848052</v>
      </c>
      <c r="V38" s="8">
        <f t="shared" si="1"/>
        <v>-314.9554933063929</v>
      </c>
      <c r="W38" s="13">
        <f t="shared" si="2"/>
        <v>-358.15611636351611</v>
      </c>
      <c r="X38" s="8">
        <f t="shared" si="3"/>
        <v>-295.29772818551697</v>
      </c>
      <c r="Y38" s="8">
        <f t="shared" si="4"/>
        <v>328.2846672760366</v>
      </c>
      <c r="Z38" s="8">
        <f t="shared" si="5"/>
        <v>-72.279614546464046</v>
      </c>
      <c r="AA38" s="8">
        <f t="shared" si="6"/>
        <v>-3.9969125840158055</v>
      </c>
      <c r="AB38" s="8">
        <f t="shared" si="7"/>
        <v>72.390040676806365</v>
      </c>
      <c r="AC38" s="8">
        <f t="shared" si="8"/>
        <v>273.16619592807945</v>
      </c>
      <c r="AD38" s="13">
        <f t="shared" si="9"/>
        <v>307.3914966272967</v>
      </c>
      <c r="AE38" s="8">
        <f t="shared" si="10"/>
        <v>99.779699930272841</v>
      </c>
      <c r="AF38" s="8">
        <f t="shared" si="11"/>
        <v>-16.703019416645279</v>
      </c>
      <c r="AG38" s="6">
        <f t="shared" si="12"/>
        <v>-2625.7784854918614</v>
      </c>
      <c r="AH38" s="6">
        <f t="shared" si="13"/>
        <v>-2624.6406481481486</v>
      </c>
    </row>
    <row r="39" spans="16:34" x14ac:dyDescent="0.3">
      <c r="P39" s="6">
        <v>1640</v>
      </c>
      <c r="Q39" s="7">
        <f t="shared" si="14"/>
        <v>-9.3333333333333338E-2</v>
      </c>
      <c r="R39" s="8">
        <f t="shared" si="15"/>
        <v>407219.81707317074</v>
      </c>
      <c r="S39" s="8">
        <f t="shared" si="16"/>
        <v>-38007.182926829271</v>
      </c>
      <c r="T39" s="8">
        <f t="shared" si="17"/>
        <v>-327.78666666666669</v>
      </c>
      <c r="U39" s="8">
        <f t="shared" si="0"/>
        <v>295.88842253045027</v>
      </c>
      <c r="V39" s="8">
        <f t="shared" si="1"/>
        <v>-314.9554933063929</v>
      </c>
      <c r="W39" s="13">
        <f t="shared" si="2"/>
        <v>-358.15611636351611</v>
      </c>
      <c r="X39" s="8">
        <f t="shared" si="3"/>
        <v>-291.69653637837655</v>
      </c>
      <c r="Y39" s="8">
        <f t="shared" si="4"/>
        <v>326.67042107941074</v>
      </c>
      <c r="Z39" s="8">
        <f t="shared" si="5"/>
        <v>-84.78161725904917</v>
      </c>
      <c r="AA39" s="8">
        <f t="shared" si="6"/>
        <v>-4.1981002198254842</v>
      </c>
      <c r="AB39" s="8">
        <f t="shared" si="7"/>
        <v>84.885491519550044</v>
      </c>
      <c r="AC39" s="8">
        <f t="shared" si="8"/>
        <v>320.31819005884432</v>
      </c>
      <c r="AD39" s="13">
        <f t="shared" si="9"/>
        <v>305.61686468427359</v>
      </c>
      <c r="AE39" s="8">
        <f t="shared" si="10"/>
        <v>99.203651976102478</v>
      </c>
      <c r="AF39" s="8">
        <f t="shared" si="11"/>
        <v>-19.24921140088999</v>
      </c>
      <c r="AG39" s="6">
        <f t="shared" si="12"/>
        <v>-2593.7567966443994</v>
      </c>
      <c r="AH39" s="6">
        <f t="shared" si="13"/>
        <v>-2592.6328353658541</v>
      </c>
    </row>
    <row r="40" spans="16:34" x14ac:dyDescent="0.3">
      <c r="P40" s="6">
        <v>1660</v>
      </c>
      <c r="Q40" s="7">
        <f t="shared" si="14"/>
        <v>-0.10666666666666667</v>
      </c>
      <c r="R40" s="8">
        <f t="shared" si="15"/>
        <v>402313.55421686749</v>
      </c>
      <c r="S40" s="8">
        <f t="shared" si="16"/>
        <v>-42913.445783132534</v>
      </c>
      <c r="T40" s="8">
        <f t="shared" si="17"/>
        <v>-374.61333333333334</v>
      </c>
      <c r="U40" s="8">
        <f t="shared" si="0"/>
        <v>292.32350177707133</v>
      </c>
      <c r="V40" s="8">
        <f t="shared" si="1"/>
        <v>-314.9554933063929</v>
      </c>
      <c r="W40" s="13">
        <f t="shared" si="2"/>
        <v>-358.15611636351611</v>
      </c>
      <c r="X40" s="8">
        <f t="shared" si="3"/>
        <v>-288.18212027743226</v>
      </c>
      <c r="Y40" s="8">
        <f t="shared" si="4"/>
        <v>325.10658059057636</v>
      </c>
      <c r="Z40" s="8">
        <f t="shared" si="5"/>
        <v>-97.282871778389733</v>
      </c>
      <c r="AA40" s="8">
        <f t="shared" si="6"/>
        <v>-4.3944399607963671</v>
      </c>
      <c r="AB40" s="8">
        <f t="shared" si="7"/>
        <v>97.382073524954578</v>
      </c>
      <c r="AC40" s="8">
        <f t="shared" si="8"/>
        <v>367.47445266905964</v>
      </c>
      <c r="AD40" s="13">
        <f t="shared" si="9"/>
        <v>303.89617766493012</v>
      </c>
      <c r="AE40" s="8">
        <f t="shared" si="10"/>
        <v>98.645114617887344</v>
      </c>
      <c r="AF40" s="8">
        <f t="shared" si="11"/>
        <v>-21.734049361417963</v>
      </c>
      <c r="AG40" s="6">
        <f t="shared" si="12"/>
        <v>-2562.5067147571176</v>
      </c>
      <c r="AH40" s="6">
        <f t="shared" si="13"/>
        <v>-2561.396295180723</v>
      </c>
    </row>
    <row r="41" spans="16:34" x14ac:dyDescent="0.3">
      <c r="P41" s="6">
        <v>1680</v>
      </c>
      <c r="Q41" s="7">
        <f t="shared" si="14"/>
        <v>-0.12</v>
      </c>
      <c r="R41" s="8">
        <f t="shared" si="15"/>
        <v>397524.1071428571</v>
      </c>
      <c r="S41" s="8">
        <f t="shared" si="16"/>
        <v>-47702.892857142848</v>
      </c>
      <c r="T41" s="8">
        <f t="shared" si="17"/>
        <v>-421.44</v>
      </c>
      <c r="U41" s="8">
        <f t="shared" si="0"/>
        <v>288.84346008924905</v>
      </c>
      <c r="V41" s="8">
        <f t="shared" si="1"/>
        <v>-314.9554933063929</v>
      </c>
      <c r="W41" s="13">
        <f t="shared" si="2"/>
        <v>-358.15611636351611</v>
      </c>
      <c r="X41" s="8">
        <f t="shared" si="3"/>
        <v>-284.75138075031998</v>
      </c>
      <c r="Y41" s="8">
        <f t="shared" si="4"/>
        <v>323.59109852716438</v>
      </c>
      <c r="Z41" s="8">
        <f t="shared" si="5"/>
        <v>-109.78340482567307</v>
      </c>
      <c r="AA41" s="8">
        <f t="shared" si="6"/>
        <v>-4.5861049460298435</v>
      </c>
      <c r="AB41" s="8">
        <f t="shared" si="7"/>
        <v>109.87915331714937</v>
      </c>
      <c r="AC41" s="8">
        <f t="shared" si="8"/>
        <v>414.63259369407621</v>
      </c>
      <c r="AD41" s="13">
        <f t="shared" si="9"/>
        <v>302.22729639194432</v>
      </c>
      <c r="AE41" s="8">
        <f t="shared" si="10"/>
        <v>98.103393475745023</v>
      </c>
      <c r="AF41" s="8">
        <f t="shared" si="11"/>
        <v>-24.159724513361923</v>
      </c>
      <c r="AG41" s="6">
        <f t="shared" si="12"/>
        <v>-2532.0006824385805</v>
      </c>
      <c r="AH41" s="6">
        <f t="shared" si="13"/>
        <v>-2530.9034821428572</v>
      </c>
    </row>
    <row r="42" spans="16:34" x14ac:dyDescent="0.3">
      <c r="P42" s="6">
        <v>1700</v>
      </c>
      <c r="Q42" s="7">
        <f t="shared" si="14"/>
        <v>-0.13333333333333333</v>
      </c>
      <c r="R42" s="8">
        <f t="shared" si="15"/>
        <v>392847.3529411765</v>
      </c>
      <c r="S42" s="8">
        <f t="shared" si="16"/>
        <v>-52379.647058823532</v>
      </c>
      <c r="T42" s="8">
        <f t="shared" si="17"/>
        <v>-468.26666666666665</v>
      </c>
      <c r="U42" s="8">
        <f t="shared" si="0"/>
        <v>285.44530173525794</v>
      </c>
      <c r="V42" s="8">
        <f t="shared" si="1"/>
        <v>-314.9554933063929</v>
      </c>
      <c r="W42" s="13">
        <f t="shared" si="2"/>
        <v>-358.15611636351611</v>
      </c>
      <c r="X42" s="8">
        <f t="shared" si="3"/>
        <v>-281.4013645061986</v>
      </c>
      <c r="Y42" s="8">
        <f t="shared" si="4"/>
        <v>322.12202986308569</v>
      </c>
      <c r="Z42" s="8">
        <f t="shared" si="5"/>
        <v>-122.28324186461886</v>
      </c>
      <c r="AA42" s="8">
        <f t="shared" si="6"/>
        <v>-4.7732601669049028</v>
      </c>
      <c r="AB42" s="8">
        <f t="shared" si="7"/>
        <v>122.37636721827396</v>
      </c>
      <c r="AC42" s="8">
        <f t="shared" si="8"/>
        <v>461.7912407835438</v>
      </c>
      <c r="AD42" s="13">
        <f t="shared" si="9"/>
        <v>300.60818657917167</v>
      </c>
      <c r="AE42" s="8">
        <f t="shared" si="10"/>
        <v>97.577828217612677</v>
      </c>
      <c r="AF42" s="8">
        <f t="shared" si="11"/>
        <v>-26.52832495584839</v>
      </c>
      <c r="AG42" s="6">
        <f t="shared" si="12"/>
        <v>-2502.212439115774</v>
      </c>
      <c r="AH42" s="6">
        <f t="shared" si="13"/>
        <v>-2501.1281470588233</v>
      </c>
    </row>
    <row r="43" spans="16:34" s="11" customFormat="1" x14ac:dyDescent="0.3">
      <c r="P43" s="11">
        <v>1720</v>
      </c>
      <c r="Q43" s="12">
        <f t="shared" si="14"/>
        <v>-0.14666666666666667</v>
      </c>
      <c r="R43" s="13">
        <f t="shared" si="15"/>
        <v>388279.36046511628</v>
      </c>
      <c r="S43" s="13">
        <f t="shared" si="16"/>
        <v>-56947.639534883718</v>
      </c>
      <c r="T43" s="13">
        <f t="shared" si="17"/>
        <v>-515.09333333333336</v>
      </c>
      <c r="U43" s="13">
        <f t="shared" si="0"/>
        <v>282.12617031973167</v>
      </c>
      <c r="V43" s="13">
        <f t="shared" si="1"/>
        <v>-314.9554933063929</v>
      </c>
      <c r="W43" s="13">
        <f t="shared" si="2"/>
        <v>-358.15611636351611</v>
      </c>
      <c r="X43" s="13">
        <f t="shared" si="3"/>
        <v>-278.12925561659159</v>
      </c>
      <c r="Y43" s="13">
        <f t="shared" si="4"/>
        <v>320.69752575274282</v>
      </c>
      <c r="Z43" s="13">
        <f t="shared" si="5"/>
        <v>-134.78240717458769</v>
      </c>
      <c r="AA43" s="13">
        <f t="shared" si="6"/>
        <v>-4.9560629407828571</v>
      </c>
      <c r="AB43" s="13">
        <f t="shared" si="7"/>
        <v>134.87349570486171</v>
      </c>
      <c r="AC43" s="13">
        <f t="shared" si="8"/>
        <v>508.94956555845158</v>
      </c>
      <c r="AD43" s="13">
        <f t="shared" si="9"/>
        <v>299.03691267177726</v>
      </c>
      <c r="AE43" s="13">
        <f t="shared" si="10"/>
        <v>97.067790559745461</v>
      </c>
      <c r="AF43" s="13">
        <f t="shared" si="11"/>
        <v>-28.841841667114235</v>
      </c>
      <c r="AG43" s="11">
        <f t="shared" si="12"/>
        <v>-2473.1169456376833</v>
      </c>
      <c r="AH43" s="11">
        <f t="shared" si="13"/>
        <v>-2472.0452616279072</v>
      </c>
    </row>
    <row r="44" spans="16:34" x14ac:dyDescent="0.3">
      <c r="P44" s="6">
        <v>1740</v>
      </c>
      <c r="Q44" s="7">
        <f t="shared" si="14"/>
        <v>-0.16</v>
      </c>
      <c r="R44" s="8">
        <f t="shared" si="15"/>
        <v>383816.37931034487</v>
      </c>
      <c r="S44" s="8">
        <f t="shared" si="16"/>
        <v>-61410.620689655181</v>
      </c>
      <c r="T44" s="8">
        <f t="shared" si="17"/>
        <v>-561.91999999999996</v>
      </c>
      <c r="U44" s="8">
        <f t="shared" si="0"/>
        <v>278.88334077582675</v>
      </c>
      <c r="V44" s="8">
        <f t="shared" si="1"/>
        <v>-314.9554933063929</v>
      </c>
      <c r="W44" s="13">
        <f t="shared" si="2"/>
        <v>-358.15611636351611</v>
      </c>
      <c r="X44" s="8">
        <f t="shared" si="3"/>
        <v>-274.9323676209986</v>
      </c>
      <c r="Y44" s="8">
        <f t="shared" si="4"/>
        <v>319.31582787534603</v>
      </c>
      <c r="Z44" s="8">
        <f t="shared" si="5"/>
        <v>-147.28092391864774</v>
      </c>
      <c r="AA44" s="8">
        <f t="shared" si="6"/>
        <v>-5.134663352042951</v>
      </c>
      <c r="AB44" s="8">
        <f t="shared" si="7"/>
        <v>147.37040177073999</v>
      </c>
      <c r="AC44" s="8">
        <f t="shared" si="8"/>
        <v>556.10705102150723</v>
      </c>
      <c r="AD44" s="13">
        <f t="shared" si="9"/>
        <v>297.51163211006445</v>
      </c>
      <c r="AE44" s="8">
        <f t="shared" si="10"/>
        <v>96.572682404747567</v>
      </c>
      <c r="AF44" s="8">
        <f t="shared" si="11"/>
        <v>-31.102174086167079</v>
      </c>
      <c r="AG44" s="6">
        <f t="shared" si="12"/>
        <v>-2444.6903140786299</v>
      </c>
      <c r="AH44" s="6">
        <f t="shared" si="13"/>
        <v>-2443.6309482758625</v>
      </c>
    </row>
    <row r="45" spans="16:34" x14ac:dyDescent="0.3">
      <c r="P45" s="6">
        <v>1760</v>
      </c>
      <c r="Q45" s="7">
        <f t="shared" si="14"/>
        <v>-0.17333333333333334</v>
      </c>
      <c r="R45" s="8">
        <f t="shared" si="15"/>
        <v>379454.82954545453</v>
      </c>
      <c r="S45" s="8">
        <f t="shared" si="16"/>
        <v>-65772.170454545456</v>
      </c>
      <c r="T45" s="8">
        <f t="shared" si="17"/>
        <v>-608.74666666666667</v>
      </c>
      <c r="U45" s="8">
        <f t="shared" si="0"/>
        <v>275.71421190337412</v>
      </c>
      <c r="V45" s="8">
        <f t="shared" si="1"/>
        <v>-314.9554933063929</v>
      </c>
      <c r="W45" s="13">
        <f t="shared" si="2"/>
        <v>-358.15611636351611</v>
      </c>
      <c r="X45" s="8">
        <f t="shared" si="3"/>
        <v>-271.80813617075995</v>
      </c>
      <c r="Y45" s="8">
        <f t="shared" si="4"/>
        <v>317.97526316608509</v>
      </c>
      <c r="Z45" s="8">
        <f t="shared" si="5"/>
        <v>-159.77881420700044</v>
      </c>
      <c r="AA45" s="8">
        <f t="shared" si="6"/>
        <v>-5.3092046630471046</v>
      </c>
      <c r="AB45" s="8">
        <f t="shared" si="7"/>
        <v>159.86699823149644</v>
      </c>
      <c r="AC45" s="8">
        <f t="shared" si="8"/>
        <v>603.26336817946776</v>
      </c>
      <c r="AD45" s="13">
        <f t="shared" si="9"/>
        <v>296.0305899834816</v>
      </c>
      <c r="AE45" s="8">
        <f t="shared" si="10"/>
        <v>96.091934106255408</v>
      </c>
      <c r="AF45" s="8">
        <f t="shared" si="11"/>
        <v>-33.311135313877806</v>
      </c>
      <c r="AG45" s="6">
        <f t="shared" si="12"/>
        <v>-2416.9097423277362</v>
      </c>
      <c r="AH45" s="6">
        <f t="shared" si="13"/>
        <v>-2415.8624147727273</v>
      </c>
    </row>
    <row r="46" spans="16:34" x14ac:dyDescent="0.3">
      <c r="P46" s="6">
        <v>1780</v>
      </c>
      <c r="Q46" s="7">
        <f t="shared" si="14"/>
        <v>-0.18666666666666668</v>
      </c>
      <c r="R46" s="8">
        <f t="shared" si="15"/>
        <v>375191.29213483143</v>
      </c>
      <c r="S46" s="8">
        <f t="shared" si="16"/>
        <v>-70035.70786516853</v>
      </c>
      <c r="T46" s="8">
        <f t="shared" si="17"/>
        <v>-655.57333333333338</v>
      </c>
      <c r="U46" s="8">
        <f t="shared" si="0"/>
        <v>272.61629941007777</v>
      </c>
      <c r="V46" s="8">
        <f t="shared" si="1"/>
        <v>-314.9554933063929</v>
      </c>
      <c r="W46" s="13">
        <f t="shared" si="2"/>
        <v>-358.15611636351611</v>
      </c>
      <c r="X46" s="8">
        <f t="shared" si="3"/>
        <v>-268.75411216884129</v>
      </c>
      <c r="Y46" s="8">
        <f t="shared" si="4"/>
        <v>316.67423890388068</v>
      </c>
      <c r="Z46" s="8">
        <f t="shared" si="5"/>
        <v>-172.27609915613033</v>
      </c>
      <c r="AA46" s="8">
        <f t="shared" si="6"/>
        <v>-5.4798236973994801</v>
      </c>
      <c r="AB46" s="8">
        <f t="shared" si="7"/>
        <v>172.3632292810953</v>
      </c>
      <c r="AC46" s="8">
        <f t="shared" si="8"/>
        <v>650.41830644642425</v>
      </c>
      <c r="AD46" s="13">
        <f t="shared" si="9"/>
        <v>294.59211404428947</v>
      </c>
      <c r="AE46" s="8">
        <f t="shared" si="10"/>
        <v>95.625002850367324</v>
      </c>
      <c r="AF46" s="8">
        <f t="shared" si="11"/>
        <v>-35.470456963437726</v>
      </c>
      <c r="AG46" s="6">
        <f t="shared" si="12"/>
        <v>-2389.7534530880989</v>
      </c>
      <c r="AH46" s="6">
        <f t="shared" si="13"/>
        <v>-2388.717893258427</v>
      </c>
    </row>
    <row r="47" spans="16:34" x14ac:dyDescent="0.3">
      <c r="P47" s="6">
        <v>1800</v>
      </c>
      <c r="Q47" s="7">
        <f t="shared" si="14"/>
        <v>-0.2</v>
      </c>
      <c r="R47" s="8">
        <f t="shared" si="15"/>
        <v>371022.5</v>
      </c>
      <c r="S47" s="8">
        <f t="shared" si="16"/>
        <v>-74204.5</v>
      </c>
      <c r="T47" s="8">
        <f t="shared" si="17"/>
        <v>-702.40000000000009</v>
      </c>
      <c r="U47" s="8">
        <f t="shared" si="0"/>
        <v>269.58722941663251</v>
      </c>
      <c r="V47" s="8">
        <f t="shared" si="1"/>
        <v>-314.9554933063929</v>
      </c>
      <c r="W47" s="13">
        <f t="shared" si="2"/>
        <v>-358.15611636351611</v>
      </c>
      <c r="X47" s="8">
        <f t="shared" si="3"/>
        <v>-265.76795536696534</v>
      </c>
      <c r="Y47" s="8">
        <f t="shared" si="4"/>
        <v>315.41123812810855</v>
      </c>
      <c r="Z47" s="8">
        <f t="shared" si="5"/>
        <v>-184.77279894401144</v>
      </c>
      <c r="AA47" s="8">
        <f t="shared" si="6"/>
        <v>-5.6466511976551406</v>
      </c>
      <c r="AB47" s="8">
        <f t="shared" si="7"/>
        <v>184.85905955444017</v>
      </c>
      <c r="AC47" s="8">
        <f t="shared" si="8"/>
        <v>697.57173237102393</v>
      </c>
      <c r="AD47" s="13">
        <f t="shared" si="9"/>
        <v>293.19461005307153</v>
      </c>
      <c r="AE47" s="8">
        <f t="shared" si="10"/>
        <v>95.171371144789745</v>
      </c>
      <c r="AF47" s="8">
        <f t="shared" si="11"/>
        <v>-37.581793687451892</v>
      </c>
      <c r="AG47" s="6">
        <f t="shared" si="12"/>
        <v>-2363.2006369426754</v>
      </c>
      <c r="AH47" s="6">
        <f t="shared" si="13"/>
        <v>-2362.1765833333334</v>
      </c>
    </row>
    <row r="48" spans="16:34" x14ac:dyDescent="0.3">
      <c r="P48" s="6">
        <v>1820</v>
      </c>
      <c r="Q48" s="7">
        <f t="shared" si="14"/>
        <v>-0.21333333333333335</v>
      </c>
      <c r="R48" s="8">
        <f t="shared" si="15"/>
        <v>366945.32967032964</v>
      </c>
      <c r="S48" s="8">
        <f t="shared" si="16"/>
        <v>-78281.670329670334</v>
      </c>
      <c r="T48" s="8">
        <f t="shared" si="17"/>
        <v>-749.22666666666669</v>
      </c>
      <c r="U48" s="8">
        <f t="shared" si="0"/>
        <v>266.62473239007602</v>
      </c>
      <c r="V48" s="8">
        <f t="shared" si="1"/>
        <v>-314.9554933063929</v>
      </c>
      <c r="W48" s="13">
        <f t="shared" si="2"/>
        <v>-358.15611636351611</v>
      </c>
      <c r="X48" s="8">
        <f t="shared" si="3"/>
        <v>-262.8474283849107</v>
      </c>
      <c r="Y48" s="8">
        <f t="shared" si="4"/>
        <v>314.18481535910627</v>
      </c>
      <c r="Z48" s="8">
        <f t="shared" si="5"/>
        <v>-197.26893286167405</v>
      </c>
      <c r="AA48" s="8">
        <f t="shared" si="6"/>
        <v>-5.8098121594436476</v>
      </c>
      <c r="AB48" s="8">
        <f t="shared" si="7"/>
        <v>197.35446736699851</v>
      </c>
      <c r="AC48" s="8">
        <f t="shared" si="8"/>
        <v>744.72356412597139</v>
      </c>
      <c r="AD48" s="13">
        <f t="shared" si="9"/>
        <v>291.83655743070454</v>
      </c>
      <c r="AE48" s="8">
        <f t="shared" si="10"/>
        <v>94.730545407461037</v>
      </c>
      <c r="AF48" s="8">
        <f t="shared" si="11"/>
        <v>-39.646727406542652</v>
      </c>
      <c r="AG48" s="6">
        <f t="shared" si="12"/>
        <v>-2337.2313991740743</v>
      </c>
      <c r="AH48" s="6">
        <f t="shared" si="13"/>
        <v>-2336.2185989010991</v>
      </c>
    </row>
    <row r="49" spans="17:32" x14ac:dyDescent="0.3"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7:32" x14ac:dyDescent="0.3"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7:32" x14ac:dyDescent="0.3"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7:32" x14ac:dyDescent="0.3"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7:32" x14ac:dyDescent="0.3"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7:32" x14ac:dyDescent="0.3"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7:32" x14ac:dyDescent="0.3"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7:32" x14ac:dyDescent="0.3"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</sheetData>
  <mergeCells count="1">
    <mergeCell ref="A11:G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仿真</vt:lpstr>
      <vt:lpstr>3MW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2021-01-15T06:22:54Z</dcterms:modified>
</cp:coreProperties>
</file>