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11-11\Desktop\"/>
    </mc:Choice>
  </mc:AlternateContent>
  <xr:revisionPtr revIDLastSave="0" documentId="13_ncr:1_{31DAE8E8-264B-41F1-BEBC-70F0D788F9AF}" xr6:coauthVersionLast="47" xr6:coauthVersionMax="47" xr10:uidLastSave="{00000000-0000-0000-0000-000000000000}"/>
  <bookViews>
    <workbookView xWindow="-120" yWindow="-120" windowWidth="29040" windowHeight="15840" tabRatio="972" firstSheet="1" activeTab="3" xr2:uid="{C4F6C717-835D-4D35-9C30-FD8B25FC44BE}"/>
  </bookViews>
  <sheets>
    <sheet name="데이터 추출" sheetId="2" r:id="rId1"/>
    <sheet name="데이터 검증-영화" sheetId="1" r:id="rId2"/>
    <sheet name="데이터 검증-장르" sheetId="3" r:id="rId3"/>
    <sheet name="데이터 검증 영화 장르" sheetId="12" r:id="rId4"/>
    <sheet name="데이터 검증 - 참여자" sheetId="7" r:id="rId5"/>
    <sheet name="데이터 검증-제작" sheetId="17" r:id="rId6"/>
    <sheet name="데이터 검증 - 출연" sheetId="16" r:id="rId7"/>
    <sheet name="데이터 검증- 키워드" sheetId="6" r:id="rId8"/>
    <sheet name="데이터 검증- 영화 키워드" sheetId="15" r:id="rId9"/>
    <sheet name="데이터 검증 -동영상" sheetId="9" r:id="rId10"/>
    <sheet name="데이터 검증-배경" sheetId="10" r:id="rId11"/>
    <sheet name="데이터 검증-포스터" sheetId="11" r:id="rId12"/>
    <sheet name="데이터 검증-원작가" sheetId="5" r:id="rId13"/>
    <sheet name="데이터 검증 - 배역" sheetId="8" r:id="rId1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0" i="12" l="1"/>
  <c r="D31" i="12"/>
  <c r="D32" i="12"/>
  <c r="D33" i="12"/>
  <c r="D34" i="12"/>
  <c r="D35" i="12"/>
  <c r="D36" i="12"/>
  <c r="D37" i="12"/>
  <c r="D38" i="12"/>
  <c r="D39" i="12"/>
  <c r="D40" i="12"/>
  <c r="D41" i="12"/>
  <c r="D42" i="12"/>
  <c r="D43" i="12"/>
  <c r="D44" i="12"/>
  <c r="D45" i="12"/>
  <c r="D46" i="12"/>
  <c r="D47" i="12"/>
  <c r="D48" i="12"/>
  <c r="D49" i="12"/>
  <c r="D50" i="12"/>
  <c r="D51" i="12"/>
  <c r="D52" i="12"/>
  <c r="D53" i="12"/>
  <c r="D30" i="12"/>
  <c r="C31" i="12"/>
  <c r="C32" i="12"/>
  <c r="C33" i="12"/>
  <c r="C34" i="12"/>
  <c r="C35" i="12"/>
  <c r="C36" i="12"/>
  <c r="C37" i="12"/>
  <c r="C38" i="12"/>
  <c r="C39" i="12"/>
  <c r="C40" i="12"/>
  <c r="C41" i="12"/>
  <c r="C42" i="12"/>
  <c r="C43" i="12"/>
  <c r="C44" i="12"/>
  <c r="C45" i="12"/>
  <c r="C46" i="12"/>
  <c r="C47" i="12"/>
  <c r="C48" i="12"/>
  <c r="C49" i="12"/>
  <c r="C50" i="12"/>
  <c r="C51" i="12"/>
  <c r="C52" i="12"/>
  <c r="C53" i="12"/>
  <c r="C30" i="12"/>
  <c r="E29" i="12"/>
  <c r="D27" i="6"/>
  <c r="C29" i="6"/>
  <c r="C30" i="6"/>
  <c r="C31" i="6"/>
  <c r="C32" i="6"/>
  <c r="C33" i="6"/>
  <c r="C34" i="6"/>
  <c r="C35" i="6"/>
  <c r="C36" i="6"/>
  <c r="C37" i="6"/>
  <c r="C38" i="6"/>
  <c r="C39" i="6"/>
  <c r="C40" i="6"/>
  <c r="C41" i="6"/>
  <c r="C42" i="6"/>
  <c r="C43" i="6"/>
  <c r="C44" i="6"/>
  <c r="C45" i="6"/>
  <c r="C46" i="6"/>
  <c r="C28" i="6"/>
  <c r="B40" i="6"/>
  <c r="D40" i="6" s="1"/>
  <c r="B43" i="6"/>
  <c r="D43" i="6" s="1"/>
  <c r="A29" i="6"/>
  <c r="B29" i="6" s="1"/>
  <c r="D29" i="6" s="1"/>
  <c r="A30" i="6"/>
  <c r="B30" i="6" s="1"/>
  <c r="D30" i="6" s="1"/>
  <c r="A31" i="6"/>
  <c r="B31" i="6" s="1"/>
  <c r="D31" i="6" s="1"/>
  <c r="A32" i="6"/>
  <c r="B32" i="6" s="1"/>
  <c r="D32" i="6" s="1"/>
  <c r="A33" i="6"/>
  <c r="B33" i="6" s="1"/>
  <c r="D33" i="6" s="1"/>
  <c r="A34" i="6"/>
  <c r="B34" i="6" s="1"/>
  <c r="D34" i="6" s="1"/>
  <c r="A35" i="6"/>
  <c r="B35" i="6" s="1"/>
  <c r="D35" i="6" s="1"/>
  <c r="A36" i="6"/>
  <c r="B36" i="6" s="1"/>
  <c r="D36" i="6" s="1"/>
  <c r="A37" i="6"/>
  <c r="B37" i="6" s="1"/>
  <c r="D37" i="6" s="1"/>
  <c r="A38" i="6"/>
  <c r="B38" i="6" s="1"/>
  <c r="D38" i="6" s="1"/>
  <c r="A39" i="6"/>
  <c r="B39" i="6" s="1"/>
  <c r="D39" i="6" s="1"/>
  <c r="A40" i="6"/>
  <c r="A41" i="6"/>
  <c r="B41" i="6" s="1"/>
  <c r="D41" i="6" s="1"/>
  <c r="A42" i="6"/>
  <c r="B42" i="6" s="1"/>
  <c r="D42" i="6" s="1"/>
  <c r="A43" i="6"/>
  <c r="A44" i="6"/>
  <c r="B44" i="6" s="1"/>
  <c r="D44" i="6" s="1"/>
  <c r="A45" i="6"/>
  <c r="B45" i="6" s="1"/>
  <c r="D45" i="6" s="1"/>
  <c r="A46" i="6"/>
  <c r="B46" i="6" s="1"/>
  <c r="D46" i="6" s="1"/>
  <c r="A28" i="6"/>
  <c r="B28" i="6" s="1"/>
  <c r="D28" i="6" s="1"/>
  <c r="E43" i="7"/>
  <c r="E37"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38" i="7"/>
  <c r="B45" i="7"/>
  <c r="E45" i="7" s="1"/>
  <c r="B46" i="7"/>
  <c r="E46" i="7" s="1"/>
  <c r="B59" i="7"/>
  <c r="E59" i="7" s="1"/>
  <c r="B60" i="7"/>
  <c r="E60" i="7" s="1"/>
  <c r="B61" i="7"/>
  <c r="E61" i="7" s="1"/>
  <c r="A58" i="7"/>
  <c r="B58" i="7" s="1"/>
  <c r="E58" i="7" s="1"/>
  <c r="A59" i="7"/>
  <c r="A60" i="7"/>
  <c r="A61" i="7"/>
  <c r="A62" i="7"/>
  <c r="B62" i="7" s="1"/>
  <c r="E62" i="7" s="1"/>
  <c r="A63" i="7"/>
  <c r="B63" i="7" s="1"/>
  <c r="E63" i="7" s="1"/>
  <c r="A64" i="7"/>
  <c r="B64" i="7" s="1"/>
  <c r="E64" i="7" s="1"/>
  <c r="A65" i="7"/>
  <c r="B65" i="7" s="1"/>
  <c r="E65" i="7" s="1"/>
  <c r="A66" i="7"/>
  <c r="B66" i="7" s="1"/>
  <c r="E66" i="7" s="1"/>
  <c r="A67" i="7"/>
  <c r="B67" i="7" s="1"/>
  <c r="E67" i="7" s="1"/>
  <c r="A68" i="7"/>
  <c r="B68" i="7" s="1"/>
  <c r="E68" i="7" s="1"/>
  <c r="A39" i="7"/>
  <c r="B39" i="7" s="1"/>
  <c r="E39" i="7" s="1"/>
  <c r="A40" i="7"/>
  <c r="B40" i="7" s="1"/>
  <c r="E40" i="7" s="1"/>
  <c r="A41" i="7"/>
  <c r="B41" i="7" s="1"/>
  <c r="E41" i="7" s="1"/>
  <c r="A42" i="7"/>
  <c r="B42" i="7" s="1"/>
  <c r="E42" i="7" s="1"/>
  <c r="A43" i="7"/>
  <c r="B43" i="7" s="1"/>
  <c r="A44" i="7"/>
  <c r="B44" i="7" s="1"/>
  <c r="E44" i="7" s="1"/>
  <c r="A45" i="7"/>
  <c r="A46" i="7"/>
  <c r="A47" i="7"/>
  <c r="B47" i="7" s="1"/>
  <c r="E47" i="7" s="1"/>
  <c r="A48" i="7"/>
  <c r="B48" i="7" s="1"/>
  <c r="E48" i="7" s="1"/>
  <c r="A49" i="7"/>
  <c r="B49" i="7" s="1"/>
  <c r="E49" i="7" s="1"/>
  <c r="A50" i="7"/>
  <c r="B50" i="7" s="1"/>
  <c r="E50" i="7" s="1"/>
  <c r="A51" i="7"/>
  <c r="B51" i="7" s="1"/>
  <c r="E51" i="7" s="1"/>
  <c r="A52" i="7"/>
  <c r="B52" i="7" s="1"/>
  <c r="E52" i="7" s="1"/>
  <c r="A53" i="7"/>
  <c r="B53" i="7" s="1"/>
  <c r="E53" i="7" s="1"/>
  <c r="A54" i="7"/>
  <c r="B54" i="7" s="1"/>
  <c r="E54" i="7" s="1"/>
  <c r="A55" i="7"/>
  <c r="B55" i="7" s="1"/>
  <c r="E55" i="7" s="1"/>
  <c r="A56" i="7"/>
  <c r="B56" i="7" s="1"/>
  <c r="E56" i="7" s="1"/>
  <c r="A57" i="7"/>
  <c r="B57" i="7" s="1"/>
  <c r="E57" i="7" s="1"/>
  <c r="A38" i="7"/>
  <c r="B38" i="7" s="1"/>
  <c r="E38" i="7" s="1"/>
  <c r="C18" i="3"/>
  <c r="C19" i="3"/>
  <c r="C20" i="3"/>
  <c r="C21" i="3"/>
  <c r="C22" i="3"/>
  <c r="C23" i="3"/>
  <c r="C17" i="3"/>
  <c r="A18" i="3"/>
  <c r="B18" i="3" s="1"/>
  <c r="D18" i="3" s="1"/>
  <c r="A19" i="3"/>
  <c r="B19" i="3" s="1"/>
  <c r="D19" i="3" s="1"/>
  <c r="A20" i="3"/>
  <c r="B20" i="3" s="1"/>
  <c r="D20" i="3" s="1"/>
  <c r="A21" i="3"/>
  <c r="B21" i="3" s="1"/>
  <c r="D21" i="3" s="1"/>
  <c r="A22" i="3"/>
  <c r="B22" i="3" s="1"/>
  <c r="D22" i="3" s="1"/>
  <c r="A23" i="3"/>
  <c r="B23" i="3" s="1"/>
  <c r="D23" i="3" s="1"/>
  <c r="A24" i="3"/>
  <c r="A25" i="3"/>
  <c r="A26" i="3"/>
  <c r="A27" i="3"/>
  <c r="A28" i="3"/>
  <c r="A29" i="3"/>
  <c r="D16" i="3"/>
  <c r="R15" i="1"/>
  <c r="A17" i="3"/>
  <c r="B17" i="3" s="1"/>
  <c r="D17" i="3" s="1"/>
  <c r="H17" i="1"/>
  <c r="H18" i="1"/>
  <c r="H19" i="1"/>
  <c r="H20" i="1"/>
  <c r="H21" i="1"/>
  <c r="H22" i="1"/>
  <c r="H23" i="1"/>
  <c r="H24" i="1"/>
  <c r="H16" i="1"/>
  <c r="K17" i="1"/>
  <c r="K18" i="1"/>
  <c r="K19" i="1"/>
  <c r="K20" i="1"/>
  <c r="K21" i="1"/>
  <c r="K22" i="1"/>
  <c r="K23" i="1"/>
  <c r="K24" i="1"/>
  <c r="J17" i="1"/>
  <c r="J18" i="1"/>
  <c r="J19" i="1"/>
  <c r="J20" i="1"/>
  <c r="J21" i="1"/>
  <c r="J22" i="1"/>
  <c r="J23" i="1"/>
  <c r="J24" i="1"/>
  <c r="I17" i="1"/>
  <c r="I18" i="1"/>
  <c r="I19" i="1"/>
  <c r="I20" i="1"/>
  <c r="I21" i="1"/>
  <c r="I22" i="1"/>
  <c r="I23" i="1"/>
  <c r="I24" i="1"/>
  <c r="Q17" i="1"/>
  <c r="Q18" i="1"/>
  <c r="Q19" i="1"/>
  <c r="Q20" i="1"/>
  <c r="Q21" i="1"/>
  <c r="Q22" i="1"/>
  <c r="Q23" i="1"/>
  <c r="Q24" i="1"/>
  <c r="Q16" i="1"/>
  <c r="P17" i="1"/>
  <c r="P18" i="1"/>
  <c r="P19" i="1"/>
  <c r="P20" i="1"/>
  <c r="P21" i="1"/>
  <c r="P22" i="1"/>
  <c r="P23" i="1"/>
  <c r="P24" i="1"/>
  <c r="P16" i="1"/>
  <c r="O17" i="1"/>
  <c r="O18" i="1"/>
  <c r="O19" i="1"/>
  <c r="O20" i="1"/>
  <c r="O21" i="1"/>
  <c r="O22" i="1"/>
  <c r="O23" i="1"/>
  <c r="O24" i="1"/>
  <c r="O16" i="1"/>
  <c r="N17" i="1"/>
  <c r="N18" i="1"/>
  <c r="N19" i="1"/>
  <c r="N20" i="1"/>
  <c r="N21" i="1"/>
  <c r="N22" i="1"/>
  <c r="N23" i="1"/>
  <c r="N24" i="1"/>
  <c r="N16" i="1"/>
  <c r="M17" i="1"/>
  <c r="M18" i="1"/>
  <c r="M19" i="1"/>
  <c r="M20" i="1"/>
  <c r="M21" i="1"/>
  <c r="M22" i="1"/>
  <c r="M23" i="1"/>
  <c r="M24" i="1"/>
  <c r="M16" i="1"/>
  <c r="L17" i="1"/>
  <c r="L18" i="1"/>
  <c r="L19" i="1"/>
  <c r="L20" i="1"/>
  <c r="L21" i="1"/>
  <c r="L22" i="1"/>
  <c r="L23" i="1"/>
  <c r="L24" i="1"/>
  <c r="L16" i="1"/>
  <c r="K16" i="1"/>
  <c r="J16" i="1"/>
  <c r="I16" i="1"/>
  <c r="G17" i="1"/>
  <c r="G18" i="1"/>
  <c r="G19" i="1"/>
  <c r="G20" i="1"/>
  <c r="G21" i="1"/>
  <c r="G22" i="1"/>
  <c r="G23" i="1"/>
  <c r="G24" i="1"/>
  <c r="G16" i="1"/>
  <c r="F17" i="1"/>
  <c r="F18" i="1"/>
  <c r="F19" i="1"/>
  <c r="F20" i="1"/>
  <c r="F21" i="1"/>
  <c r="F22" i="1"/>
  <c r="F23" i="1"/>
  <c r="F24" i="1"/>
  <c r="F16" i="1"/>
  <c r="E17" i="1"/>
  <c r="E18" i="1"/>
  <c r="E19" i="1"/>
  <c r="E20" i="1"/>
  <c r="E21" i="1"/>
  <c r="E22" i="1"/>
  <c r="E23" i="1"/>
  <c r="E24" i="1"/>
  <c r="E16" i="1"/>
  <c r="D17" i="1"/>
  <c r="D18" i="1"/>
  <c r="D19" i="1"/>
  <c r="D20" i="1"/>
  <c r="D21" i="1"/>
  <c r="D22" i="1"/>
  <c r="D23" i="1"/>
  <c r="D24" i="1"/>
  <c r="D16" i="1"/>
  <c r="C24" i="1"/>
  <c r="C17" i="1"/>
  <c r="C18" i="1"/>
  <c r="C19" i="1"/>
  <c r="C20" i="1"/>
  <c r="C21" i="1"/>
  <c r="C22" i="1"/>
  <c r="C23" i="1"/>
  <c r="C16" i="1"/>
  <c r="A17" i="1"/>
  <c r="B17" i="1" s="1"/>
  <c r="A18" i="1"/>
  <c r="B18" i="1" s="1"/>
  <c r="A19" i="1"/>
  <c r="B19" i="1" s="1"/>
  <c r="A20" i="1"/>
  <c r="B20" i="1" s="1"/>
  <c r="A21" i="1"/>
  <c r="B21" i="1" s="1"/>
  <c r="A22" i="1"/>
  <c r="B22" i="1" s="1"/>
  <c r="A23" i="1"/>
  <c r="B23" i="1" s="1"/>
  <c r="A24" i="1"/>
  <c r="B24" i="1" s="1"/>
  <c r="A16" i="1"/>
  <c r="B16" i="1" s="1"/>
  <c r="C23" i="6"/>
  <c r="B24" i="6"/>
  <c r="B23" i="6"/>
  <c r="D25" i="16"/>
  <c r="D26" i="16"/>
  <c r="D27" i="16"/>
  <c r="D28" i="16"/>
  <c r="D29" i="16"/>
  <c r="D30" i="16"/>
  <c r="D31" i="16"/>
  <c r="D32" i="16"/>
  <c r="D33" i="16"/>
  <c r="D34" i="16"/>
  <c r="D35" i="16"/>
  <c r="D36" i="16"/>
  <c r="D37" i="16"/>
  <c r="D38" i="16"/>
  <c r="D39" i="16"/>
  <c r="D40" i="16"/>
  <c r="D41" i="16"/>
  <c r="D42" i="16"/>
  <c r="D43" i="16"/>
  <c r="D44" i="16"/>
  <c r="D24" i="16"/>
  <c r="D33" i="17"/>
  <c r="D32" i="17"/>
  <c r="D34" i="7"/>
  <c r="B34" i="7"/>
  <c r="C2" i="1"/>
  <c r="R24" i="1" l="1"/>
  <c r="R16" i="1"/>
  <c r="R23" i="1"/>
  <c r="R21" i="1"/>
  <c r="R20" i="1"/>
  <c r="R19" i="1"/>
  <c r="R18" i="1"/>
  <c r="R22" i="1"/>
  <c r="R17" i="1"/>
</calcChain>
</file>

<file path=xl/sharedStrings.xml><?xml version="1.0" encoding="utf-8"?>
<sst xmlns="http://schemas.openxmlformats.org/spreadsheetml/2006/main" count="738" uniqueCount="395">
  <si>
    <t>데이터 종류</t>
    <phoneticPr fontId="1" type="noConversion"/>
  </si>
  <si>
    <t>이름</t>
    <phoneticPr fontId="1" type="noConversion"/>
  </si>
  <si>
    <t>값</t>
    <phoneticPr fontId="1" type="noConversion"/>
  </si>
  <si>
    <t>영화 제목</t>
    <phoneticPr fontId="1" type="noConversion"/>
  </si>
  <si>
    <t>스파이더맨: 브랜드 뉴 데이 (2026)</t>
  </si>
  <si>
    <t>영화 장르</t>
    <phoneticPr fontId="1" type="noConversion"/>
  </si>
  <si>
    <t>SF, 액션, and 모험</t>
  </si>
  <si>
    <t xml:space="preserve">개봉일 </t>
    <phoneticPr fontId="1" type="noConversion"/>
  </si>
  <si>
    <t>러닝타임</t>
    <phoneticPr fontId="1" type="noConversion"/>
  </si>
  <si>
    <t>2026/07/29 </t>
  </si>
  <si>
    <t>2h 25m</t>
  </si>
  <si>
    <t>개요</t>
    <phoneticPr fontId="1" type="noConversion"/>
  </si>
  <si>
    <t>감독</t>
    <phoneticPr fontId="1" type="noConversion"/>
  </si>
  <si>
    <r>
      <rPr>
        <sz val="12"/>
        <color rgb="FF000000"/>
        <rFont val="맑은 고딕"/>
        <family val="2"/>
        <charset val="129"/>
      </rPr>
      <t>데스틴</t>
    </r>
    <r>
      <rPr>
        <sz val="12"/>
        <color rgb="FF000000"/>
        <rFont val="Arial"/>
        <family val="2"/>
      </rPr>
      <t xml:space="preserve"> </t>
    </r>
    <r>
      <rPr>
        <sz val="12"/>
        <color rgb="FF000000"/>
        <rFont val="맑은 고딕"/>
        <family val="2"/>
        <charset val="129"/>
      </rPr>
      <t>대니얼</t>
    </r>
    <r>
      <rPr>
        <sz val="12"/>
        <color rgb="FF000000"/>
        <rFont val="Arial"/>
        <family val="2"/>
      </rPr>
      <t xml:space="preserve"> </t>
    </r>
    <r>
      <rPr>
        <sz val="12"/>
        <color rgb="FF000000"/>
        <rFont val="맑은 고딕"/>
        <family val="2"/>
        <charset val="129"/>
      </rPr>
      <t>크레턴</t>
    </r>
    <phoneticPr fontId="1" type="noConversion"/>
  </si>
  <si>
    <t>크리스 맥케나, 에릭 소머즈</t>
    <phoneticPr fontId="1" type="noConversion"/>
  </si>
  <si>
    <t>스티브 딧코, 스탠 리</t>
    <phoneticPr fontId="1" type="noConversion"/>
  </si>
  <si>
    <t>포스터</t>
    <phoneticPr fontId="1" type="noConversion"/>
  </si>
  <si>
    <t>페이스북URL</t>
    <phoneticPr fontId="1" type="noConversion"/>
  </si>
  <si>
    <t>X URL</t>
    <phoneticPr fontId="1" type="noConversion"/>
  </si>
  <si>
    <t>인스타그램 URL</t>
    <phoneticPr fontId="1" type="noConversion"/>
  </si>
  <si>
    <t>https://www.facebook.com/SpiderManMovie</t>
    <phoneticPr fontId="1" type="noConversion"/>
  </si>
  <si>
    <t>https://x.com/SpiderManMovie</t>
    <phoneticPr fontId="1" type="noConversion"/>
  </si>
  <si>
    <t>https://www.instagram.com/spidermanmovie/</t>
    <phoneticPr fontId="1" type="noConversion"/>
  </si>
  <si>
    <t>스파이더맨의 새로운 날을 확인하라!</t>
  </si>
  <si>
    <t>한줄 설명</t>
    <phoneticPr fontId="1" type="noConversion"/>
  </si>
  <si>
    <t>원제</t>
    <phoneticPr fontId="1" type="noConversion"/>
  </si>
  <si>
    <t>상태</t>
    <phoneticPr fontId="1" type="noConversion"/>
  </si>
  <si>
    <t>원어</t>
    <phoneticPr fontId="1" type="noConversion"/>
  </si>
  <si>
    <t>제작비</t>
    <phoneticPr fontId="1" type="noConversion"/>
  </si>
  <si>
    <t>수익</t>
    <phoneticPr fontId="1" type="noConversion"/>
  </si>
  <si>
    <t>Spider-Man: Brand New Day</t>
  </si>
  <si>
    <t>개봉됨</t>
  </si>
  <si>
    <t>개봉됨</t>
    <phoneticPr fontId="1" type="noConversion"/>
  </si>
  <si>
    <t>영어</t>
  </si>
  <si>
    <t>영어</t>
    <phoneticPr fontId="1" type="noConversion"/>
  </si>
  <si>
    <t>키워드</t>
    <phoneticPr fontId="1" type="noConversion"/>
  </si>
  <si>
    <t>new york city</t>
  </si>
  <si>
    <t>secret identity</t>
    <phoneticPr fontId="1" type="noConversion"/>
  </si>
  <si>
    <t>hero</t>
    <phoneticPr fontId="1" type="noConversion"/>
  </si>
  <si>
    <t>new york city, secret identity, hero</t>
    <phoneticPr fontId="1" type="noConversion"/>
  </si>
  <si>
    <t>배우의 프로필 사진</t>
    <phoneticPr fontId="1" type="noConversion"/>
  </si>
  <si>
    <t>배우의 이름</t>
    <phoneticPr fontId="1" type="noConversion"/>
  </si>
  <si>
    <t>배우의 배역명</t>
    <phoneticPr fontId="1" type="noConversion"/>
  </si>
  <si>
    <t>톰 홀랜드</t>
    <phoneticPr fontId="1" type="noConversion"/>
  </si>
  <si>
    <t>Peter Parker / Spider-Man</t>
    <phoneticPr fontId="1" type="noConversion"/>
  </si>
  <si>
    <t>MJ</t>
    <phoneticPr fontId="1" type="noConversion"/>
  </si>
  <si>
    <t>마크 러팔로</t>
  </si>
  <si>
    <t>Bruce Banner / Hulk</t>
    <phoneticPr fontId="1" type="noConversion"/>
  </si>
  <si>
    <t>메인 포스터</t>
    <phoneticPr fontId="1" type="noConversion"/>
  </si>
  <si>
    <t>동영상</t>
    <phoneticPr fontId="1" type="noConversion"/>
  </si>
  <si>
    <t>배경</t>
    <phoneticPr fontId="1" type="noConversion"/>
  </si>
  <si>
    <t>2. 올바른 구조인가?</t>
    <phoneticPr fontId="1" type="noConversion"/>
  </si>
  <si>
    <t>1. 올바른 데이터인가?</t>
    <phoneticPr fontId="1" type="noConversion"/>
  </si>
  <si>
    <t>영화 아이디</t>
    <phoneticPr fontId="1" type="noConversion"/>
  </si>
  <si>
    <t>제목</t>
    <phoneticPr fontId="1" type="noConversion"/>
  </si>
  <si>
    <t>액션</t>
    <phoneticPr fontId="1" type="noConversion"/>
  </si>
  <si>
    <t>모험</t>
    <phoneticPr fontId="1" type="noConversion"/>
  </si>
  <si>
    <t>SF</t>
    <phoneticPr fontId="1" type="noConversion"/>
  </si>
  <si>
    <t>969682-spider-man-brand-new-day</t>
  </si>
  <si>
    <t>969683-spider-man-brand-new-day</t>
  </si>
  <si>
    <t>장르 아이디</t>
    <phoneticPr fontId="1" type="noConversion"/>
  </si>
  <si>
    <t>등급</t>
    <phoneticPr fontId="1" type="noConversion"/>
  </si>
  <si>
    <t>2h 25m</t>
    <phoneticPr fontId="1" type="noConversion"/>
  </si>
  <si>
    <r>
      <t>4</t>
    </r>
    <r>
      <rPr>
        <sz val="12"/>
        <color rgb="FF000000"/>
        <rFont val="맑은 고딕"/>
        <family val="3"/>
        <charset val="129"/>
      </rPr>
      <t>년</t>
    </r>
    <r>
      <rPr>
        <sz val="12"/>
        <color rgb="FF000000"/>
        <rFont val="Arial"/>
        <family val="2"/>
      </rPr>
      <t xml:space="preserve"> </t>
    </r>
    <r>
      <rPr>
        <sz val="12"/>
        <color rgb="FF000000"/>
        <rFont val="맑은 고딕"/>
        <family val="3"/>
        <charset val="129"/>
      </rPr>
      <t>전</t>
    </r>
    <r>
      <rPr>
        <sz val="12"/>
        <color rgb="FF000000"/>
        <rFont val="Arial"/>
        <family val="2"/>
      </rPr>
      <t xml:space="preserve"> </t>
    </r>
    <r>
      <rPr>
        <sz val="12"/>
        <color rgb="FF000000"/>
        <rFont val="맑은 고딕"/>
        <family val="3"/>
        <charset val="129"/>
      </rPr>
      <t>소중한</t>
    </r>
    <r>
      <rPr>
        <sz val="12"/>
        <color rgb="FF000000"/>
        <rFont val="Arial"/>
        <family val="2"/>
      </rPr>
      <t xml:space="preserve"> </t>
    </r>
    <r>
      <rPr>
        <sz val="12"/>
        <color rgb="FF000000"/>
        <rFont val="맑은 고딕"/>
        <family val="3"/>
        <charset val="129"/>
      </rPr>
      <t>사람들을</t>
    </r>
    <r>
      <rPr>
        <sz val="12"/>
        <color rgb="FF000000"/>
        <rFont val="Arial"/>
        <family val="2"/>
      </rPr>
      <t xml:space="preserve"> </t>
    </r>
    <r>
      <rPr>
        <sz val="12"/>
        <color rgb="FF000000"/>
        <rFont val="맑은 고딕"/>
        <family val="3"/>
        <charset val="129"/>
      </rPr>
      <t>지키기</t>
    </r>
    <r>
      <rPr>
        <sz val="12"/>
        <color rgb="FF000000"/>
        <rFont val="Arial"/>
        <family val="2"/>
      </rPr>
      <t xml:space="preserve"> </t>
    </r>
    <r>
      <rPr>
        <sz val="12"/>
        <color rgb="FF000000"/>
        <rFont val="맑은 고딕"/>
        <family val="3"/>
        <charset val="129"/>
      </rPr>
      <t>위해</t>
    </r>
    <r>
      <rPr>
        <sz val="12"/>
        <color rgb="FF000000"/>
        <rFont val="Arial"/>
        <family val="2"/>
      </rPr>
      <t xml:space="preserve"> </t>
    </r>
    <r>
      <rPr>
        <sz val="12"/>
        <color rgb="FF000000"/>
        <rFont val="맑은 고딕"/>
        <family val="3"/>
        <charset val="129"/>
      </rPr>
      <t>모두의</t>
    </r>
    <r>
      <rPr>
        <sz val="12"/>
        <color rgb="FF000000"/>
        <rFont val="Arial"/>
        <family val="2"/>
      </rPr>
      <t xml:space="preserve"> </t>
    </r>
    <r>
      <rPr>
        <sz val="12"/>
        <color rgb="FF000000"/>
        <rFont val="맑은 고딕"/>
        <family val="3"/>
        <charset val="129"/>
      </rPr>
      <t>기억에서</t>
    </r>
    <r>
      <rPr>
        <sz val="12"/>
        <color rgb="FF000000"/>
        <rFont val="Arial"/>
        <family val="2"/>
      </rPr>
      <t xml:space="preserve"> </t>
    </r>
    <r>
      <rPr>
        <sz val="12"/>
        <color rgb="FF000000"/>
        <rFont val="맑은 고딕"/>
        <family val="3"/>
        <charset val="129"/>
      </rPr>
      <t>사라진</t>
    </r>
    <r>
      <rPr>
        <sz val="12"/>
        <color rgb="FF000000"/>
        <rFont val="Arial"/>
        <family val="2"/>
      </rPr>
      <t xml:space="preserve"> </t>
    </r>
    <r>
      <rPr>
        <sz val="12"/>
        <color rgb="FF000000"/>
        <rFont val="맑은 고딕"/>
        <family val="3"/>
        <charset val="129"/>
      </rPr>
      <t>피터</t>
    </r>
    <r>
      <rPr>
        <sz val="12"/>
        <color rgb="FF000000"/>
        <rFont val="Arial"/>
        <family val="2"/>
      </rPr>
      <t xml:space="preserve"> </t>
    </r>
    <r>
      <rPr>
        <sz val="12"/>
        <color rgb="FF000000"/>
        <rFont val="맑은 고딕"/>
        <family val="3"/>
        <charset val="129"/>
      </rPr>
      <t>파커</t>
    </r>
    <r>
      <rPr>
        <sz val="12"/>
        <color rgb="FF000000"/>
        <rFont val="Arial"/>
        <family val="2"/>
      </rPr>
      <t xml:space="preserve">. </t>
    </r>
    <r>
      <rPr>
        <sz val="12"/>
        <color rgb="FF000000"/>
        <rFont val="맑은 고딕"/>
        <family val="3"/>
        <charset val="129"/>
      </rPr>
      <t>친절한</t>
    </r>
    <r>
      <rPr>
        <sz val="12"/>
        <color rgb="FF000000"/>
        <rFont val="Arial"/>
        <family val="2"/>
      </rPr>
      <t xml:space="preserve"> </t>
    </r>
    <r>
      <rPr>
        <sz val="12"/>
        <color rgb="FF000000"/>
        <rFont val="맑은 고딕"/>
        <family val="3"/>
        <charset val="129"/>
      </rPr>
      <t>이웃</t>
    </r>
    <r>
      <rPr>
        <sz val="12"/>
        <color rgb="FF000000"/>
        <rFont val="Arial"/>
        <family val="2"/>
      </rPr>
      <t xml:space="preserve"> </t>
    </r>
    <r>
      <rPr>
        <sz val="12"/>
        <color rgb="FF000000"/>
        <rFont val="맑은 고딕"/>
        <family val="3"/>
        <charset val="129"/>
      </rPr>
      <t>스파이더맨으로서</t>
    </r>
    <r>
      <rPr>
        <sz val="12"/>
        <color rgb="FF000000"/>
        <rFont val="Arial"/>
        <family val="2"/>
      </rPr>
      <t xml:space="preserve"> </t>
    </r>
    <r>
      <rPr>
        <sz val="12"/>
        <color rgb="FF000000"/>
        <rFont val="맑은 고딕"/>
        <family val="3"/>
        <charset val="129"/>
      </rPr>
      <t>뉴욕을</t>
    </r>
    <r>
      <rPr>
        <sz val="12"/>
        <color rgb="FF000000"/>
        <rFont val="Arial"/>
        <family val="2"/>
      </rPr>
      <t xml:space="preserve"> </t>
    </r>
    <r>
      <rPr>
        <sz val="12"/>
        <color rgb="FF000000"/>
        <rFont val="맑은 고딕"/>
        <family val="3"/>
        <charset val="129"/>
      </rPr>
      <t>지키며</t>
    </r>
    <r>
      <rPr>
        <sz val="12"/>
        <color rgb="FF000000"/>
        <rFont val="Arial"/>
        <family val="2"/>
      </rPr>
      <t xml:space="preserve"> </t>
    </r>
    <r>
      <rPr>
        <sz val="12"/>
        <color rgb="FF000000"/>
        <rFont val="맑은 고딕"/>
        <family val="3"/>
        <charset val="129"/>
      </rPr>
      <t>고독한</t>
    </r>
    <r>
      <rPr>
        <sz val="12"/>
        <color rgb="FF000000"/>
        <rFont val="Arial"/>
        <family val="2"/>
      </rPr>
      <t xml:space="preserve"> </t>
    </r>
    <r>
      <rPr>
        <sz val="12"/>
        <color rgb="FF000000"/>
        <rFont val="맑은 고딕"/>
        <family val="3"/>
        <charset val="129"/>
      </rPr>
      <t>삶을</t>
    </r>
    <r>
      <rPr>
        <sz val="12"/>
        <color rgb="FF000000"/>
        <rFont val="Arial"/>
        <family val="2"/>
      </rPr>
      <t xml:space="preserve"> </t>
    </r>
    <r>
      <rPr>
        <sz val="12"/>
        <color rgb="FF000000"/>
        <rFont val="맑은 고딕"/>
        <family val="3"/>
        <charset val="129"/>
      </rPr>
      <t>살아가던</t>
    </r>
    <r>
      <rPr>
        <sz val="12"/>
        <color rgb="FF000000"/>
        <rFont val="Arial"/>
        <family val="2"/>
      </rPr>
      <t xml:space="preserve"> </t>
    </r>
    <r>
      <rPr>
        <sz val="12"/>
        <color rgb="FF000000"/>
        <rFont val="맑은 고딕"/>
        <family val="3"/>
        <charset val="129"/>
      </rPr>
      <t>피터는</t>
    </r>
    <r>
      <rPr>
        <sz val="12"/>
        <color rgb="FF000000"/>
        <rFont val="Arial"/>
        <family val="2"/>
      </rPr>
      <t xml:space="preserve"> </t>
    </r>
    <r>
      <rPr>
        <sz val="12"/>
        <color rgb="FF000000"/>
        <rFont val="맑은 고딕"/>
        <family val="3"/>
        <charset val="129"/>
      </rPr>
      <t>어느</t>
    </r>
    <r>
      <rPr>
        <sz val="12"/>
        <color rgb="FF000000"/>
        <rFont val="Arial"/>
        <family val="2"/>
      </rPr>
      <t xml:space="preserve"> </t>
    </r>
    <r>
      <rPr>
        <sz val="12"/>
        <color rgb="FF000000"/>
        <rFont val="맑은 고딕"/>
        <family val="3"/>
        <charset val="129"/>
      </rPr>
      <t>날</t>
    </r>
    <r>
      <rPr>
        <sz val="12"/>
        <color rgb="FF000000"/>
        <rFont val="Arial"/>
        <family val="2"/>
      </rPr>
      <t xml:space="preserve">, </t>
    </r>
    <r>
      <rPr>
        <sz val="12"/>
        <color rgb="FF000000"/>
        <rFont val="맑은 고딕"/>
        <family val="3"/>
        <charset val="129"/>
      </rPr>
      <t>예상치</t>
    </r>
    <r>
      <rPr>
        <sz val="12"/>
        <color rgb="FF000000"/>
        <rFont val="Arial"/>
        <family val="2"/>
      </rPr>
      <t xml:space="preserve"> </t>
    </r>
    <r>
      <rPr>
        <sz val="12"/>
        <color rgb="FF000000"/>
        <rFont val="맑은 고딕"/>
        <family val="3"/>
        <charset val="129"/>
      </rPr>
      <t>못한</t>
    </r>
    <r>
      <rPr>
        <sz val="12"/>
        <color rgb="FF000000"/>
        <rFont val="Arial"/>
        <family val="2"/>
      </rPr>
      <t xml:space="preserve"> DNA </t>
    </r>
    <r>
      <rPr>
        <sz val="12"/>
        <color rgb="FF000000"/>
        <rFont val="맑은 고딕"/>
        <family val="3"/>
        <charset val="129"/>
      </rPr>
      <t>변이로</t>
    </r>
    <r>
      <rPr>
        <sz val="12"/>
        <color rgb="FF000000"/>
        <rFont val="Arial"/>
        <family val="2"/>
      </rPr>
      <t xml:space="preserve"> </t>
    </r>
    <r>
      <rPr>
        <sz val="12"/>
        <color rgb="FF000000"/>
        <rFont val="맑은 고딕"/>
        <family val="3"/>
        <charset val="129"/>
      </rPr>
      <t>인해</t>
    </r>
    <r>
      <rPr>
        <sz val="12"/>
        <color rgb="FF000000"/>
        <rFont val="Arial"/>
        <family val="2"/>
      </rPr>
      <t xml:space="preserve"> </t>
    </r>
    <r>
      <rPr>
        <sz val="12"/>
        <color rgb="FF000000"/>
        <rFont val="맑은 고딕"/>
        <family val="3"/>
        <charset val="129"/>
      </rPr>
      <t>통제</t>
    </r>
    <r>
      <rPr>
        <sz val="12"/>
        <color rgb="FF000000"/>
        <rFont val="Arial"/>
        <family val="2"/>
      </rPr>
      <t xml:space="preserve"> </t>
    </r>
    <r>
      <rPr>
        <sz val="12"/>
        <color rgb="FF000000"/>
        <rFont val="맑은 고딕"/>
        <family val="3"/>
        <charset val="129"/>
      </rPr>
      <t>불가능한</t>
    </r>
    <r>
      <rPr>
        <sz val="12"/>
        <color rgb="FF000000"/>
        <rFont val="Arial"/>
        <family val="2"/>
      </rPr>
      <t xml:space="preserve"> </t>
    </r>
    <r>
      <rPr>
        <sz val="12"/>
        <color rgb="FF000000"/>
        <rFont val="맑은 고딕"/>
        <family val="3"/>
        <charset val="129"/>
      </rPr>
      <t>힘에</t>
    </r>
    <r>
      <rPr>
        <sz val="12"/>
        <color rgb="FF000000"/>
        <rFont val="Arial"/>
        <family val="2"/>
      </rPr>
      <t xml:space="preserve"> </t>
    </r>
    <r>
      <rPr>
        <sz val="12"/>
        <color rgb="FF000000"/>
        <rFont val="맑은 고딕"/>
        <family val="3"/>
        <charset val="129"/>
      </rPr>
      <t>사로잡히고</t>
    </r>
    <r>
      <rPr>
        <sz val="12"/>
        <color rgb="FF000000"/>
        <rFont val="Arial"/>
        <family val="2"/>
      </rPr>
      <t xml:space="preserve"> </t>
    </r>
    <r>
      <rPr>
        <sz val="12"/>
        <color rgb="FF000000"/>
        <rFont val="맑은 고딕"/>
        <family val="3"/>
        <charset val="129"/>
      </rPr>
      <t>그의</t>
    </r>
    <r>
      <rPr>
        <sz val="12"/>
        <color rgb="FF000000"/>
        <rFont val="Arial"/>
        <family val="2"/>
      </rPr>
      <t xml:space="preserve"> </t>
    </r>
    <r>
      <rPr>
        <sz val="12"/>
        <color rgb="FF000000"/>
        <rFont val="맑은 고딕"/>
        <family val="3"/>
        <charset val="129"/>
      </rPr>
      <t>진짜</t>
    </r>
    <r>
      <rPr>
        <sz val="12"/>
        <color rgb="FF000000"/>
        <rFont val="Arial"/>
        <family val="2"/>
      </rPr>
      <t xml:space="preserve"> </t>
    </r>
    <r>
      <rPr>
        <sz val="12"/>
        <color rgb="FF000000"/>
        <rFont val="맑은 고딕"/>
        <family val="3"/>
        <charset val="129"/>
      </rPr>
      <t>정체를</t>
    </r>
    <r>
      <rPr>
        <sz val="12"/>
        <color rgb="FF000000"/>
        <rFont val="Arial"/>
        <family val="2"/>
      </rPr>
      <t xml:space="preserve"> </t>
    </r>
    <r>
      <rPr>
        <sz val="12"/>
        <color rgb="FF000000"/>
        <rFont val="맑은 고딕"/>
        <family val="3"/>
        <charset val="129"/>
      </rPr>
      <t>알고</t>
    </r>
    <r>
      <rPr>
        <sz val="12"/>
        <color rgb="FF000000"/>
        <rFont val="Arial"/>
        <family val="2"/>
      </rPr>
      <t xml:space="preserve"> </t>
    </r>
    <r>
      <rPr>
        <sz val="12"/>
        <color rgb="FF000000"/>
        <rFont val="맑은 고딕"/>
        <family val="3"/>
        <charset val="129"/>
      </rPr>
      <t>있는</t>
    </r>
    <r>
      <rPr>
        <sz val="12"/>
        <color rgb="FF000000"/>
        <rFont val="Arial"/>
        <family val="2"/>
      </rPr>
      <t xml:space="preserve"> </t>
    </r>
    <r>
      <rPr>
        <sz val="12"/>
        <color rgb="FF000000"/>
        <rFont val="맑은 고딕"/>
        <family val="3"/>
        <charset val="129"/>
      </rPr>
      <t>적까지</t>
    </r>
    <r>
      <rPr>
        <sz val="12"/>
        <color rgb="FF000000"/>
        <rFont val="Arial"/>
        <family val="2"/>
      </rPr>
      <t xml:space="preserve"> </t>
    </r>
    <r>
      <rPr>
        <sz val="12"/>
        <color rgb="FF000000"/>
        <rFont val="맑은 고딕"/>
        <family val="3"/>
        <charset val="129"/>
      </rPr>
      <t>마주하게</t>
    </r>
    <r>
      <rPr>
        <sz val="12"/>
        <color rgb="FF000000"/>
        <rFont val="Arial"/>
        <family val="2"/>
      </rPr>
      <t xml:space="preserve"> </t>
    </r>
    <r>
      <rPr>
        <sz val="12"/>
        <color rgb="FF000000"/>
        <rFont val="맑은 고딕"/>
        <family val="3"/>
        <charset val="129"/>
      </rPr>
      <t>된다</t>
    </r>
    <r>
      <rPr>
        <sz val="12"/>
        <color rgb="FF000000"/>
        <rFont val="Arial"/>
        <family val="2"/>
      </rPr>
      <t xml:space="preserve">. </t>
    </r>
    <r>
      <rPr>
        <sz val="12"/>
        <color rgb="FF000000"/>
        <rFont val="맑은 고딕"/>
        <family val="3"/>
        <charset val="129"/>
      </rPr>
      <t>타인의</t>
    </r>
    <r>
      <rPr>
        <sz val="12"/>
        <color rgb="FF000000"/>
        <rFont val="Arial"/>
        <family val="2"/>
      </rPr>
      <t xml:space="preserve"> </t>
    </r>
    <r>
      <rPr>
        <sz val="12"/>
        <color rgb="FF000000"/>
        <rFont val="맑은 고딕"/>
        <family val="3"/>
        <charset val="129"/>
      </rPr>
      <t>의식을</t>
    </r>
    <r>
      <rPr>
        <sz val="12"/>
        <color rgb="FF000000"/>
        <rFont val="Arial"/>
        <family val="2"/>
      </rPr>
      <t xml:space="preserve"> </t>
    </r>
    <r>
      <rPr>
        <sz val="12"/>
        <color rgb="FF000000"/>
        <rFont val="맑은 고딕"/>
        <family val="3"/>
        <charset val="129"/>
      </rPr>
      <t>조종하는</t>
    </r>
    <r>
      <rPr>
        <sz val="12"/>
        <color rgb="FF000000"/>
        <rFont val="Arial"/>
        <family val="2"/>
      </rPr>
      <t xml:space="preserve"> </t>
    </r>
    <r>
      <rPr>
        <sz val="12"/>
        <color rgb="FF000000"/>
        <rFont val="맑은 고딕"/>
        <family val="3"/>
        <charset val="129"/>
      </rPr>
      <t>정체불명의</t>
    </r>
    <r>
      <rPr>
        <sz val="12"/>
        <color rgb="FF000000"/>
        <rFont val="Arial"/>
        <family val="2"/>
      </rPr>
      <t xml:space="preserve"> </t>
    </r>
    <r>
      <rPr>
        <sz val="12"/>
        <color rgb="FF000000"/>
        <rFont val="맑은 고딕"/>
        <family val="3"/>
        <charset val="129"/>
      </rPr>
      <t>존재로</t>
    </r>
    <r>
      <rPr>
        <sz val="12"/>
        <color rgb="FF000000"/>
        <rFont val="Arial"/>
        <family val="2"/>
      </rPr>
      <t xml:space="preserve"> </t>
    </r>
    <r>
      <rPr>
        <sz val="12"/>
        <color rgb="FF000000"/>
        <rFont val="맑은 고딕"/>
        <family val="3"/>
        <charset val="129"/>
      </rPr>
      <t>인해</t>
    </r>
    <r>
      <rPr>
        <sz val="12"/>
        <color rgb="FF000000"/>
        <rFont val="Arial"/>
        <family val="2"/>
      </rPr>
      <t xml:space="preserve"> </t>
    </r>
    <r>
      <rPr>
        <sz val="12"/>
        <color rgb="FF000000"/>
        <rFont val="맑은 고딕"/>
        <family val="3"/>
        <charset val="129"/>
      </rPr>
      <t>모두가</t>
    </r>
    <r>
      <rPr>
        <sz val="12"/>
        <color rgb="FF000000"/>
        <rFont val="Arial"/>
        <family val="2"/>
      </rPr>
      <t xml:space="preserve"> </t>
    </r>
    <r>
      <rPr>
        <sz val="12"/>
        <color rgb="FF000000"/>
        <rFont val="맑은 고딕"/>
        <family val="3"/>
        <charset val="129"/>
      </rPr>
      <t>피터를</t>
    </r>
    <r>
      <rPr>
        <sz val="12"/>
        <color rgb="FF000000"/>
        <rFont val="Arial"/>
        <family val="2"/>
      </rPr>
      <t xml:space="preserve"> </t>
    </r>
    <r>
      <rPr>
        <sz val="12"/>
        <color rgb="FF000000"/>
        <rFont val="맑은 고딕"/>
        <family val="3"/>
        <charset val="129"/>
      </rPr>
      <t>노리는</t>
    </r>
    <r>
      <rPr>
        <sz val="12"/>
        <color rgb="FF000000"/>
        <rFont val="Arial"/>
        <family val="2"/>
      </rPr>
      <t xml:space="preserve"> </t>
    </r>
    <r>
      <rPr>
        <sz val="12"/>
        <color rgb="FF000000"/>
        <rFont val="맑은 고딕"/>
        <family val="3"/>
        <charset val="129"/>
      </rPr>
      <t>적이</t>
    </r>
    <r>
      <rPr>
        <sz val="12"/>
        <color rgb="FF000000"/>
        <rFont val="Arial"/>
        <family val="2"/>
      </rPr>
      <t xml:space="preserve"> </t>
    </r>
    <r>
      <rPr>
        <sz val="12"/>
        <color rgb="FF000000"/>
        <rFont val="맑은 고딕"/>
        <family val="3"/>
        <charset val="129"/>
      </rPr>
      <t>될</t>
    </r>
    <r>
      <rPr>
        <sz val="12"/>
        <color rgb="FF000000"/>
        <rFont val="Arial"/>
        <family val="2"/>
      </rPr>
      <t xml:space="preserve"> </t>
    </r>
    <r>
      <rPr>
        <sz val="12"/>
        <color rgb="FF000000"/>
        <rFont val="맑은 고딕"/>
        <family val="3"/>
        <charset val="129"/>
      </rPr>
      <t>수</t>
    </r>
    <r>
      <rPr>
        <sz val="12"/>
        <color rgb="FF000000"/>
        <rFont val="Arial"/>
        <family val="2"/>
      </rPr>
      <t xml:space="preserve"> </t>
    </r>
    <r>
      <rPr>
        <sz val="12"/>
        <color rgb="FF000000"/>
        <rFont val="맑은 고딕"/>
        <family val="3"/>
        <charset val="129"/>
      </rPr>
      <t>있는</t>
    </r>
    <r>
      <rPr>
        <sz val="12"/>
        <color rgb="FF000000"/>
        <rFont val="Arial"/>
        <family val="2"/>
      </rPr>
      <t xml:space="preserve"> </t>
    </r>
    <r>
      <rPr>
        <sz val="12"/>
        <color rgb="FF000000"/>
        <rFont val="맑은 고딕"/>
        <family val="3"/>
        <charset val="129"/>
      </rPr>
      <t>혼란</t>
    </r>
    <r>
      <rPr>
        <sz val="12"/>
        <color rgb="FF000000"/>
        <rFont val="Arial"/>
        <family val="2"/>
      </rPr>
      <t xml:space="preserve"> </t>
    </r>
    <r>
      <rPr>
        <sz val="12"/>
        <color rgb="FF000000"/>
        <rFont val="맑은 고딕"/>
        <family val="3"/>
        <charset val="129"/>
      </rPr>
      <t>속에서</t>
    </r>
    <r>
      <rPr>
        <sz val="12"/>
        <color rgb="FF000000"/>
        <rFont val="Arial"/>
        <family val="2"/>
      </rPr>
      <t xml:space="preserve"> </t>
    </r>
    <r>
      <rPr>
        <sz val="12"/>
        <color rgb="FF000000"/>
        <rFont val="맑은 고딕"/>
        <family val="3"/>
        <charset val="129"/>
      </rPr>
      <t>피터는</t>
    </r>
    <r>
      <rPr>
        <sz val="12"/>
        <color rgb="FF000000"/>
        <rFont val="Arial"/>
        <family val="2"/>
      </rPr>
      <t xml:space="preserve"> </t>
    </r>
    <r>
      <rPr>
        <sz val="12"/>
        <color rgb="FF000000"/>
        <rFont val="맑은 고딕"/>
        <family val="3"/>
        <charset val="129"/>
      </rPr>
      <t>다시</t>
    </r>
    <r>
      <rPr>
        <sz val="12"/>
        <color rgb="FF000000"/>
        <rFont val="Arial"/>
        <family val="2"/>
      </rPr>
      <t xml:space="preserve"> </t>
    </r>
    <r>
      <rPr>
        <sz val="12"/>
        <color rgb="FF000000"/>
        <rFont val="맑은 고딕"/>
        <family val="3"/>
        <charset val="129"/>
      </rPr>
      <t>위협에</t>
    </r>
    <r>
      <rPr>
        <sz val="12"/>
        <color rgb="FF000000"/>
        <rFont val="Arial"/>
        <family val="2"/>
      </rPr>
      <t xml:space="preserve"> </t>
    </r>
    <r>
      <rPr>
        <sz val="12"/>
        <color rgb="FF000000"/>
        <rFont val="맑은 고딕"/>
        <family val="3"/>
        <charset val="129"/>
      </rPr>
      <t>빠진</t>
    </r>
    <r>
      <rPr>
        <sz val="12"/>
        <color rgb="FF000000"/>
        <rFont val="Arial"/>
        <family val="2"/>
      </rPr>
      <t xml:space="preserve"> MJ</t>
    </r>
    <r>
      <rPr>
        <sz val="12"/>
        <color rgb="FF000000"/>
        <rFont val="맑은 고딕"/>
        <family val="3"/>
        <charset val="129"/>
      </rPr>
      <t>와</t>
    </r>
    <r>
      <rPr>
        <sz val="12"/>
        <color rgb="FF000000"/>
        <rFont val="Arial"/>
        <family val="2"/>
      </rPr>
      <t xml:space="preserve"> </t>
    </r>
    <r>
      <rPr>
        <sz val="12"/>
        <color rgb="FF000000"/>
        <rFont val="맑은 고딕"/>
        <family val="3"/>
        <charset val="129"/>
      </rPr>
      <t>모두를</t>
    </r>
    <r>
      <rPr>
        <sz val="12"/>
        <color rgb="FF000000"/>
        <rFont val="Arial"/>
        <family val="2"/>
      </rPr>
      <t xml:space="preserve"> </t>
    </r>
    <r>
      <rPr>
        <sz val="12"/>
        <color rgb="FF000000"/>
        <rFont val="맑은 고딕"/>
        <family val="3"/>
        <charset val="129"/>
      </rPr>
      <t>지키기</t>
    </r>
    <r>
      <rPr>
        <sz val="12"/>
        <color rgb="FF000000"/>
        <rFont val="Arial"/>
        <family val="2"/>
      </rPr>
      <t xml:space="preserve"> </t>
    </r>
    <r>
      <rPr>
        <sz val="12"/>
        <color rgb="FF000000"/>
        <rFont val="맑은 고딕"/>
        <family val="3"/>
        <charset val="129"/>
      </rPr>
      <t>위해</t>
    </r>
    <r>
      <rPr>
        <sz val="12"/>
        <color rgb="FF000000"/>
        <rFont val="Arial"/>
        <family val="2"/>
      </rPr>
      <t xml:space="preserve"> </t>
    </r>
    <r>
      <rPr>
        <sz val="12"/>
        <color rgb="FF000000"/>
        <rFont val="맑은 고딕"/>
        <family val="3"/>
        <charset val="129"/>
      </rPr>
      <t>스파이더맨으로</t>
    </r>
    <r>
      <rPr>
        <sz val="12"/>
        <color rgb="FF000000"/>
        <rFont val="Arial"/>
        <family val="2"/>
      </rPr>
      <t xml:space="preserve"> </t>
    </r>
    <r>
      <rPr>
        <sz val="12"/>
        <color rgb="FF000000"/>
        <rFont val="맑은 고딕"/>
        <family val="3"/>
        <charset val="129"/>
      </rPr>
      <t>그들</t>
    </r>
    <r>
      <rPr>
        <sz val="12"/>
        <color rgb="FF000000"/>
        <rFont val="Arial"/>
        <family val="2"/>
      </rPr>
      <t xml:space="preserve"> </t>
    </r>
    <r>
      <rPr>
        <sz val="12"/>
        <color rgb="FF000000"/>
        <rFont val="맑은 고딕"/>
        <family val="3"/>
        <charset val="129"/>
      </rPr>
      <t>앞에</t>
    </r>
    <r>
      <rPr>
        <sz val="12"/>
        <color rgb="FF000000"/>
        <rFont val="Arial"/>
        <family val="2"/>
      </rPr>
      <t xml:space="preserve"> </t>
    </r>
    <r>
      <rPr>
        <sz val="12"/>
        <color rgb="FF000000"/>
        <rFont val="맑은 고딕"/>
        <family val="3"/>
        <charset val="129"/>
      </rPr>
      <t>서게</t>
    </r>
    <r>
      <rPr>
        <sz val="12"/>
        <color rgb="FF000000"/>
        <rFont val="Arial"/>
        <family val="2"/>
      </rPr>
      <t xml:space="preserve"> </t>
    </r>
    <r>
      <rPr>
        <sz val="12"/>
        <color rgb="FF000000"/>
        <rFont val="맑은 고딕"/>
        <family val="3"/>
        <charset val="129"/>
      </rPr>
      <t>되는</t>
    </r>
    <phoneticPr fontId="1" type="noConversion"/>
  </si>
  <si>
    <t>원작가</t>
    <phoneticPr fontId="1" type="noConversion"/>
  </si>
  <si>
    <t>각본가</t>
    <phoneticPr fontId="1" type="noConversion"/>
  </si>
  <si>
    <t>원작가 아이디</t>
    <phoneticPr fontId="1" type="noConversion"/>
  </si>
  <si>
    <t>원작기 이름</t>
    <phoneticPr fontId="1" type="noConversion"/>
  </si>
  <si>
    <t>스탠 리</t>
    <phoneticPr fontId="1" type="noConversion"/>
  </si>
  <si>
    <t>스티브 딧코</t>
    <phoneticPr fontId="1" type="noConversion"/>
  </si>
  <si>
    <t>7625-steve-ditko</t>
  </si>
  <si>
    <t>Spider-Man: Brand New Day</t>
    <phoneticPr fontId="1" type="noConversion"/>
  </si>
  <si>
    <t>키워드 아이디</t>
    <phoneticPr fontId="1" type="noConversion"/>
  </si>
  <si>
    <t>키워드 이름</t>
    <phoneticPr fontId="1" type="noConversion"/>
  </si>
  <si>
    <t>배역명</t>
    <phoneticPr fontId="1" type="noConversion"/>
  </si>
  <si>
    <t>톰홀랜드</t>
    <phoneticPr fontId="1" type="noConversion"/>
  </si>
  <si>
    <t>젠데이아</t>
    <phoneticPr fontId="1" type="noConversion"/>
  </si>
  <si>
    <t>마크 러팔로</t>
    <phoneticPr fontId="1" type="noConversion"/>
  </si>
  <si>
    <t>배우아이디</t>
    <phoneticPr fontId="1" type="noConversion"/>
  </si>
  <si>
    <t>1136407-tom-holland</t>
  </si>
  <si>
    <t xml:space="preserve"> Spider-Man</t>
    <phoneticPr fontId="1" type="noConversion"/>
  </si>
  <si>
    <t xml:space="preserve">Peter Parker </t>
    <phoneticPr fontId="1" type="noConversion"/>
  </si>
  <si>
    <t>104-mark-ruffalo</t>
  </si>
  <si>
    <t xml:space="preserve">Bruce Banner </t>
    <phoneticPr fontId="1" type="noConversion"/>
  </si>
  <si>
    <t>Hulk</t>
    <phoneticPr fontId="1" type="noConversion"/>
  </si>
  <si>
    <t>배역 아이디</t>
    <phoneticPr fontId="1" type="noConversion"/>
  </si>
  <si>
    <t>동영상아이디</t>
    <phoneticPr fontId="1" type="noConversion"/>
  </si>
  <si>
    <t>배경 아이디</t>
    <phoneticPr fontId="1" type="noConversion"/>
  </si>
  <si>
    <t>포스터 아이디</t>
    <phoneticPr fontId="1" type="noConversion"/>
  </si>
  <si>
    <t>사후세계의 악령들로부터 딸과 일상을 지키기 위해 사투를 벌이는 이야기</t>
  </si>
  <si>
    <t>악의 문이 열렸다</t>
  </si>
  <si>
    <t>Insidious: Out of the Further</t>
  </si>
  <si>
    <t>공포</t>
    <phoneticPr fontId="1" type="noConversion"/>
  </si>
  <si>
    <t>스릴러</t>
    <phoneticPr fontId="1" type="noConversion"/>
  </si>
  <si>
    <t>어밀리아 이브</t>
    <phoneticPr fontId="1" type="noConversion"/>
  </si>
  <si>
    <t>아일랜드 오스틴</t>
    <phoneticPr fontId="1" type="noConversion"/>
  </si>
  <si>
    <t>린 샤예</t>
  </si>
  <si>
    <t>Gemma Hall</t>
  </si>
  <si>
    <t>Maya Hall</t>
  </si>
  <si>
    <t>Elise Rainier</t>
  </si>
  <si>
    <t>1291596-insidious-out-of-the-further</t>
  </si>
  <si>
    <t>1291597-insidious-out-of-the-further</t>
    <phoneticPr fontId="1" type="noConversion"/>
  </si>
  <si>
    <t>1291598-insidious-out-of-the-further</t>
  </si>
  <si>
    <t>1291599-insidious-out-of-the-further</t>
  </si>
  <si>
    <t>haunted house</t>
  </si>
  <si>
    <t>스파이더맨: 노 웨이 홈</t>
  </si>
  <si>
    <t>무너진 세계, 차원을 뛰어넘는 위협</t>
  </si>
  <si>
    <t>https://x.com/SpiderManMovie</t>
  </si>
  <si>
    <t>https://www.instagram.com/spidermanmovie/</t>
  </si>
  <si>
    <t>Spider-Man: No Way Home</t>
  </si>
  <si>
    <t>영화_장르 아이디</t>
  </si>
  <si>
    <t>장르 아이디</t>
  </si>
  <si>
    <t>영화 아이디</t>
  </si>
  <si>
    <t>영화_키워드 아이디</t>
  </si>
  <si>
    <t>키워드 아이디</t>
  </si>
  <si>
    <t>supernatural</t>
  </si>
  <si>
    <t>cult</t>
    <phoneticPr fontId="1" type="noConversion"/>
  </si>
  <si>
    <t>출연 아이디</t>
  </si>
  <si>
    <t>배역</t>
  </si>
  <si>
    <t>Peter Parker</t>
  </si>
  <si>
    <t>Spider-Man</t>
  </si>
  <si>
    <t>MJ</t>
  </si>
  <si>
    <t>Bruce Banner</t>
  </si>
  <si>
    <t>Hulk</t>
  </si>
  <si>
    <t>Doctor Strange</t>
  </si>
  <si>
    <t>조직 내 침투한 스파이를 색출하라</t>
  </si>
  <si>
    <t>이정재</t>
  </si>
  <si>
    <t>https://www.facebook.com/huntofficialmovie</t>
  </si>
  <si>
    <t>https://www.facebook.com/huntofficialmovie</t>
    <phoneticPr fontId="1" type="noConversion"/>
  </si>
  <si>
    <t>https://www.instagram.com/huntthemovie/</t>
  </si>
  <si>
    <t>북한 고위 관리가 망명을 요청한 이후, 안기부 해외팀 차장 박평호와 국내팀 차장 김정도는 동림으로 알려진 안기부 내 스파이, 남파간첩 총책임자를 밝혀내는 임무를 맡는다. 이윽고 동림이 국가 안보를 위태롭게 할 1급 비밀 정보를 누설하기 시작하고 안기부의 해외팀과 국내팀은 서로를 조사하기에 이른다. 당장 스파이를 밝혀내지 못하면 자신이 혐의를 받을 수 있는 일촉즉발의 상황에서 평호와 정도는 서서히 진실을 찾아내고, 마침내 대한민국 1호 암살 작전이라는 거대한 사건과 직면하게 되는데...</t>
  </si>
  <si>
    <t>한국어</t>
  </si>
  <si>
    <t>미스터리</t>
    <phoneticPr fontId="1" type="noConversion"/>
  </si>
  <si>
    <t>드라마</t>
    <phoneticPr fontId="1" type="noConversion"/>
  </si>
  <si>
    <t>spy</t>
    <phoneticPr fontId="1" type="noConversion"/>
  </si>
  <si>
    <t>assassin</t>
  </si>
  <si>
    <t>intelligence</t>
    <phoneticPr fontId="1" type="noConversion"/>
  </si>
  <si>
    <t>참여자아이디</t>
    <phoneticPr fontId="1" type="noConversion"/>
  </si>
  <si>
    <t>참여자 프로필</t>
    <phoneticPr fontId="1" type="noConversion"/>
  </si>
  <si>
    <t>참여자 이름</t>
    <phoneticPr fontId="1" type="noConversion"/>
  </si>
  <si>
    <t>스티브 딧코</t>
  </si>
  <si>
    <t>스탠 리</t>
  </si>
  <si>
    <t>리 워넬</t>
  </si>
  <si>
    <t>에릭 소머즈</t>
  </si>
  <si>
    <t>데이비드 레슬리 존슨 맥골드릭</t>
  </si>
  <si>
    <t>Jacob Chase</t>
  </si>
  <si>
    <t>1144604-destin-daniel-cretton</t>
  </si>
  <si>
    <t>1293994-jon-watts</t>
  </si>
  <si>
    <t>존 왓츠</t>
  </si>
  <si>
    <t>각본</t>
    <phoneticPr fontId="1" type="noConversion"/>
  </si>
  <si>
    <t>제작 아이디</t>
  </si>
  <si>
    <t>참여자 아이디</t>
  </si>
  <si>
    <t>역할</t>
  </si>
  <si>
    <t>파트</t>
  </si>
  <si>
    <t>Characters</t>
  </si>
  <si>
    <t>각본</t>
  </si>
  <si>
    <t>writer</t>
  </si>
  <si>
    <t>story</t>
  </si>
  <si>
    <t>Director</t>
  </si>
  <si>
    <t>연출</t>
  </si>
  <si>
    <t>Screenplay</t>
  </si>
  <si>
    <t>Writer</t>
  </si>
  <si>
    <t>베네딕트 컴버배치</t>
  </si>
  <si>
    <t>정우성</t>
  </si>
  <si>
    <t>전혜진</t>
  </si>
  <si>
    <t>크리스 맥케나</t>
  </si>
  <si>
    <t>원작가 아이디</t>
  </si>
  <si>
    <t>각본가 이름</t>
  </si>
  <si>
    <t>데스틴 대니얼 그레턴</t>
  </si>
  <si>
    <t>R</t>
  </si>
  <si>
    <t>인기 소설을 원작으로 한 영화 "라스트 선라이즈". 지병을 앓고 있는 대학생 라이는 엄마와 함께 마요르카로 여름휴가를 떠난다. 그곳에서 훌리안을 만나 예기치 못한 사랑에 빠지고 비로소 현재를 살아가는 법을 배우기 시작하는 라이. 하지만 여름이 끝나기 전, 지병이 악화하고 오랫동안 묻혀 있던 집안의 비밀이 드러나며 모든 것이 송두리째 흔들리기 시작한다.</t>
  </si>
  <si>
    <t>One summer to feel everything.</t>
  </si>
  <si>
    <t>The Last Sunrise</t>
  </si>
  <si>
    <t>로맨스</t>
    <phoneticPr fontId="1" type="noConversion"/>
  </si>
  <si>
    <t>Maia Reficco</t>
  </si>
  <si>
    <t>Oriah 'Ry' Pera</t>
  </si>
  <si>
    <t>1516699-the-last-sunrise</t>
  </si>
  <si>
    <t>페르난도 린데스</t>
  </si>
  <si>
    <t>Julián</t>
  </si>
  <si>
    <t>참여자 아이디</t>
    <phoneticPr fontId="1" type="noConversion"/>
  </si>
  <si>
    <t>965770-carlson-young</t>
  </si>
  <si>
    <t>1664826-anna-todd</t>
  </si>
  <si>
    <t>Novel</t>
  </si>
  <si>
    <t>제작</t>
    <phoneticPr fontId="1" type="noConversion"/>
  </si>
  <si>
    <t>1664827-anna-todd</t>
  </si>
  <si>
    <t>spain</t>
  </si>
  <si>
    <t>based on novel or book</t>
  </si>
  <si>
    <t>1291597-insidious-out-of-the-further</t>
  </si>
  <si>
    <t>In 1970s Detroit, John Miller falls for a local gangster's girl and lands in prison for a crime he didn't commit. With his life ruined, Miller plots revenge against the man who took his girl away.</t>
  </si>
  <si>
    <t>https://www.instagram.com/motorcitythefilm/</t>
  </si>
  <si>
    <t>Love will drive you mad.</t>
  </si>
  <si>
    <t>Motor City</t>
  </si>
  <si>
    <t>1970s</t>
  </si>
  <si>
    <t>범죄</t>
    <phoneticPr fontId="1" type="noConversion"/>
  </si>
  <si>
    <t>87514-motor-city</t>
  </si>
  <si>
    <t>87515-motor-city</t>
  </si>
  <si>
    <t>앨런 리치슨</t>
  </si>
  <si>
    <t>밴 포스터</t>
    <phoneticPr fontId="1" type="noConversion"/>
  </si>
  <si>
    <t>87516-motor-city</t>
  </si>
  <si>
    <t>John Miller</t>
  </si>
  <si>
    <t>Reynolds</t>
  </si>
  <si>
    <t>Potsy Ponciroli</t>
  </si>
  <si>
    <t>Chad St. John</t>
  </si>
  <si>
    <t>gangster</t>
  </si>
  <si>
    <t>10년간 이어진 트로이 전쟁을 승리로 이끈 영웅 '오디세우스'는 왕의 부재를 틈타 침탈과 권력 다툼이 벌어진 왕국에서 그를 기다리고 있는 아내 '페넬로페'와 아들 '텔레마코스'에게 돌아가기 위한 여정에 나선다. 그러나 신들의 분노를 산 그의 귀환 앞에는 거대한 폭풍과 괴물들, 그리고 거스를 수 없는 운명의 시련이 기다리고 있는데…</t>
  </si>
  <si>
    <t>https://www.facebook.com/OdysseyMovie</t>
  </si>
  <si>
    <t>https://x.com/odysseymovie</t>
  </si>
  <si>
    <t>https://www.instagram.com/theodysseymovie/</t>
  </si>
  <si>
    <t>신에 맞서다</t>
  </si>
  <si>
    <t>The Odyssey</t>
  </si>
  <si>
    <t>greek mythology</t>
  </si>
  <si>
    <t>판타지</t>
    <phoneticPr fontId="1" type="noConversion"/>
  </si>
  <si>
    <t>크리스토퍼 놀란</t>
  </si>
  <si>
    <t>맷 데이먼</t>
  </si>
  <si>
    <t>Odysseus</t>
  </si>
  <si>
    <t>Telemachus</t>
  </si>
  <si>
    <t>trojan war</t>
  </si>
  <si>
    <t>1368338-the-odyssey</t>
  </si>
  <si>
    <t>무자비한 카르텔 두목을 적으로 돌린 두 멕시코 경찰. 근무 종료까지 남은 몇 시간을 어떻게든 무사히 버텨야 한다. 실화를 바탕으로 한 범죄 드라마.</t>
  </si>
  <si>
    <t>La captura</t>
  </si>
  <si>
    <t>스페인어</t>
  </si>
  <si>
    <t>1621553-la-captura</t>
  </si>
  <si>
    <t>1621554-la-captura</t>
  </si>
  <si>
    <t>Chava Cartas</t>
  </si>
  <si>
    <t>Bernardo Esquinca</t>
  </si>
  <si>
    <t>Alfonso Herrera</t>
  </si>
  <si>
    <t>Carmona</t>
  </si>
  <si>
    <t>fast paced</t>
    <phoneticPr fontId="1" type="noConversion"/>
  </si>
  <si>
    <t>based on true events</t>
  </si>
  <si>
    <t>zombie</t>
  </si>
  <si>
    <t>전지현</t>
    <phoneticPr fontId="1" type="noConversion"/>
  </si>
  <si>
    <t>Kwon Se-jeong</t>
  </si>
  <si>
    <t>연상호</t>
  </si>
  <si>
    <t>‘니키’를 짝사랑하던 ‘베어’는 골동품 상점에서 구입한 ‘원 위시 윌로우’에 ‘니키’가 자신을 가장 사랑하게 해달라고 소원을 빈다. 그날 밤, 두 사람은 연인이 되지만 벗어날 수 없는 끔찍한 일과 마주하게 되는데...</t>
  </si>
  <si>
    <t>https://www.facebook.com/obsessionmovie</t>
  </si>
  <si>
    <t>https://x.com/obsessionmovie</t>
  </si>
  <si>
    <t>https://www.instagram.com/obsessionthemovie/</t>
  </si>
  <si>
    <t>사랑해 줄게, 죽을 때까지</t>
  </si>
  <si>
    <t>Obsession</t>
  </si>
  <si>
    <t>마이클 존스턴</t>
  </si>
  <si>
    <t>Bear</t>
  </si>
  <si>
    <t>커리 바커</t>
  </si>
  <si>
    <t>2381986-curry-barker</t>
  </si>
  <si>
    <t>1339714-obsession</t>
  </si>
  <si>
    <t>obsession</t>
  </si>
  <si>
    <t>개봉일</t>
    <phoneticPr fontId="1" type="noConversion"/>
  </si>
  <si>
    <t xml:space="preserve">스파이더맨: 브랜드 뉴데이 </t>
    <phoneticPr fontId="1" type="noConversion"/>
  </si>
  <si>
    <t>인시디어스: 그들이 넘어왔다 </t>
    <phoneticPr fontId="1" type="noConversion"/>
  </si>
  <si>
    <t>헌트</t>
    <phoneticPr fontId="1" type="noConversion"/>
  </si>
  <si>
    <t>라스트 선라이즈 </t>
    <phoneticPr fontId="1" type="noConversion"/>
  </si>
  <si>
    <t>모터 시티 </t>
    <phoneticPr fontId="1" type="noConversion"/>
  </si>
  <si>
    <t>오디세이 </t>
    <phoneticPr fontId="1" type="noConversion"/>
  </si>
  <si>
    <t>엘 차포를 체포하라 </t>
    <phoneticPr fontId="1" type="noConversion"/>
  </si>
  <si>
    <t>군체 </t>
    <phoneticPr fontId="1" type="noConversion"/>
  </si>
  <si>
    <t>옵세션</t>
    <phoneticPr fontId="1" type="noConversion"/>
  </si>
  <si>
    <t>4년 전 소중한 사람들을 지키기 위해 모두의 기억에서 사라진 피터 파커. 친절한 이웃 스파이더맨으로서 뉴욕을 지키며 고독한 삶을 살아가던 피터는 어느 날, 예상치 못한 DNA 변이로 인해 통제 불가능한 힘에 사로잡히고 그의 진짜 정체를 알고 있는 적까지 마주하게 된다. 타인의 의식을 조종하는 정체불명의 존재로 인해 모두가 피터를 노리는 적이 될 수 있는 혼란 속에서 피터는 다시 위협에 빠진 MJ와 모두를 지키기 위해 스파이더맨으로 그들 앞에 서게 되는</t>
    <phoneticPr fontId="1" type="noConversion"/>
  </si>
  <si>
    <t>스파이더맨의 새로운 날을 확인하라!</t>
    <phoneticPr fontId="1" type="noConversion"/>
  </si>
  <si>
    <t>1-spider-man-brand-new-day</t>
  </si>
  <si>
    <t>1-science-fiction</t>
  </si>
  <si>
    <t>2-action</t>
  </si>
  <si>
    <t>3-adventure</t>
  </si>
  <si>
    <t>1-science-fiction</t>
    <phoneticPr fontId="1" type="noConversion"/>
  </si>
  <si>
    <t>2-action</t>
    <phoneticPr fontId="1" type="noConversion"/>
  </si>
  <si>
    <t>MV_ID</t>
  </si>
  <si>
    <t>TTL</t>
  </si>
  <si>
    <t>MV_RTNG</t>
  </si>
  <si>
    <t>RNNG_TM</t>
  </si>
  <si>
    <t>RLS_DT</t>
  </si>
  <si>
    <t>SMMR</t>
  </si>
  <si>
    <t>MAIN_PSTR_URL</t>
  </si>
  <si>
    <t>FB_URL</t>
  </si>
  <si>
    <t>X_URL</t>
  </si>
  <si>
    <t>INSTA_URL</t>
  </si>
  <si>
    <t>TGLN</t>
  </si>
  <si>
    <t>ORGN_TTL</t>
  </si>
  <si>
    <t>PLYNG</t>
  </si>
  <si>
    <t>ORGN_LNGG</t>
  </si>
  <si>
    <t>BDGT</t>
  </si>
  <si>
    <t>BX_OFFC_RVN</t>
  </si>
  <si>
    <t>서울 도심의 초고층 빌딩에서 정체불명의 집단 감염사태가 발생한다. 건물은 순식간에 봉쇄되고, 그 안에 있던 사람들은 그대로 고립된다. 처음에는 짐승처럼 기어다니던 감염자들은 점점 진화하며 두 발로 걷기 시작하고, 사람을 식별하며 무리를 지어 생존자들을 공격한다. 생명공학자 권세정과 생존자들은 자신의 몸에 백신을 주입했다고 신고한 서영철을 찾아 구조대가 기다리는 옥상으로 향한다. 하지만 올라갈수록 상황은 점점 더 예측할 수 없게 변해가고, 서영철은 감염자들을 앞세워 생존자들 앞을 막아서는데...</t>
  </si>
  <si>
    <t>새로운 진화의 시작</t>
    <phoneticPr fontId="1" type="noConversion"/>
  </si>
  <si>
    <t>2026/07/24 (KR)</t>
    <phoneticPr fontId="1" type="noConversion"/>
  </si>
  <si>
    <t>2026/05/21 (KR)</t>
    <phoneticPr fontId="1" type="noConversion"/>
  </si>
  <si>
    <t>2026/09/02 (KR)</t>
    <phoneticPr fontId="1" type="noConversion"/>
  </si>
  <si>
    <t>2026/08/05 (KR)</t>
    <phoneticPr fontId="1" type="noConversion"/>
  </si>
  <si>
    <t>INSERT INTO MV(</t>
    <phoneticPr fontId="1" type="noConversion"/>
  </si>
  <si>
    <t>SEQ_MV_PK.NEXTVAL</t>
    <phoneticPr fontId="1" type="noConversion"/>
  </si>
  <si>
    <t>https://www.facebook.com/InsidiousMovie</t>
    <phoneticPr fontId="1" type="noConversion"/>
  </si>
  <si>
    <t>https://x.com/InsidiousMovie</t>
    <phoneticPr fontId="1" type="noConversion"/>
  </si>
  <si>
    <t>https://www.instagram.com/insidiousmovie/</t>
    <phoneticPr fontId="1" type="noConversion"/>
  </si>
  <si>
    <t>POSTURL</t>
  </si>
  <si>
    <t>POSTURL</t>
    <phoneticPr fontId="1" type="noConversion"/>
  </si>
  <si>
    <t>SEQ_GNR_PK.NEXTVAL</t>
    <phoneticPr fontId="1" type="noConversion"/>
  </si>
  <si>
    <t>GNR_ID</t>
    <phoneticPr fontId="1" type="noConversion"/>
  </si>
  <si>
    <t>NM</t>
  </si>
  <si>
    <t>NM</t>
    <phoneticPr fontId="1" type="noConversion"/>
  </si>
  <si>
    <t>5-insidious-out-of-the-further</t>
  </si>
  <si>
    <t>6-spider-man-no-way-home</t>
  </si>
  <si>
    <t>8-the-last-sunrise</t>
  </si>
  <si>
    <t>9-motor-city</t>
  </si>
  <si>
    <t>10-the-odyssey</t>
  </si>
  <si>
    <t>11-la-captura</t>
  </si>
  <si>
    <t>13-obsession</t>
  </si>
  <si>
    <t>INSERT INTO GNR(</t>
    <phoneticPr fontId="1" type="noConversion"/>
  </si>
  <si>
    <t>5-horror</t>
  </si>
  <si>
    <t>6-thriller</t>
  </si>
  <si>
    <t>7-mystery</t>
  </si>
  <si>
    <t>8-drama</t>
  </si>
  <si>
    <t>9-romance</t>
  </si>
  <si>
    <t>10-crime</t>
  </si>
  <si>
    <t>11-fantasy</t>
  </si>
  <si>
    <t>SEQ_MV_GNR_PK.NEXTVAL</t>
    <phoneticPr fontId="1" type="noConversion"/>
  </si>
  <si>
    <t>MV_GNR_ID</t>
  </si>
  <si>
    <t>GNR_ID2</t>
  </si>
  <si>
    <t>INVLVD_ID</t>
  </si>
  <si>
    <t>INVLVD_PRFL</t>
  </si>
  <si>
    <t>SEQ_INVLVD_PK.NEXTVAL</t>
    <phoneticPr fontId="1" type="noConversion"/>
  </si>
  <si>
    <t xml:space="preserve"> </t>
    <phoneticPr fontId="1" type="noConversion"/>
  </si>
  <si>
    <t>INSERT INTO INVLVD (</t>
    <phoneticPr fontId="1" type="noConversion"/>
  </si>
  <si>
    <t>'PROFLIE-URL',</t>
    <phoneticPr fontId="1" type="noConversion"/>
  </si>
  <si>
    <t>1-tom-holland</t>
  </si>
  <si>
    <t>2-zendaya</t>
  </si>
  <si>
    <t>3-mark-ruffalo</t>
  </si>
  <si>
    <t>4-amelia-eve</t>
  </si>
  <si>
    <t>5-island-austin</t>
  </si>
  <si>
    <t>6-lin-shaye</t>
  </si>
  <si>
    <t>7-benedict-cumberbatch</t>
  </si>
  <si>
    <t>11-erik-sommers</t>
  </si>
  <si>
    <t>12-chris-mckenna</t>
  </si>
  <si>
    <t>13-leigh-whannell</t>
  </si>
  <si>
    <t>14-jacob-chase</t>
  </si>
  <si>
    <t>15-david-leslie-johnson-mcgoldrick</t>
  </si>
  <si>
    <t>16-stan-lee</t>
  </si>
  <si>
    <t>17-maia-reficco</t>
  </si>
  <si>
    <t>18-fernando-lindez</t>
  </si>
  <si>
    <t>19-alan-ritchson</t>
  </si>
  <si>
    <t>20-ben-foster</t>
  </si>
  <si>
    <t>21-potsy-ponciroli</t>
  </si>
  <si>
    <t>22-chad-st-john</t>
  </si>
  <si>
    <t>23-christopher-nolan</t>
  </si>
  <si>
    <t>24-matt-damon</t>
  </si>
  <si>
    <t>25-chava-cartas</t>
  </si>
  <si>
    <t>26-bernardo-esquinca</t>
  </si>
  <si>
    <t>27-alfonso-herrera</t>
  </si>
  <si>
    <t>30-michael-johnston</t>
  </si>
  <si>
    <t>31-curry-barker</t>
  </si>
  <si>
    <t>SEQ_KWRD_PK.NEXTVAL</t>
    <phoneticPr fontId="1" type="noConversion"/>
  </si>
  <si>
    <t>KWRD_ID</t>
  </si>
  <si>
    <t>KWRD</t>
  </si>
  <si>
    <t>INSERT INTO KWRD(</t>
    <phoneticPr fontId="1" type="noConversion"/>
  </si>
  <si>
    <t>1-new-york-city</t>
  </si>
  <si>
    <t>2-secret-identity</t>
  </si>
  <si>
    <t>3-hero</t>
  </si>
  <si>
    <t>4-haunted-house</t>
  </si>
  <si>
    <t>5-supernatural</t>
  </si>
  <si>
    <t>6-cult</t>
  </si>
  <si>
    <t>7-spy</t>
  </si>
  <si>
    <t>8-assassin</t>
  </si>
  <si>
    <t>9-intelligence</t>
  </si>
  <si>
    <t>10-spain</t>
  </si>
  <si>
    <t>11-based-on-novel-or-book</t>
  </si>
  <si>
    <t>12-1970s</t>
  </si>
  <si>
    <t>13-gangste</t>
  </si>
  <si>
    <t>14-greek-mythology</t>
  </si>
  <si>
    <t>15-trojan-war</t>
  </si>
  <si>
    <t>16-fast-paced</t>
  </si>
  <si>
    <t>17-based-on-true-events</t>
  </si>
  <si>
    <t>18-zombie</t>
  </si>
  <si>
    <t>19-obsession</t>
  </si>
  <si>
    <t>INSERT INTO MV_GNR(</t>
    <phoneticPr fontId="1" type="noConversion"/>
  </si>
  <si>
    <t>6-spider-man-no-way-home</t>
    <phoneticPr fontId="1" type="noConversion"/>
  </si>
  <si>
    <t>'MG-' || TO_CHAR(SYSDATE, 'YYYYMMDD-') || LPAD(SEQ_MV_GNR_PK.NEXTVAL, 6, '0')</t>
    <phoneticPr fontId="1" type="noConversion"/>
  </si>
  <si>
    <t>'MG-' || TO_CHAR(SYSDATE, 'YYYYMMDD-') || LPAD(SEQ_MV_GNR_PK.NEXTVAL, 6, '1')</t>
  </si>
  <si>
    <t>'MG-' || TO_CHAR(SYSDATE, 'YYYYMMDD-') || LPAD(SEQ_MV_GNR_PK.NEXTVAL, 6, '2')</t>
  </si>
  <si>
    <t>'MG-' || TO_CHAR(SYSDATE, 'YYYYMMDD-') || LPAD(SEQ_MV_GNR_PK.NEXTVAL, 6, '3')</t>
  </si>
  <si>
    <t>'MG-' || TO_CHAR(SYSDATE, 'YYYYMMDD-') || LPAD(SEQ_MV_GNR_PK.NEXTVAL, 6, '4')</t>
  </si>
  <si>
    <t>'MG-' || TO_CHAR(SYSDATE, 'YYYYMMDD-') || LPAD(SEQ_MV_GNR_PK.NEXTVAL, 6, '5')</t>
  </si>
  <si>
    <t>'MG-' || TO_CHAR(SYSDATE, 'YYYYMMDD-') || LPAD(SEQ_MV_GNR_PK.NEXTVAL, 6, '6')</t>
  </si>
  <si>
    <t>'MG-' || TO_CHAR(SYSDATE, 'YYYYMMDD-') || LPAD(SEQ_MV_GNR_PK.NEXTVAL, 6, '7')</t>
  </si>
  <si>
    <t>'MG-' || TO_CHAR(SYSDATE, 'YYYYMMDD-') || LPAD(SEQ_MV_GNR_PK.NEXTVAL, 6, '8')</t>
  </si>
  <si>
    <t>'MG-' || TO_CHAR(SYSDATE, 'YYYYMMDD-') || LPAD(SEQ_MV_GNR_PK.NEXTVAL, 6, '9')</t>
  </si>
  <si>
    <t>'MG-' || TO_CHAR(SYSDATE, 'YYYYMMDD-') || LPAD(SEQ_MV_GNR_PK.NEXTVAL, 6, '10')</t>
  </si>
  <si>
    <t>'MG-' || TO_CHAR(SYSDATE, 'YYYYMMDD-') || LPAD(SEQ_MV_GNR_PK.NEXTVAL, 6, '11')</t>
  </si>
  <si>
    <t>'MG-' || TO_CHAR(SYSDATE, 'YYYYMMDD-') || LPAD(SEQ_MV_GNR_PK.NEXTVAL, 6, '12')</t>
  </si>
  <si>
    <t>'MG-' || TO_CHAR(SYSDATE, 'YYYYMMDD-') || LPAD(SEQ_MV_GNR_PK.NEXTVAL, 6, '13')</t>
  </si>
  <si>
    <t>'MG-' || TO_CHAR(SYSDATE, 'YYYYMMDD-') || LPAD(SEQ_MV_GNR_PK.NEXTVAL, 6, '14')</t>
  </si>
  <si>
    <t>'MG-' || TO_CHAR(SYSDATE, 'YYYYMMDD-') || LPAD(SEQ_MV_GNR_PK.NEXTVAL, 6, '15')</t>
  </si>
  <si>
    <t>'MG-' || TO_CHAR(SYSDATE, 'YYYYMMDD-') || LPAD(SEQ_MV_GNR_PK.NEXTVAL, 6, '16')</t>
  </si>
  <si>
    <t>'MG-' || TO_CHAR(SYSDATE, 'YYYYMMDD-') || LPAD(SEQ_MV_GNR_PK.NEXTVAL, 6, '17')</t>
  </si>
  <si>
    <t>'MG-' || TO_CHAR(SYSDATE, 'YYYYMMDD-') || LPAD(SEQ_MV_GNR_PK.NEXTVAL, 6, '18')</t>
  </si>
  <si>
    <t>'MG-' || TO_CHAR(SYSDATE, 'YYYYMMDD-') || LPAD(SEQ_MV_GNR_PK.NEXTVAL, 6, '19')</t>
  </si>
  <si>
    <t>'MG-' || TO_CHAR(SYSDATE, 'YYYYMMDD-') || LPAD(SEQ_MV_GNR_PK.NEXTVAL, 6, '20')</t>
  </si>
  <si>
    <t>'MG-' || TO_CHAR(SYSDATE, 'YYYYMMDD-') || LPAD(SEQ_MV_GNR_PK.NEXTVAL, 6, '21')</t>
  </si>
  <si>
    <t>'MG-' || TO_CHAR(SYSDATE, 'YYYYMMDD-') || LPAD(SEQ_MV_GNR_PK.NEXTVAL, 6, '22')</t>
  </si>
  <si>
    <t>'MG-' || TO_CHAR(SYSDATE, 'YYYYMMDD-') || LPAD(SEQ_MV_GNR_PK.NEXTVAL, 6,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</si>
</sst>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22">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2"/>
      <color rgb="FF000000"/>
      <name val="Arial"/>
      <family val="2"/>
    </font>
    <font>
      <sz val="11"/>
      <name val="맑은 고딕"/>
      <family val="2"/>
      <charset val="129"/>
      <scheme val="minor"/>
    </font>
    <font>
      <sz val="12"/>
      <color rgb="FF000000"/>
      <name val="맑은 고딕"/>
      <family val="2"/>
      <charset val="129"/>
    </font>
    <font>
      <sz val="11"/>
      <color theme="1"/>
      <name val="맑은 고딕"/>
      <family val="3"/>
      <charset val="129"/>
      <scheme val="minor"/>
    </font>
    <font>
      <b/>
      <sz val="11"/>
      <color rgb="FF0070C0"/>
      <name val="맑은 고딕"/>
      <family val="3"/>
      <charset val="129"/>
      <scheme val="minor"/>
    </font>
    <font>
      <sz val="11"/>
      <color theme="5"/>
      <name val="맑은 고딕"/>
      <family val="2"/>
      <charset val="129"/>
      <scheme val="minor"/>
    </font>
    <font>
      <sz val="11"/>
      <color theme="5"/>
      <name val="맑은 고딕"/>
      <family val="3"/>
      <charset val="129"/>
      <scheme val="minor"/>
    </font>
    <font>
      <b/>
      <sz val="11"/>
      <color theme="5"/>
      <name val="맑은 고딕"/>
      <family val="3"/>
      <charset val="129"/>
      <scheme val="minor"/>
    </font>
    <font>
      <sz val="12"/>
      <color rgb="FF000000"/>
      <name val="맑은 고딕"/>
      <family val="3"/>
      <charset val="129"/>
    </font>
    <font>
      <sz val="12"/>
      <color rgb="FF000000"/>
      <name val="Arial"/>
      <family val="2"/>
      <charset val="129"/>
    </font>
    <font>
      <sz val="10"/>
      <color theme="1"/>
      <name val="Arial"/>
      <family val="2"/>
    </font>
    <font>
      <b/>
      <sz val="11"/>
      <color theme="8"/>
      <name val="맑은 고딕"/>
      <family val="3"/>
      <charset val="129"/>
      <scheme val="minor"/>
    </font>
    <font>
      <b/>
      <sz val="11"/>
      <color rgb="FFC00000"/>
      <name val="맑은 고딕"/>
      <family val="3"/>
      <charset val="129"/>
      <scheme val="minor"/>
    </font>
    <font>
      <sz val="12"/>
      <color theme="1"/>
      <name val="Arial"/>
      <family val="2"/>
    </font>
    <font>
      <b/>
      <sz val="11"/>
      <color theme="10"/>
      <name val="맑은 고딕"/>
      <family val="3"/>
      <charset val="129"/>
      <scheme val="minor"/>
    </font>
    <font>
      <sz val="11"/>
      <color rgb="FF000000"/>
      <name val="Arial"/>
      <family val="2"/>
    </font>
    <font>
      <sz val="12"/>
      <name val="Arial"/>
      <family val="2"/>
    </font>
    <font>
      <sz val="11"/>
      <color rgb="FF000000"/>
      <name val="맑은 고딕"/>
      <family val="3"/>
      <charset val="129"/>
      <scheme val="minor"/>
    </font>
    <font>
      <sz val="12"/>
      <color rgb="FF000000"/>
      <name val="Source Sans Pro"/>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7">
    <xf numFmtId="0" fontId="0" fillId="0" borderId="0" xfId="0">
      <alignment vertical="center"/>
    </xf>
    <xf numFmtId="0" fontId="3" fillId="0" borderId="0" xfId="0" applyFont="1">
      <alignment vertical="center"/>
    </xf>
    <xf numFmtId="0" fontId="0" fillId="0" borderId="0" xfId="0" applyAlignment="1">
      <alignment vertical="center" wrapText="1"/>
    </xf>
    <xf numFmtId="0" fontId="3" fillId="0" borderId="0" xfId="0" applyFont="1" applyAlignment="1">
      <alignment vertical="center" wrapText="1"/>
    </xf>
    <xf numFmtId="0" fontId="4" fillId="0" borderId="0" xfId="1" applyFont="1" applyAlignment="1">
      <alignment vertical="center" wrapText="1"/>
    </xf>
    <xf numFmtId="0" fontId="2" fillId="0" borderId="0" xfId="1">
      <alignment vertical="center"/>
    </xf>
    <xf numFmtId="24" fontId="0" fillId="0" borderId="0" xfId="0" applyNumberFormat="1">
      <alignment vertical="center"/>
    </xf>
    <xf numFmtId="24" fontId="0" fillId="0" borderId="0" xfId="0" applyNumberFormat="1" applyAlignment="1">
      <alignment horizontal="left" vertical="center" wrapText="1"/>
    </xf>
    <xf numFmtId="24" fontId="6" fillId="0" borderId="0" xfId="0" applyNumberFormat="1" applyFont="1" applyAlignment="1">
      <alignment horizontal="lef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2" fillId="0" borderId="0" xfId="0" applyFont="1">
      <alignment vertical="center"/>
    </xf>
    <xf numFmtId="24" fontId="3" fillId="0" borderId="0" xfId="0" applyNumberFormat="1" applyFont="1">
      <alignment vertical="center"/>
    </xf>
    <xf numFmtId="0" fontId="13" fillId="0" borderId="1" xfId="0" applyFont="1" applyBorder="1" applyAlignment="1">
      <alignment wrapText="1"/>
    </xf>
    <xf numFmtId="14" fontId="0" fillId="0" borderId="0" xfId="0" applyNumberFormat="1">
      <alignment vertical="center"/>
    </xf>
    <xf numFmtId="0" fontId="14" fillId="0" borderId="0" xfId="0" applyFont="1">
      <alignment vertical="center"/>
    </xf>
    <xf numFmtId="0" fontId="15" fillId="0" borderId="0" xfId="0" applyFont="1">
      <alignment vertical="center"/>
    </xf>
    <xf numFmtId="0" fontId="13" fillId="0" borderId="1" xfId="0" applyFont="1" applyBorder="1">
      <alignment vertical="center"/>
    </xf>
    <xf numFmtId="0" fontId="16" fillId="0" borderId="0" xfId="0" applyFont="1">
      <alignment vertical="center"/>
    </xf>
    <xf numFmtId="0" fontId="17" fillId="0" borderId="0" xfId="1"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0" fillId="0" borderId="0" xfId="0" quotePrefix="1">
      <alignment vertical="center"/>
    </xf>
    <xf numFmtId="0" fontId="21"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3" Type="http://schemas.openxmlformats.org/officeDocument/2006/relationships/image" Target="../media/image4.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3.png"/><Relationship Id="rId16" Type="http://schemas.openxmlformats.org/officeDocument/2006/relationships/image" Target="../media/image31.png"/><Relationship Id="rId1" Type="http://schemas.openxmlformats.org/officeDocument/2006/relationships/image" Target="../media/image2.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5" Type="http://schemas.openxmlformats.org/officeDocument/2006/relationships/image" Target="../media/image3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3" Type="http://schemas.openxmlformats.org/officeDocument/2006/relationships/image" Target="../media/image7.png"/><Relationship Id="rId7" Type="http://schemas.openxmlformats.org/officeDocument/2006/relationships/image" Target="../media/image36.png"/><Relationship Id="rId12" Type="http://schemas.openxmlformats.org/officeDocument/2006/relationships/image" Target="../media/image4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10" Type="http://schemas.openxmlformats.org/officeDocument/2006/relationships/image" Target="../media/image39.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s>
</file>

<file path=xl/drawings/_rels/drawing5.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54.png"/><Relationship Id="rId3" Type="http://schemas.openxmlformats.org/officeDocument/2006/relationships/image" Target="../media/image10.png"/><Relationship Id="rId7" Type="http://schemas.openxmlformats.org/officeDocument/2006/relationships/image" Target="../media/image48.png"/><Relationship Id="rId12" Type="http://schemas.openxmlformats.org/officeDocument/2006/relationships/image" Target="../media/image53.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47.png"/><Relationship Id="rId11" Type="http://schemas.openxmlformats.org/officeDocument/2006/relationships/image" Target="../media/image52.png"/><Relationship Id="rId5" Type="http://schemas.openxmlformats.org/officeDocument/2006/relationships/image" Target="../media/image46.png"/><Relationship Id="rId15" Type="http://schemas.openxmlformats.org/officeDocument/2006/relationships/image" Target="../media/image56.png"/><Relationship Id="rId10" Type="http://schemas.openxmlformats.org/officeDocument/2006/relationships/image" Target="../media/image51.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55.png"/></Relationships>
</file>

<file path=xl/drawings/_rels/drawing6.xml.rels><?xml version="1.0" encoding="UTF-8" standalone="yes"?>
<Relationships xmlns="http://schemas.openxmlformats.org/package/2006/relationships"><Relationship Id="rId8" Type="http://schemas.openxmlformats.org/officeDocument/2006/relationships/image" Target="../media/image64.png"/><Relationship Id="rId13" Type="http://schemas.openxmlformats.org/officeDocument/2006/relationships/image" Target="../media/image69.png"/><Relationship Id="rId3" Type="http://schemas.openxmlformats.org/officeDocument/2006/relationships/image" Target="../media/image59.png"/><Relationship Id="rId7" Type="http://schemas.openxmlformats.org/officeDocument/2006/relationships/image" Target="../media/image63.png"/><Relationship Id="rId12" Type="http://schemas.openxmlformats.org/officeDocument/2006/relationships/image" Target="../media/image68.png"/><Relationship Id="rId2" Type="http://schemas.openxmlformats.org/officeDocument/2006/relationships/image" Target="../media/image58.png"/><Relationship Id="rId16" Type="http://schemas.openxmlformats.org/officeDocument/2006/relationships/image" Target="../media/image72.png"/><Relationship Id="rId1" Type="http://schemas.openxmlformats.org/officeDocument/2006/relationships/image" Target="../media/image57.png"/><Relationship Id="rId6" Type="http://schemas.openxmlformats.org/officeDocument/2006/relationships/image" Target="../media/image62.png"/><Relationship Id="rId11" Type="http://schemas.openxmlformats.org/officeDocument/2006/relationships/image" Target="../media/image67.png"/><Relationship Id="rId5" Type="http://schemas.openxmlformats.org/officeDocument/2006/relationships/image" Target="../media/image61.png"/><Relationship Id="rId15" Type="http://schemas.openxmlformats.org/officeDocument/2006/relationships/image" Target="../media/image71.png"/><Relationship Id="rId10" Type="http://schemas.openxmlformats.org/officeDocument/2006/relationships/image" Target="../media/image66.png"/><Relationship Id="rId4" Type="http://schemas.openxmlformats.org/officeDocument/2006/relationships/image" Target="../media/image60.png"/><Relationship Id="rId9" Type="http://schemas.openxmlformats.org/officeDocument/2006/relationships/image" Target="../media/image65.png"/><Relationship Id="rId14" Type="http://schemas.openxmlformats.org/officeDocument/2006/relationships/image" Target="../media/image70.png"/></Relationships>
</file>

<file path=xl/drawings/drawing1.xml><?xml version="1.0" encoding="utf-8"?>
<xdr:wsDr xmlns:xdr="http://schemas.openxmlformats.org/drawingml/2006/spreadsheetDrawing" xmlns:a="http://schemas.openxmlformats.org/drawingml/2006/main">
  <xdr:twoCellAnchor editAs="oneCell">
    <xdr:from>
      <xdr:col>2</xdr:col>
      <xdr:colOff>485775</xdr:colOff>
      <xdr:row>11</xdr:row>
      <xdr:rowOff>57150</xdr:rowOff>
    </xdr:from>
    <xdr:to>
      <xdr:col>2</xdr:col>
      <xdr:colOff>1295400</xdr:colOff>
      <xdr:row>11</xdr:row>
      <xdr:rowOff>1272925</xdr:rowOff>
    </xdr:to>
    <xdr:pic>
      <xdr:nvPicPr>
        <xdr:cNvPr id="3" name="그림 2">
          <a:extLst>
            <a:ext uri="{FF2B5EF4-FFF2-40B4-BE49-F238E27FC236}">
              <a16:creationId xmlns:a16="http://schemas.microsoft.com/office/drawing/2014/main" id="{A5E895B7-E333-89CE-4BD0-1945015F5004}"/>
            </a:ext>
          </a:extLst>
        </xdr:cNvPr>
        <xdr:cNvPicPr>
          <a:picLocks noChangeAspect="1"/>
        </xdr:cNvPicPr>
      </xdr:nvPicPr>
      <xdr:blipFill>
        <a:blip xmlns:r="http://schemas.openxmlformats.org/officeDocument/2006/relationships" r:embed="rId1"/>
        <a:stretch>
          <a:fillRect/>
        </a:stretch>
      </xdr:blipFill>
      <xdr:spPr>
        <a:xfrm>
          <a:off x="2200275" y="2371725"/>
          <a:ext cx="809625" cy="1215775"/>
        </a:xfrm>
        <a:prstGeom prst="rect">
          <a:avLst/>
        </a:prstGeom>
      </xdr:spPr>
    </xdr:pic>
    <xdr:clientData/>
  </xdr:twoCellAnchor>
  <xdr:twoCellAnchor editAs="oneCell">
    <xdr:from>
      <xdr:col>2</xdr:col>
      <xdr:colOff>152400</xdr:colOff>
      <xdr:row>22</xdr:row>
      <xdr:rowOff>47625</xdr:rowOff>
    </xdr:from>
    <xdr:to>
      <xdr:col>2</xdr:col>
      <xdr:colOff>790575</xdr:colOff>
      <xdr:row>22</xdr:row>
      <xdr:rowOff>826639</xdr:rowOff>
    </xdr:to>
    <xdr:pic>
      <xdr:nvPicPr>
        <xdr:cNvPr id="6" name="그림 5">
          <a:extLst>
            <a:ext uri="{FF2B5EF4-FFF2-40B4-BE49-F238E27FC236}">
              <a16:creationId xmlns:a16="http://schemas.microsoft.com/office/drawing/2014/main" id="{C7E925F9-CC8F-E14C-7E48-3FC1C44A4666}"/>
            </a:ext>
          </a:extLst>
        </xdr:cNvPr>
        <xdr:cNvPicPr>
          <a:picLocks noChangeAspect="1"/>
        </xdr:cNvPicPr>
      </xdr:nvPicPr>
      <xdr:blipFill>
        <a:blip xmlns:r="http://schemas.openxmlformats.org/officeDocument/2006/relationships" r:embed="rId2"/>
        <a:stretch>
          <a:fillRect/>
        </a:stretch>
      </xdr:blipFill>
      <xdr:spPr>
        <a:xfrm>
          <a:off x="2314575" y="5781675"/>
          <a:ext cx="638175" cy="779014"/>
        </a:xfrm>
        <a:prstGeom prst="rect">
          <a:avLst/>
        </a:prstGeom>
      </xdr:spPr>
    </xdr:pic>
    <xdr:clientData/>
  </xdr:twoCellAnchor>
  <xdr:twoCellAnchor editAs="oneCell">
    <xdr:from>
      <xdr:col>3</xdr:col>
      <xdr:colOff>104775</xdr:colOff>
      <xdr:row>22</xdr:row>
      <xdr:rowOff>19051</xdr:rowOff>
    </xdr:from>
    <xdr:to>
      <xdr:col>3</xdr:col>
      <xdr:colOff>800618</xdr:colOff>
      <xdr:row>22</xdr:row>
      <xdr:rowOff>914401</xdr:rowOff>
    </xdr:to>
    <xdr:pic>
      <xdr:nvPicPr>
        <xdr:cNvPr id="7" name="그림 6">
          <a:extLst>
            <a:ext uri="{FF2B5EF4-FFF2-40B4-BE49-F238E27FC236}">
              <a16:creationId xmlns:a16="http://schemas.microsoft.com/office/drawing/2014/main" id="{E7A37DE0-A41D-470E-1050-3A5E489E0AF3}"/>
            </a:ext>
          </a:extLst>
        </xdr:cNvPr>
        <xdr:cNvPicPr>
          <a:picLocks noChangeAspect="1"/>
        </xdr:cNvPicPr>
      </xdr:nvPicPr>
      <xdr:blipFill>
        <a:blip xmlns:r="http://schemas.openxmlformats.org/officeDocument/2006/relationships" r:embed="rId3"/>
        <a:stretch>
          <a:fillRect/>
        </a:stretch>
      </xdr:blipFill>
      <xdr:spPr>
        <a:xfrm>
          <a:off x="6296025" y="5753101"/>
          <a:ext cx="695843" cy="895350"/>
        </a:xfrm>
        <a:prstGeom prst="rect">
          <a:avLst/>
        </a:prstGeom>
      </xdr:spPr>
    </xdr:pic>
    <xdr:clientData/>
  </xdr:twoCellAnchor>
  <xdr:twoCellAnchor editAs="oneCell">
    <xdr:from>
      <xdr:col>4</xdr:col>
      <xdr:colOff>190501</xdr:colOff>
      <xdr:row>22</xdr:row>
      <xdr:rowOff>19050</xdr:rowOff>
    </xdr:from>
    <xdr:to>
      <xdr:col>4</xdr:col>
      <xdr:colOff>876301</xdr:colOff>
      <xdr:row>22</xdr:row>
      <xdr:rowOff>909131</xdr:rowOff>
    </xdr:to>
    <xdr:pic>
      <xdr:nvPicPr>
        <xdr:cNvPr id="8" name="그림 7">
          <a:extLst>
            <a:ext uri="{FF2B5EF4-FFF2-40B4-BE49-F238E27FC236}">
              <a16:creationId xmlns:a16="http://schemas.microsoft.com/office/drawing/2014/main" id="{4924283F-3F07-A08F-AFC7-BC0925B56F75}"/>
            </a:ext>
          </a:extLst>
        </xdr:cNvPr>
        <xdr:cNvPicPr>
          <a:picLocks noChangeAspect="1"/>
        </xdr:cNvPicPr>
      </xdr:nvPicPr>
      <xdr:blipFill>
        <a:blip xmlns:r="http://schemas.openxmlformats.org/officeDocument/2006/relationships" r:embed="rId4"/>
        <a:stretch>
          <a:fillRect/>
        </a:stretch>
      </xdr:blipFill>
      <xdr:spPr>
        <a:xfrm>
          <a:off x="6819901" y="5753100"/>
          <a:ext cx="685800" cy="890081"/>
        </a:xfrm>
        <a:prstGeom prst="rect">
          <a:avLst/>
        </a:prstGeom>
      </xdr:spPr>
    </xdr:pic>
    <xdr:clientData/>
  </xdr:twoCellAnchor>
  <xdr:twoCellAnchor editAs="oneCell">
    <xdr:from>
      <xdr:col>2</xdr:col>
      <xdr:colOff>85725</xdr:colOff>
      <xdr:row>25</xdr:row>
      <xdr:rowOff>19051</xdr:rowOff>
    </xdr:from>
    <xdr:to>
      <xdr:col>2</xdr:col>
      <xdr:colOff>1714500</xdr:colOff>
      <xdr:row>25</xdr:row>
      <xdr:rowOff>980449</xdr:rowOff>
    </xdr:to>
    <xdr:pic>
      <xdr:nvPicPr>
        <xdr:cNvPr id="9" name="그림 8">
          <a:extLst>
            <a:ext uri="{FF2B5EF4-FFF2-40B4-BE49-F238E27FC236}">
              <a16:creationId xmlns:a16="http://schemas.microsoft.com/office/drawing/2014/main" id="{88805718-5EBA-543E-E801-2BCD9E4730D3}"/>
            </a:ext>
          </a:extLst>
        </xdr:cNvPr>
        <xdr:cNvPicPr>
          <a:picLocks noChangeAspect="1"/>
        </xdr:cNvPicPr>
      </xdr:nvPicPr>
      <xdr:blipFill>
        <a:blip xmlns:r="http://schemas.openxmlformats.org/officeDocument/2006/relationships" r:embed="rId5"/>
        <a:stretch>
          <a:fillRect/>
        </a:stretch>
      </xdr:blipFill>
      <xdr:spPr>
        <a:xfrm>
          <a:off x="2247900" y="7096126"/>
          <a:ext cx="1628775" cy="961398"/>
        </a:xfrm>
        <a:prstGeom prst="rect">
          <a:avLst/>
        </a:prstGeom>
      </xdr:spPr>
    </xdr:pic>
    <xdr:clientData/>
  </xdr:twoCellAnchor>
  <xdr:twoCellAnchor editAs="oneCell">
    <xdr:from>
      <xdr:col>3</xdr:col>
      <xdr:colOff>133350</xdr:colOff>
      <xdr:row>25</xdr:row>
      <xdr:rowOff>95251</xdr:rowOff>
    </xdr:from>
    <xdr:to>
      <xdr:col>3</xdr:col>
      <xdr:colOff>1450897</xdr:colOff>
      <xdr:row>25</xdr:row>
      <xdr:rowOff>838201</xdr:rowOff>
    </xdr:to>
    <xdr:pic>
      <xdr:nvPicPr>
        <xdr:cNvPr id="10" name="그림 9">
          <a:extLst>
            <a:ext uri="{FF2B5EF4-FFF2-40B4-BE49-F238E27FC236}">
              <a16:creationId xmlns:a16="http://schemas.microsoft.com/office/drawing/2014/main" id="{34B82D09-AB48-267C-A112-232446D00BFB}"/>
            </a:ext>
          </a:extLst>
        </xdr:cNvPr>
        <xdr:cNvPicPr>
          <a:picLocks noChangeAspect="1"/>
        </xdr:cNvPicPr>
      </xdr:nvPicPr>
      <xdr:blipFill>
        <a:blip xmlns:r="http://schemas.openxmlformats.org/officeDocument/2006/relationships" r:embed="rId6"/>
        <a:stretch>
          <a:fillRect/>
        </a:stretch>
      </xdr:blipFill>
      <xdr:spPr>
        <a:xfrm>
          <a:off x="5410200" y="7172326"/>
          <a:ext cx="1317547" cy="742950"/>
        </a:xfrm>
        <a:prstGeom prst="rect">
          <a:avLst/>
        </a:prstGeom>
      </xdr:spPr>
    </xdr:pic>
    <xdr:clientData/>
  </xdr:twoCellAnchor>
  <xdr:twoCellAnchor editAs="oneCell">
    <xdr:from>
      <xdr:col>4</xdr:col>
      <xdr:colOff>57150</xdr:colOff>
      <xdr:row>25</xdr:row>
      <xdr:rowOff>114300</xdr:rowOff>
    </xdr:from>
    <xdr:to>
      <xdr:col>4</xdr:col>
      <xdr:colOff>1387019</xdr:colOff>
      <xdr:row>25</xdr:row>
      <xdr:rowOff>866775</xdr:rowOff>
    </xdr:to>
    <xdr:pic>
      <xdr:nvPicPr>
        <xdr:cNvPr id="11" name="그림 10">
          <a:extLst>
            <a:ext uri="{FF2B5EF4-FFF2-40B4-BE49-F238E27FC236}">
              <a16:creationId xmlns:a16="http://schemas.microsoft.com/office/drawing/2014/main" id="{46091DE4-AF70-9ABD-5E1D-884804CA2FD0}"/>
            </a:ext>
          </a:extLst>
        </xdr:cNvPr>
        <xdr:cNvPicPr>
          <a:picLocks noChangeAspect="1"/>
        </xdr:cNvPicPr>
      </xdr:nvPicPr>
      <xdr:blipFill>
        <a:blip xmlns:r="http://schemas.openxmlformats.org/officeDocument/2006/relationships" r:embed="rId7"/>
        <a:stretch>
          <a:fillRect/>
        </a:stretch>
      </xdr:blipFill>
      <xdr:spPr>
        <a:xfrm>
          <a:off x="7096125" y="7191375"/>
          <a:ext cx="1329869" cy="752475"/>
        </a:xfrm>
        <a:prstGeom prst="rect">
          <a:avLst/>
        </a:prstGeom>
      </xdr:spPr>
    </xdr:pic>
    <xdr:clientData/>
  </xdr:twoCellAnchor>
  <xdr:twoCellAnchor editAs="oneCell">
    <xdr:from>
      <xdr:col>2</xdr:col>
      <xdr:colOff>76200</xdr:colOff>
      <xdr:row>26</xdr:row>
      <xdr:rowOff>19050</xdr:rowOff>
    </xdr:from>
    <xdr:to>
      <xdr:col>2</xdr:col>
      <xdr:colOff>1638300</xdr:colOff>
      <xdr:row>26</xdr:row>
      <xdr:rowOff>931055</xdr:rowOff>
    </xdr:to>
    <xdr:pic>
      <xdr:nvPicPr>
        <xdr:cNvPr id="12" name="그림 11">
          <a:extLst>
            <a:ext uri="{FF2B5EF4-FFF2-40B4-BE49-F238E27FC236}">
              <a16:creationId xmlns:a16="http://schemas.microsoft.com/office/drawing/2014/main" id="{4FD02471-24F0-C7D3-BF75-12E5BAC59F08}"/>
            </a:ext>
          </a:extLst>
        </xdr:cNvPr>
        <xdr:cNvPicPr>
          <a:picLocks noChangeAspect="1"/>
        </xdr:cNvPicPr>
      </xdr:nvPicPr>
      <xdr:blipFill>
        <a:blip xmlns:r="http://schemas.openxmlformats.org/officeDocument/2006/relationships" r:embed="rId8"/>
        <a:stretch>
          <a:fillRect/>
        </a:stretch>
      </xdr:blipFill>
      <xdr:spPr>
        <a:xfrm>
          <a:off x="2238375" y="8162925"/>
          <a:ext cx="1562100" cy="912005"/>
        </a:xfrm>
        <a:prstGeom prst="rect">
          <a:avLst/>
        </a:prstGeom>
      </xdr:spPr>
    </xdr:pic>
    <xdr:clientData/>
  </xdr:twoCellAnchor>
  <xdr:twoCellAnchor editAs="oneCell">
    <xdr:from>
      <xdr:col>3</xdr:col>
      <xdr:colOff>47625</xdr:colOff>
      <xdr:row>26</xdr:row>
      <xdr:rowOff>9525</xdr:rowOff>
    </xdr:from>
    <xdr:to>
      <xdr:col>3</xdr:col>
      <xdr:colOff>1569427</xdr:colOff>
      <xdr:row>26</xdr:row>
      <xdr:rowOff>895350</xdr:rowOff>
    </xdr:to>
    <xdr:pic>
      <xdr:nvPicPr>
        <xdr:cNvPr id="13" name="그림 12">
          <a:extLst>
            <a:ext uri="{FF2B5EF4-FFF2-40B4-BE49-F238E27FC236}">
              <a16:creationId xmlns:a16="http://schemas.microsoft.com/office/drawing/2014/main" id="{06AD5276-1040-8FDD-541D-68C1180A5993}"/>
            </a:ext>
          </a:extLst>
        </xdr:cNvPr>
        <xdr:cNvPicPr>
          <a:picLocks noChangeAspect="1"/>
        </xdr:cNvPicPr>
      </xdr:nvPicPr>
      <xdr:blipFill>
        <a:blip xmlns:r="http://schemas.openxmlformats.org/officeDocument/2006/relationships" r:embed="rId9"/>
        <a:stretch>
          <a:fillRect/>
        </a:stretch>
      </xdr:blipFill>
      <xdr:spPr>
        <a:xfrm>
          <a:off x="5324475" y="8153400"/>
          <a:ext cx="1521802" cy="885825"/>
        </a:xfrm>
        <a:prstGeom prst="rect">
          <a:avLst/>
        </a:prstGeom>
      </xdr:spPr>
    </xdr:pic>
    <xdr:clientData/>
  </xdr:twoCellAnchor>
  <xdr:twoCellAnchor editAs="oneCell">
    <xdr:from>
      <xdr:col>4</xdr:col>
      <xdr:colOff>19050</xdr:colOff>
      <xdr:row>26</xdr:row>
      <xdr:rowOff>9525</xdr:rowOff>
    </xdr:from>
    <xdr:to>
      <xdr:col>5</xdr:col>
      <xdr:colOff>5254</xdr:colOff>
      <xdr:row>26</xdr:row>
      <xdr:rowOff>895350</xdr:rowOff>
    </xdr:to>
    <xdr:pic>
      <xdr:nvPicPr>
        <xdr:cNvPr id="14" name="그림 13">
          <a:extLst>
            <a:ext uri="{FF2B5EF4-FFF2-40B4-BE49-F238E27FC236}">
              <a16:creationId xmlns:a16="http://schemas.microsoft.com/office/drawing/2014/main" id="{D42F5C9A-FB45-CA58-91E2-55B4E7C125C1}"/>
            </a:ext>
          </a:extLst>
        </xdr:cNvPr>
        <xdr:cNvPicPr>
          <a:picLocks noChangeAspect="1"/>
        </xdr:cNvPicPr>
      </xdr:nvPicPr>
      <xdr:blipFill>
        <a:blip xmlns:r="http://schemas.openxmlformats.org/officeDocument/2006/relationships" r:embed="rId10"/>
        <a:stretch>
          <a:fillRect/>
        </a:stretch>
      </xdr:blipFill>
      <xdr:spPr>
        <a:xfrm>
          <a:off x="7058025" y="8153400"/>
          <a:ext cx="1538779" cy="885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228600</xdr:colOff>
      <xdr:row>3</xdr:row>
      <xdr:rowOff>19050</xdr:rowOff>
    </xdr:from>
    <xdr:to>
      <xdr:col>7</xdr:col>
      <xdr:colOff>361803</xdr:colOff>
      <xdr:row>4</xdr:row>
      <xdr:rowOff>9525</xdr:rowOff>
    </xdr:to>
    <xdr:pic>
      <xdr:nvPicPr>
        <xdr:cNvPr id="2" name="그림 1">
          <a:extLst>
            <a:ext uri="{FF2B5EF4-FFF2-40B4-BE49-F238E27FC236}">
              <a16:creationId xmlns:a16="http://schemas.microsoft.com/office/drawing/2014/main" id="{49285807-1964-409E-961E-91E5B28B3466}"/>
            </a:ext>
          </a:extLst>
        </xdr:cNvPr>
        <xdr:cNvPicPr>
          <a:picLocks noChangeAspect="1"/>
        </xdr:cNvPicPr>
      </xdr:nvPicPr>
      <xdr:blipFill>
        <a:blip xmlns:r="http://schemas.openxmlformats.org/officeDocument/2006/relationships" r:embed="rId1"/>
        <a:stretch>
          <a:fillRect/>
        </a:stretch>
      </xdr:blipFill>
      <xdr:spPr>
        <a:xfrm>
          <a:off x="7800975" y="647700"/>
          <a:ext cx="133203" cy="200025"/>
        </a:xfrm>
        <a:prstGeom prst="rect">
          <a:avLst/>
        </a:prstGeom>
      </xdr:spPr>
    </xdr:pic>
    <xdr:clientData/>
  </xdr:twoCellAnchor>
  <xdr:twoCellAnchor editAs="oneCell">
    <xdr:from>
      <xdr:col>7</xdr:col>
      <xdr:colOff>219075</xdr:colOff>
      <xdr:row>4</xdr:row>
      <xdr:rowOff>19050</xdr:rowOff>
    </xdr:from>
    <xdr:to>
      <xdr:col>7</xdr:col>
      <xdr:colOff>342900</xdr:colOff>
      <xdr:row>5</xdr:row>
      <xdr:rowOff>449</xdr:rowOff>
    </xdr:to>
    <xdr:pic>
      <xdr:nvPicPr>
        <xdr:cNvPr id="6" name="그림 5">
          <a:extLst>
            <a:ext uri="{FF2B5EF4-FFF2-40B4-BE49-F238E27FC236}">
              <a16:creationId xmlns:a16="http://schemas.microsoft.com/office/drawing/2014/main" id="{2E655316-0003-60BA-0BFC-372183AC62DF}"/>
            </a:ext>
          </a:extLst>
        </xdr:cNvPr>
        <xdr:cNvPicPr>
          <a:picLocks noChangeAspect="1"/>
        </xdr:cNvPicPr>
      </xdr:nvPicPr>
      <xdr:blipFill>
        <a:blip xmlns:r="http://schemas.openxmlformats.org/officeDocument/2006/relationships" r:embed="rId2"/>
        <a:stretch>
          <a:fillRect/>
        </a:stretch>
      </xdr:blipFill>
      <xdr:spPr>
        <a:xfrm>
          <a:off x="7791450" y="857250"/>
          <a:ext cx="123825" cy="190949"/>
        </a:xfrm>
        <a:prstGeom prst="rect">
          <a:avLst/>
        </a:prstGeom>
      </xdr:spPr>
    </xdr:pic>
    <xdr:clientData/>
  </xdr:twoCellAnchor>
  <xdr:twoCellAnchor editAs="oneCell">
    <xdr:from>
      <xdr:col>7</xdr:col>
      <xdr:colOff>209550</xdr:colOff>
      <xdr:row>5</xdr:row>
      <xdr:rowOff>19050</xdr:rowOff>
    </xdr:from>
    <xdr:to>
      <xdr:col>7</xdr:col>
      <xdr:colOff>352425</xdr:colOff>
      <xdr:row>6</xdr:row>
      <xdr:rowOff>21493</xdr:rowOff>
    </xdr:to>
    <xdr:pic>
      <xdr:nvPicPr>
        <xdr:cNvPr id="4" name="그림 3">
          <a:extLst>
            <a:ext uri="{FF2B5EF4-FFF2-40B4-BE49-F238E27FC236}">
              <a16:creationId xmlns:a16="http://schemas.microsoft.com/office/drawing/2014/main" id="{E2180587-05C6-6409-65D0-1236A16647BE}"/>
            </a:ext>
          </a:extLst>
        </xdr:cNvPr>
        <xdr:cNvPicPr>
          <a:picLocks noChangeAspect="1"/>
        </xdr:cNvPicPr>
      </xdr:nvPicPr>
      <xdr:blipFill>
        <a:blip xmlns:r="http://schemas.openxmlformats.org/officeDocument/2006/relationships" r:embed="rId3"/>
        <a:stretch>
          <a:fillRect/>
        </a:stretch>
      </xdr:blipFill>
      <xdr:spPr>
        <a:xfrm>
          <a:off x="7781925" y="1066800"/>
          <a:ext cx="142875" cy="211993"/>
        </a:xfrm>
        <a:prstGeom prst="rect">
          <a:avLst/>
        </a:prstGeom>
      </xdr:spPr>
    </xdr:pic>
    <xdr:clientData/>
  </xdr:twoCellAnchor>
  <xdr:twoCellAnchor editAs="oneCell">
    <xdr:from>
      <xdr:col>7</xdr:col>
      <xdr:colOff>247650</xdr:colOff>
      <xdr:row>6</xdr:row>
      <xdr:rowOff>47627</xdr:rowOff>
    </xdr:from>
    <xdr:to>
      <xdr:col>7</xdr:col>
      <xdr:colOff>342795</xdr:colOff>
      <xdr:row>6</xdr:row>
      <xdr:rowOff>190501</xdr:rowOff>
    </xdr:to>
    <xdr:pic>
      <xdr:nvPicPr>
        <xdr:cNvPr id="5" name="그림 4">
          <a:extLst>
            <a:ext uri="{FF2B5EF4-FFF2-40B4-BE49-F238E27FC236}">
              <a16:creationId xmlns:a16="http://schemas.microsoft.com/office/drawing/2014/main" id="{D953E925-B642-082C-E043-14EC452B545C}"/>
            </a:ext>
          </a:extLst>
        </xdr:cNvPr>
        <xdr:cNvPicPr>
          <a:picLocks noChangeAspect="1"/>
        </xdr:cNvPicPr>
      </xdr:nvPicPr>
      <xdr:blipFill>
        <a:blip xmlns:r="http://schemas.openxmlformats.org/officeDocument/2006/relationships" r:embed="rId4"/>
        <a:stretch>
          <a:fillRect/>
        </a:stretch>
      </xdr:blipFill>
      <xdr:spPr>
        <a:xfrm>
          <a:off x="7820025" y="1304927"/>
          <a:ext cx="95145" cy="142874"/>
        </a:xfrm>
        <a:prstGeom prst="rect">
          <a:avLst/>
        </a:prstGeom>
      </xdr:spPr>
    </xdr:pic>
    <xdr:clientData/>
  </xdr:twoCellAnchor>
  <xdr:twoCellAnchor editAs="oneCell">
    <xdr:from>
      <xdr:col>7</xdr:col>
      <xdr:colOff>266700</xdr:colOff>
      <xdr:row>8</xdr:row>
      <xdr:rowOff>28575</xdr:rowOff>
    </xdr:from>
    <xdr:to>
      <xdr:col>7</xdr:col>
      <xdr:colOff>388418</xdr:colOff>
      <xdr:row>9</xdr:row>
      <xdr:rowOff>0</xdr:rowOff>
    </xdr:to>
    <xdr:pic>
      <xdr:nvPicPr>
        <xdr:cNvPr id="19" name="그림 18">
          <a:extLst>
            <a:ext uri="{FF2B5EF4-FFF2-40B4-BE49-F238E27FC236}">
              <a16:creationId xmlns:a16="http://schemas.microsoft.com/office/drawing/2014/main" id="{BC16AF93-14DD-A72B-ED6E-9F29853C592D}"/>
            </a:ext>
          </a:extLst>
        </xdr:cNvPr>
        <xdr:cNvPicPr>
          <a:picLocks noChangeAspect="1"/>
        </xdr:cNvPicPr>
      </xdr:nvPicPr>
      <xdr:blipFill>
        <a:blip xmlns:r="http://schemas.openxmlformats.org/officeDocument/2006/relationships" r:embed="rId5"/>
        <a:stretch>
          <a:fillRect/>
        </a:stretch>
      </xdr:blipFill>
      <xdr:spPr>
        <a:xfrm>
          <a:off x="7839075" y="1704975"/>
          <a:ext cx="121718" cy="180975"/>
        </a:xfrm>
        <a:prstGeom prst="rect">
          <a:avLst/>
        </a:prstGeom>
      </xdr:spPr>
    </xdr:pic>
    <xdr:clientData/>
  </xdr:twoCellAnchor>
  <xdr:twoCellAnchor editAs="oneCell">
    <xdr:from>
      <xdr:col>7</xdr:col>
      <xdr:colOff>276226</xdr:colOff>
      <xdr:row>9</xdr:row>
      <xdr:rowOff>28575</xdr:rowOff>
    </xdr:from>
    <xdr:to>
      <xdr:col>7</xdr:col>
      <xdr:colOff>398082</xdr:colOff>
      <xdr:row>10</xdr:row>
      <xdr:rowOff>0</xdr:rowOff>
    </xdr:to>
    <xdr:pic>
      <xdr:nvPicPr>
        <xdr:cNvPr id="20" name="그림 19">
          <a:extLst>
            <a:ext uri="{FF2B5EF4-FFF2-40B4-BE49-F238E27FC236}">
              <a16:creationId xmlns:a16="http://schemas.microsoft.com/office/drawing/2014/main" id="{8C3DB321-609B-79E6-44CA-9479B830FD7B}"/>
            </a:ext>
          </a:extLst>
        </xdr:cNvPr>
        <xdr:cNvPicPr>
          <a:picLocks noChangeAspect="1"/>
        </xdr:cNvPicPr>
      </xdr:nvPicPr>
      <xdr:blipFill>
        <a:blip xmlns:r="http://schemas.openxmlformats.org/officeDocument/2006/relationships" r:embed="rId6"/>
        <a:stretch>
          <a:fillRect/>
        </a:stretch>
      </xdr:blipFill>
      <xdr:spPr>
        <a:xfrm>
          <a:off x="7848601" y="1914525"/>
          <a:ext cx="121856" cy="180975"/>
        </a:xfrm>
        <a:prstGeom prst="rect">
          <a:avLst/>
        </a:prstGeom>
      </xdr:spPr>
    </xdr:pic>
    <xdr:clientData/>
  </xdr:twoCellAnchor>
  <xdr:twoCellAnchor editAs="oneCell">
    <xdr:from>
      <xdr:col>7</xdr:col>
      <xdr:colOff>266700</xdr:colOff>
      <xdr:row>10</xdr:row>
      <xdr:rowOff>9526</xdr:rowOff>
    </xdr:from>
    <xdr:to>
      <xdr:col>7</xdr:col>
      <xdr:colOff>393560</xdr:colOff>
      <xdr:row>10</xdr:row>
      <xdr:rowOff>200026</xdr:rowOff>
    </xdr:to>
    <xdr:pic>
      <xdr:nvPicPr>
        <xdr:cNvPr id="21" name="그림 20">
          <a:extLst>
            <a:ext uri="{FF2B5EF4-FFF2-40B4-BE49-F238E27FC236}">
              <a16:creationId xmlns:a16="http://schemas.microsoft.com/office/drawing/2014/main" id="{C714A4AC-71DD-C5E6-6648-328EC2CA5FCF}"/>
            </a:ext>
          </a:extLst>
        </xdr:cNvPr>
        <xdr:cNvPicPr>
          <a:picLocks noChangeAspect="1"/>
        </xdr:cNvPicPr>
      </xdr:nvPicPr>
      <xdr:blipFill>
        <a:blip xmlns:r="http://schemas.openxmlformats.org/officeDocument/2006/relationships" r:embed="rId7"/>
        <a:stretch>
          <a:fillRect/>
        </a:stretch>
      </xdr:blipFill>
      <xdr:spPr>
        <a:xfrm>
          <a:off x="7839075" y="2105026"/>
          <a:ext cx="126860" cy="190500"/>
        </a:xfrm>
        <a:prstGeom prst="rect">
          <a:avLst/>
        </a:prstGeom>
      </xdr:spPr>
    </xdr:pic>
    <xdr:clientData/>
  </xdr:twoCellAnchor>
  <xdr:twoCellAnchor editAs="oneCell">
    <xdr:from>
      <xdr:col>7</xdr:col>
      <xdr:colOff>285750</xdr:colOff>
      <xdr:row>11</xdr:row>
      <xdr:rowOff>19050</xdr:rowOff>
    </xdr:from>
    <xdr:to>
      <xdr:col>7</xdr:col>
      <xdr:colOff>406932</xdr:colOff>
      <xdr:row>11</xdr:row>
      <xdr:rowOff>200025</xdr:rowOff>
    </xdr:to>
    <xdr:pic>
      <xdr:nvPicPr>
        <xdr:cNvPr id="22" name="그림 21">
          <a:extLst>
            <a:ext uri="{FF2B5EF4-FFF2-40B4-BE49-F238E27FC236}">
              <a16:creationId xmlns:a16="http://schemas.microsoft.com/office/drawing/2014/main" id="{56A9BE05-7B1C-12D7-2CE2-BD745B47041C}"/>
            </a:ext>
          </a:extLst>
        </xdr:cNvPr>
        <xdr:cNvPicPr>
          <a:picLocks noChangeAspect="1"/>
        </xdr:cNvPicPr>
      </xdr:nvPicPr>
      <xdr:blipFill>
        <a:blip xmlns:r="http://schemas.openxmlformats.org/officeDocument/2006/relationships" r:embed="rId8"/>
        <a:stretch>
          <a:fillRect/>
        </a:stretch>
      </xdr:blipFill>
      <xdr:spPr>
        <a:xfrm>
          <a:off x="7858125" y="2324100"/>
          <a:ext cx="121182" cy="180975"/>
        </a:xfrm>
        <a:prstGeom prst="rect">
          <a:avLst/>
        </a:prstGeom>
      </xdr:spPr>
    </xdr:pic>
    <xdr:clientData/>
  </xdr:twoCellAnchor>
  <xdr:twoCellAnchor editAs="oneCell">
    <xdr:from>
      <xdr:col>7</xdr:col>
      <xdr:colOff>295276</xdr:colOff>
      <xdr:row>12</xdr:row>
      <xdr:rowOff>9526</xdr:rowOff>
    </xdr:from>
    <xdr:to>
      <xdr:col>7</xdr:col>
      <xdr:colOff>409576</xdr:colOff>
      <xdr:row>12</xdr:row>
      <xdr:rowOff>179492</xdr:rowOff>
    </xdr:to>
    <xdr:pic>
      <xdr:nvPicPr>
        <xdr:cNvPr id="23" name="그림 22">
          <a:extLst>
            <a:ext uri="{FF2B5EF4-FFF2-40B4-BE49-F238E27FC236}">
              <a16:creationId xmlns:a16="http://schemas.microsoft.com/office/drawing/2014/main" id="{8127CBAA-4C23-4D7B-D1EE-0C4D30CEF0AA}"/>
            </a:ext>
          </a:extLst>
        </xdr:cNvPr>
        <xdr:cNvPicPr>
          <a:picLocks noChangeAspect="1"/>
        </xdr:cNvPicPr>
      </xdr:nvPicPr>
      <xdr:blipFill>
        <a:blip xmlns:r="http://schemas.openxmlformats.org/officeDocument/2006/relationships" r:embed="rId9"/>
        <a:stretch>
          <a:fillRect/>
        </a:stretch>
      </xdr:blipFill>
      <xdr:spPr>
        <a:xfrm>
          <a:off x="7867651" y="2524126"/>
          <a:ext cx="114300" cy="1699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xdr:colOff>
      <xdr:row>1</xdr:row>
      <xdr:rowOff>0</xdr:rowOff>
    </xdr:from>
    <xdr:to>
      <xdr:col>2</xdr:col>
      <xdr:colOff>171451</xdr:colOff>
      <xdr:row>1</xdr:row>
      <xdr:rowOff>209287</xdr:rowOff>
    </xdr:to>
    <xdr:pic>
      <xdr:nvPicPr>
        <xdr:cNvPr id="2" name="그림 1">
          <a:extLst>
            <a:ext uri="{FF2B5EF4-FFF2-40B4-BE49-F238E27FC236}">
              <a16:creationId xmlns:a16="http://schemas.microsoft.com/office/drawing/2014/main" id="{D8E2AB71-A769-44DB-B40B-8C97FAD14035}"/>
            </a:ext>
          </a:extLst>
        </xdr:cNvPr>
        <xdr:cNvPicPr>
          <a:picLocks noChangeAspect="1"/>
        </xdr:cNvPicPr>
      </xdr:nvPicPr>
      <xdr:blipFill>
        <a:blip xmlns:r="http://schemas.openxmlformats.org/officeDocument/2006/relationships" r:embed="rId1"/>
        <a:stretch>
          <a:fillRect/>
        </a:stretch>
      </xdr:blipFill>
      <xdr:spPr>
        <a:xfrm>
          <a:off x="16249651" y="628650"/>
          <a:ext cx="171450" cy="209287"/>
        </a:xfrm>
        <a:prstGeom prst="rect">
          <a:avLst/>
        </a:prstGeom>
      </xdr:spPr>
    </xdr:pic>
    <xdr:clientData/>
  </xdr:twoCellAnchor>
  <xdr:twoCellAnchor editAs="oneCell">
    <xdr:from>
      <xdr:col>2</xdr:col>
      <xdr:colOff>1</xdr:colOff>
      <xdr:row>2</xdr:row>
      <xdr:rowOff>0</xdr:rowOff>
    </xdr:from>
    <xdr:to>
      <xdr:col>2</xdr:col>
      <xdr:colOff>171451</xdr:colOff>
      <xdr:row>3</xdr:row>
      <xdr:rowOff>11057</xdr:rowOff>
    </xdr:to>
    <xdr:pic>
      <xdr:nvPicPr>
        <xdr:cNvPr id="3" name="그림 2">
          <a:extLst>
            <a:ext uri="{FF2B5EF4-FFF2-40B4-BE49-F238E27FC236}">
              <a16:creationId xmlns:a16="http://schemas.microsoft.com/office/drawing/2014/main" id="{989C4496-A3E7-449D-9EB5-B7946430A444}"/>
            </a:ext>
          </a:extLst>
        </xdr:cNvPr>
        <xdr:cNvPicPr>
          <a:picLocks noChangeAspect="1"/>
        </xdr:cNvPicPr>
      </xdr:nvPicPr>
      <xdr:blipFill>
        <a:blip xmlns:r="http://schemas.openxmlformats.org/officeDocument/2006/relationships" r:embed="rId2"/>
        <a:stretch>
          <a:fillRect/>
        </a:stretch>
      </xdr:blipFill>
      <xdr:spPr>
        <a:xfrm>
          <a:off x="16249651" y="838200"/>
          <a:ext cx="171450" cy="220607"/>
        </a:xfrm>
        <a:prstGeom prst="rect">
          <a:avLst/>
        </a:prstGeom>
      </xdr:spPr>
    </xdr:pic>
    <xdr:clientData/>
  </xdr:twoCellAnchor>
  <xdr:twoCellAnchor editAs="oneCell">
    <xdr:from>
      <xdr:col>2</xdr:col>
      <xdr:colOff>0</xdr:colOff>
      <xdr:row>3</xdr:row>
      <xdr:rowOff>1</xdr:rowOff>
    </xdr:from>
    <xdr:to>
      <xdr:col>2</xdr:col>
      <xdr:colOff>161925</xdr:colOff>
      <xdr:row>4</xdr:row>
      <xdr:rowOff>609</xdr:rowOff>
    </xdr:to>
    <xdr:pic>
      <xdr:nvPicPr>
        <xdr:cNvPr id="4" name="그림 3">
          <a:extLst>
            <a:ext uri="{FF2B5EF4-FFF2-40B4-BE49-F238E27FC236}">
              <a16:creationId xmlns:a16="http://schemas.microsoft.com/office/drawing/2014/main" id="{64FEE5FF-A9BF-4488-A3EA-4F29BBA372E9}"/>
            </a:ext>
          </a:extLst>
        </xdr:cNvPr>
        <xdr:cNvPicPr>
          <a:picLocks noChangeAspect="1"/>
        </xdr:cNvPicPr>
      </xdr:nvPicPr>
      <xdr:blipFill>
        <a:blip xmlns:r="http://schemas.openxmlformats.org/officeDocument/2006/relationships" r:embed="rId3"/>
        <a:stretch>
          <a:fillRect/>
        </a:stretch>
      </xdr:blipFill>
      <xdr:spPr>
        <a:xfrm>
          <a:off x="16249650" y="1047751"/>
          <a:ext cx="161925" cy="210158"/>
        </a:xfrm>
        <a:prstGeom prst="rect">
          <a:avLst/>
        </a:prstGeom>
      </xdr:spPr>
    </xdr:pic>
    <xdr:clientData/>
  </xdr:twoCellAnchor>
  <xdr:twoCellAnchor editAs="oneCell">
    <xdr:from>
      <xdr:col>2</xdr:col>
      <xdr:colOff>19050</xdr:colOff>
      <xdr:row>4</xdr:row>
      <xdr:rowOff>1</xdr:rowOff>
    </xdr:from>
    <xdr:to>
      <xdr:col>2</xdr:col>
      <xdr:colOff>200025</xdr:colOff>
      <xdr:row>5</xdr:row>
      <xdr:rowOff>16050</xdr:rowOff>
    </xdr:to>
    <xdr:pic>
      <xdr:nvPicPr>
        <xdr:cNvPr id="8" name="그림 7">
          <a:extLst>
            <a:ext uri="{FF2B5EF4-FFF2-40B4-BE49-F238E27FC236}">
              <a16:creationId xmlns:a16="http://schemas.microsoft.com/office/drawing/2014/main" id="{12FEDBCA-29A3-4214-3C49-07573469D9CB}"/>
            </a:ext>
          </a:extLst>
        </xdr:cNvPr>
        <xdr:cNvPicPr>
          <a:picLocks noChangeAspect="1"/>
        </xdr:cNvPicPr>
      </xdr:nvPicPr>
      <xdr:blipFill>
        <a:blip xmlns:r="http://schemas.openxmlformats.org/officeDocument/2006/relationships" r:embed="rId4"/>
        <a:stretch>
          <a:fillRect/>
        </a:stretch>
      </xdr:blipFill>
      <xdr:spPr>
        <a:xfrm>
          <a:off x="1619250" y="838201"/>
          <a:ext cx="180975" cy="225599"/>
        </a:xfrm>
        <a:prstGeom prst="rect">
          <a:avLst/>
        </a:prstGeom>
      </xdr:spPr>
    </xdr:pic>
    <xdr:clientData/>
  </xdr:twoCellAnchor>
  <xdr:twoCellAnchor editAs="oneCell">
    <xdr:from>
      <xdr:col>2</xdr:col>
      <xdr:colOff>28575</xdr:colOff>
      <xdr:row>4</xdr:row>
      <xdr:rowOff>200026</xdr:rowOff>
    </xdr:from>
    <xdr:to>
      <xdr:col>2</xdr:col>
      <xdr:colOff>191558</xdr:colOff>
      <xdr:row>5</xdr:row>
      <xdr:rowOff>200025</xdr:rowOff>
    </xdr:to>
    <xdr:pic>
      <xdr:nvPicPr>
        <xdr:cNvPr id="9" name="그림 8">
          <a:extLst>
            <a:ext uri="{FF2B5EF4-FFF2-40B4-BE49-F238E27FC236}">
              <a16:creationId xmlns:a16="http://schemas.microsoft.com/office/drawing/2014/main" id="{AFE8AD46-2357-FA4F-6FED-CB83C58496A0}"/>
            </a:ext>
          </a:extLst>
        </xdr:cNvPr>
        <xdr:cNvPicPr>
          <a:picLocks noChangeAspect="1"/>
        </xdr:cNvPicPr>
      </xdr:nvPicPr>
      <xdr:blipFill>
        <a:blip xmlns:r="http://schemas.openxmlformats.org/officeDocument/2006/relationships" r:embed="rId5"/>
        <a:stretch>
          <a:fillRect/>
        </a:stretch>
      </xdr:blipFill>
      <xdr:spPr>
        <a:xfrm>
          <a:off x="1628775" y="1038226"/>
          <a:ext cx="162983" cy="209549"/>
        </a:xfrm>
        <a:prstGeom prst="rect">
          <a:avLst/>
        </a:prstGeom>
      </xdr:spPr>
    </xdr:pic>
    <xdr:clientData/>
  </xdr:twoCellAnchor>
  <xdr:twoCellAnchor editAs="oneCell">
    <xdr:from>
      <xdr:col>2</xdr:col>
      <xdr:colOff>38101</xdr:colOff>
      <xdr:row>6</xdr:row>
      <xdr:rowOff>0</xdr:rowOff>
    </xdr:from>
    <xdr:to>
      <xdr:col>2</xdr:col>
      <xdr:colOff>190500</xdr:colOff>
      <xdr:row>6</xdr:row>
      <xdr:rowOff>195942</xdr:rowOff>
    </xdr:to>
    <xdr:pic>
      <xdr:nvPicPr>
        <xdr:cNvPr id="10" name="그림 9">
          <a:extLst>
            <a:ext uri="{FF2B5EF4-FFF2-40B4-BE49-F238E27FC236}">
              <a16:creationId xmlns:a16="http://schemas.microsoft.com/office/drawing/2014/main" id="{F121BEB1-D4D6-AB86-9828-5018FE060859}"/>
            </a:ext>
          </a:extLst>
        </xdr:cNvPr>
        <xdr:cNvPicPr>
          <a:picLocks noChangeAspect="1"/>
        </xdr:cNvPicPr>
      </xdr:nvPicPr>
      <xdr:blipFill>
        <a:blip xmlns:r="http://schemas.openxmlformats.org/officeDocument/2006/relationships" r:embed="rId6"/>
        <a:stretch>
          <a:fillRect/>
        </a:stretch>
      </xdr:blipFill>
      <xdr:spPr>
        <a:xfrm>
          <a:off x="1638301" y="1257300"/>
          <a:ext cx="152399" cy="195942"/>
        </a:xfrm>
        <a:prstGeom prst="rect">
          <a:avLst/>
        </a:prstGeom>
      </xdr:spPr>
    </xdr:pic>
    <xdr:clientData/>
  </xdr:twoCellAnchor>
  <xdr:twoCellAnchor editAs="oneCell">
    <xdr:from>
      <xdr:col>2</xdr:col>
      <xdr:colOff>247651</xdr:colOff>
      <xdr:row>19</xdr:row>
      <xdr:rowOff>28575</xdr:rowOff>
    </xdr:from>
    <xdr:to>
      <xdr:col>2</xdr:col>
      <xdr:colOff>373525</xdr:colOff>
      <xdr:row>20</xdr:row>
      <xdr:rowOff>9525</xdr:rowOff>
    </xdr:to>
    <xdr:pic>
      <xdr:nvPicPr>
        <xdr:cNvPr id="5" name="그림 4">
          <a:extLst>
            <a:ext uri="{FF2B5EF4-FFF2-40B4-BE49-F238E27FC236}">
              <a16:creationId xmlns:a16="http://schemas.microsoft.com/office/drawing/2014/main" id="{7C029E56-EE9D-22FB-06B3-D30B0AE363DB}"/>
            </a:ext>
          </a:extLst>
        </xdr:cNvPr>
        <xdr:cNvPicPr>
          <a:picLocks noChangeAspect="1"/>
        </xdr:cNvPicPr>
      </xdr:nvPicPr>
      <xdr:blipFill>
        <a:blip xmlns:r="http://schemas.openxmlformats.org/officeDocument/2006/relationships" r:embed="rId7"/>
        <a:stretch>
          <a:fillRect/>
        </a:stretch>
      </xdr:blipFill>
      <xdr:spPr>
        <a:xfrm>
          <a:off x="3067051" y="4114800"/>
          <a:ext cx="125874" cy="190500"/>
        </a:xfrm>
        <a:prstGeom prst="rect">
          <a:avLst/>
        </a:prstGeom>
      </xdr:spPr>
    </xdr:pic>
    <xdr:clientData/>
  </xdr:twoCellAnchor>
  <xdr:twoCellAnchor editAs="oneCell">
    <xdr:from>
      <xdr:col>2</xdr:col>
      <xdr:colOff>257175</xdr:colOff>
      <xdr:row>20</xdr:row>
      <xdr:rowOff>28575</xdr:rowOff>
    </xdr:from>
    <xdr:to>
      <xdr:col>2</xdr:col>
      <xdr:colOff>366897</xdr:colOff>
      <xdr:row>20</xdr:row>
      <xdr:rowOff>171450</xdr:rowOff>
    </xdr:to>
    <xdr:pic>
      <xdr:nvPicPr>
        <xdr:cNvPr id="6" name="그림 5">
          <a:extLst>
            <a:ext uri="{FF2B5EF4-FFF2-40B4-BE49-F238E27FC236}">
              <a16:creationId xmlns:a16="http://schemas.microsoft.com/office/drawing/2014/main" id="{031C36D7-D67F-E266-9860-82CE0DDB5FCF}"/>
            </a:ext>
          </a:extLst>
        </xdr:cNvPr>
        <xdr:cNvPicPr>
          <a:picLocks noChangeAspect="1"/>
        </xdr:cNvPicPr>
      </xdr:nvPicPr>
      <xdr:blipFill>
        <a:blip xmlns:r="http://schemas.openxmlformats.org/officeDocument/2006/relationships" r:embed="rId8"/>
        <a:stretch>
          <a:fillRect/>
        </a:stretch>
      </xdr:blipFill>
      <xdr:spPr>
        <a:xfrm>
          <a:off x="3076575" y="4324350"/>
          <a:ext cx="109722" cy="142875"/>
        </a:xfrm>
        <a:prstGeom prst="rect">
          <a:avLst/>
        </a:prstGeom>
      </xdr:spPr>
    </xdr:pic>
    <xdr:clientData/>
  </xdr:twoCellAnchor>
  <xdr:twoCellAnchor editAs="oneCell">
    <xdr:from>
      <xdr:col>2</xdr:col>
      <xdr:colOff>276225</xdr:colOff>
      <xdr:row>21</xdr:row>
      <xdr:rowOff>19050</xdr:rowOff>
    </xdr:from>
    <xdr:to>
      <xdr:col>2</xdr:col>
      <xdr:colOff>400050</xdr:colOff>
      <xdr:row>21</xdr:row>
      <xdr:rowOff>203357</xdr:rowOff>
    </xdr:to>
    <xdr:pic>
      <xdr:nvPicPr>
        <xdr:cNvPr id="7" name="그림 6">
          <a:extLst>
            <a:ext uri="{FF2B5EF4-FFF2-40B4-BE49-F238E27FC236}">
              <a16:creationId xmlns:a16="http://schemas.microsoft.com/office/drawing/2014/main" id="{B013C7E5-68CA-5FD2-04D1-5F2A033AA994}"/>
            </a:ext>
          </a:extLst>
        </xdr:cNvPr>
        <xdr:cNvPicPr>
          <a:picLocks noChangeAspect="1"/>
        </xdr:cNvPicPr>
      </xdr:nvPicPr>
      <xdr:blipFill>
        <a:blip xmlns:r="http://schemas.openxmlformats.org/officeDocument/2006/relationships" r:embed="rId9"/>
        <a:stretch>
          <a:fillRect/>
        </a:stretch>
      </xdr:blipFill>
      <xdr:spPr>
        <a:xfrm>
          <a:off x="3095625" y="4524375"/>
          <a:ext cx="123825" cy="184307"/>
        </a:xfrm>
        <a:prstGeom prst="rect">
          <a:avLst/>
        </a:prstGeom>
      </xdr:spPr>
    </xdr:pic>
    <xdr:clientData/>
  </xdr:twoCellAnchor>
  <xdr:twoCellAnchor editAs="oneCell">
    <xdr:from>
      <xdr:col>2</xdr:col>
      <xdr:colOff>295275</xdr:colOff>
      <xdr:row>23</xdr:row>
      <xdr:rowOff>9525</xdr:rowOff>
    </xdr:from>
    <xdr:to>
      <xdr:col>2</xdr:col>
      <xdr:colOff>419100</xdr:colOff>
      <xdr:row>23</xdr:row>
      <xdr:rowOff>197126</xdr:rowOff>
    </xdr:to>
    <xdr:pic>
      <xdr:nvPicPr>
        <xdr:cNvPr id="11" name="그림 10">
          <a:extLst>
            <a:ext uri="{FF2B5EF4-FFF2-40B4-BE49-F238E27FC236}">
              <a16:creationId xmlns:a16="http://schemas.microsoft.com/office/drawing/2014/main" id="{8FD77F5A-D659-1097-0FAE-1EC1F84EB2D5}"/>
            </a:ext>
          </a:extLst>
        </xdr:cNvPr>
        <xdr:cNvPicPr>
          <a:picLocks noChangeAspect="1"/>
        </xdr:cNvPicPr>
      </xdr:nvPicPr>
      <xdr:blipFill>
        <a:blip xmlns:r="http://schemas.openxmlformats.org/officeDocument/2006/relationships" r:embed="rId10"/>
        <a:stretch>
          <a:fillRect/>
        </a:stretch>
      </xdr:blipFill>
      <xdr:spPr>
        <a:xfrm>
          <a:off x="3114675" y="4933950"/>
          <a:ext cx="123825" cy="187601"/>
        </a:xfrm>
        <a:prstGeom prst="rect">
          <a:avLst/>
        </a:prstGeom>
      </xdr:spPr>
    </xdr:pic>
    <xdr:clientData/>
  </xdr:twoCellAnchor>
  <xdr:twoCellAnchor editAs="oneCell">
    <xdr:from>
      <xdr:col>2</xdr:col>
      <xdr:colOff>304801</xdr:colOff>
      <xdr:row>24</xdr:row>
      <xdr:rowOff>28575</xdr:rowOff>
    </xdr:from>
    <xdr:to>
      <xdr:col>2</xdr:col>
      <xdr:colOff>438151</xdr:colOff>
      <xdr:row>24</xdr:row>
      <xdr:rowOff>200025</xdr:rowOff>
    </xdr:to>
    <xdr:pic>
      <xdr:nvPicPr>
        <xdr:cNvPr id="12" name="그림 11">
          <a:extLst>
            <a:ext uri="{FF2B5EF4-FFF2-40B4-BE49-F238E27FC236}">
              <a16:creationId xmlns:a16="http://schemas.microsoft.com/office/drawing/2014/main" id="{9850658E-B634-3BF5-C3B8-D5FD5401474A}"/>
            </a:ext>
          </a:extLst>
        </xdr:cNvPr>
        <xdr:cNvPicPr>
          <a:picLocks noChangeAspect="1"/>
        </xdr:cNvPicPr>
      </xdr:nvPicPr>
      <xdr:blipFill>
        <a:blip xmlns:r="http://schemas.openxmlformats.org/officeDocument/2006/relationships" r:embed="rId11"/>
        <a:stretch>
          <a:fillRect/>
        </a:stretch>
      </xdr:blipFill>
      <xdr:spPr>
        <a:xfrm>
          <a:off x="3124201" y="5162550"/>
          <a:ext cx="133350" cy="171450"/>
        </a:xfrm>
        <a:prstGeom prst="rect">
          <a:avLst/>
        </a:prstGeom>
      </xdr:spPr>
    </xdr:pic>
    <xdr:clientData/>
  </xdr:twoCellAnchor>
  <xdr:twoCellAnchor editAs="oneCell">
    <xdr:from>
      <xdr:col>2</xdr:col>
      <xdr:colOff>285750</xdr:colOff>
      <xdr:row>25</xdr:row>
      <xdr:rowOff>9526</xdr:rowOff>
    </xdr:from>
    <xdr:to>
      <xdr:col>2</xdr:col>
      <xdr:colOff>419100</xdr:colOff>
      <xdr:row>26</xdr:row>
      <xdr:rowOff>443</xdr:rowOff>
    </xdr:to>
    <xdr:pic>
      <xdr:nvPicPr>
        <xdr:cNvPr id="13" name="그림 12">
          <a:extLst>
            <a:ext uri="{FF2B5EF4-FFF2-40B4-BE49-F238E27FC236}">
              <a16:creationId xmlns:a16="http://schemas.microsoft.com/office/drawing/2014/main" id="{B2D5F2A1-BF3D-BAE4-C2C4-2BDBD88947A6}"/>
            </a:ext>
          </a:extLst>
        </xdr:cNvPr>
        <xdr:cNvPicPr>
          <a:picLocks noChangeAspect="1"/>
        </xdr:cNvPicPr>
      </xdr:nvPicPr>
      <xdr:blipFill>
        <a:blip xmlns:r="http://schemas.openxmlformats.org/officeDocument/2006/relationships" r:embed="rId12"/>
        <a:stretch>
          <a:fillRect/>
        </a:stretch>
      </xdr:blipFill>
      <xdr:spPr>
        <a:xfrm>
          <a:off x="3105150" y="5353051"/>
          <a:ext cx="133350" cy="200467"/>
        </a:xfrm>
        <a:prstGeom prst="rect">
          <a:avLst/>
        </a:prstGeom>
      </xdr:spPr>
    </xdr:pic>
    <xdr:clientData/>
  </xdr:twoCellAnchor>
  <xdr:twoCellAnchor editAs="oneCell">
    <xdr:from>
      <xdr:col>2</xdr:col>
      <xdr:colOff>361950</xdr:colOff>
      <xdr:row>27</xdr:row>
      <xdr:rowOff>0</xdr:rowOff>
    </xdr:from>
    <xdr:to>
      <xdr:col>2</xdr:col>
      <xdr:colOff>542925</xdr:colOff>
      <xdr:row>28</xdr:row>
      <xdr:rowOff>29548</xdr:rowOff>
    </xdr:to>
    <xdr:pic>
      <xdr:nvPicPr>
        <xdr:cNvPr id="14" name="그림 13">
          <a:extLst>
            <a:ext uri="{FF2B5EF4-FFF2-40B4-BE49-F238E27FC236}">
              <a16:creationId xmlns:a16="http://schemas.microsoft.com/office/drawing/2014/main" id="{E92B8032-FAD4-C701-7409-F570610098E5}"/>
            </a:ext>
          </a:extLst>
        </xdr:cNvPr>
        <xdr:cNvPicPr>
          <a:picLocks noChangeAspect="1"/>
        </xdr:cNvPicPr>
      </xdr:nvPicPr>
      <xdr:blipFill>
        <a:blip xmlns:r="http://schemas.openxmlformats.org/officeDocument/2006/relationships" r:embed="rId13"/>
        <a:stretch>
          <a:fillRect/>
        </a:stretch>
      </xdr:blipFill>
      <xdr:spPr>
        <a:xfrm>
          <a:off x="3181350" y="5762625"/>
          <a:ext cx="180975" cy="239098"/>
        </a:xfrm>
        <a:prstGeom prst="rect">
          <a:avLst/>
        </a:prstGeom>
      </xdr:spPr>
    </xdr:pic>
    <xdr:clientData/>
  </xdr:twoCellAnchor>
  <xdr:twoCellAnchor editAs="oneCell">
    <xdr:from>
      <xdr:col>2</xdr:col>
      <xdr:colOff>447675</xdr:colOff>
      <xdr:row>28</xdr:row>
      <xdr:rowOff>9525</xdr:rowOff>
    </xdr:from>
    <xdr:to>
      <xdr:col>2</xdr:col>
      <xdr:colOff>581025</xdr:colOff>
      <xdr:row>28</xdr:row>
      <xdr:rowOff>181809</xdr:rowOff>
    </xdr:to>
    <xdr:pic>
      <xdr:nvPicPr>
        <xdr:cNvPr id="15" name="그림 14">
          <a:extLst>
            <a:ext uri="{FF2B5EF4-FFF2-40B4-BE49-F238E27FC236}">
              <a16:creationId xmlns:a16="http://schemas.microsoft.com/office/drawing/2014/main" id="{0CDAA5B9-CE66-BA48-FD2D-A3CB78A3A1FE}"/>
            </a:ext>
          </a:extLst>
        </xdr:cNvPr>
        <xdr:cNvPicPr>
          <a:picLocks noChangeAspect="1"/>
        </xdr:cNvPicPr>
      </xdr:nvPicPr>
      <xdr:blipFill>
        <a:blip xmlns:r="http://schemas.openxmlformats.org/officeDocument/2006/relationships" r:embed="rId14"/>
        <a:stretch>
          <a:fillRect/>
        </a:stretch>
      </xdr:blipFill>
      <xdr:spPr>
        <a:xfrm>
          <a:off x="3267075" y="5981700"/>
          <a:ext cx="133350" cy="172284"/>
        </a:xfrm>
        <a:prstGeom prst="rect">
          <a:avLst/>
        </a:prstGeom>
      </xdr:spPr>
    </xdr:pic>
    <xdr:clientData/>
  </xdr:twoCellAnchor>
  <xdr:twoCellAnchor editAs="oneCell">
    <xdr:from>
      <xdr:col>2</xdr:col>
      <xdr:colOff>485776</xdr:colOff>
      <xdr:row>29</xdr:row>
      <xdr:rowOff>9525</xdr:rowOff>
    </xdr:from>
    <xdr:to>
      <xdr:col>2</xdr:col>
      <xdr:colOff>619125</xdr:colOff>
      <xdr:row>30</xdr:row>
      <xdr:rowOff>2452</xdr:rowOff>
    </xdr:to>
    <xdr:pic>
      <xdr:nvPicPr>
        <xdr:cNvPr id="16" name="그림 15">
          <a:extLst>
            <a:ext uri="{FF2B5EF4-FFF2-40B4-BE49-F238E27FC236}">
              <a16:creationId xmlns:a16="http://schemas.microsoft.com/office/drawing/2014/main" id="{2AC5B07C-DF6E-9FDA-4031-1C4C3267413E}"/>
            </a:ext>
          </a:extLst>
        </xdr:cNvPr>
        <xdr:cNvPicPr>
          <a:picLocks noChangeAspect="1"/>
        </xdr:cNvPicPr>
      </xdr:nvPicPr>
      <xdr:blipFill>
        <a:blip xmlns:r="http://schemas.openxmlformats.org/officeDocument/2006/relationships" r:embed="rId15"/>
        <a:stretch>
          <a:fillRect/>
        </a:stretch>
      </xdr:blipFill>
      <xdr:spPr>
        <a:xfrm>
          <a:off x="3305176" y="6191250"/>
          <a:ext cx="133349" cy="202477"/>
        </a:xfrm>
        <a:prstGeom prst="rect">
          <a:avLst/>
        </a:prstGeom>
      </xdr:spPr>
    </xdr:pic>
    <xdr:clientData/>
  </xdr:twoCellAnchor>
  <xdr:twoCellAnchor editAs="oneCell">
    <xdr:from>
      <xdr:col>2</xdr:col>
      <xdr:colOff>495300</xdr:colOff>
      <xdr:row>30</xdr:row>
      <xdr:rowOff>9525</xdr:rowOff>
    </xdr:from>
    <xdr:to>
      <xdr:col>2</xdr:col>
      <xdr:colOff>613259</xdr:colOff>
      <xdr:row>30</xdr:row>
      <xdr:rowOff>161925</xdr:rowOff>
    </xdr:to>
    <xdr:pic>
      <xdr:nvPicPr>
        <xdr:cNvPr id="17" name="그림 16">
          <a:extLst>
            <a:ext uri="{FF2B5EF4-FFF2-40B4-BE49-F238E27FC236}">
              <a16:creationId xmlns:a16="http://schemas.microsoft.com/office/drawing/2014/main" id="{5F49F152-75F8-EC8C-33AF-176F698E365B}"/>
            </a:ext>
          </a:extLst>
        </xdr:cNvPr>
        <xdr:cNvPicPr>
          <a:picLocks noChangeAspect="1"/>
        </xdr:cNvPicPr>
      </xdr:nvPicPr>
      <xdr:blipFill>
        <a:blip xmlns:r="http://schemas.openxmlformats.org/officeDocument/2006/relationships" r:embed="rId16"/>
        <a:stretch>
          <a:fillRect/>
        </a:stretch>
      </xdr:blipFill>
      <xdr:spPr>
        <a:xfrm>
          <a:off x="3314700" y="6400800"/>
          <a:ext cx="117959" cy="152400"/>
        </a:xfrm>
        <a:prstGeom prst="rect">
          <a:avLst/>
        </a:prstGeom>
      </xdr:spPr>
    </xdr:pic>
    <xdr:clientData/>
  </xdr:twoCellAnchor>
  <xdr:twoCellAnchor editAs="oneCell">
    <xdr:from>
      <xdr:col>2</xdr:col>
      <xdr:colOff>533401</xdr:colOff>
      <xdr:row>31</xdr:row>
      <xdr:rowOff>19051</xdr:rowOff>
    </xdr:from>
    <xdr:to>
      <xdr:col>2</xdr:col>
      <xdr:colOff>661113</xdr:colOff>
      <xdr:row>32</xdr:row>
      <xdr:rowOff>1</xdr:rowOff>
    </xdr:to>
    <xdr:pic>
      <xdr:nvPicPr>
        <xdr:cNvPr id="18" name="그림 17">
          <a:extLst>
            <a:ext uri="{FF2B5EF4-FFF2-40B4-BE49-F238E27FC236}">
              <a16:creationId xmlns:a16="http://schemas.microsoft.com/office/drawing/2014/main" id="{9A1484B7-30DD-F6E9-F64B-E12CB6E83B7E}"/>
            </a:ext>
          </a:extLst>
        </xdr:cNvPr>
        <xdr:cNvPicPr>
          <a:picLocks noChangeAspect="1"/>
        </xdr:cNvPicPr>
      </xdr:nvPicPr>
      <xdr:blipFill>
        <a:blip xmlns:r="http://schemas.openxmlformats.org/officeDocument/2006/relationships" r:embed="rId17"/>
        <a:stretch>
          <a:fillRect/>
        </a:stretch>
      </xdr:blipFill>
      <xdr:spPr>
        <a:xfrm>
          <a:off x="3352801" y="6619876"/>
          <a:ext cx="127712"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190500</xdr:colOff>
      <xdr:row>1</xdr:row>
      <xdr:rowOff>14492</xdr:rowOff>
    </xdr:from>
    <xdr:to>
      <xdr:col>1</xdr:col>
      <xdr:colOff>504825</xdr:colOff>
      <xdr:row>1</xdr:row>
      <xdr:rowOff>200025</xdr:rowOff>
    </xdr:to>
    <xdr:pic>
      <xdr:nvPicPr>
        <xdr:cNvPr id="2" name="그림 1">
          <a:extLst>
            <a:ext uri="{FF2B5EF4-FFF2-40B4-BE49-F238E27FC236}">
              <a16:creationId xmlns:a16="http://schemas.microsoft.com/office/drawing/2014/main" id="{FD97059B-FA50-4963-AE81-ABE31AEC899B}"/>
            </a:ext>
          </a:extLst>
        </xdr:cNvPr>
        <xdr:cNvPicPr>
          <a:picLocks noChangeAspect="1"/>
        </xdr:cNvPicPr>
      </xdr:nvPicPr>
      <xdr:blipFill>
        <a:blip xmlns:r="http://schemas.openxmlformats.org/officeDocument/2006/relationships" r:embed="rId1"/>
        <a:stretch>
          <a:fillRect/>
        </a:stretch>
      </xdr:blipFill>
      <xdr:spPr>
        <a:xfrm flipV="1">
          <a:off x="876300" y="224042"/>
          <a:ext cx="314325" cy="185533"/>
        </a:xfrm>
        <a:prstGeom prst="rect">
          <a:avLst/>
        </a:prstGeom>
      </xdr:spPr>
    </xdr:pic>
    <xdr:clientData/>
  </xdr:twoCellAnchor>
  <xdr:twoCellAnchor editAs="oneCell">
    <xdr:from>
      <xdr:col>1</xdr:col>
      <xdr:colOff>171450</xdr:colOff>
      <xdr:row>2</xdr:row>
      <xdr:rowOff>0</xdr:rowOff>
    </xdr:from>
    <xdr:to>
      <xdr:col>1</xdr:col>
      <xdr:colOff>504825</xdr:colOff>
      <xdr:row>2</xdr:row>
      <xdr:rowOff>187986</xdr:rowOff>
    </xdr:to>
    <xdr:pic>
      <xdr:nvPicPr>
        <xdr:cNvPr id="3" name="그림 2">
          <a:extLst>
            <a:ext uri="{FF2B5EF4-FFF2-40B4-BE49-F238E27FC236}">
              <a16:creationId xmlns:a16="http://schemas.microsoft.com/office/drawing/2014/main" id="{44F0C504-7ABC-4BAC-9CDF-4F50EFC8C6C9}"/>
            </a:ext>
          </a:extLst>
        </xdr:cNvPr>
        <xdr:cNvPicPr>
          <a:picLocks noChangeAspect="1"/>
        </xdr:cNvPicPr>
      </xdr:nvPicPr>
      <xdr:blipFill>
        <a:blip xmlns:r="http://schemas.openxmlformats.org/officeDocument/2006/relationships" r:embed="rId2"/>
        <a:stretch>
          <a:fillRect/>
        </a:stretch>
      </xdr:blipFill>
      <xdr:spPr>
        <a:xfrm>
          <a:off x="857250" y="419100"/>
          <a:ext cx="333375" cy="187986"/>
        </a:xfrm>
        <a:prstGeom prst="rect">
          <a:avLst/>
        </a:prstGeom>
      </xdr:spPr>
    </xdr:pic>
    <xdr:clientData/>
  </xdr:twoCellAnchor>
  <xdr:twoCellAnchor editAs="oneCell">
    <xdr:from>
      <xdr:col>1</xdr:col>
      <xdr:colOff>171450</xdr:colOff>
      <xdr:row>2</xdr:row>
      <xdr:rowOff>209549</xdr:rowOff>
    </xdr:from>
    <xdr:to>
      <xdr:col>1</xdr:col>
      <xdr:colOff>523875</xdr:colOff>
      <xdr:row>3</xdr:row>
      <xdr:rowOff>199410</xdr:rowOff>
    </xdr:to>
    <xdr:pic>
      <xdr:nvPicPr>
        <xdr:cNvPr id="4" name="그림 3">
          <a:extLst>
            <a:ext uri="{FF2B5EF4-FFF2-40B4-BE49-F238E27FC236}">
              <a16:creationId xmlns:a16="http://schemas.microsoft.com/office/drawing/2014/main" id="{5875DD8F-CEC7-4FE6-9DC4-6CA964654246}"/>
            </a:ext>
          </a:extLst>
        </xdr:cNvPr>
        <xdr:cNvPicPr>
          <a:picLocks noChangeAspect="1"/>
        </xdr:cNvPicPr>
      </xdr:nvPicPr>
      <xdr:blipFill>
        <a:blip xmlns:r="http://schemas.openxmlformats.org/officeDocument/2006/relationships" r:embed="rId3"/>
        <a:stretch>
          <a:fillRect/>
        </a:stretch>
      </xdr:blipFill>
      <xdr:spPr>
        <a:xfrm>
          <a:off x="857250" y="628649"/>
          <a:ext cx="352425" cy="199411"/>
        </a:xfrm>
        <a:prstGeom prst="rect">
          <a:avLst/>
        </a:prstGeom>
      </xdr:spPr>
    </xdr:pic>
    <xdr:clientData/>
  </xdr:twoCellAnchor>
  <xdr:twoCellAnchor editAs="oneCell">
    <xdr:from>
      <xdr:col>1</xdr:col>
      <xdr:colOff>161926</xdr:colOff>
      <xdr:row>4</xdr:row>
      <xdr:rowOff>19051</xdr:rowOff>
    </xdr:from>
    <xdr:to>
      <xdr:col>1</xdr:col>
      <xdr:colOff>523875</xdr:colOff>
      <xdr:row>5</xdr:row>
      <xdr:rowOff>12520</xdr:rowOff>
    </xdr:to>
    <xdr:pic>
      <xdr:nvPicPr>
        <xdr:cNvPr id="5" name="그림 4">
          <a:extLst>
            <a:ext uri="{FF2B5EF4-FFF2-40B4-BE49-F238E27FC236}">
              <a16:creationId xmlns:a16="http://schemas.microsoft.com/office/drawing/2014/main" id="{7572CFB3-7085-93BC-F15A-30DA474BCADE}"/>
            </a:ext>
          </a:extLst>
        </xdr:cNvPr>
        <xdr:cNvPicPr>
          <a:picLocks noChangeAspect="1"/>
        </xdr:cNvPicPr>
      </xdr:nvPicPr>
      <xdr:blipFill>
        <a:blip xmlns:r="http://schemas.openxmlformats.org/officeDocument/2006/relationships" r:embed="rId4"/>
        <a:stretch>
          <a:fillRect/>
        </a:stretch>
      </xdr:blipFill>
      <xdr:spPr>
        <a:xfrm>
          <a:off x="1152526" y="857251"/>
          <a:ext cx="361949" cy="203019"/>
        </a:xfrm>
        <a:prstGeom prst="rect">
          <a:avLst/>
        </a:prstGeom>
      </xdr:spPr>
    </xdr:pic>
    <xdr:clientData/>
  </xdr:twoCellAnchor>
  <xdr:twoCellAnchor editAs="oneCell">
    <xdr:from>
      <xdr:col>1</xdr:col>
      <xdr:colOff>161925</xdr:colOff>
      <xdr:row>10</xdr:row>
      <xdr:rowOff>28575</xdr:rowOff>
    </xdr:from>
    <xdr:to>
      <xdr:col>1</xdr:col>
      <xdr:colOff>519160</xdr:colOff>
      <xdr:row>11</xdr:row>
      <xdr:rowOff>19050</xdr:rowOff>
    </xdr:to>
    <xdr:pic>
      <xdr:nvPicPr>
        <xdr:cNvPr id="6" name="그림 5">
          <a:extLst>
            <a:ext uri="{FF2B5EF4-FFF2-40B4-BE49-F238E27FC236}">
              <a16:creationId xmlns:a16="http://schemas.microsoft.com/office/drawing/2014/main" id="{477FA2CB-01A1-B772-EBFD-82F7810F7AEC}"/>
            </a:ext>
          </a:extLst>
        </xdr:cNvPr>
        <xdr:cNvPicPr>
          <a:picLocks noChangeAspect="1"/>
        </xdr:cNvPicPr>
      </xdr:nvPicPr>
      <xdr:blipFill>
        <a:blip xmlns:r="http://schemas.openxmlformats.org/officeDocument/2006/relationships" r:embed="rId5"/>
        <a:stretch>
          <a:fillRect/>
        </a:stretch>
      </xdr:blipFill>
      <xdr:spPr>
        <a:xfrm>
          <a:off x="1152525" y="2124075"/>
          <a:ext cx="357235" cy="200025"/>
        </a:xfrm>
        <a:prstGeom prst="rect">
          <a:avLst/>
        </a:prstGeom>
      </xdr:spPr>
    </xdr:pic>
    <xdr:clientData/>
  </xdr:twoCellAnchor>
  <xdr:twoCellAnchor editAs="oneCell">
    <xdr:from>
      <xdr:col>1</xdr:col>
      <xdr:colOff>152400</xdr:colOff>
      <xdr:row>5</xdr:row>
      <xdr:rowOff>19050</xdr:rowOff>
    </xdr:from>
    <xdr:to>
      <xdr:col>1</xdr:col>
      <xdr:colOff>476250</xdr:colOff>
      <xdr:row>5</xdr:row>
      <xdr:rowOff>196080</xdr:rowOff>
    </xdr:to>
    <xdr:pic>
      <xdr:nvPicPr>
        <xdr:cNvPr id="7" name="그림 6">
          <a:extLst>
            <a:ext uri="{FF2B5EF4-FFF2-40B4-BE49-F238E27FC236}">
              <a16:creationId xmlns:a16="http://schemas.microsoft.com/office/drawing/2014/main" id="{F35B2B94-2231-445F-9EA4-6393E1235E60}"/>
            </a:ext>
          </a:extLst>
        </xdr:cNvPr>
        <xdr:cNvPicPr>
          <a:picLocks noChangeAspect="1"/>
        </xdr:cNvPicPr>
      </xdr:nvPicPr>
      <xdr:blipFill>
        <a:blip xmlns:r="http://schemas.openxmlformats.org/officeDocument/2006/relationships" r:embed="rId6"/>
        <a:stretch>
          <a:fillRect/>
        </a:stretch>
      </xdr:blipFill>
      <xdr:spPr>
        <a:xfrm>
          <a:off x="1143000" y="1066800"/>
          <a:ext cx="323850" cy="177030"/>
        </a:xfrm>
        <a:prstGeom prst="rect">
          <a:avLst/>
        </a:prstGeom>
      </xdr:spPr>
    </xdr:pic>
    <xdr:clientData/>
  </xdr:twoCellAnchor>
  <xdr:twoCellAnchor editAs="oneCell">
    <xdr:from>
      <xdr:col>1</xdr:col>
      <xdr:colOff>161925</xdr:colOff>
      <xdr:row>6</xdr:row>
      <xdr:rowOff>28576</xdr:rowOff>
    </xdr:from>
    <xdr:to>
      <xdr:col>1</xdr:col>
      <xdr:colOff>514350</xdr:colOff>
      <xdr:row>7</xdr:row>
      <xdr:rowOff>11800</xdr:rowOff>
    </xdr:to>
    <xdr:pic>
      <xdr:nvPicPr>
        <xdr:cNvPr id="8" name="그림 7">
          <a:extLst>
            <a:ext uri="{FF2B5EF4-FFF2-40B4-BE49-F238E27FC236}">
              <a16:creationId xmlns:a16="http://schemas.microsoft.com/office/drawing/2014/main" id="{ABB76F38-AE89-4181-B953-43A128199350}"/>
            </a:ext>
          </a:extLst>
        </xdr:cNvPr>
        <xdr:cNvPicPr>
          <a:picLocks noChangeAspect="1"/>
        </xdr:cNvPicPr>
      </xdr:nvPicPr>
      <xdr:blipFill>
        <a:blip xmlns:r="http://schemas.openxmlformats.org/officeDocument/2006/relationships" r:embed="rId7"/>
        <a:stretch>
          <a:fillRect/>
        </a:stretch>
      </xdr:blipFill>
      <xdr:spPr>
        <a:xfrm>
          <a:off x="1152525" y="1285876"/>
          <a:ext cx="352425" cy="192774"/>
        </a:xfrm>
        <a:prstGeom prst="rect">
          <a:avLst/>
        </a:prstGeom>
      </xdr:spPr>
    </xdr:pic>
    <xdr:clientData/>
  </xdr:twoCellAnchor>
  <xdr:twoCellAnchor editAs="oneCell">
    <xdr:from>
      <xdr:col>1</xdr:col>
      <xdr:colOff>171450</xdr:colOff>
      <xdr:row>7</xdr:row>
      <xdr:rowOff>28575</xdr:rowOff>
    </xdr:from>
    <xdr:to>
      <xdr:col>1</xdr:col>
      <xdr:colOff>495300</xdr:colOff>
      <xdr:row>7</xdr:row>
      <xdr:rowOff>206052</xdr:rowOff>
    </xdr:to>
    <xdr:pic>
      <xdr:nvPicPr>
        <xdr:cNvPr id="9" name="그림 8">
          <a:extLst>
            <a:ext uri="{FF2B5EF4-FFF2-40B4-BE49-F238E27FC236}">
              <a16:creationId xmlns:a16="http://schemas.microsoft.com/office/drawing/2014/main" id="{2F63C956-6E46-4EED-BF00-E6954EDC1728}"/>
            </a:ext>
          </a:extLst>
        </xdr:cNvPr>
        <xdr:cNvPicPr>
          <a:picLocks noChangeAspect="1"/>
        </xdr:cNvPicPr>
      </xdr:nvPicPr>
      <xdr:blipFill>
        <a:blip xmlns:r="http://schemas.openxmlformats.org/officeDocument/2006/relationships" r:embed="rId8"/>
        <a:stretch>
          <a:fillRect/>
        </a:stretch>
      </xdr:blipFill>
      <xdr:spPr>
        <a:xfrm>
          <a:off x="1162050" y="1495425"/>
          <a:ext cx="323850" cy="177477"/>
        </a:xfrm>
        <a:prstGeom prst="rect">
          <a:avLst/>
        </a:prstGeom>
      </xdr:spPr>
    </xdr:pic>
    <xdr:clientData/>
  </xdr:twoCellAnchor>
  <xdr:twoCellAnchor editAs="oneCell">
    <xdr:from>
      <xdr:col>1</xdr:col>
      <xdr:colOff>171450</xdr:colOff>
      <xdr:row>8</xdr:row>
      <xdr:rowOff>19050</xdr:rowOff>
    </xdr:from>
    <xdr:to>
      <xdr:col>1</xdr:col>
      <xdr:colOff>485775</xdr:colOff>
      <xdr:row>8</xdr:row>
      <xdr:rowOff>191307</xdr:rowOff>
    </xdr:to>
    <xdr:pic>
      <xdr:nvPicPr>
        <xdr:cNvPr id="10" name="그림 9">
          <a:extLst>
            <a:ext uri="{FF2B5EF4-FFF2-40B4-BE49-F238E27FC236}">
              <a16:creationId xmlns:a16="http://schemas.microsoft.com/office/drawing/2014/main" id="{A0399052-6630-4DBD-A4B7-017555FED3FB}"/>
            </a:ext>
          </a:extLst>
        </xdr:cNvPr>
        <xdr:cNvPicPr>
          <a:picLocks noChangeAspect="1"/>
        </xdr:cNvPicPr>
      </xdr:nvPicPr>
      <xdr:blipFill>
        <a:blip xmlns:r="http://schemas.openxmlformats.org/officeDocument/2006/relationships" r:embed="rId9"/>
        <a:stretch>
          <a:fillRect/>
        </a:stretch>
      </xdr:blipFill>
      <xdr:spPr>
        <a:xfrm>
          <a:off x="1162050" y="1695450"/>
          <a:ext cx="314325" cy="172257"/>
        </a:xfrm>
        <a:prstGeom prst="rect">
          <a:avLst/>
        </a:prstGeom>
      </xdr:spPr>
    </xdr:pic>
    <xdr:clientData/>
  </xdr:twoCellAnchor>
  <xdr:twoCellAnchor editAs="oneCell">
    <xdr:from>
      <xdr:col>1</xdr:col>
      <xdr:colOff>161926</xdr:colOff>
      <xdr:row>11</xdr:row>
      <xdr:rowOff>28576</xdr:rowOff>
    </xdr:from>
    <xdr:to>
      <xdr:col>1</xdr:col>
      <xdr:colOff>495300</xdr:colOff>
      <xdr:row>12</xdr:row>
      <xdr:rowOff>3392</xdr:rowOff>
    </xdr:to>
    <xdr:pic>
      <xdr:nvPicPr>
        <xdr:cNvPr id="14" name="그림 13">
          <a:extLst>
            <a:ext uri="{FF2B5EF4-FFF2-40B4-BE49-F238E27FC236}">
              <a16:creationId xmlns:a16="http://schemas.microsoft.com/office/drawing/2014/main" id="{ACDE843D-86B7-431D-2E20-89957651CD8B}"/>
            </a:ext>
          </a:extLst>
        </xdr:cNvPr>
        <xdr:cNvPicPr>
          <a:picLocks noChangeAspect="1"/>
        </xdr:cNvPicPr>
      </xdr:nvPicPr>
      <xdr:blipFill>
        <a:blip xmlns:r="http://schemas.openxmlformats.org/officeDocument/2006/relationships" r:embed="rId10"/>
        <a:stretch>
          <a:fillRect/>
        </a:stretch>
      </xdr:blipFill>
      <xdr:spPr>
        <a:xfrm>
          <a:off x="1152526" y="2333626"/>
          <a:ext cx="333374" cy="184366"/>
        </a:xfrm>
        <a:prstGeom prst="rect">
          <a:avLst/>
        </a:prstGeom>
      </xdr:spPr>
    </xdr:pic>
    <xdr:clientData/>
  </xdr:twoCellAnchor>
  <xdr:twoCellAnchor editAs="oneCell">
    <xdr:from>
      <xdr:col>1</xdr:col>
      <xdr:colOff>171450</xdr:colOff>
      <xdr:row>11</xdr:row>
      <xdr:rowOff>200025</xdr:rowOff>
    </xdr:from>
    <xdr:to>
      <xdr:col>1</xdr:col>
      <xdr:colOff>499679</xdr:colOff>
      <xdr:row>12</xdr:row>
      <xdr:rowOff>190500</xdr:rowOff>
    </xdr:to>
    <xdr:pic>
      <xdr:nvPicPr>
        <xdr:cNvPr id="15" name="그림 14">
          <a:extLst>
            <a:ext uri="{FF2B5EF4-FFF2-40B4-BE49-F238E27FC236}">
              <a16:creationId xmlns:a16="http://schemas.microsoft.com/office/drawing/2014/main" id="{41944FF2-3169-D8B8-C2A3-B002404F5A84}"/>
            </a:ext>
          </a:extLst>
        </xdr:cNvPr>
        <xdr:cNvPicPr>
          <a:picLocks noChangeAspect="1"/>
        </xdr:cNvPicPr>
      </xdr:nvPicPr>
      <xdr:blipFill>
        <a:blip xmlns:r="http://schemas.openxmlformats.org/officeDocument/2006/relationships" r:embed="rId11"/>
        <a:stretch>
          <a:fillRect/>
        </a:stretch>
      </xdr:blipFill>
      <xdr:spPr>
        <a:xfrm>
          <a:off x="1162050" y="2505075"/>
          <a:ext cx="328229" cy="200025"/>
        </a:xfrm>
        <a:prstGeom prst="rect">
          <a:avLst/>
        </a:prstGeom>
      </xdr:spPr>
    </xdr:pic>
    <xdr:clientData/>
  </xdr:twoCellAnchor>
  <xdr:twoCellAnchor editAs="oneCell">
    <xdr:from>
      <xdr:col>1</xdr:col>
      <xdr:colOff>161926</xdr:colOff>
      <xdr:row>13</xdr:row>
      <xdr:rowOff>19051</xdr:rowOff>
    </xdr:from>
    <xdr:to>
      <xdr:col>1</xdr:col>
      <xdr:colOff>497358</xdr:colOff>
      <xdr:row>14</xdr:row>
      <xdr:rowOff>1</xdr:rowOff>
    </xdr:to>
    <xdr:pic>
      <xdr:nvPicPr>
        <xdr:cNvPr id="16" name="그림 15">
          <a:extLst>
            <a:ext uri="{FF2B5EF4-FFF2-40B4-BE49-F238E27FC236}">
              <a16:creationId xmlns:a16="http://schemas.microsoft.com/office/drawing/2014/main" id="{F61434EC-0554-FEF8-5A56-B104541AE723}"/>
            </a:ext>
          </a:extLst>
        </xdr:cNvPr>
        <xdr:cNvPicPr>
          <a:picLocks noChangeAspect="1"/>
        </xdr:cNvPicPr>
      </xdr:nvPicPr>
      <xdr:blipFill>
        <a:blip xmlns:r="http://schemas.openxmlformats.org/officeDocument/2006/relationships" r:embed="rId12"/>
        <a:stretch>
          <a:fillRect/>
        </a:stretch>
      </xdr:blipFill>
      <xdr:spPr>
        <a:xfrm>
          <a:off x="1152526" y="2743201"/>
          <a:ext cx="335432" cy="190500"/>
        </a:xfrm>
        <a:prstGeom prst="rect">
          <a:avLst/>
        </a:prstGeom>
      </xdr:spPr>
    </xdr:pic>
    <xdr:clientData/>
  </xdr:twoCellAnchor>
  <xdr:twoCellAnchor editAs="oneCell">
    <xdr:from>
      <xdr:col>1</xdr:col>
      <xdr:colOff>171450</xdr:colOff>
      <xdr:row>14</xdr:row>
      <xdr:rowOff>38101</xdr:rowOff>
    </xdr:from>
    <xdr:to>
      <xdr:col>1</xdr:col>
      <xdr:colOff>508192</xdr:colOff>
      <xdr:row>15</xdr:row>
      <xdr:rowOff>19051</xdr:rowOff>
    </xdr:to>
    <xdr:pic>
      <xdr:nvPicPr>
        <xdr:cNvPr id="17" name="그림 16">
          <a:extLst>
            <a:ext uri="{FF2B5EF4-FFF2-40B4-BE49-F238E27FC236}">
              <a16:creationId xmlns:a16="http://schemas.microsoft.com/office/drawing/2014/main" id="{4CF18807-D238-13DE-9E0E-9965C44F1EB1}"/>
            </a:ext>
          </a:extLst>
        </xdr:cNvPr>
        <xdr:cNvPicPr>
          <a:picLocks noChangeAspect="1"/>
        </xdr:cNvPicPr>
      </xdr:nvPicPr>
      <xdr:blipFill>
        <a:blip xmlns:r="http://schemas.openxmlformats.org/officeDocument/2006/relationships" r:embed="rId13"/>
        <a:stretch>
          <a:fillRect/>
        </a:stretch>
      </xdr:blipFill>
      <xdr:spPr>
        <a:xfrm>
          <a:off x="1162050" y="2971801"/>
          <a:ext cx="336742" cy="190500"/>
        </a:xfrm>
        <a:prstGeom prst="rect">
          <a:avLst/>
        </a:prstGeom>
      </xdr:spPr>
    </xdr:pic>
    <xdr:clientData/>
  </xdr:twoCellAnchor>
  <xdr:twoCellAnchor editAs="oneCell">
    <xdr:from>
      <xdr:col>1</xdr:col>
      <xdr:colOff>257176</xdr:colOff>
      <xdr:row>15</xdr:row>
      <xdr:rowOff>66675</xdr:rowOff>
    </xdr:from>
    <xdr:to>
      <xdr:col>1</xdr:col>
      <xdr:colOff>447740</xdr:colOff>
      <xdr:row>15</xdr:row>
      <xdr:rowOff>171450</xdr:rowOff>
    </xdr:to>
    <xdr:pic>
      <xdr:nvPicPr>
        <xdr:cNvPr id="18" name="그림 17">
          <a:extLst>
            <a:ext uri="{FF2B5EF4-FFF2-40B4-BE49-F238E27FC236}">
              <a16:creationId xmlns:a16="http://schemas.microsoft.com/office/drawing/2014/main" id="{378797F8-9163-1D25-980A-4F275DF67D7D}"/>
            </a:ext>
          </a:extLst>
        </xdr:cNvPr>
        <xdr:cNvPicPr>
          <a:picLocks noChangeAspect="1"/>
        </xdr:cNvPicPr>
      </xdr:nvPicPr>
      <xdr:blipFill>
        <a:blip xmlns:r="http://schemas.openxmlformats.org/officeDocument/2006/relationships" r:embed="rId14"/>
        <a:stretch>
          <a:fillRect/>
        </a:stretch>
      </xdr:blipFill>
      <xdr:spPr>
        <a:xfrm>
          <a:off x="1247776" y="3209925"/>
          <a:ext cx="190564" cy="104775"/>
        </a:xfrm>
        <a:prstGeom prst="rect">
          <a:avLst/>
        </a:prstGeom>
      </xdr:spPr>
    </xdr:pic>
    <xdr:clientData/>
  </xdr:twoCellAnchor>
  <xdr:twoCellAnchor editAs="oneCell">
    <xdr:from>
      <xdr:col>1</xdr:col>
      <xdr:colOff>180976</xdr:colOff>
      <xdr:row>16</xdr:row>
      <xdr:rowOff>9526</xdr:rowOff>
    </xdr:from>
    <xdr:to>
      <xdr:col>1</xdr:col>
      <xdr:colOff>504826</xdr:colOff>
      <xdr:row>16</xdr:row>
      <xdr:rowOff>187398</xdr:rowOff>
    </xdr:to>
    <xdr:pic>
      <xdr:nvPicPr>
        <xdr:cNvPr id="19" name="그림 18">
          <a:extLst>
            <a:ext uri="{FF2B5EF4-FFF2-40B4-BE49-F238E27FC236}">
              <a16:creationId xmlns:a16="http://schemas.microsoft.com/office/drawing/2014/main" id="{1ED56047-6D92-E615-11D7-46B79B70EE51}"/>
            </a:ext>
          </a:extLst>
        </xdr:cNvPr>
        <xdr:cNvPicPr>
          <a:picLocks noChangeAspect="1"/>
        </xdr:cNvPicPr>
      </xdr:nvPicPr>
      <xdr:blipFill>
        <a:blip xmlns:r="http://schemas.openxmlformats.org/officeDocument/2006/relationships" r:embed="rId15"/>
        <a:stretch>
          <a:fillRect/>
        </a:stretch>
      </xdr:blipFill>
      <xdr:spPr>
        <a:xfrm>
          <a:off x="1171576" y="3362326"/>
          <a:ext cx="323850" cy="1778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190500</xdr:colOff>
      <xdr:row>1</xdr:row>
      <xdr:rowOff>38100</xdr:rowOff>
    </xdr:from>
    <xdr:to>
      <xdr:col>1</xdr:col>
      <xdr:colOff>466725</xdr:colOff>
      <xdr:row>1</xdr:row>
      <xdr:rowOff>199369</xdr:rowOff>
    </xdr:to>
    <xdr:pic>
      <xdr:nvPicPr>
        <xdr:cNvPr id="2" name="그림 1">
          <a:extLst>
            <a:ext uri="{FF2B5EF4-FFF2-40B4-BE49-F238E27FC236}">
              <a16:creationId xmlns:a16="http://schemas.microsoft.com/office/drawing/2014/main" id="{F48F58D0-2E65-4FF8-8450-C1130EECD61D}"/>
            </a:ext>
          </a:extLst>
        </xdr:cNvPr>
        <xdr:cNvPicPr>
          <a:picLocks noChangeAspect="1"/>
        </xdr:cNvPicPr>
      </xdr:nvPicPr>
      <xdr:blipFill>
        <a:blip xmlns:r="http://schemas.openxmlformats.org/officeDocument/2006/relationships" r:embed="rId1"/>
        <a:stretch>
          <a:fillRect/>
        </a:stretch>
      </xdr:blipFill>
      <xdr:spPr>
        <a:xfrm>
          <a:off x="876300" y="247650"/>
          <a:ext cx="276225" cy="161269"/>
        </a:xfrm>
        <a:prstGeom prst="rect">
          <a:avLst/>
        </a:prstGeom>
      </xdr:spPr>
    </xdr:pic>
    <xdr:clientData/>
  </xdr:twoCellAnchor>
  <xdr:twoCellAnchor editAs="oneCell">
    <xdr:from>
      <xdr:col>1</xdr:col>
      <xdr:colOff>190500</xdr:colOff>
      <xdr:row>2</xdr:row>
      <xdr:rowOff>28576</xdr:rowOff>
    </xdr:from>
    <xdr:to>
      <xdr:col>1</xdr:col>
      <xdr:colOff>517769</xdr:colOff>
      <xdr:row>3</xdr:row>
      <xdr:rowOff>9526</xdr:rowOff>
    </xdr:to>
    <xdr:pic>
      <xdr:nvPicPr>
        <xdr:cNvPr id="3" name="그림 2">
          <a:extLst>
            <a:ext uri="{FF2B5EF4-FFF2-40B4-BE49-F238E27FC236}">
              <a16:creationId xmlns:a16="http://schemas.microsoft.com/office/drawing/2014/main" id="{D8B8C875-2FC3-406E-A16C-A8380BCEE171}"/>
            </a:ext>
          </a:extLst>
        </xdr:cNvPr>
        <xdr:cNvPicPr>
          <a:picLocks noChangeAspect="1"/>
        </xdr:cNvPicPr>
      </xdr:nvPicPr>
      <xdr:blipFill>
        <a:blip xmlns:r="http://schemas.openxmlformats.org/officeDocument/2006/relationships" r:embed="rId2"/>
        <a:stretch>
          <a:fillRect/>
        </a:stretch>
      </xdr:blipFill>
      <xdr:spPr>
        <a:xfrm>
          <a:off x="876300" y="447676"/>
          <a:ext cx="327269" cy="190500"/>
        </a:xfrm>
        <a:prstGeom prst="rect">
          <a:avLst/>
        </a:prstGeom>
      </xdr:spPr>
    </xdr:pic>
    <xdr:clientData/>
  </xdr:twoCellAnchor>
  <xdr:twoCellAnchor editAs="oneCell">
    <xdr:from>
      <xdr:col>1</xdr:col>
      <xdr:colOff>190500</xdr:colOff>
      <xdr:row>3</xdr:row>
      <xdr:rowOff>19050</xdr:rowOff>
    </xdr:from>
    <xdr:to>
      <xdr:col>1</xdr:col>
      <xdr:colOff>523875</xdr:colOff>
      <xdr:row>4</xdr:row>
      <xdr:rowOff>1413</xdr:rowOff>
    </xdr:to>
    <xdr:pic>
      <xdr:nvPicPr>
        <xdr:cNvPr id="4" name="그림 3">
          <a:extLst>
            <a:ext uri="{FF2B5EF4-FFF2-40B4-BE49-F238E27FC236}">
              <a16:creationId xmlns:a16="http://schemas.microsoft.com/office/drawing/2014/main" id="{A74AE0AF-80B8-494D-A7C9-86118289C21C}"/>
            </a:ext>
          </a:extLst>
        </xdr:cNvPr>
        <xdr:cNvPicPr>
          <a:picLocks noChangeAspect="1"/>
        </xdr:cNvPicPr>
      </xdr:nvPicPr>
      <xdr:blipFill>
        <a:blip xmlns:r="http://schemas.openxmlformats.org/officeDocument/2006/relationships" r:embed="rId3"/>
        <a:stretch>
          <a:fillRect/>
        </a:stretch>
      </xdr:blipFill>
      <xdr:spPr>
        <a:xfrm>
          <a:off x="876300" y="647700"/>
          <a:ext cx="333375" cy="191913"/>
        </a:xfrm>
        <a:prstGeom prst="rect">
          <a:avLst/>
        </a:prstGeom>
      </xdr:spPr>
    </xdr:pic>
    <xdr:clientData/>
  </xdr:twoCellAnchor>
  <xdr:twoCellAnchor editAs="oneCell">
    <xdr:from>
      <xdr:col>1</xdr:col>
      <xdr:colOff>180976</xdr:colOff>
      <xdr:row>4</xdr:row>
      <xdr:rowOff>0</xdr:rowOff>
    </xdr:from>
    <xdr:to>
      <xdr:col>1</xdr:col>
      <xdr:colOff>534818</xdr:colOff>
      <xdr:row>4</xdr:row>
      <xdr:rowOff>200025</xdr:rowOff>
    </xdr:to>
    <xdr:pic>
      <xdr:nvPicPr>
        <xdr:cNvPr id="5" name="그림 4">
          <a:extLst>
            <a:ext uri="{FF2B5EF4-FFF2-40B4-BE49-F238E27FC236}">
              <a16:creationId xmlns:a16="http://schemas.microsoft.com/office/drawing/2014/main" id="{CE5D5123-E48F-40B3-18C2-7C70A6AA8F9D}"/>
            </a:ext>
          </a:extLst>
        </xdr:cNvPr>
        <xdr:cNvPicPr>
          <a:picLocks noChangeAspect="1"/>
        </xdr:cNvPicPr>
      </xdr:nvPicPr>
      <xdr:blipFill>
        <a:blip xmlns:r="http://schemas.openxmlformats.org/officeDocument/2006/relationships" r:embed="rId4"/>
        <a:stretch>
          <a:fillRect/>
        </a:stretch>
      </xdr:blipFill>
      <xdr:spPr>
        <a:xfrm>
          <a:off x="1085851" y="838200"/>
          <a:ext cx="353842" cy="200025"/>
        </a:xfrm>
        <a:prstGeom prst="rect">
          <a:avLst/>
        </a:prstGeom>
      </xdr:spPr>
    </xdr:pic>
    <xdr:clientData/>
  </xdr:twoCellAnchor>
  <xdr:twoCellAnchor editAs="oneCell">
    <xdr:from>
      <xdr:col>1</xdr:col>
      <xdr:colOff>171452</xdr:colOff>
      <xdr:row>4</xdr:row>
      <xdr:rowOff>200026</xdr:rowOff>
    </xdr:from>
    <xdr:to>
      <xdr:col>1</xdr:col>
      <xdr:colOff>541130</xdr:colOff>
      <xdr:row>5</xdr:row>
      <xdr:rowOff>200026</xdr:rowOff>
    </xdr:to>
    <xdr:pic>
      <xdr:nvPicPr>
        <xdr:cNvPr id="6" name="그림 5">
          <a:extLst>
            <a:ext uri="{FF2B5EF4-FFF2-40B4-BE49-F238E27FC236}">
              <a16:creationId xmlns:a16="http://schemas.microsoft.com/office/drawing/2014/main" id="{76A4C375-4B99-42EB-114D-BC348D9DFD37}"/>
            </a:ext>
          </a:extLst>
        </xdr:cNvPr>
        <xdr:cNvPicPr>
          <a:picLocks noChangeAspect="1"/>
        </xdr:cNvPicPr>
      </xdr:nvPicPr>
      <xdr:blipFill>
        <a:blip xmlns:r="http://schemas.openxmlformats.org/officeDocument/2006/relationships" r:embed="rId5"/>
        <a:stretch>
          <a:fillRect/>
        </a:stretch>
      </xdr:blipFill>
      <xdr:spPr>
        <a:xfrm>
          <a:off x="1076327" y="1038226"/>
          <a:ext cx="369678" cy="209550"/>
        </a:xfrm>
        <a:prstGeom prst="rect">
          <a:avLst/>
        </a:prstGeom>
      </xdr:spPr>
    </xdr:pic>
    <xdr:clientData/>
  </xdr:twoCellAnchor>
  <xdr:twoCellAnchor editAs="oneCell">
    <xdr:from>
      <xdr:col>1</xdr:col>
      <xdr:colOff>209552</xdr:colOff>
      <xdr:row>6</xdr:row>
      <xdr:rowOff>9527</xdr:rowOff>
    </xdr:from>
    <xdr:to>
      <xdr:col>1</xdr:col>
      <xdr:colOff>530345</xdr:colOff>
      <xdr:row>7</xdr:row>
      <xdr:rowOff>1</xdr:rowOff>
    </xdr:to>
    <xdr:pic>
      <xdr:nvPicPr>
        <xdr:cNvPr id="7" name="그림 6">
          <a:extLst>
            <a:ext uri="{FF2B5EF4-FFF2-40B4-BE49-F238E27FC236}">
              <a16:creationId xmlns:a16="http://schemas.microsoft.com/office/drawing/2014/main" id="{14826B73-4D0B-38DF-F0CA-C3DFB5BFE8F7}"/>
            </a:ext>
          </a:extLst>
        </xdr:cNvPr>
        <xdr:cNvPicPr>
          <a:picLocks noChangeAspect="1"/>
        </xdr:cNvPicPr>
      </xdr:nvPicPr>
      <xdr:blipFill>
        <a:blip xmlns:r="http://schemas.openxmlformats.org/officeDocument/2006/relationships" r:embed="rId6"/>
        <a:stretch>
          <a:fillRect/>
        </a:stretch>
      </xdr:blipFill>
      <xdr:spPr>
        <a:xfrm>
          <a:off x="1114427" y="1266827"/>
          <a:ext cx="320793" cy="200024"/>
        </a:xfrm>
        <a:prstGeom prst="rect">
          <a:avLst/>
        </a:prstGeom>
      </xdr:spPr>
    </xdr:pic>
    <xdr:clientData/>
  </xdr:twoCellAnchor>
  <xdr:twoCellAnchor editAs="oneCell">
    <xdr:from>
      <xdr:col>1</xdr:col>
      <xdr:colOff>200025</xdr:colOff>
      <xdr:row>7</xdr:row>
      <xdr:rowOff>9525</xdr:rowOff>
    </xdr:from>
    <xdr:to>
      <xdr:col>1</xdr:col>
      <xdr:colOff>542925</xdr:colOff>
      <xdr:row>7</xdr:row>
      <xdr:rowOff>196856</xdr:rowOff>
    </xdr:to>
    <xdr:pic>
      <xdr:nvPicPr>
        <xdr:cNvPr id="8" name="그림 7">
          <a:extLst>
            <a:ext uri="{FF2B5EF4-FFF2-40B4-BE49-F238E27FC236}">
              <a16:creationId xmlns:a16="http://schemas.microsoft.com/office/drawing/2014/main" id="{38FD1C49-3A48-4CDE-B577-4E40FFB5F58D}"/>
            </a:ext>
          </a:extLst>
        </xdr:cNvPr>
        <xdr:cNvPicPr>
          <a:picLocks noChangeAspect="1"/>
        </xdr:cNvPicPr>
      </xdr:nvPicPr>
      <xdr:blipFill>
        <a:blip xmlns:r="http://schemas.openxmlformats.org/officeDocument/2006/relationships" r:embed="rId7"/>
        <a:stretch>
          <a:fillRect/>
        </a:stretch>
      </xdr:blipFill>
      <xdr:spPr>
        <a:xfrm>
          <a:off x="1104900" y="1476375"/>
          <a:ext cx="342900" cy="187331"/>
        </a:xfrm>
        <a:prstGeom prst="rect">
          <a:avLst/>
        </a:prstGeom>
      </xdr:spPr>
    </xdr:pic>
    <xdr:clientData/>
  </xdr:twoCellAnchor>
  <xdr:twoCellAnchor editAs="oneCell">
    <xdr:from>
      <xdr:col>1</xdr:col>
      <xdr:colOff>219076</xdr:colOff>
      <xdr:row>8</xdr:row>
      <xdr:rowOff>28576</xdr:rowOff>
    </xdr:from>
    <xdr:to>
      <xdr:col>1</xdr:col>
      <xdr:colOff>542926</xdr:colOff>
      <xdr:row>8</xdr:row>
      <xdr:rowOff>205166</xdr:rowOff>
    </xdr:to>
    <xdr:pic>
      <xdr:nvPicPr>
        <xdr:cNvPr id="10" name="그림 9">
          <a:extLst>
            <a:ext uri="{FF2B5EF4-FFF2-40B4-BE49-F238E27FC236}">
              <a16:creationId xmlns:a16="http://schemas.microsoft.com/office/drawing/2014/main" id="{608745B6-D007-4BA8-92D5-886A8D896746}"/>
            </a:ext>
          </a:extLst>
        </xdr:cNvPr>
        <xdr:cNvPicPr>
          <a:picLocks noChangeAspect="1"/>
        </xdr:cNvPicPr>
      </xdr:nvPicPr>
      <xdr:blipFill>
        <a:blip xmlns:r="http://schemas.openxmlformats.org/officeDocument/2006/relationships" r:embed="rId8"/>
        <a:stretch>
          <a:fillRect/>
        </a:stretch>
      </xdr:blipFill>
      <xdr:spPr>
        <a:xfrm>
          <a:off x="1123951" y="1704976"/>
          <a:ext cx="323850" cy="176590"/>
        </a:xfrm>
        <a:prstGeom prst="rect">
          <a:avLst/>
        </a:prstGeom>
      </xdr:spPr>
    </xdr:pic>
    <xdr:clientData/>
  </xdr:twoCellAnchor>
  <xdr:twoCellAnchor editAs="oneCell">
    <xdr:from>
      <xdr:col>1</xdr:col>
      <xdr:colOff>180975</xdr:colOff>
      <xdr:row>10</xdr:row>
      <xdr:rowOff>19051</xdr:rowOff>
    </xdr:from>
    <xdr:to>
      <xdr:col>1</xdr:col>
      <xdr:colOff>485775</xdr:colOff>
      <xdr:row>10</xdr:row>
      <xdr:rowOff>188575</xdr:rowOff>
    </xdr:to>
    <xdr:pic>
      <xdr:nvPicPr>
        <xdr:cNvPr id="11" name="그림 10">
          <a:extLst>
            <a:ext uri="{FF2B5EF4-FFF2-40B4-BE49-F238E27FC236}">
              <a16:creationId xmlns:a16="http://schemas.microsoft.com/office/drawing/2014/main" id="{DC648125-5F67-DDD1-1DE7-CC870159534D}"/>
            </a:ext>
          </a:extLst>
        </xdr:cNvPr>
        <xdr:cNvPicPr>
          <a:picLocks noChangeAspect="1"/>
        </xdr:cNvPicPr>
      </xdr:nvPicPr>
      <xdr:blipFill>
        <a:blip xmlns:r="http://schemas.openxmlformats.org/officeDocument/2006/relationships" r:embed="rId9"/>
        <a:stretch>
          <a:fillRect/>
        </a:stretch>
      </xdr:blipFill>
      <xdr:spPr>
        <a:xfrm>
          <a:off x="1085850" y="2114551"/>
          <a:ext cx="304800" cy="169524"/>
        </a:xfrm>
        <a:prstGeom prst="rect">
          <a:avLst/>
        </a:prstGeom>
      </xdr:spPr>
    </xdr:pic>
    <xdr:clientData/>
  </xdr:twoCellAnchor>
  <xdr:twoCellAnchor editAs="oneCell">
    <xdr:from>
      <xdr:col>1</xdr:col>
      <xdr:colOff>161925</xdr:colOff>
      <xdr:row>11</xdr:row>
      <xdr:rowOff>0</xdr:rowOff>
    </xdr:from>
    <xdr:to>
      <xdr:col>1</xdr:col>
      <xdr:colOff>485307</xdr:colOff>
      <xdr:row>11</xdr:row>
      <xdr:rowOff>180975</xdr:rowOff>
    </xdr:to>
    <xdr:pic>
      <xdr:nvPicPr>
        <xdr:cNvPr id="12" name="그림 11">
          <a:extLst>
            <a:ext uri="{FF2B5EF4-FFF2-40B4-BE49-F238E27FC236}">
              <a16:creationId xmlns:a16="http://schemas.microsoft.com/office/drawing/2014/main" id="{D1ABD952-F0D3-F50D-E661-40F63307C26D}"/>
            </a:ext>
          </a:extLst>
        </xdr:cNvPr>
        <xdr:cNvPicPr>
          <a:picLocks noChangeAspect="1"/>
        </xdr:cNvPicPr>
      </xdr:nvPicPr>
      <xdr:blipFill>
        <a:blip xmlns:r="http://schemas.openxmlformats.org/officeDocument/2006/relationships" r:embed="rId10"/>
        <a:stretch>
          <a:fillRect/>
        </a:stretch>
      </xdr:blipFill>
      <xdr:spPr>
        <a:xfrm>
          <a:off x="1066800" y="2305050"/>
          <a:ext cx="323382" cy="180975"/>
        </a:xfrm>
        <a:prstGeom prst="rect">
          <a:avLst/>
        </a:prstGeom>
      </xdr:spPr>
    </xdr:pic>
    <xdr:clientData/>
  </xdr:twoCellAnchor>
  <xdr:twoCellAnchor editAs="oneCell">
    <xdr:from>
      <xdr:col>1</xdr:col>
      <xdr:colOff>161925</xdr:colOff>
      <xdr:row>12</xdr:row>
      <xdr:rowOff>9525</xdr:rowOff>
    </xdr:from>
    <xdr:to>
      <xdr:col>1</xdr:col>
      <xdr:colOff>495300</xdr:colOff>
      <xdr:row>12</xdr:row>
      <xdr:rowOff>195712</xdr:rowOff>
    </xdr:to>
    <xdr:pic>
      <xdr:nvPicPr>
        <xdr:cNvPr id="13" name="그림 12">
          <a:extLst>
            <a:ext uri="{FF2B5EF4-FFF2-40B4-BE49-F238E27FC236}">
              <a16:creationId xmlns:a16="http://schemas.microsoft.com/office/drawing/2014/main" id="{FB13B88B-0106-02A7-CBDD-57B8B08E5E4C}"/>
            </a:ext>
          </a:extLst>
        </xdr:cNvPr>
        <xdr:cNvPicPr>
          <a:picLocks noChangeAspect="1"/>
        </xdr:cNvPicPr>
      </xdr:nvPicPr>
      <xdr:blipFill>
        <a:blip xmlns:r="http://schemas.openxmlformats.org/officeDocument/2006/relationships" r:embed="rId11"/>
        <a:stretch>
          <a:fillRect/>
        </a:stretch>
      </xdr:blipFill>
      <xdr:spPr>
        <a:xfrm>
          <a:off x="1066800" y="2524125"/>
          <a:ext cx="333375" cy="186187"/>
        </a:xfrm>
        <a:prstGeom prst="rect">
          <a:avLst/>
        </a:prstGeom>
      </xdr:spPr>
    </xdr:pic>
    <xdr:clientData/>
  </xdr:twoCellAnchor>
  <xdr:twoCellAnchor editAs="oneCell">
    <xdr:from>
      <xdr:col>1</xdr:col>
      <xdr:colOff>180976</xdr:colOff>
      <xdr:row>13</xdr:row>
      <xdr:rowOff>28575</xdr:rowOff>
    </xdr:from>
    <xdr:to>
      <xdr:col>1</xdr:col>
      <xdr:colOff>493654</xdr:colOff>
      <xdr:row>13</xdr:row>
      <xdr:rowOff>200025</xdr:rowOff>
    </xdr:to>
    <xdr:pic>
      <xdr:nvPicPr>
        <xdr:cNvPr id="14" name="그림 13">
          <a:extLst>
            <a:ext uri="{FF2B5EF4-FFF2-40B4-BE49-F238E27FC236}">
              <a16:creationId xmlns:a16="http://schemas.microsoft.com/office/drawing/2014/main" id="{FE8A48B4-AF03-66C6-8997-6887C25D4081}"/>
            </a:ext>
          </a:extLst>
        </xdr:cNvPr>
        <xdr:cNvPicPr>
          <a:picLocks noChangeAspect="1"/>
        </xdr:cNvPicPr>
      </xdr:nvPicPr>
      <xdr:blipFill>
        <a:blip xmlns:r="http://schemas.openxmlformats.org/officeDocument/2006/relationships" r:embed="rId12"/>
        <a:stretch>
          <a:fillRect/>
        </a:stretch>
      </xdr:blipFill>
      <xdr:spPr>
        <a:xfrm>
          <a:off x="1085851" y="2752725"/>
          <a:ext cx="312678" cy="171450"/>
        </a:xfrm>
        <a:prstGeom prst="rect">
          <a:avLst/>
        </a:prstGeom>
      </xdr:spPr>
    </xdr:pic>
    <xdr:clientData/>
  </xdr:twoCellAnchor>
  <xdr:twoCellAnchor editAs="oneCell">
    <xdr:from>
      <xdr:col>1</xdr:col>
      <xdr:colOff>200025</xdr:colOff>
      <xdr:row>14</xdr:row>
      <xdr:rowOff>0</xdr:rowOff>
    </xdr:from>
    <xdr:to>
      <xdr:col>1</xdr:col>
      <xdr:colOff>533884</xdr:colOff>
      <xdr:row>14</xdr:row>
      <xdr:rowOff>190500</xdr:rowOff>
    </xdr:to>
    <xdr:pic>
      <xdr:nvPicPr>
        <xdr:cNvPr id="15" name="그림 14">
          <a:extLst>
            <a:ext uri="{FF2B5EF4-FFF2-40B4-BE49-F238E27FC236}">
              <a16:creationId xmlns:a16="http://schemas.microsoft.com/office/drawing/2014/main" id="{DD0842B4-D5F1-A506-B41D-AA2C94D71AFC}"/>
            </a:ext>
          </a:extLst>
        </xdr:cNvPr>
        <xdr:cNvPicPr>
          <a:picLocks noChangeAspect="1"/>
        </xdr:cNvPicPr>
      </xdr:nvPicPr>
      <xdr:blipFill>
        <a:blip xmlns:r="http://schemas.openxmlformats.org/officeDocument/2006/relationships" r:embed="rId13"/>
        <a:stretch>
          <a:fillRect/>
        </a:stretch>
      </xdr:blipFill>
      <xdr:spPr>
        <a:xfrm>
          <a:off x="1104900" y="2933700"/>
          <a:ext cx="333859" cy="190500"/>
        </a:xfrm>
        <a:prstGeom prst="rect">
          <a:avLst/>
        </a:prstGeom>
      </xdr:spPr>
    </xdr:pic>
    <xdr:clientData/>
  </xdr:twoCellAnchor>
  <xdr:twoCellAnchor editAs="oneCell">
    <xdr:from>
      <xdr:col>1</xdr:col>
      <xdr:colOff>180975</xdr:colOff>
      <xdr:row>15</xdr:row>
      <xdr:rowOff>9526</xdr:rowOff>
    </xdr:from>
    <xdr:to>
      <xdr:col>1</xdr:col>
      <xdr:colOff>554823</xdr:colOff>
      <xdr:row>16</xdr:row>
      <xdr:rowOff>9526</xdr:rowOff>
    </xdr:to>
    <xdr:pic>
      <xdr:nvPicPr>
        <xdr:cNvPr id="16" name="그림 15">
          <a:extLst>
            <a:ext uri="{FF2B5EF4-FFF2-40B4-BE49-F238E27FC236}">
              <a16:creationId xmlns:a16="http://schemas.microsoft.com/office/drawing/2014/main" id="{00009868-708E-AF23-1A76-5850AAABCBF7}"/>
            </a:ext>
          </a:extLst>
        </xdr:cNvPr>
        <xdr:cNvPicPr>
          <a:picLocks noChangeAspect="1"/>
        </xdr:cNvPicPr>
      </xdr:nvPicPr>
      <xdr:blipFill>
        <a:blip xmlns:r="http://schemas.openxmlformats.org/officeDocument/2006/relationships" r:embed="rId14"/>
        <a:stretch>
          <a:fillRect/>
        </a:stretch>
      </xdr:blipFill>
      <xdr:spPr>
        <a:xfrm>
          <a:off x="1085850" y="3152776"/>
          <a:ext cx="373848" cy="209550"/>
        </a:xfrm>
        <a:prstGeom prst="rect">
          <a:avLst/>
        </a:prstGeom>
      </xdr:spPr>
    </xdr:pic>
    <xdr:clientData/>
  </xdr:twoCellAnchor>
  <xdr:twoCellAnchor editAs="oneCell">
    <xdr:from>
      <xdr:col>1</xdr:col>
      <xdr:colOff>200025</xdr:colOff>
      <xdr:row>16</xdr:row>
      <xdr:rowOff>9525</xdr:rowOff>
    </xdr:from>
    <xdr:to>
      <xdr:col>1</xdr:col>
      <xdr:colOff>460332</xdr:colOff>
      <xdr:row>16</xdr:row>
      <xdr:rowOff>180975</xdr:rowOff>
    </xdr:to>
    <xdr:pic>
      <xdr:nvPicPr>
        <xdr:cNvPr id="17" name="그림 16">
          <a:extLst>
            <a:ext uri="{FF2B5EF4-FFF2-40B4-BE49-F238E27FC236}">
              <a16:creationId xmlns:a16="http://schemas.microsoft.com/office/drawing/2014/main" id="{A0D17630-2A57-3F26-AA99-3EE4D11DA82A}"/>
            </a:ext>
          </a:extLst>
        </xdr:cNvPr>
        <xdr:cNvPicPr>
          <a:picLocks noChangeAspect="1"/>
        </xdr:cNvPicPr>
      </xdr:nvPicPr>
      <xdr:blipFill>
        <a:blip xmlns:r="http://schemas.openxmlformats.org/officeDocument/2006/relationships" r:embed="rId15"/>
        <a:stretch>
          <a:fillRect/>
        </a:stretch>
      </xdr:blipFill>
      <xdr:spPr>
        <a:xfrm>
          <a:off x="1104900" y="3362325"/>
          <a:ext cx="260307" cy="171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238125</xdr:colOff>
      <xdr:row>1</xdr:row>
      <xdr:rowOff>1</xdr:rowOff>
    </xdr:from>
    <xdr:to>
      <xdr:col>1</xdr:col>
      <xdr:colOff>379942</xdr:colOff>
      <xdr:row>2</xdr:row>
      <xdr:rowOff>1</xdr:rowOff>
    </xdr:to>
    <xdr:pic>
      <xdr:nvPicPr>
        <xdr:cNvPr id="2" name="그림 1">
          <a:extLst>
            <a:ext uri="{FF2B5EF4-FFF2-40B4-BE49-F238E27FC236}">
              <a16:creationId xmlns:a16="http://schemas.microsoft.com/office/drawing/2014/main" id="{5A1463ED-8ED3-3619-EAAA-CADE58CC98DA}"/>
            </a:ext>
          </a:extLst>
        </xdr:cNvPr>
        <xdr:cNvPicPr>
          <a:picLocks noChangeAspect="1"/>
        </xdr:cNvPicPr>
      </xdr:nvPicPr>
      <xdr:blipFill>
        <a:blip xmlns:r="http://schemas.openxmlformats.org/officeDocument/2006/relationships" r:embed="rId1"/>
        <a:stretch>
          <a:fillRect/>
        </a:stretch>
      </xdr:blipFill>
      <xdr:spPr>
        <a:xfrm>
          <a:off x="1285875" y="209551"/>
          <a:ext cx="141817" cy="209550"/>
        </a:xfrm>
        <a:prstGeom prst="rect">
          <a:avLst/>
        </a:prstGeom>
      </xdr:spPr>
    </xdr:pic>
    <xdr:clientData/>
  </xdr:twoCellAnchor>
  <xdr:twoCellAnchor editAs="oneCell">
    <xdr:from>
      <xdr:col>1</xdr:col>
      <xdr:colOff>238126</xdr:colOff>
      <xdr:row>1</xdr:row>
      <xdr:rowOff>200026</xdr:rowOff>
    </xdr:from>
    <xdr:to>
      <xdr:col>1</xdr:col>
      <xdr:colOff>390526</xdr:colOff>
      <xdr:row>3</xdr:row>
      <xdr:rowOff>1720</xdr:rowOff>
    </xdr:to>
    <xdr:pic>
      <xdr:nvPicPr>
        <xdr:cNvPr id="3" name="그림 2">
          <a:extLst>
            <a:ext uri="{FF2B5EF4-FFF2-40B4-BE49-F238E27FC236}">
              <a16:creationId xmlns:a16="http://schemas.microsoft.com/office/drawing/2014/main" id="{E37A4529-3CB2-32EE-A644-7B40C876B0C9}"/>
            </a:ext>
          </a:extLst>
        </xdr:cNvPr>
        <xdr:cNvPicPr>
          <a:picLocks noChangeAspect="1"/>
        </xdr:cNvPicPr>
      </xdr:nvPicPr>
      <xdr:blipFill>
        <a:blip xmlns:r="http://schemas.openxmlformats.org/officeDocument/2006/relationships" r:embed="rId2"/>
        <a:stretch>
          <a:fillRect/>
        </a:stretch>
      </xdr:blipFill>
      <xdr:spPr>
        <a:xfrm>
          <a:off x="1285876" y="409576"/>
          <a:ext cx="152400" cy="220794"/>
        </a:xfrm>
        <a:prstGeom prst="rect">
          <a:avLst/>
        </a:prstGeom>
      </xdr:spPr>
    </xdr:pic>
    <xdr:clientData/>
  </xdr:twoCellAnchor>
  <xdr:twoCellAnchor editAs="oneCell">
    <xdr:from>
      <xdr:col>1</xdr:col>
      <xdr:colOff>247650</xdr:colOff>
      <xdr:row>2</xdr:row>
      <xdr:rowOff>209549</xdr:rowOff>
    </xdr:from>
    <xdr:to>
      <xdr:col>1</xdr:col>
      <xdr:colOff>396919</xdr:colOff>
      <xdr:row>4</xdr:row>
      <xdr:rowOff>9524</xdr:rowOff>
    </xdr:to>
    <xdr:pic>
      <xdr:nvPicPr>
        <xdr:cNvPr id="4" name="그림 3">
          <a:extLst>
            <a:ext uri="{FF2B5EF4-FFF2-40B4-BE49-F238E27FC236}">
              <a16:creationId xmlns:a16="http://schemas.microsoft.com/office/drawing/2014/main" id="{775D538F-7F77-B6A6-85B6-D1645906FF37}"/>
            </a:ext>
          </a:extLst>
        </xdr:cNvPr>
        <xdr:cNvPicPr>
          <a:picLocks noChangeAspect="1"/>
        </xdr:cNvPicPr>
      </xdr:nvPicPr>
      <xdr:blipFill>
        <a:blip xmlns:r="http://schemas.openxmlformats.org/officeDocument/2006/relationships" r:embed="rId3"/>
        <a:stretch>
          <a:fillRect/>
        </a:stretch>
      </xdr:blipFill>
      <xdr:spPr>
        <a:xfrm>
          <a:off x="1295400" y="628649"/>
          <a:ext cx="149269" cy="219075"/>
        </a:xfrm>
        <a:prstGeom prst="rect">
          <a:avLst/>
        </a:prstGeom>
      </xdr:spPr>
    </xdr:pic>
    <xdr:clientData/>
  </xdr:twoCellAnchor>
  <xdr:twoCellAnchor editAs="oneCell">
    <xdr:from>
      <xdr:col>1</xdr:col>
      <xdr:colOff>266700</xdr:colOff>
      <xdr:row>4</xdr:row>
      <xdr:rowOff>47625</xdr:rowOff>
    </xdr:from>
    <xdr:to>
      <xdr:col>1</xdr:col>
      <xdr:colOff>380721</xdr:colOff>
      <xdr:row>5</xdr:row>
      <xdr:rowOff>9525</xdr:rowOff>
    </xdr:to>
    <xdr:pic>
      <xdr:nvPicPr>
        <xdr:cNvPr id="6" name="그림 5">
          <a:extLst>
            <a:ext uri="{FF2B5EF4-FFF2-40B4-BE49-F238E27FC236}">
              <a16:creationId xmlns:a16="http://schemas.microsoft.com/office/drawing/2014/main" id="{C0B808D3-A968-5286-7A46-F1859FC0E275}"/>
            </a:ext>
          </a:extLst>
        </xdr:cNvPr>
        <xdr:cNvPicPr>
          <a:picLocks noChangeAspect="1"/>
        </xdr:cNvPicPr>
      </xdr:nvPicPr>
      <xdr:blipFill>
        <a:blip xmlns:r="http://schemas.openxmlformats.org/officeDocument/2006/relationships" r:embed="rId4"/>
        <a:stretch>
          <a:fillRect/>
        </a:stretch>
      </xdr:blipFill>
      <xdr:spPr>
        <a:xfrm>
          <a:off x="1314450" y="885825"/>
          <a:ext cx="114021" cy="171450"/>
        </a:xfrm>
        <a:prstGeom prst="rect">
          <a:avLst/>
        </a:prstGeom>
      </xdr:spPr>
    </xdr:pic>
    <xdr:clientData/>
  </xdr:twoCellAnchor>
  <xdr:twoCellAnchor editAs="oneCell">
    <xdr:from>
      <xdr:col>1</xdr:col>
      <xdr:colOff>276225</xdr:colOff>
      <xdr:row>5</xdr:row>
      <xdr:rowOff>9525</xdr:rowOff>
    </xdr:from>
    <xdr:to>
      <xdr:col>1</xdr:col>
      <xdr:colOff>412053</xdr:colOff>
      <xdr:row>6</xdr:row>
      <xdr:rowOff>0</xdr:rowOff>
    </xdr:to>
    <xdr:pic>
      <xdr:nvPicPr>
        <xdr:cNvPr id="7" name="그림 6">
          <a:extLst>
            <a:ext uri="{FF2B5EF4-FFF2-40B4-BE49-F238E27FC236}">
              <a16:creationId xmlns:a16="http://schemas.microsoft.com/office/drawing/2014/main" id="{9E126B8B-3BE0-4A02-370E-C9635A365703}"/>
            </a:ext>
          </a:extLst>
        </xdr:cNvPr>
        <xdr:cNvPicPr>
          <a:picLocks noChangeAspect="1"/>
        </xdr:cNvPicPr>
      </xdr:nvPicPr>
      <xdr:blipFill>
        <a:blip xmlns:r="http://schemas.openxmlformats.org/officeDocument/2006/relationships" r:embed="rId5"/>
        <a:stretch>
          <a:fillRect/>
        </a:stretch>
      </xdr:blipFill>
      <xdr:spPr>
        <a:xfrm>
          <a:off x="1323975" y="1057275"/>
          <a:ext cx="135828" cy="200025"/>
        </a:xfrm>
        <a:prstGeom prst="rect">
          <a:avLst/>
        </a:prstGeom>
      </xdr:spPr>
    </xdr:pic>
    <xdr:clientData/>
  </xdr:twoCellAnchor>
  <xdr:twoCellAnchor editAs="oneCell">
    <xdr:from>
      <xdr:col>1</xdr:col>
      <xdr:colOff>285751</xdr:colOff>
      <xdr:row>6</xdr:row>
      <xdr:rowOff>19051</xdr:rowOff>
    </xdr:from>
    <xdr:to>
      <xdr:col>1</xdr:col>
      <xdr:colOff>419101</xdr:colOff>
      <xdr:row>7</xdr:row>
      <xdr:rowOff>1395</xdr:rowOff>
    </xdr:to>
    <xdr:pic>
      <xdr:nvPicPr>
        <xdr:cNvPr id="8" name="그림 7">
          <a:extLst>
            <a:ext uri="{FF2B5EF4-FFF2-40B4-BE49-F238E27FC236}">
              <a16:creationId xmlns:a16="http://schemas.microsoft.com/office/drawing/2014/main" id="{2ECA1FA2-8C9E-0F6A-669C-45786472BB9F}"/>
            </a:ext>
          </a:extLst>
        </xdr:cNvPr>
        <xdr:cNvPicPr>
          <a:picLocks noChangeAspect="1"/>
        </xdr:cNvPicPr>
      </xdr:nvPicPr>
      <xdr:blipFill>
        <a:blip xmlns:r="http://schemas.openxmlformats.org/officeDocument/2006/relationships" r:embed="rId6"/>
        <a:stretch>
          <a:fillRect/>
        </a:stretch>
      </xdr:blipFill>
      <xdr:spPr>
        <a:xfrm>
          <a:off x="1333501" y="1276351"/>
          <a:ext cx="133350" cy="191894"/>
        </a:xfrm>
        <a:prstGeom prst="rect">
          <a:avLst/>
        </a:prstGeom>
      </xdr:spPr>
    </xdr:pic>
    <xdr:clientData/>
  </xdr:twoCellAnchor>
  <xdr:twoCellAnchor editAs="oneCell">
    <xdr:from>
      <xdr:col>1</xdr:col>
      <xdr:colOff>266700</xdr:colOff>
      <xdr:row>7</xdr:row>
      <xdr:rowOff>28575</xdr:rowOff>
    </xdr:from>
    <xdr:to>
      <xdr:col>1</xdr:col>
      <xdr:colOff>390525</xdr:colOff>
      <xdr:row>8</xdr:row>
      <xdr:rowOff>96</xdr:rowOff>
    </xdr:to>
    <xdr:pic>
      <xdr:nvPicPr>
        <xdr:cNvPr id="5" name="그림 4">
          <a:extLst>
            <a:ext uri="{FF2B5EF4-FFF2-40B4-BE49-F238E27FC236}">
              <a16:creationId xmlns:a16="http://schemas.microsoft.com/office/drawing/2014/main" id="{761ACDF6-36E3-4EC1-8291-C7BB517C5B00}"/>
            </a:ext>
          </a:extLst>
        </xdr:cNvPr>
        <xdr:cNvPicPr>
          <a:picLocks noChangeAspect="1"/>
        </xdr:cNvPicPr>
      </xdr:nvPicPr>
      <xdr:blipFill>
        <a:blip xmlns:r="http://schemas.openxmlformats.org/officeDocument/2006/relationships" r:embed="rId7"/>
        <a:stretch>
          <a:fillRect/>
        </a:stretch>
      </xdr:blipFill>
      <xdr:spPr>
        <a:xfrm>
          <a:off x="1314450" y="1495425"/>
          <a:ext cx="123825" cy="181071"/>
        </a:xfrm>
        <a:prstGeom prst="rect">
          <a:avLst/>
        </a:prstGeom>
      </xdr:spPr>
    </xdr:pic>
    <xdr:clientData/>
  </xdr:twoCellAnchor>
  <xdr:twoCellAnchor editAs="oneCell">
    <xdr:from>
      <xdr:col>1</xdr:col>
      <xdr:colOff>295276</xdr:colOff>
      <xdr:row>8</xdr:row>
      <xdr:rowOff>38101</xdr:rowOff>
    </xdr:from>
    <xdr:to>
      <xdr:col>1</xdr:col>
      <xdr:colOff>419100</xdr:colOff>
      <xdr:row>9</xdr:row>
      <xdr:rowOff>12392</xdr:rowOff>
    </xdr:to>
    <xdr:pic>
      <xdr:nvPicPr>
        <xdr:cNvPr id="9" name="그림 8">
          <a:extLst>
            <a:ext uri="{FF2B5EF4-FFF2-40B4-BE49-F238E27FC236}">
              <a16:creationId xmlns:a16="http://schemas.microsoft.com/office/drawing/2014/main" id="{09915264-87E3-4C20-A360-23676915CCFE}"/>
            </a:ext>
          </a:extLst>
        </xdr:cNvPr>
        <xdr:cNvPicPr>
          <a:picLocks noChangeAspect="1"/>
        </xdr:cNvPicPr>
      </xdr:nvPicPr>
      <xdr:blipFill>
        <a:blip xmlns:r="http://schemas.openxmlformats.org/officeDocument/2006/relationships" r:embed="rId8"/>
        <a:stretch>
          <a:fillRect/>
        </a:stretch>
      </xdr:blipFill>
      <xdr:spPr>
        <a:xfrm>
          <a:off x="1343026" y="1714501"/>
          <a:ext cx="123824" cy="183841"/>
        </a:xfrm>
        <a:prstGeom prst="rect">
          <a:avLst/>
        </a:prstGeom>
      </xdr:spPr>
    </xdr:pic>
    <xdr:clientData/>
  </xdr:twoCellAnchor>
  <xdr:twoCellAnchor editAs="oneCell">
    <xdr:from>
      <xdr:col>1</xdr:col>
      <xdr:colOff>276225</xdr:colOff>
      <xdr:row>10</xdr:row>
      <xdr:rowOff>19051</xdr:rowOff>
    </xdr:from>
    <xdr:to>
      <xdr:col>1</xdr:col>
      <xdr:colOff>409575</xdr:colOff>
      <xdr:row>11</xdr:row>
      <xdr:rowOff>3286</xdr:rowOff>
    </xdr:to>
    <xdr:pic>
      <xdr:nvPicPr>
        <xdr:cNvPr id="10" name="그림 9">
          <a:extLst>
            <a:ext uri="{FF2B5EF4-FFF2-40B4-BE49-F238E27FC236}">
              <a16:creationId xmlns:a16="http://schemas.microsoft.com/office/drawing/2014/main" id="{25EF2277-4537-8767-7236-681E6D7350FA}"/>
            </a:ext>
          </a:extLst>
        </xdr:cNvPr>
        <xdr:cNvPicPr>
          <a:picLocks noChangeAspect="1"/>
        </xdr:cNvPicPr>
      </xdr:nvPicPr>
      <xdr:blipFill>
        <a:blip xmlns:r="http://schemas.openxmlformats.org/officeDocument/2006/relationships" r:embed="rId9"/>
        <a:stretch>
          <a:fillRect/>
        </a:stretch>
      </xdr:blipFill>
      <xdr:spPr>
        <a:xfrm flipH="1">
          <a:off x="1323975" y="2114551"/>
          <a:ext cx="133350" cy="193785"/>
        </a:xfrm>
        <a:prstGeom prst="rect">
          <a:avLst/>
        </a:prstGeom>
      </xdr:spPr>
    </xdr:pic>
    <xdr:clientData/>
  </xdr:twoCellAnchor>
  <xdr:twoCellAnchor editAs="oneCell">
    <xdr:from>
      <xdr:col>1</xdr:col>
      <xdr:colOff>266700</xdr:colOff>
      <xdr:row>11</xdr:row>
      <xdr:rowOff>9525</xdr:rowOff>
    </xdr:from>
    <xdr:to>
      <xdr:col>1</xdr:col>
      <xdr:colOff>377404</xdr:colOff>
      <xdr:row>11</xdr:row>
      <xdr:rowOff>171450</xdr:rowOff>
    </xdr:to>
    <xdr:pic>
      <xdr:nvPicPr>
        <xdr:cNvPr id="11" name="그림 10">
          <a:extLst>
            <a:ext uri="{FF2B5EF4-FFF2-40B4-BE49-F238E27FC236}">
              <a16:creationId xmlns:a16="http://schemas.microsoft.com/office/drawing/2014/main" id="{08C72863-05E7-5730-B97E-A207A44F140A}"/>
            </a:ext>
          </a:extLst>
        </xdr:cNvPr>
        <xdr:cNvPicPr>
          <a:picLocks noChangeAspect="1"/>
        </xdr:cNvPicPr>
      </xdr:nvPicPr>
      <xdr:blipFill>
        <a:blip xmlns:r="http://schemas.openxmlformats.org/officeDocument/2006/relationships" r:embed="rId10"/>
        <a:stretch>
          <a:fillRect/>
        </a:stretch>
      </xdr:blipFill>
      <xdr:spPr>
        <a:xfrm flipH="1">
          <a:off x="1314450" y="2314575"/>
          <a:ext cx="110704" cy="161925"/>
        </a:xfrm>
        <a:prstGeom prst="rect">
          <a:avLst/>
        </a:prstGeom>
      </xdr:spPr>
    </xdr:pic>
    <xdr:clientData/>
  </xdr:twoCellAnchor>
  <xdr:twoCellAnchor editAs="oneCell">
    <xdr:from>
      <xdr:col>1</xdr:col>
      <xdr:colOff>304800</xdr:colOff>
      <xdr:row>12</xdr:row>
      <xdr:rowOff>9525</xdr:rowOff>
    </xdr:from>
    <xdr:to>
      <xdr:col>1</xdr:col>
      <xdr:colOff>428625</xdr:colOff>
      <xdr:row>12</xdr:row>
      <xdr:rowOff>188920</xdr:rowOff>
    </xdr:to>
    <xdr:pic>
      <xdr:nvPicPr>
        <xdr:cNvPr id="12" name="그림 11">
          <a:extLst>
            <a:ext uri="{FF2B5EF4-FFF2-40B4-BE49-F238E27FC236}">
              <a16:creationId xmlns:a16="http://schemas.microsoft.com/office/drawing/2014/main" id="{A78B3D51-8D1F-F4F7-D2C1-FC0E98FE525E}"/>
            </a:ext>
          </a:extLst>
        </xdr:cNvPr>
        <xdr:cNvPicPr>
          <a:picLocks noChangeAspect="1"/>
        </xdr:cNvPicPr>
      </xdr:nvPicPr>
      <xdr:blipFill>
        <a:blip xmlns:r="http://schemas.openxmlformats.org/officeDocument/2006/relationships" r:embed="rId11"/>
        <a:stretch>
          <a:fillRect/>
        </a:stretch>
      </xdr:blipFill>
      <xdr:spPr>
        <a:xfrm>
          <a:off x="1352550" y="2524125"/>
          <a:ext cx="123825" cy="179395"/>
        </a:xfrm>
        <a:prstGeom prst="rect">
          <a:avLst/>
        </a:prstGeom>
      </xdr:spPr>
    </xdr:pic>
    <xdr:clientData/>
  </xdr:twoCellAnchor>
  <xdr:twoCellAnchor editAs="oneCell">
    <xdr:from>
      <xdr:col>1</xdr:col>
      <xdr:colOff>304801</xdr:colOff>
      <xdr:row>13</xdr:row>
      <xdr:rowOff>19051</xdr:rowOff>
    </xdr:from>
    <xdr:to>
      <xdr:col>1</xdr:col>
      <xdr:colOff>409575</xdr:colOff>
      <xdr:row>13</xdr:row>
      <xdr:rowOff>170335</xdr:rowOff>
    </xdr:to>
    <xdr:pic>
      <xdr:nvPicPr>
        <xdr:cNvPr id="13" name="그림 12">
          <a:extLst>
            <a:ext uri="{FF2B5EF4-FFF2-40B4-BE49-F238E27FC236}">
              <a16:creationId xmlns:a16="http://schemas.microsoft.com/office/drawing/2014/main" id="{A9153588-47C4-0E26-75DD-956D288A3363}"/>
            </a:ext>
          </a:extLst>
        </xdr:cNvPr>
        <xdr:cNvPicPr>
          <a:picLocks noChangeAspect="1"/>
        </xdr:cNvPicPr>
      </xdr:nvPicPr>
      <xdr:blipFill>
        <a:blip xmlns:r="http://schemas.openxmlformats.org/officeDocument/2006/relationships" r:embed="rId12"/>
        <a:stretch>
          <a:fillRect/>
        </a:stretch>
      </xdr:blipFill>
      <xdr:spPr>
        <a:xfrm>
          <a:off x="1352551" y="2743201"/>
          <a:ext cx="104774" cy="151284"/>
        </a:xfrm>
        <a:prstGeom prst="rect">
          <a:avLst/>
        </a:prstGeom>
      </xdr:spPr>
    </xdr:pic>
    <xdr:clientData/>
  </xdr:twoCellAnchor>
  <xdr:twoCellAnchor editAs="oneCell">
    <xdr:from>
      <xdr:col>1</xdr:col>
      <xdr:colOff>285750</xdr:colOff>
      <xdr:row>14</xdr:row>
      <xdr:rowOff>9525</xdr:rowOff>
    </xdr:from>
    <xdr:to>
      <xdr:col>1</xdr:col>
      <xdr:colOff>430713</xdr:colOff>
      <xdr:row>15</xdr:row>
      <xdr:rowOff>9525</xdr:rowOff>
    </xdr:to>
    <xdr:pic>
      <xdr:nvPicPr>
        <xdr:cNvPr id="14" name="그림 13">
          <a:extLst>
            <a:ext uri="{FF2B5EF4-FFF2-40B4-BE49-F238E27FC236}">
              <a16:creationId xmlns:a16="http://schemas.microsoft.com/office/drawing/2014/main" id="{DD1ACFB6-3E3E-BFEA-20AC-9F8A49A3A8BA}"/>
            </a:ext>
          </a:extLst>
        </xdr:cNvPr>
        <xdr:cNvPicPr>
          <a:picLocks noChangeAspect="1"/>
        </xdr:cNvPicPr>
      </xdr:nvPicPr>
      <xdr:blipFill>
        <a:blip xmlns:r="http://schemas.openxmlformats.org/officeDocument/2006/relationships" r:embed="rId13"/>
        <a:stretch>
          <a:fillRect/>
        </a:stretch>
      </xdr:blipFill>
      <xdr:spPr>
        <a:xfrm>
          <a:off x="1333500" y="2943225"/>
          <a:ext cx="144963" cy="209550"/>
        </a:xfrm>
        <a:prstGeom prst="rect">
          <a:avLst/>
        </a:prstGeom>
      </xdr:spPr>
    </xdr:pic>
    <xdr:clientData/>
  </xdr:twoCellAnchor>
  <xdr:twoCellAnchor editAs="oneCell">
    <xdr:from>
      <xdr:col>1</xdr:col>
      <xdr:colOff>314325</xdr:colOff>
      <xdr:row>15</xdr:row>
      <xdr:rowOff>9525</xdr:rowOff>
    </xdr:from>
    <xdr:to>
      <xdr:col>1</xdr:col>
      <xdr:colOff>450613</xdr:colOff>
      <xdr:row>16</xdr:row>
      <xdr:rowOff>0</xdr:rowOff>
    </xdr:to>
    <xdr:pic>
      <xdr:nvPicPr>
        <xdr:cNvPr id="15" name="그림 14">
          <a:extLst>
            <a:ext uri="{FF2B5EF4-FFF2-40B4-BE49-F238E27FC236}">
              <a16:creationId xmlns:a16="http://schemas.microsoft.com/office/drawing/2014/main" id="{99DA15B6-FF6F-1E6E-122C-CA5426C5D346}"/>
            </a:ext>
          </a:extLst>
        </xdr:cNvPr>
        <xdr:cNvPicPr>
          <a:picLocks noChangeAspect="1"/>
        </xdr:cNvPicPr>
      </xdr:nvPicPr>
      <xdr:blipFill>
        <a:blip xmlns:r="http://schemas.openxmlformats.org/officeDocument/2006/relationships" r:embed="rId14"/>
        <a:stretch>
          <a:fillRect/>
        </a:stretch>
      </xdr:blipFill>
      <xdr:spPr>
        <a:xfrm>
          <a:off x="1362075" y="3152775"/>
          <a:ext cx="136288" cy="200025"/>
        </a:xfrm>
        <a:prstGeom prst="rect">
          <a:avLst/>
        </a:prstGeom>
      </xdr:spPr>
    </xdr:pic>
    <xdr:clientData/>
  </xdr:twoCellAnchor>
  <xdr:twoCellAnchor editAs="oneCell">
    <xdr:from>
      <xdr:col>1</xdr:col>
      <xdr:colOff>361950</xdr:colOff>
      <xdr:row>16</xdr:row>
      <xdr:rowOff>19050</xdr:rowOff>
    </xdr:from>
    <xdr:to>
      <xdr:col>1</xdr:col>
      <xdr:colOff>468813</xdr:colOff>
      <xdr:row>16</xdr:row>
      <xdr:rowOff>190500</xdr:rowOff>
    </xdr:to>
    <xdr:pic>
      <xdr:nvPicPr>
        <xdr:cNvPr id="16" name="그림 15">
          <a:extLst>
            <a:ext uri="{FF2B5EF4-FFF2-40B4-BE49-F238E27FC236}">
              <a16:creationId xmlns:a16="http://schemas.microsoft.com/office/drawing/2014/main" id="{E9C80116-7785-5D56-C709-C89D341DA249}"/>
            </a:ext>
          </a:extLst>
        </xdr:cNvPr>
        <xdr:cNvPicPr>
          <a:picLocks noChangeAspect="1"/>
        </xdr:cNvPicPr>
      </xdr:nvPicPr>
      <xdr:blipFill>
        <a:blip xmlns:r="http://schemas.openxmlformats.org/officeDocument/2006/relationships" r:embed="rId15"/>
        <a:stretch>
          <a:fillRect/>
        </a:stretch>
      </xdr:blipFill>
      <xdr:spPr>
        <a:xfrm>
          <a:off x="1409700" y="3371850"/>
          <a:ext cx="106863" cy="171450"/>
        </a:xfrm>
        <a:prstGeom prst="rect">
          <a:avLst/>
        </a:prstGeom>
      </xdr:spPr>
    </xdr:pic>
    <xdr:clientData/>
  </xdr:twoCellAnchor>
  <xdr:twoCellAnchor editAs="oneCell">
    <xdr:from>
      <xdr:col>1</xdr:col>
      <xdr:colOff>314325</xdr:colOff>
      <xdr:row>17</xdr:row>
      <xdr:rowOff>28575</xdr:rowOff>
    </xdr:from>
    <xdr:to>
      <xdr:col>1</xdr:col>
      <xdr:colOff>428625</xdr:colOff>
      <xdr:row>17</xdr:row>
      <xdr:rowOff>197994</xdr:rowOff>
    </xdr:to>
    <xdr:pic>
      <xdr:nvPicPr>
        <xdr:cNvPr id="17" name="그림 16">
          <a:extLst>
            <a:ext uri="{FF2B5EF4-FFF2-40B4-BE49-F238E27FC236}">
              <a16:creationId xmlns:a16="http://schemas.microsoft.com/office/drawing/2014/main" id="{12AFBCDC-E6EC-3141-7B6F-969F011F6BAC}"/>
            </a:ext>
          </a:extLst>
        </xdr:cNvPr>
        <xdr:cNvPicPr>
          <a:picLocks noChangeAspect="1"/>
        </xdr:cNvPicPr>
      </xdr:nvPicPr>
      <xdr:blipFill>
        <a:blip xmlns:r="http://schemas.openxmlformats.org/officeDocument/2006/relationships" r:embed="rId16"/>
        <a:stretch>
          <a:fillRect/>
        </a:stretch>
      </xdr:blipFill>
      <xdr:spPr>
        <a:xfrm>
          <a:off x="1362075" y="3590925"/>
          <a:ext cx="114300" cy="16941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spidermanmovie/" TargetMode="External"/><Relationship Id="rId2" Type="http://schemas.openxmlformats.org/officeDocument/2006/relationships/hyperlink" Target="https://x.com/SpiderManMovie" TargetMode="External"/><Relationship Id="rId1" Type="http://schemas.openxmlformats.org/officeDocument/2006/relationships/hyperlink" Target="https://www.facebook.com/SpiderManMovi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www.instagram.com/spidermanmovie/" TargetMode="External"/><Relationship Id="rId7" Type="http://schemas.openxmlformats.org/officeDocument/2006/relationships/hyperlink" Target="https://www.facebook.com/huntofficialmovie" TargetMode="External"/><Relationship Id="rId2" Type="http://schemas.openxmlformats.org/officeDocument/2006/relationships/hyperlink" Target="https://x.com/SpiderManMovie" TargetMode="External"/><Relationship Id="rId1" Type="http://schemas.openxmlformats.org/officeDocument/2006/relationships/hyperlink" Target="https://www.facebook.com/SpiderManMovie" TargetMode="External"/><Relationship Id="rId6" Type="http://schemas.openxmlformats.org/officeDocument/2006/relationships/hyperlink" Target="https://www.instagram.com/insidiousmovie/" TargetMode="External"/><Relationship Id="rId5" Type="http://schemas.openxmlformats.org/officeDocument/2006/relationships/hyperlink" Target="https://x.com/InsidiousMovie" TargetMode="External"/><Relationship Id="rId4" Type="http://schemas.openxmlformats.org/officeDocument/2006/relationships/hyperlink" Target="https://www.facebook.com/InsidiousMovi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4BCC-C977-4B4D-AFBB-3AF96684B31B}">
  <dimension ref="B2:E28"/>
  <sheetViews>
    <sheetView workbookViewId="0">
      <selection activeCell="D31" sqref="D31"/>
    </sheetView>
  </sheetViews>
  <sheetFormatPr defaultRowHeight="16.5"/>
  <cols>
    <col min="2" max="2" width="19.375" customWidth="1"/>
    <col min="3" max="3" width="40.875" customWidth="1"/>
    <col min="4" max="4" width="23.125" customWidth="1"/>
    <col min="5" max="5" width="20.375" customWidth="1"/>
  </cols>
  <sheetData>
    <row r="2" spans="2:3">
      <c r="B2" t="s">
        <v>0</v>
      </c>
    </row>
    <row r="3" spans="2:3">
      <c r="B3" t="s">
        <v>1</v>
      </c>
      <c r="C3" t="s">
        <v>2</v>
      </c>
    </row>
    <row r="4" spans="2:3">
      <c r="B4" t="s">
        <v>3</v>
      </c>
      <c r="C4" s="4" t="s">
        <v>4</v>
      </c>
    </row>
    <row r="5" spans="2:3">
      <c r="B5" t="s">
        <v>5</v>
      </c>
      <c r="C5" s="1" t="s">
        <v>6</v>
      </c>
    </row>
    <row r="6" spans="2:3">
      <c r="B6" t="s">
        <v>7</v>
      </c>
      <c r="C6" s="1" t="s">
        <v>9</v>
      </c>
    </row>
    <row r="7" spans="2:3">
      <c r="B7" t="s">
        <v>8</v>
      </c>
      <c r="C7" s="3" t="s">
        <v>62</v>
      </c>
    </row>
    <row r="8" spans="2:3" ht="17.25">
      <c r="B8" t="s">
        <v>11</v>
      </c>
      <c r="C8" s="1" t="s">
        <v>63</v>
      </c>
    </row>
    <row r="9" spans="2:3" ht="17.25">
      <c r="B9" t="s">
        <v>12</v>
      </c>
      <c r="C9" s="13" t="s">
        <v>13</v>
      </c>
    </row>
    <row r="10" spans="2:3">
      <c r="B10" t="s">
        <v>65</v>
      </c>
      <c r="C10" t="s">
        <v>14</v>
      </c>
    </row>
    <row r="11" spans="2:3">
      <c r="B11" t="s">
        <v>64</v>
      </c>
      <c r="C11" t="s">
        <v>15</v>
      </c>
    </row>
    <row r="12" spans="2:3" ht="104.25" customHeight="1">
      <c r="B12" t="s">
        <v>48</v>
      </c>
    </row>
    <row r="13" spans="2:3">
      <c r="B13" t="s">
        <v>17</v>
      </c>
      <c r="C13" s="5" t="s">
        <v>20</v>
      </c>
    </row>
    <row r="14" spans="2:3">
      <c r="B14" t="s">
        <v>18</v>
      </c>
      <c r="C14" s="5" t="s">
        <v>21</v>
      </c>
    </row>
    <row r="15" spans="2:3">
      <c r="B15" t="s">
        <v>19</v>
      </c>
      <c r="C15" s="5" t="s">
        <v>22</v>
      </c>
    </row>
    <row r="16" spans="2:3">
      <c r="B16" t="s">
        <v>24</v>
      </c>
      <c r="C16" t="s">
        <v>23</v>
      </c>
    </row>
    <row r="17" spans="2:5">
      <c r="B17" t="s">
        <v>25</v>
      </c>
      <c r="C17" s="3" t="s">
        <v>71</v>
      </c>
    </row>
    <row r="18" spans="2:5">
      <c r="B18" t="s">
        <v>26</v>
      </c>
      <c r="C18" t="s">
        <v>32</v>
      </c>
    </row>
    <row r="19" spans="2:5">
      <c r="B19" t="s">
        <v>27</v>
      </c>
      <c r="C19" t="s">
        <v>34</v>
      </c>
    </row>
    <row r="20" spans="2:5">
      <c r="B20" t="s">
        <v>28</v>
      </c>
      <c r="C20" s="7">
        <v>225000000</v>
      </c>
    </row>
    <row r="21" spans="2:5">
      <c r="B21" t="s">
        <v>29</v>
      </c>
      <c r="C21" s="8">
        <v>2219901026</v>
      </c>
    </row>
    <row r="22" spans="2:5">
      <c r="B22" t="s">
        <v>35</v>
      </c>
      <c r="C22" t="s">
        <v>39</v>
      </c>
    </row>
    <row r="23" spans="2:5" ht="72.75" customHeight="1">
      <c r="B23" t="s">
        <v>40</v>
      </c>
    </row>
    <row r="24" spans="2:5">
      <c r="B24" t="s">
        <v>41</v>
      </c>
      <c r="C24" s="2" t="s">
        <v>43</v>
      </c>
      <c r="D24" t="s">
        <v>76</v>
      </c>
      <c r="E24" t="s">
        <v>46</v>
      </c>
    </row>
    <row r="25" spans="2:5">
      <c r="B25" t="s">
        <v>42</v>
      </c>
      <c r="C25" t="s">
        <v>44</v>
      </c>
      <c r="D25" t="s">
        <v>45</v>
      </c>
      <c r="E25" t="s">
        <v>47</v>
      </c>
    </row>
    <row r="26" spans="2:5" ht="84" customHeight="1">
      <c r="B26" t="s">
        <v>49</v>
      </c>
    </row>
    <row r="27" spans="2:5" ht="74.25" customHeight="1">
      <c r="B27" t="s">
        <v>50</v>
      </c>
    </row>
    <row r="28" spans="2:5">
      <c r="B28" t="s">
        <v>61</v>
      </c>
      <c r="C28">
        <v>12</v>
      </c>
    </row>
  </sheetData>
  <phoneticPr fontId="1" type="noConversion"/>
  <hyperlinks>
    <hyperlink ref="C13" r:id="rId1" xr:uid="{376A62D6-2536-4267-B07D-D1C357D674D8}"/>
    <hyperlink ref="C14" r:id="rId2" xr:uid="{49F9BBEC-3D21-4B59-B132-0A0375C44DAE}"/>
    <hyperlink ref="C15" r:id="rId3" xr:uid="{8D77004A-6908-403E-A6B4-F69C175CD58F}"/>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BAF5-4A53-42E5-A8BA-EA78E2990A63}">
  <dimension ref="A1:R24"/>
  <sheetViews>
    <sheetView workbookViewId="0">
      <selection activeCell="B16" sqref="B16"/>
    </sheetView>
  </sheetViews>
  <sheetFormatPr defaultRowHeight="16.5"/>
  <cols>
    <col min="2" max="2" width="37.875" bestFit="1" customWidth="1"/>
    <col min="3" max="3" width="33.875" bestFit="1" customWidth="1"/>
    <col min="4" max="4" width="10.125" bestFit="1" customWidth="1"/>
    <col min="5" max="5" width="11.125" bestFit="1" customWidth="1"/>
    <col min="6" max="6" width="15.625" bestFit="1" customWidth="1"/>
    <col min="7" max="7" width="19.375" customWidth="1"/>
    <col min="8" max="8" width="11.625" bestFit="1" customWidth="1"/>
    <col min="15" max="15" width="13.875" bestFit="1" customWidth="1"/>
    <col min="16" max="17" width="16.875" bestFit="1" customWidth="1"/>
  </cols>
  <sheetData>
    <row r="1" spans="1:18">
      <c r="B1" t="s">
        <v>52</v>
      </c>
    </row>
    <row r="2" spans="1:18">
      <c r="B2" t="s">
        <v>51</v>
      </c>
      <c r="C2" t="str">
        <f>COUNTA(3:3) &amp; "개 컬럼 생성됨"</f>
        <v>16개 컬럼 생성됨</v>
      </c>
    </row>
    <row r="3" spans="1:18">
      <c r="B3" s="9" t="s">
        <v>53</v>
      </c>
      <c r="C3" t="s">
        <v>54</v>
      </c>
      <c r="D3" t="s">
        <v>61</v>
      </c>
      <c r="E3" t="s">
        <v>8</v>
      </c>
      <c r="F3" t="s">
        <v>245</v>
      </c>
      <c r="G3" t="s">
        <v>11</v>
      </c>
      <c r="H3" t="s">
        <v>48</v>
      </c>
      <c r="I3" t="s">
        <v>17</v>
      </c>
      <c r="J3" t="s">
        <v>18</v>
      </c>
      <c r="K3" t="s">
        <v>19</v>
      </c>
      <c r="L3" t="s">
        <v>24</v>
      </c>
      <c r="M3" t="s">
        <v>25</v>
      </c>
      <c r="N3" t="s">
        <v>26</v>
      </c>
      <c r="O3" t="s">
        <v>27</v>
      </c>
      <c r="P3" t="s">
        <v>28</v>
      </c>
      <c r="Q3" t="s">
        <v>29</v>
      </c>
    </row>
    <row r="4" spans="1:18">
      <c r="B4" s="9" t="s">
        <v>257</v>
      </c>
      <c r="C4" t="s">
        <v>246</v>
      </c>
      <c r="D4">
        <v>12</v>
      </c>
      <c r="E4" t="s">
        <v>10</v>
      </c>
      <c r="G4" t="s">
        <v>255</v>
      </c>
      <c r="H4" t="s">
        <v>291</v>
      </c>
      <c r="I4" s="5" t="s">
        <v>20</v>
      </c>
      <c r="J4" s="5" t="s">
        <v>21</v>
      </c>
      <c r="K4" s="5" t="s">
        <v>22</v>
      </c>
      <c r="L4" t="s">
        <v>256</v>
      </c>
      <c r="M4" t="s">
        <v>30</v>
      </c>
      <c r="N4" t="s">
        <v>32</v>
      </c>
      <c r="O4" t="s">
        <v>34</v>
      </c>
      <c r="P4" s="7">
        <v>225000000</v>
      </c>
      <c r="Q4" s="8">
        <v>2219901026</v>
      </c>
    </row>
    <row r="5" spans="1:18">
      <c r="B5" s="9" t="s">
        <v>296</v>
      </c>
      <c r="C5" t="s">
        <v>247</v>
      </c>
      <c r="D5">
        <v>15</v>
      </c>
      <c r="E5">
        <v>106</v>
      </c>
      <c r="G5" t="s">
        <v>89</v>
      </c>
      <c r="H5" t="s">
        <v>290</v>
      </c>
      <c r="I5" s="5" t="s">
        <v>287</v>
      </c>
      <c r="J5" s="5" t="s">
        <v>288</v>
      </c>
      <c r="K5" s="5" t="s">
        <v>289</v>
      </c>
      <c r="L5" t="s">
        <v>90</v>
      </c>
      <c r="M5" s="1" t="s">
        <v>91</v>
      </c>
      <c r="N5" s="1" t="s">
        <v>31</v>
      </c>
      <c r="O5" s="1" t="s">
        <v>33</v>
      </c>
      <c r="P5" s="14">
        <v>18000000</v>
      </c>
      <c r="Q5" s="6">
        <v>62207464</v>
      </c>
    </row>
    <row r="6" spans="1:18">
      <c r="B6" s="9" t="s">
        <v>297</v>
      </c>
      <c r="C6" t="s">
        <v>105</v>
      </c>
      <c r="D6">
        <v>12</v>
      </c>
      <c r="E6">
        <v>148</v>
      </c>
      <c r="G6" t="s">
        <v>106</v>
      </c>
      <c r="H6" t="s">
        <v>290</v>
      </c>
      <c r="J6" t="s">
        <v>107</v>
      </c>
      <c r="K6" t="s">
        <v>108</v>
      </c>
      <c r="L6" t="s">
        <v>106</v>
      </c>
      <c r="M6" t="s">
        <v>109</v>
      </c>
      <c r="N6" t="s">
        <v>31</v>
      </c>
      <c r="O6" t="s">
        <v>33</v>
      </c>
      <c r="P6" s="6">
        <v>200000000</v>
      </c>
      <c r="Q6" s="6">
        <v>1921426073</v>
      </c>
    </row>
    <row r="7" spans="1:18">
      <c r="B7" s="9">
        <v>7</v>
      </c>
      <c r="C7" t="s">
        <v>248</v>
      </c>
      <c r="D7">
        <v>15</v>
      </c>
      <c r="E7">
        <v>131</v>
      </c>
      <c r="G7" t="s">
        <v>130</v>
      </c>
      <c r="H7" t="s">
        <v>290</v>
      </c>
      <c r="I7" s="5" t="s">
        <v>128</v>
      </c>
      <c r="J7" t="s">
        <v>127</v>
      </c>
      <c r="K7" t="s">
        <v>129</v>
      </c>
      <c r="L7" t="s">
        <v>125</v>
      </c>
      <c r="N7" s="1" t="s">
        <v>31</v>
      </c>
      <c r="O7" s="3" t="s">
        <v>131</v>
      </c>
      <c r="P7" s="14">
        <v>17000000</v>
      </c>
      <c r="Q7" s="6">
        <v>25994</v>
      </c>
    </row>
    <row r="8" spans="1:18">
      <c r="B8" s="9" t="s">
        <v>298</v>
      </c>
      <c r="C8" t="s">
        <v>249</v>
      </c>
      <c r="D8" t="s">
        <v>169</v>
      </c>
      <c r="E8">
        <v>167</v>
      </c>
      <c r="G8" s="1" t="s">
        <v>170</v>
      </c>
      <c r="H8" t="s">
        <v>290</v>
      </c>
      <c r="L8" t="s">
        <v>171</v>
      </c>
      <c r="M8" s="1" t="s">
        <v>172</v>
      </c>
      <c r="N8" s="1" t="s">
        <v>31</v>
      </c>
      <c r="O8" s="1" t="s">
        <v>33</v>
      </c>
    </row>
    <row r="9" spans="1:18">
      <c r="B9" s="9" t="s">
        <v>299</v>
      </c>
      <c r="C9" t="s">
        <v>250</v>
      </c>
      <c r="D9" t="s">
        <v>169</v>
      </c>
      <c r="E9">
        <v>104</v>
      </c>
      <c r="F9" s="16" t="s">
        <v>281</v>
      </c>
      <c r="G9" t="s">
        <v>188</v>
      </c>
      <c r="H9" t="s">
        <v>290</v>
      </c>
      <c r="K9" t="s">
        <v>189</v>
      </c>
      <c r="L9" t="s">
        <v>190</v>
      </c>
      <c r="M9" s="1" t="s">
        <v>191</v>
      </c>
      <c r="N9" s="1" t="s">
        <v>31</v>
      </c>
      <c r="O9" s="1" t="s">
        <v>33</v>
      </c>
      <c r="P9" s="14">
        <v>30000000</v>
      </c>
    </row>
    <row r="10" spans="1:18">
      <c r="B10" s="9" t="s">
        <v>300</v>
      </c>
      <c r="C10" t="s">
        <v>251</v>
      </c>
      <c r="D10" s="20">
        <v>15</v>
      </c>
      <c r="E10" s="23">
        <v>173</v>
      </c>
      <c r="G10" t="s">
        <v>204</v>
      </c>
      <c r="H10" t="s">
        <v>290</v>
      </c>
      <c r="I10" t="s">
        <v>205</v>
      </c>
      <c r="J10" t="s">
        <v>206</v>
      </c>
      <c r="K10" t="s">
        <v>207</v>
      </c>
      <c r="L10" t="s">
        <v>208</v>
      </c>
      <c r="M10" s="1" t="s">
        <v>209</v>
      </c>
      <c r="N10" s="1" t="s">
        <v>31</v>
      </c>
      <c r="O10" s="1" t="s">
        <v>33</v>
      </c>
      <c r="P10" s="14">
        <v>250000000</v>
      </c>
      <c r="Q10" s="14">
        <v>1446194550</v>
      </c>
    </row>
    <row r="11" spans="1:18">
      <c r="B11" s="9" t="s">
        <v>301</v>
      </c>
      <c r="C11" t="s">
        <v>252</v>
      </c>
      <c r="D11" s="20">
        <v>19</v>
      </c>
      <c r="E11">
        <v>91</v>
      </c>
      <c r="F11" t="s">
        <v>284</v>
      </c>
      <c r="G11" t="s">
        <v>218</v>
      </c>
      <c r="H11" t="s">
        <v>290</v>
      </c>
      <c r="M11" s="1" t="s">
        <v>219</v>
      </c>
      <c r="N11" s="1" t="s">
        <v>31</v>
      </c>
      <c r="O11" s="1" t="s">
        <v>220</v>
      </c>
    </row>
    <row r="12" spans="1:18">
      <c r="B12" s="9">
        <v>1375646</v>
      </c>
      <c r="C12" t="s">
        <v>253</v>
      </c>
      <c r="D12">
        <v>15</v>
      </c>
      <c r="E12">
        <v>123</v>
      </c>
      <c r="F12" s="16" t="s">
        <v>282</v>
      </c>
      <c r="G12" s="26" t="s">
        <v>279</v>
      </c>
      <c r="H12" t="s">
        <v>290</v>
      </c>
      <c r="L12" t="s">
        <v>280</v>
      </c>
      <c r="N12" s="1" t="s">
        <v>31</v>
      </c>
      <c r="O12" s="3" t="s">
        <v>131</v>
      </c>
    </row>
    <row r="13" spans="1:18">
      <c r="B13" s="9" t="s">
        <v>302</v>
      </c>
      <c r="C13" t="s">
        <v>254</v>
      </c>
      <c r="D13">
        <v>19</v>
      </c>
      <c r="E13">
        <v>109</v>
      </c>
      <c r="F13" t="s">
        <v>283</v>
      </c>
      <c r="G13" t="s">
        <v>233</v>
      </c>
      <c r="H13" t="s">
        <v>290</v>
      </c>
      <c r="I13" t="s">
        <v>234</v>
      </c>
      <c r="J13" t="s">
        <v>235</v>
      </c>
      <c r="K13" t="s">
        <v>236</v>
      </c>
      <c r="L13" t="s">
        <v>237</v>
      </c>
      <c r="M13" s="1" t="s">
        <v>238</v>
      </c>
      <c r="N13" s="1" t="s">
        <v>31</v>
      </c>
      <c r="O13" s="1" t="s">
        <v>33</v>
      </c>
      <c r="P13" s="14">
        <v>750000</v>
      </c>
      <c r="Q13" s="14">
        <v>501663715</v>
      </c>
    </row>
    <row r="14" spans="1:18">
      <c r="A14" s="25" t="s">
        <v>286</v>
      </c>
      <c r="B14" s="9"/>
      <c r="R14" t="s">
        <v>285</v>
      </c>
    </row>
    <row r="15" spans="1:18">
      <c r="B15" s="9" t="s">
        <v>263</v>
      </c>
      <c r="C15" t="s">
        <v>264</v>
      </c>
      <c r="D15" t="s">
        <v>265</v>
      </c>
      <c r="E15" t="s">
        <v>266</v>
      </c>
      <c r="F15" t="s">
        <v>267</v>
      </c>
      <c r="G15" t="s">
        <v>268</v>
      </c>
      <c r="H15" t="s">
        <v>269</v>
      </c>
      <c r="I15" t="s">
        <v>270</v>
      </c>
      <c r="J15" t="s">
        <v>271</v>
      </c>
      <c r="K15" t="s">
        <v>272</v>
      </c>
      <c r="L15" t="s">
        <v>273</v>
      </c>
      <c r="M15" t="s">
        <v>274</v>
      </c>
      <c r="N15" t="s">
        <v>275</v>
      </c>
      <c r="O15" t="s">
        <v>276</v>
      </c>
      <c r="P15" t="s">
        <v>277</v>
      </c>
      <c r="Q15" t="s">
        <v>278</v>
      </c>
      <c r="R15" t="str">
        <f>R14&amp; _xlfn.TEXTJOIN(",", TRUE, B15:Q15) &amp; ") VALUES("</f>
        <v>INSERT INTO MV(MV_ID,TTL,MV_RTNG,RNNG_TM,RLS_DT,SMMR,MAIN_PSTR_URL,FB_URL,X_URL,INSTA_URL,TGLN,ORGN_TTL,PLYNG,ORGN_LNGG,BDGT,BX_OFFC_RVN) VALUES(</v>
      </c>
    </row>
    <row r="16" spans="1:18">
      <c r="A16">
        <f>FIND("-",B5)</f>
        <v>2</v>
      </c>
      <c r="B16" t="str">
        <f>$A$14 &amp; IFERROR("||'" &amp; MID(B5,A16,LEN(B5)-A16+1)&amp; "',",",")</f>
        <v>SEQ_MV_PK.NEXTVAL||'-insidious-out-of-the-further',</v>
      </c>
      <c r="C16" t="str">
        <f>"'" &amp;C5 &amp; "',"</f>
        <v>'인시디어스: 그들이 넘어왔다 ',</v>
      </c>
      <c r="D16" t="str">
        <f>"'" &amp; D5 &amp;"',"</f>
        <v>'15',</v>
      </c>
      <c r="E16" t="str">
        <f>"'" &amp;E5 &amp; "',"</f>
        <v>'106',</v>
      </c>
      <c r="F16" t="str">
        <f>IF(F5&lt;&gt;"","TO_DATE('"&amp;LEFT(F5,10)&amp;"' , 'YYYY/MM/DD'),","NULL ,")</f>
        <v>NULL ,</v>
      </c>
      <c r="G16" t="str">
        <f>IF(G5&lt;&gt;"", "'"&amp;G5&amp; "',")</f>
        <v>'사후세계의 악령들로부터 딸과 일상을 지키기 위해 사투를 벌이는 이야기',</v>
      </c>
      <c r="H16" t="str">
        <f>IFERROR("'"&amp;H4&amp;"',", "NULL,")</f>
        <v>'POSTURL',</v>
      </c>
      <c r="I16" t="str">
        <f>IF(I5&lt;&gt;"","'" &amp;I5&amp;"',","NULL ,")</f>
        <v>'https://www.facebook.com/InsidiousMovie',</v>
      </c>
      <c r="J16" t="str">
        <f>IF(J5&lt;&gt;"","'"&amp;J5&amp;"',", "NULL, ")</f>
        <v>'https://x.com/InsidiousMovie',</v>
      </c>
      <c r="K16" t="str">
        <f>IF(K5&lt;&gt;"","'"&amp;K5&amp;"',","NULL,")</f>
        <v>'https://www.instagram.com/insidiousmovie/',</v>
      </c>
      <c r="L16" t="str">
        <f>IF(L5&lt;&gt;"", "'"&amp;L5&amp;"',","NULL,")</f>
        <v>'악의 문이 열렸다',</v>
      </c>
      <c r="M16" t="str">
        <f>IF(M5&lt;&gt;"", "'"&amp;M5&amp;"',","NULL,")</f>
        <v>'Insidious: Out of the Further',</v>
      </c>
      <c r="N16" t="str">
        <f>IF(N5&lt;&gt;"", "'"&amp;N5&amp;"',","NULL,")</f>
        <v>'개봉됨',</v>
      </c>
      <c r="O16" t="str">
        <f>IF(O5&lt;&gt;"", "'"&amp;O5&amp;"',","NULL,")</f>
        <v>'영어',</v>
      </c>
      <c r="P16" t="str">
        <f>IF(P5&lt;&gt;"", "'"&amp;P5&amp;"',","NULL,")</f>
        <v>'18000000',</v>
      </c>
      <c r="Q16" t="str">
        <f>IF(Q5&lt;&gt;"", "'"&amp;Q5&amp;"');","NULL);")</f>
        <v>'62207464');</v>
      </c>
      <c r="R16" t="str">
        <f>$R$15 &amp; _xlfn.TEXTJOIN("",TRUE,B16:Q16)</f>
        <v>INSERT INTO MV(MV_ID,TTL,MV_RTNG,RNNG_TM,RLS_DT,SMMR,MAIN_PSTR_URL,FB_URL,X_URL,INSTA_URL,TGLN,ORGN_TTL,PLYNG,ORGN_LNGG,BDGT,BX_OFFC_RVN) VALUES(SEQ_MV_PK.NEXTVAL||'-insidious-out-of-the-further','인시디어스: 그들이 넘어왔다 ','15','106',NULL ,'사후세계의 악령들로부터 딸과 일상을 지키기 위해 사투를 벌이는 이야기','POSTURL','https://www.facebook.com/InsidiousMovie','https://x.com/InsidiousMovie','https://www.instagram.com/insidiousmovie/','악의 문이 열렸다','Insidious: Out of the Further','개봉됨','영어','18000000','62207464');</v>
      </c>
    </row>
    <row r="17" spans="1:18">
      <c r="A17">
        <f t="shared" ref="A17:A32" si="0">FIND("-",B6)</f>
        <v>2</v>
      </c>
      <c r="B17" t="str">
        <f t="shared" ref="B17:B24" si="1">$A$14 &amp; IFERROR("||'" &amp; MID(B6,A17,LEN(B6)-A17+1)&amp; "',",",")</f>
        <v>SEQ_MV_PK.NEXTVAL||'-spider-man-no-way-home',</v>
      </c>
      <c r="C17" t="str">
        <f t="shared" ref="C17:C24" si="2">"'" &amp;C6 &amp; "',"</f>
        <v>'스파이더맨: 노 웨이 홈',</v>
      </c>
      <c r="D17" t="str">
        <f t="shared" ref="D17:D24" si="3">"'" &amp; D6 &amp;"',"</f>
        <v>'12',</v>
      </c>
      <c r="E17" t="str">
        <f t="shared" ref="E17:E24" si="4">"'" &amp;E6 &amp; "',"</f>
        <v>'148',</v>
      </c>
      <c r="F17" t="str">
        <f t="shared" ref="F17:F24" si="5">IF(F6&lt;&gt;"","TO_DATE('"&amp;LEFT(F6,10)&amp;"' , 'YYYY/MM/DD'),","NULL ,")</f>
        <v>NULL ,</v>
      </c>
      <c r="G17" t="str">
        <f t="shared" ref="G17:G24" si="6">IF(G6&lt;&gt;"", "'"&amp;G6&amp; "',")</f>
        <v>'무너진 세계, 차원을 뛰어넘는 위협',</v>
      </c>
      <c r="H17" t="str">
        <f t="shared" ref="H17:H24" si="7">IFERROR("'"&amp;H5&amp;"',", "NULL,")</f>
        <v>'POSTURL',</v>
      </c>
      <c r="I17" t="str">
        <f t="shared" ref="I17:I24" si="8">IF(I6&lt;&gt;"","'" &amp;I6&amp;"',","NULL ,")</f>
        <v>NULL ,</v>
      </c>
      <c r="J17" t="str">
        <f t="shared" ref="J17:J24" si="9">IF(J6&lt;&gt;"","'"&amp;J6&amp;"',", "NULL, ")</f>
        <v>'https://x.com/SpiderManMovie',</v>
      </c>
      <c r="K17" t="str">
        <f t="shared" ref="K17:K24" si="10">IF(K6&lt;&gt;"","'"&amp;K6&amp;"',","NULL,")</f>
        <v>'https://www.instagram.com/spidermanmovie/',</v>
      </c>
      <c r="L17" t="str">
        <f t="shared" ref="L17:P24" si="11">IF(L6&lt;&gt;"", "'"&amp;L6&amp;"',","NULL,")</f>
        <v>'무너진 세계, 차원을 뛰어넘는 위협',</v>
      </c>
      <c r="M17" t="str">
        <f t="shared" si="11"/>
        <v>'Spider-Man: No Way Home',</v>
      </c>
      <c r="N17" t="str">
        <f t="shared" si="11"/>
        <v>'개봉됨',</v>
      </c>
      <c r="O17" t="str">
        <f t="shared" si="11"/>
        <v>'영어',</v>
      </c>
      <c r="P17" t="str">
        <f t="shared" si="11"/>
        <v>'200000000',</v>
      </c>
      <c r="Q17" t="str">
        <f t="shared" ref="Q17:Q24" si="12">IF(Q6&lt;&gt;"", "'"&amp;Q6&amp;"');","NULL);")</f>
        <v>'1921426073');</v>
      </c>
      <c r="R17" t="str">
        <f t="shared" ref="R17:R24" si="13">$R$15 &amp; _xlfn.TEXTJOIN("",TRUE,B17:Q17)</f>
        <v>INSERT INTO MV(MV_ID,TTL,MV_RTNG,RNNG_TM,RLS_DT,SMMR,MAIN_PSTR_URL,FB_URL,X_URL,INSTA_URL,TGLN,ORGN_TTL,PLYNG,ORGN_LNGG,BDGT,BX_OFFC_RVN) VALUES(SEQ_MV_PK.NEXTVAL||'-spider-man-no-way-home','스파이더맨: 노 웨이 홈','12','148',NULL ,'무너진 세계, 차원을 뛰어넘는 위협','POSTURL',NULL ,'https://x.com/SpiderManMovie','https://www.instagram.com/spidermanmovie/','무너진 세계, 차원을 뛰어넘는 위협','Spider-Man: No Way Home','개봉됨','영어','200000000','1921426073');</v>
      </c>
    </row>
    <row r="18" spans="1:18">
      <c r="A18" t="e">
        <f t="shared" si="0"/>
        <v>#VALUE!</v>
      </c>
      <c r="B18" t="str">
        <f t="shared" si="1"/>
        <v>SEQ_MV_PK.NEXTVAL,</v>
      </c>
      <c r="C18" t="str">
        <f t="shared" si="2"/>
        <v>'헌트',</v>
      </c>
      <c r="D18" t="str">
        <f t="shared" si="3"/>
        <v>'15',</v>
      </c>
      <c r="E18" t="str">
        <f t="shared" si="4"/>
        <v>'131',</v>
      </c>
      <c r="F18" t="str">
        <f t="shared" si="5"/>
        <v>NULL ,</v>
      </c>
      <c r="G18" t="str">
        <f t="shared" si="6"/>
        <v>'북한 고위 관리가 망명을 요청한 이후, 안기부 해외팀 차장 박평호와 국내팀 차장 김정도는 동림으로 알려진 안기부 내 스파이, 남파간첩 총책임자를 밝혀내는 임무를 맡는다. 이윽고 동림이 국가 안보를 위태롭게 할 1급 비밀 정보를 누설하기 시작하고 안기부의 해외팀과 국내팀은 서로를 조사하기에 이른다. 당장 스파이를 밝혀내지 못하면 자신이 혐의를 받을 수 있는 일촉즉발의 상황에서 평호와 정도는 서서히 진실을 찾아내고, 마침내 대한민국 1호 암살 작전이라는 거대한 사건과 직면하게 되는데...',</v>
      </c>
      <c r="H18" t="str">
        <f t="shared" si="7"/>
        <v>'POSTURL',</v>
      </c>
      <c r="I18" t="str">
        <f t="shared" si="8"/>
        <v>'https://www.facebook.com/huntofficialmovie',</v>
      </c>
      <c r="J18" t="str">
        <f t="shared" si="9"/>
        <v>'https://www.facebook.com/huntofficialmovie',</v>
      </c>
      <c r="K18" t="str">
        <f t="shared" si="10"/>
        <v>'https://www.instagram.com/huntthemovie/',</v>
      </c>
      <c r="L18" t="str">
        <f t="shared" si="11"/>
        <v>'조직 내 침투한 스파이를 색출하라',</v>
      </c>
      <c r="M18" t="str">
        <f t="shared" si="11"/>
        <v>NULL,</v>
      </c>
      <c r="N18" t="str">
        <f t="shared" si="11"/>
        <v>'개봉됨',</v>
      </c>
      <c r="O18" t="str">
        <f t="shared" si="11"/>
        <v>'한국어',</v>
      </c>
      <c r="P18" t="str">
        <f t="shared" si="11"/>
        <v>'17000000',</v>
      </c>
      <c r="Q18" t="str">
        <f t="shared" si="12"/>
        <v>'25994');</v>
      </c>
      <c r="R18" t="str">
        <f t="shared" si="13"/>
        <v>INSERT INTO MV(MV_ID,TTL,MV_RTNG,RNNG_TM,RLS_DT,SMMR,MAIN_PSTR_URL,FB_URL,X_URL,INSTA_URL,TGLN,ORGN_TTL,PLYNG,ORGN_LNGG,BDGT,BX_OFFC_RVN) VALUES(SEQ_MV_PK.NEXTVAL,'헌트','15','131',NULL ,'북한 고위 관리가 망명을 요청한 이후, 안기부 해외팀 차장 박평호와 국내팀 차장 김정도는 동림으로 알려진 안기부 내 스파이, 남파간첩 총책임자를 밝혀내는 임무를 맡는다. 이윽고 동림이 국가 안보를 위태롭게 할 1급 비밀 정보를 누설하기 시작하고 안기부의 해외팀과 국내팀은 서로를 조사하기에 이른다. 당장 스파이를 밝혀내지 못하면 자신이 혐의를 받을 수 있는 일촉즉발의 상황에서 평호와 정도는 서서히 진실을 찾아내고, 마침내 대한민국 1호 암살 작전이라는 거대한 사건과 직면하게 되는데...','POSTURL','https://www.facebook.com/huntofficialmovie','https://www.facebook.com/huntofficialmovie','https://www.instagram.com/huntthemovie/','조직 내 침투한 스파이를 색출하라',NULL,'개봉됨','한국어','17000000','25994');</v>
      </c>
    </row>
    <row r="19" spans="1:18">
      <c r="A19">
        <f t="shared" si="0"/>
        <v>2</v>
      </c>
      <c r="B19" t="str">
        <f t="shared" si="1"/>
        <v>SEQ_MV_PK.NEXTVAL||'-the-last-sunrise',</v>
      </c>
      <c r="C19" t="str">
        <f t="shared" si="2"/>
        <v>'라스트 선라이즈 ',</v>
      </c>
      <c r="D19" t="str">
        <f t="shared" si="3"/>
        <v>'R',</v>
      </c>
      <c r="E19" t="str">
        <f t="shared" si="4"/>
        <v>'167',</v>
      </c>
      <c r="F19" t="str">
        <f t="shared" si="5"/>
        <v>NULL ,</v>
      </c>
      <c r="G19" t="str">
        <f t="shared" si="6"/>
        <v>'인기 소설을 원작으로 한 영화 "라스트 선라이즈". 지병을 앓고 있는 대학생 라이는 엄마와 함께 마요르카로 여름휴가를 떠난다. 그곳에서 훌리안을 만나 예기치 못한 사랑에 빠지고 비로소 현재를 살아가는 법을 배우기 시작하는 라이. 하지만 여름이 끝나기 전, 지병이 악화하고 오랫동안 묻혀 있던 집안의 비밀이 드러나며 모든 것이 송두리째 흔들리기 시작한다.',</v>
      </c>
      <c r="H19" t="str">
        <f t="shared" si="7"/>
        <v>'POSTURL',</v>
      </c>
      <c r="I19" t="str">
        <f t="shared" si="8"/>
        <v>NULL ,</v>
      </c>
      <c r="J19" t="str">
        <f t="shared" si="9"/>
        <v xml:space="preserve">NULL, </v>
      </c>
      <c r="K19" t="str">
        <f t="shared" si="10"/>
        <v>NULL,</v>
      </c>
      <c r="L19" t="str">
        <f t="shared" si="11"/>
        <v>'One summer to feel everything.',</v>
      </c>
      <c r="M19" t="str">
        <f t="shared" si="11"/>
        <v>'The Last Sunrise',</v>
      </c>
      <c r="N19" t="str">
        <f t="shared" si="11"/>
        <v>'개봉됨',</v>
      </c>
      <c r="O19" t="str">
        <f t="shared" si="11"/>
        <v>'영어',</v>
      </c>
      <c r="P19" t="str">
        <f t="shared" si="11"/>
        <v>NULL,</v>
      </c>
      <c r="Q19" t="str">
        <f t="shared" si="12"/>
        <v>NULL);</v>
      </c>
      <c r="R19" t="str">
        <f t="shared" si="13"/>
        <v>INSERT INTO MV(MV_ID,TTL,MV_RTNG,RNNG_TM,RLS_DT,SMMR,MAIN_PSTR_URL,FB_URL,X_URL,INSTA_URL,TGLN,ORGN_TTL,PLYNG,ORGN_LNGG,BDGT,BX_OFFC_RVN) VALUES(SEQ_MV_PK.NEXTVAL||'-the-last-sunrise','라스트 선라이즈 ','R','167',NULL ,'인기 소설을 원작으로 한 영화 "라스트 선라이즈". 지병을 앓고 있는 대학생 라이는 엄마와 함께 마요르카로 여름휴가를 떠난다. 그곳에서 훌리안을 만나 예기치 못한 사랑에 빠지고 비로소 현재를 살아가는 법을 배우기 시작하는 라이. 하지만 여름이 끝나기 전, 지병이 악화하고 오랫동안 묻혀 있던 집안의 비밀이 드러나며 모든 것이 송두리째 흔들리기 시작한다.','POSTURL',NULL ,NULL, NULL,'One summer to feel everything.','The Last Sunrise','개봉됨','영어',NULL,NULL);</v>
      </c>
    </row>
    <row r="20" spans="1:18">
      <c r="A20">
        <f t="shared" si="0"/>
        <v>2</v>
      </c>
      <c r="B20" t="str">
        <f t="shared" si="1"/>
        <v>SEQ_MV_PK.NEXTVAL||'-motor-city',</v>
      </c>
      <c r="C20" t="str">
        <f t="shared" si="2"/>
        <v>'모터 시티 ',</v>
      </c>
      <c r="D20" t="str">
        <f t="shared" si="3"/>
        <v>'R',</v>
      </c>
      <c r="E20" t="str">
        <f t="shared" si="4"/>
        <v>'104',</v>
      </c>
      <c r="F20" t="str">
        <f t="shared" si="5"/>
        <v>TO_DATE('2026/07/24' , 'YYYY/MM/DD'),</v>
      </c>
      <c r="G20" t="str">
        <f t="shared" si="6"/>
        <v>'In 1970s Detroit, John Miller falls for a local gangster's girl and lands in prison for a crime he didn't commit. With his life ruined, Miller plots revenge against the man who took his girl away.',</v>
      </c>
      <c r="H20" t="str">
        <f t="shared" si="7"/>
        <v>'POSTURL',</v>
      </c>
      <c r="I20" t="str">
        <f t="shared" si="8"/>
        <v>NULL ,</v>
      </c>
      <c r="J20" t="str">
        <f t="shared" si="9"/>
        <v xml:space="preserve">NULL, </v>
      </c>
      <c r="K20" t="str">
        <f t="shared" si="10"/>
        <v>'https://www.instagram.com/motorcitythefilm/',</v>
      </c>
      <c r="L20" t="str">
        <f t="shared" si="11"/>
        <v>'Love will drive you mad.',</v>
      </c>
      <c r="M20" t="str">
        <f t="shared" si="11"/>
        <v>'Motor City',</v>
      </c>
      <c r="N20" t="str">
        <f t="shared" si="11"/>
        <v>'개봉됨',</v>
      </c>
      <c r="O20" t="str">
        <f t="shared" si="11"/>
        <v>'영어',</v>
      </c>
      <c r="P20" t="str">
        <f t="shared" si="11"/>
        <v>'30000000',</v>
      </c>
      <c r="Q20" t="str">
        <f t="shared" si="12"/>
        <v>NULL);</v>
      </c>
      <c r="R20" t="str">
        <f t="shared" si="13"/>
        <v>INSERT INTO MV(MV_ID,TTL,MV_RTNG,RNNG_TM,RLS_DT,SMMR,MAIN_PSTR_URL,FB_URL,X_URL,INSTA_URL,TGLN,ORGN_TTL,PLYNG,ORGN_LNGG,BDGT,BX_OFFC_RVN) VALUES(SEQ_MV_PK.NEXTVAL||'-motor-city','모터 시티 ','R','104',TO_DATE('2026/07/24' , 'YYYY/MM/DD'),'In 1970s Detroit, John Miller falls for a local gangster's girl and lands in prison for a crime he didn't commit. With his life ruined, Miller plots revenge against the man who took his girl away.','POSTURL',NULL ,NULL, 'https://www.instagram.com/motorcitythefilm/','Love will drive you mad.','Motor City','개봉됨','영어','30000000',NULL);</v>
      </c>
    </row>
    <row r="21" spans="1:18">
      <c r="A21">
        <f t="shared" si="0"/>
        <v>3</v>
      </c>
      <c r="B21" t="str">
        <f t="shared" si="1"/>
        <v>SEQ_MV_PK.NEXTVAL||'-the-odyssey',</v>
      </c>
      <c r="C21" t="str">
        <f t="shared" si="2"/>
        <v>'오디세이 ',</v>
      </c>
      <c r="D21" t="str">
        <f t="shared" si="3"/>
        <v>'15',</v>
      </c>
      <c r="E21" t="str">
        <f t="shared" si="4"/>
        <v>'173',</v>
      </c>
      <c r="F21" t="str">
        <f t="shared" si="5"/>
        <v>NULL ,</v>
      </c>
      <c r="G21" t="str">
        <f t="shared" si="6"/>
        <v>'10년간 이어진 트로이 전쟁을 승리로 이끈 영웅 '오디세우스'는 왕의 부재를 틈타 침탈과 권력 다툼이 벌어진 왕국에서 그를 기다리고 있는 아내 '페넬로페'와 아들 '텔레마코스'에게 돌아가기 위한 여정에 나선다. 그러나 신들의 분노를 산 그의 귀환 앞에는 거대한 폭풍과 괴물들, 그리고 거스를 수 없는 운명의 시련이 기다리고 있는데…',</v>
      </c>
      <c r="H21" t="str">
        <f t="shared" si="7"/>
        <v>'POSTURL',</v>
      </c>
      <c r="I21" t="str">
        <f t="shared" si="8"/>
        <v>'https://www.facebook.com/OdysseyMovie',</v>
      </c>
      <c r="J21" t="str">
        <f t="shared" si="9"/>
        <v>'https://x.com/odysseymovie',</v>
      </c>
      <c r="K21" t="str">
        <f t="shared" si="10"/>
        <v>'https://www.instagram.com/theodysseymovie/',</v>
      </c>
      <c r="L21" t="str">
        <f t="shared" si="11"/>
        <v>'신에 맞서다',</v>
      </c>
      <c r="M21" t="str">
        <f t="shared" si="11"/>
        <v>'The Odyssey',</v>
      </c>
      <c r="N21" t="str">
        <f t="shared" si="11"/>
        <v>'개봉됨',</v>
      </c>
      <c r="O21" t="str">
        <f t="shared" si="11"/>
        <v>'영어',</v>
      </c>
      <c r="P21" t="str">
        <f t="shared" si="11"/>
        <v>'250000000',</v>
      </c>
      <c r="Q21" t="str">
        <f t="shared" si="12"/>
        <v>'1446194550');</v>
      </c>
      <c r="R21" t="str">
        <f t="shared" si="13"/>
        <v>INSERT INTO MV(MV_ID,TTL,MV_RTNG,RNNG_TM,RLS_DT,SMMR,MAIN_PSTR_URL,FB_URL,X_URL,INSTA_URL,TGLN,ORGN_TTL,PLYNG,ORGN_LNGG,BDGT,BX_OFFC_RVN) VALUES(SEQ_MV_PK.NEXTVAL||'-the-odyssey','오디세이 ','15','173',NULL ,'10년간 이어진 트로이 전쟁을 승리로 이끈 영웅 '오디세우스'는 왕의 부재를 틈타 침탈과 권력 다툼이 벌어진 왕국에서 그를 기다리고 있는 아내 '페넬로페'와 아들 '텔레마코스'에게 돌아가기 위한 여정에 나선다. 그러나 신들의 분노를 산 그의 귀환 앞에는 거대한 폭풍과 괴물들, 그리고 거스를 수 없는 운명의 시련이 기다리고 있는데…','POSTURL','https://www.facebook.com/OdysseyMovie','https://x.com/odysseymovie','https://www.instagram.com/theodysseymovie/','신에 맞서다','The Odyssey','개봉됨','영어','250000000','1446194550');</v>
      </c>
    </row>
    <row r="22" spans="1:18">
      <c r="A22">
        <f t="shared" si="0"/>
        <v>3</v>
      </c>
      <c r="B22" t="str">
        <f t="shared" si="1"/>
        <v>SEQ_MV_PK.NEXTVAL||'-la-captura',</v>
      </c>
      <c r="C22" t="str">
        <f t="shared" si="2"/>
        <v>'엘 차포를 체포하라 ',</v>
      </c>
      <c r="D22" t="str">
        <f t="shared" si="3"/>
        <v>'19',</v>
      </c>
      <c r="E22" t="str">
        <f t="shared" si="4"/>
        <v>'91',</v>
      </c>
      <c r="F22" t="str">
        <f t="shared" si="5"/>
        <v>TO_DATE('2026/08/05' , 'YYYY/MM/DD'),</v>
      </c>
      <c r="G22" t="str">
        <f t="shared" si="6"/>
        <v>'무자비한 카르텔 두목을 적으로 돌린 두 멕시코 경찰. 근무 종료까지 남은 몇 시간을 어떻게든 무사히 버텨야 한다. 실화를 바탕으로 한 범죄 드라마.',</v>
      </c>
      <c r="H22" t="str">
        <f t="shared" si="7"/>
        <v>'POSTURL',</v>
      </c>
      <c r="I22" t="str">
        <f t="shared" si="8"/>
        <v>NULL ,</v>
      </c>
      <c r="J22" t="str">
        <f t="shared" si="9"/>
        <v xml:space="preserve">NULL, </v>
      </c>
      <c r="K22" t="str">
        <f t="shared" si="10"/>
        <v>NULL,</v>
      </c>
      <c r="L22" t="str">
        <f t="shared" si="11"/>
        <v>NULL,</v>
      </c>
      <c r="M22" t="str">
        <f t="shared" si="11"/>
        <v>'La captura',</v>
      </c>
      <c r="N22" t="str">
        <f t="shared" si="11"/>
        <v>'개봉됨',</v>
      </c>
      <c r="O22" t="str">
        <f t="shared" si="11"/>
        <v>'스페인어',</v>
      </c>
      <c r="P22" t="str">
        <f t="shared" si="11"/>
        <v>NULL,</v>
      </c>
      <c r="Q22" t="str">
        <f t="shared" si="12"/>
        <v>NULL);</v>
      </c>
      <c r="R22" t="str">
        <f t="shared" si="13"/>
        <v>INSERT INTO MV(MV_ID,TTL,MV_RTNG,RNNG_TM,RLS_DT,SMMR,MAIN_PSTR_URL,FB_URL,X_URL,INSTA_URL,TGLN,ORGN_TTL,PLYNG,ORGN_LNGG,BDGT,BX_OFFC_RVN) VALUES(SEQ_MV_PK.NEXTVAL||'-la-captura','엘 차포를 체포하라 ','19','91',TO_DATE('2026/08/05' , 'YYYY/MM/DD'),'무자비한 카르텔 두목을 적으로 돌린 두 멕시코 경찰. 근무 종료까지 남은 몇 시간을 어떻게든 무사히 버텨야 한다. 실화를 바탕으로 한 범죄 드라마.','POSTURL',NULL ,NULL, NULL,NULL,'La captura','개봉됨','스페인어',NULL,NULL);</v>
      </c>
    </row>
    <row r="23" spans="1:18">
      <c r="A23" t="e">
        <f t="shared" si="0"/>
        <v>#VALUE!</v>
      </c>
      <c r="B23" t="str">
        <f t="shared" si="1"/>
        <v>SEQ_MV_PK.NEXTVAL,</v>
      </c>
      <c r="C23" t="str">
        <f t="shared" si="2"/>
        <v>'군체 ',</v>
      </c>
      <c r="D23" t="str">
        <f t="shared" si="3"/>
        <v>'15',</v>
      </c>
      <c r="E23" t="str">
        <f t="shared" si="4"/>
        <v>'123',</v>
      </c>
      <c r="F23" t="str">
        <f t="shared" si="5"/>
        <v>TO_DATE('2026/05/21' , 'YYYY/MM/DD'),</v>
      </c>
      <c r="G23" t="str">
        <f t="shared" si="6"/>
        <v>'서울 도심의 초고층 빌딩에서 정체불명의 집단 감염사태가 발생한다. 건물은 순식간에 봉쇄되고, 그 안에 있던 사람들은 그대로 고립된다. 처음에는 짐승처럼 기어다니던 감염자들은 점점 진화하며 두 발로 걷기 시작하고, 사람을 식별하며 무리를 지어 생존자들을 공격한다. 생명공학자 권세정과 생존자들은 자신의 몸에 백신을 주입했다고 신고한 서영철을 찾아 구조대가 기다리는 옥상으로 향한다. 하지만 올라갈수록 상황은 점점 더 예측할 수 없게 변해가고, 서영철은 감염자들을 앞세워 생존자들 앞을 막아서는데...',</v>
      </c>
      <c r="H23" t="str">
        <f t="shared" si="7"/>
        <v>'POSTURL',</v>
      </c>
      <c r="I23" t="str">
        <f t="shared" si="8"/>
        <v>NULL ,</v>
      </c>
      <c r="J23" t="str">
        <f t="shared" si="9"/>
        <v xml:space="preserve">NULL, </v>
      </c>
      <c r="K23" t="str">
        <f t="shared" si="10"/>
        <v>NULL,</v>
      </c>
      <c r="L23" t="str">
        <f t="shared" si="11"/>
        <v>'새로운 진화의 시작',</v>
      </c>
      <c r="M23" t="str">
        <f t="shared" si="11"/>
        <v>NULL,</v>
      </c>
      <c r="N23" t="str">
        <f t="shared" si="11"/>
        <v>'개봉됨',</v>
      </c>
      <c r="O23" t="str">
        <f t="shared" si="11"/>
        <v>'한국어',</v>
      </c>
      <c r="P23" t="str">
        <f t="shared" si="11"/>
        <v>NULL,</v>
      </c>
      <c r="Q23" t="str">
        <f t="shared" si="12"/>
        <v>NULL);</v>
      </c>
      <c r="R23" t="str">
        <f t="shared" si="13"/>
        <v>INSERT INTO MV(MV_ID,TTL,MV_RTNG,RNNG_TM,RLS_DT,SMMR,MAIN_PSTR_URL,FB_URL,X_URL,INSTA_URL,TGLN,ORGN_TTL,PLYNG,ORGN_LNGG,BDGT,BX_OFFC_RVN) VALUES(SEQ_MV_PK.NEXTVAL,'군체 ','15','123',TO_DATE('2026/05/21' , 'YYYY/MM/DD'),'서울 도심의 초고층 빌딩에서 정체불명의 집단 감염사태가 발생한다. 건물은 순식간에 봉쇄되고, 그 안에 있던 사람들은 그대로 고립된다. 처음에는 짐승처럼 기어다니던 감염자들은 점점 진화하며 두 발로 걷기 시작하고, 사람을 식별하며 무리를 지어 생존자들을 공격한다. 생명공학자 권세정과 생존자들은 자신의 몸에 백신을 주입했다고 신고한 서영철을 찾아 구조대가 기다리는 옥상으로 향한다. 하지만 올라갈수록 상황은 점점 더 예측할 수 없게 변해가고, 서영철은 감염자들을 앞세워 생존자들 앞을 막아서는데...','POSTURL',NULL ,NULL, NULL,'새로운 진화의 시작',NULL,'개봉됨','한국어',NULL,NULL);</v>
      </c>
    </row>
    <row r="24" spans="1:18">
      <c r="A24">
        <f t="shared" si="0"/>
        <v>3</v>
      </c>
      <c r="B24" t="str">
        <f t="shared" si="1"/>
        <v>SEQ_MV_PK.NEXTVAL||'-obsession',</v>
      </c>
      <c r="C24" t="str">
        <f t="shared" si="2"/>
        <v>'옵세션',</v>
      </c>
      <c r="D24" t="str">
        <f t="shared" si="3"/>
        <v>'19',</v>
      </c>
      <c r="E24" t="str">
        <f t="shared" si="4"/>
        <v>'109',</v>
      </c>
      <c r="F24" t="str">
        <f t="shared" si="5"/>
        <v>TO_DATE('2026/09/02' , 'YYYY/MM/DD'),</v>
      </c>
      <c r="G24" t="str">
        <f t="shared" si="6"/>
        <v>'‘니키’를 짝사랑하던 ‘베어’는 골동품 상점에서 구입한 ‘원 위시 윌로우’에 ‘니키’가 자신을 가장 사랑하게 해달라고 소원을 빈다. 그날 밤, 두 사람은 연인이 되지만 벗어날 수 없는 끔찍한 일과 마주하게 되는데...',</v>
      </c>
      <c r="H24" t="str">
        <f t="shared" si="7"/>
        <v>'POSTURL',</v>
      </c>
      <c r="I24" t="str">
        <f t="shared" si="8"/>
        <v>'https://www.facebook.com/obsessionmovie',</v>
      </c>
      <c r="J24" t="str">
        <f t="shared" si="9"/>
        <v>'https://x.com/obsessionmovie',</v>
      </c>
      <c r="K24" t="str">
        <f t="shared" si="10"/>
        <v>'https://www.instagram.com/obsessionthemovie/',</v>
      </c>
      <c r="L24" t="str">
        <f t="shared" si="11"/>
        <v>'사랑해 줄게, 죽을 때까지',</v>
      </c>
      <c r="M24" t="str">
        <f t="shared" si="11"/>
        <v>'Obsession',</v>
      </c>
      <c r="N24" t="str">
        <f t="shared" si="11"/>
        <v>'개봉됨',</v>
      </c>
      <c r="O24" t="str">
        <f t="shared" si="11"/>
        <v>'영어',</v>
      </c>
      <c r="P24" t="str">
        <f t="shared" si="11"/>
        <v>'750000',</v>
      </c>
      <c r="Q24" t="str">
        <f t="shared" si="12"/>
        <v>'501663715');</v>
      </c>
      <c r="R24" t="str">
        <f t="shared" si="13"/>
        <v>INSERT INTO MV(MV_ID,TTL,MV_RTNG,RNNG_TM,RLS_DT,SMMR,MAIN_PSTR_URL,FB_URL,X_URL,INSTA_URL,TGLN,ORGN_TTL,PLYNG,ORGN_LNGG,BDGT,BX_OFFC_RVN) VALUES(SEQ_MV_PK.NEXTVAL||'-obsession','옵세션','19','109',TO_DATE('2026/09/02' , 'YYYY/MM/DD'),'‘니키’를 짝사랑하던 ‘베어’는 골동품 상점에서 구입한 ‘원 위시 윌로우’에 ‘니키’가 자신을 가장 사랑하게 해달라고 소원을 빈다. 그날 밤, 두 사람은 연인이 되지만 벗어날 수 없는 끔찍한 일과 마주하게 되는데...','POSTURL','https://www.facebook.com/obsessionmovie','https://x.com/obsessionmovie','https://www.instagram.com/obsessionthemovie/','사랑해 줄게, 죽을 때까지','Obsession','개봉됨','영어','750000','501663715');</v>
      </c>
    </row>
  </sheetData>
  <phoneticPr fontId="1" type="noConversion"/>
  <hyperlinks>
    <hyperlink ref="I4" r:id="rId1" xr:uid="{A92B2A82-3525-4F8A-B069-A02698E25EC0}"/>
    <hyperlink ref="J4" r:id="rId2" xr:uid="{28063D40-49A4-4ABC-8375-D0C025835164}"/>
    <hyperlink ref="K4" r:id="rId3" xr:uid="{369E6A76-B970-4F87-9616-2610588ACE00}"/>
    <hyperlink ref="I5" r:id="rId4" xr:uid="{BD236E1D-AA0D-4ADD-8B98-C3E07484A07B}"/>
    <hyperlink ref="J5" r:id="rId5" xr:uid="{FCB9BF76-E635-4602-95BA-D73C667840AB}"/>
    <hyperlink ref="K5" r:id="rId6" xr:uid="{2466ECF7-ED19-4598-BC9F-96597F1071F9}"/>
    <hyperlink ref="I7" r:id="rId7" xr:uid="{5C20EC85-80AF-42AC-B69E-448AA3898011}"/>
  </hyperlink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70D6-D16B-4E79-9658-3D5ABD62E8E3}">
  <dimension ref="A1:D29"/>
  <sheetViews>
    <sheetView workbookViewId="0">
      <selection activeCell="D16" sqref="D16"/>
    </sheetView>
  </sheetViews>
  <sheetFormatPr defaultRowHeight="16.5"/>
  <cols>
    <col min="1" max="1" width="18.625" customWidth="1"/>
    <col min="2" max="2" width="31.5" customWidth="1"/>
    <col min="3" max="3" width="37.875" bestFit="1" customWidth="1"/>
  </cols>
  <sheetData>
    <row r="1" spans="1:4">
      <c r="A1" s="9" t="s">
        <v>60</v>
      </c>
      <c r="B1" t="s">
        <v>1</v>
      </c>
      <c r="C1" s="12"/>
    </row>
    <row r="2" spans="1:4">
      <c r="A2" s="9" t="s">
        <v>261</v>
      </c>
      <c r="B2" t="s">
        <v>57</v>
      </c>
      <c r="C2" s="12"/>
    </row>
    <row r="3" spans="1:4">
      <c r="A3" s="9" t="s">
        <v>262</v>
      </c>
      <c r="B3" t="s">
        <v>55</v>
      </c>
      <c r="C3" s="12"/>
    </row>
    <row r="4" spans="1:4">
      <c r="A4" s="9" t="s">
        <v>260</v>
      </c>
      <c r="B4" t="s">
        <v>56</v>
      </c>
      <c r="C4" s="12"/>
    </row>
    <row r="5" spans="1:4">
      <c r="A5" s="9" t="s">
        <v>304</v>
      </c>
      <c r="B5" t="s">
        <v>92</v>
      </c>
      <c r="C5" s="12"/>
    </row>
    <row r="6" spans="1:4">
      <c r="A6" s="9" t="s">
        <v>305</v>
      </c>
      <c r="B6" t="s">
        <v>93</v>
      </c>
      <c r="C6" s="12"/>
    </row>
    <row r="7" spans="1:4">
      <c r="A7" s="9" t="s">
        <v>306</v>
      </c>
      <c r="B7" t="s">
        <v>132</v>
      </c>
      <c r="C7" s="12"/>
    </row>
    <row r="8" spans="1:4">
      <c r="A8" s="9" t="s">
        <v>307</v>
      </c>
      <c r="B8" t="s">
        <v>133</v>
      </c>
      <c r="C8" s="12"/>
    </row>
    <row r="9" spans="1:4">
      <c r="A9" s="9" t="s">
        <v>308</v>
      </c>
      <c r="B9" t="s">
        <v>173</v>
      </c>
      <c r="C9" s="12"/>
    </row>
    <row r="10" spans="1:4">
      <c r="A10" t="s">
        <v>309</v>
      </c>
      <c r="B10" t="s">
        <v>193</v>
      </c>
    </row>
    <row r="11" spans="1:4">
      <c r="A11" t="s">
        <v>310</v>
      </c>
      <c r="B11" t="s">
        <v>211</v>
      </c>
    </row>
    <row r="15" spans="1:4">
      <c r="A15" t="s">
        <v>292</v>
      </c>
      <c r="D15" t="s">
        <v>303</v>
      </c>
    </row>
    <row r="16" spans="1:4">
      <c r="B16" t="s">
        <v>293</v>
      </c>
      <c r="C16" t="s">
        <v>295</v>
      </c>
      <c r="D16" t="str">
        <f>D15&amp;_xlfn.TEXTJOIN(",", TRUE, B16:C16) &amp; ") VALUES("</f>
        <v>INSERT INTO GNR(GNR_ID,NM) VALUES(</v>
      </c>
    </row>
    <row r="17" spans="1:4">
      <c r="A17">
        <f>FIND("-",A5)</f>
        <v>2</v>
      </c>
      <c r="B17" t="str">
        <f>$A$15 &amp; IFERROR("||'" &amp; MID(A5,A17,LEN(A5)-A17+1) &amp; "',", ",")</f>
        <v>SEQ_GNR_PK.NEXTVAL||'-horror',</v>
      </c>
      <c r="C17" t="str">
        <f>"'"&amp;B5&amp;"');"</f>
        <v>'공포');</v>
      </c>
      <c r="D17" t="str">
        <f>$D$16 &amp; _xlfn.TEXTJOIN("", TRUE, B17:C17)</f>
        <v>INSERT INTO GNR(GNR_ID,NM) VALUES(SEQ_GNR_PK.NEXTVAL||'-horror','공포');</v>
      </c>
    </row>
    <row r="18" spans="1:4">
      <c r="A18">
        <f t="shared" ref="A18:A29" si="0">FIND("-",A6)</f>
        <v>2</v>
      </c>
      <c r="B18" t="str">
        <f>$A$15 &amp; IFERROR("||'" &amp; MID(A6,A18,LEN(A6)-A18+1) &amp; "',", ",")</f>
        <v>SEQ_GNR_PK.NEXTVAL||'-thriller',</v>
      </c>
      <c r="C18" t="str">
        <f t="shared" ref="C18:C23" si="1">"'"&amp;B6&amp;"');"</f>
        <v>'스릴러');</v>
      </c>
      <c r="D18" t="str">
        <f t="shared" ref="D18:D23" si="2">$D$16 &amp; _xlfn.TEXTJOIN("", TRUE, B18:C18)</f>
        <v>INSERT INTO GNR(GNR_ID,NM) VALUES(SEQ_GNR_PK.NEXTVAL||'-thriller','스릴러');</v>
      </c>
    </row>
    <row r="19" spans="1:4">
      <c r="A19">
        <f t="shared" si="0"/>
        <v>2</v>
      </c>
      <c r="B19" t="str">
        <f t="shared" ref="B18:B23" si="3">$A$15 &amp; IFERROR("||'" &amp; MID(A7,A19,LEN(A7)-A19+1) &amp; "',", ",")</f>
        <v>SEQ_GNR_PK.NEXTVAL||'-mystery',</v>
      </c>
      <c r="C19" t="str">
        <f t="shared" si="1"/>
        <v>'미스터리');</v>
      </c>
      <c r="D19" t="str">
        <f t="shared" si="2"/>
        <v>INSERT INTO GNR(GNR_ID,NM) VALUES(SEQ_GNR_PK.NEXTVAL||'-mystery','미스터리');</v>
      </c>
    </row>
    <row r="20" spans="1:4">
      <c r="A20">
        <f t="shared" si="0"/>
        <v>2</v>
      </c>
      <c r="B20" t="str">
        <f t="shared" si="3"/>
        <v>SEQ_GNR_PK.NEXTVAL||'-drama',</v>
      </c>
      <c r="C20" t="str">
        <f t="shared" si="1"/>
        <v>'드라마');</v>
      </c>
      <c r="D20" t="str">
        <f t="shared" si="2"/>
        <v>INSERT INTO GNR(GNR_ID,NM) VALUES(SEQ_GNR_PK.NEXTVAL||'-drama','드라마');</v>
      </c>
    </row>
    <row r="21" spans="1:4">
      <c r="A21">
        <f t="shared" si="0"/>
        <v>2</v>
      </c>
      <c r="B21" t="str">
        <f t="shared" si="3"/>
        <v>SEQ_GNR_PK.NEXTVAL||'-romance',</v>
      </c>
      <c r="C21" t="str">
        <f t="shared" si="1"/>
        <v>'로맨스');</v>
      </c>
      <c r="D21" t="str">
        <f t="shared" si="2"/>
        <v>INSERT INTO GNR(GNR_ID,NM) VALUES(SEQ_GNR_PK.NEXTVAL||'-romance','로맨스');</v>
      </c>
    </row>
    <row r="22" spans="1:4">
      <c r="A22">
        <f t="shared" si="0"/>
        <v>3</v>
      </c>
      <c r="B22" t="str">
        <f t="shared" si="3"/>
        <v>SEQ_GNR_PK.NEXTVAL||'-crime',</v>
      </c>
      <c r="C22" t="str">
        <f t="shared" si="1"/>
        <v>'범죄');</v>
      </c>
      <c r="D22" t="str">
        <f t="shared" si="2"/>
        <v>INSERT INTO GNR(GNR_ID,NM) VALUES(SEQ_GNR_PK.NEXTVAL||'-crime','범죄');</v>
      </c>
    </row>
    <row r="23" spans="1:4">
      <c r="A23">
        <f t="shared" si="0"/>
        <v>3</v>
      </c>
      <c r="B23" t="str">
        <f t="shared" si="3"/>
        <v>SEQ_GNR_PK.NEXTVAL||'-fantasy',</v>
      </c>
      <c r="C23" t="str">
        <f t="shared" si="1"/>
        <v>'판타지');</v>
      </c>
      <c r="D23" t="str">
        <f t="shared" si="2"/>
        <v>INSERT INTO GNR(GNR_ID,NM) VALUES(SEQ_GNR_PK.NEXTVAL||'-fantasy','판타지');</v>
      </c>
    </row>
    <row r="24" spans="1:4">
      <c r="A24" t="e">
        <f t="shared" si="0"/>
        <v>#VALUE!</v>
      </c>
    </row>
    <row r="25" spans="1:4">
      <c r="A25" t="e">
        <f t="shared" si="0"/>
        <v>#VALUE!</v>
      </c>
    </row>
    <row r="26" spans="1:4">
      <c r="A26" t="e">
        <f t="shared" si="0"/>
        <v>#VALUE!</v>
      </c>
    </row>
    <row r="27" spans="1:4">
      <c r="A27" t="e">
        <f t="shared" si="0"/>
        <v>#VALUE!</v>
      </c>
    </row>
    <row r="28" spans="1:4">
      <c r="A28" t="e">
        <f t="shared" si="0"/>
        <v>#VALUE!</v>
      </c>
    </row>
    <row r="29" spans="1:4">
      <c r="A29" t="e">
        <f t="shared" si="0"/>
        <v>#VALUE!</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C14D-905E-4D5C-95E6-28866BB54C00}">
  <dimension ref="A1:E57"/>
  <sheetViews>
    <sheetView tabSelected="1" topLeftCell="C40" workbookViewId="0">
      <selection activeCell="H32" sqref="D32:H33"/>
    </sheetView>
  </sheetViews>
  <sheetFormatPr defaultRowHeight="16.5"/>
  <cols>
    <col min="1" max="1" width="16.625" bestFit="1" customWidth="1"/>
    <col min="2" max="2" width="18.625" bestFit="1" customWidth="1"/>
    <col min="3" max="3" width="35.375" bestFit="1" customWidth="1"/>
  </cols>
  <sheetData>
    <row r="1" spans="1:3">
      <c r="A1" t="s">
        <v>110</v>
      </c>
      <c r="B1" t="s">
        <v>111</v>
      </c>
      <c r="C1" t="s">
        <v>112</v>
      </c>
    </row>
    <row r="2" spans="1:3">
      <c r="A2">
        <v>1</v>
      </c>
      <c r="B2" t="s">
        <v>258</v>
      </c>
      <c r="C2" t="s">
        <v>257</v>
      </c>
    </row>
    <row r="3" spans="1:3">
      <c r="A3">
        <v>2</v>
      </c>
      <c r="B3" t="s">
        <v>259</v>
      </c>
      <c r="C3" t="s">
        <v>257</v>
      </c>
    </row>
    <row r="4" spans="1:3">
      <c r="A4">
        <v>3</v>
      </c>
      <c r="B4" t="s">
        <v>260</v>
      </c>
      <c r="C4" t="s">
        <v>257</v>
      </c>
    </row>
    <row r="5" spans="1:3">
      <c r="A5">
        <v>4</v>
      </c>
      <c r="B5" t="s">
        <v>258</v>
      </c>
      <c r="C5" t="s">
        <v>297</v>
      </c>
    </row>
    <row r="6" spans="1:3">
      <c r="A6">
        <v>5</v>
      </c>
      <c r="B6" t="s">
        <v>259</v>
      </c>
      <c r="C6" t="s">
        <v>370</v>
      </c>
    </row>
    <row r="7" spans="1:3">
      <c r="A7">
        <v>6</v>
      </c>
      <c r="B7" t="s">
        <v>260</v>
      </c>
      <c r="C7" t="s">
        <v>297</v>
      </c>
    </row>
    <row r="8" spans="1:3">
      <c r="A8">
        <v>7</v>
      </c>
      <c r="B8" t="s">
        <v>305</v>
      </c>
      <c r="C8" t="s">
        <v>296</v>
      </c>
    </row>
    <row r="9" spans="1:3">
      <c r="A9">
        <v>8</v>
      </c>
      <c r="B9" t="s">
        <v>304</v>
      </c>
      <c r="C9" t="s">
        <v>296</v>
      </c>
    </row>
    <row r="10" spans="1:3">
      <c r="A10">
        <v>9</v>
      </c>
      <c r="B10" t="s">
        <v>262</v>
      </c>
      <c r="C10">
        <v>7</v>
      </c>
    </row>
    <row r="11" spans="1:3">
      <c r="A11">
        <v>10</v>
      </c>
      <c r="B11" t="s">
        <v>306</v>
      </c>
      <c r="C11">
        <v>7</v>
      </c>
    </row>
    <row r="12" spans="1:3">
      <c r="A12">
        <v>11</v>
      </c>
      <c r="B12" t="s">
        <v>307</v>
      </c>
      <c r="C12">
        <v>7</v>
      </c>
    </row>
    <row r="13" spans="1:3">
      <c r="A13">
        <v>12</v>
      </c>
      <c r="B13" s="9" t="s">
        <v>308</v>
      </c>
      <c r="C13" s="9" t="s">
        <v>298</v>
      </c>
    </row>
    <row r="14" spans="1:3">
      <c r="A14">
        <v>13</v>
      </c>
      <c r="B14" s="9" t="s">
        <v>307</v>
      </c>
      <c r="C14" s="9" t="s">
        <v>298</v>
      </c>
    </row>
    <row r="15" spans="1:3">
      <c r="A15">
        <v>14</v>
      </c>
      <c r="B15" t="s">
        <v>309</v>
      </c>
      <c r="C15" s="9" t="s">
        <v>299</v>
      </c>
    </row>
    <row r="16" spans="1:3">
      <c r="A16">
        <v>15</v>
      </c>
      <c r="B16" s="9" t="s">
        <v>259</v>
      </c>
      <c r="C16" s="9" t="s">
        <v>194</v>
      </c>
    </row>
    <row r="17" spans="1:5">
      <c r="A17">
        <v>16</v>
      </c>
      <c r="B17" s="9" t="s">
        <v>305</v>
      </c>
      <c r="C17" s="9" t="s">
        <v>195</v>
      </c>
    </row>
    <row r="18" spans="1:5">
      <c r="A18">
        <v>17</v>
      </c>
      <c r="B18" t="s">
        <v>309</v>
      </c>
      <c r="C18" s="9" t="s">
        <v>301</v>
      </c>
    </row>
    <row r="19" spans="1:5">
      <c r="A19">
        <v>18</v>
      </c>
      <c r="B19" s="9" t="s">
        <v>259</v>
      </c>
      <c r="C19" s="9" t="s">
        <v>221</v>
      </c>
    </row>
    <row r="20" spans="1:5">
      <c r="A20">
        <v>19</v>
      </c>
      <c r="B20" s="9" t="s">
        <v>305</v>
      </c>
      <c r="C20" s="9" t="s">
        <v>222</v>
      </c>
    </row>
    <row r="21" spans="1:5">
      <c r="A21">
        <v>20</v>
      </c>
      <c r="B21" t="s">
        <v>262</v>
      </c>
      <c r="C21" s="9">
        <v>1375646</v>
      </c>
    </row>
    <row r="22" spans="1:5">
      <c r="A22">
        <v>21</v>
      </c>
      <c r="B22" t="s">
        <v>304</v>
      </c>
      <c r="C22" s="9">
        <v>1375646</v>
      </c>
    </row>
    <row r="23" spans="1:5">
      <c r="A23">
        <v>22</v>
      </c>
      <c r="B23" t="s">
        <v>258</v>
      </c>
      <c r="C23" s="9">
        <v>1375646</v>
      </c>
    </row>
    <row r="24" spans="1:5">
      <c r="A24">
        <v>23</v>
      </c>
      <c r="B24" s="9" t="s">
        <v>304</v>
      </c>
      <c r="C24" s="9" t="s">
        <v>302</v>
      </c>
    </row>
    <row r="25" spans="1:5">
      <c r="A25">
        <v>24</v>
      </c>
      <c r="B25" s="9" t="s">
        <v>305</v>
      </c>
      <c r="C25" s="9" t="s">
        <v>302</v>
      </c>
    </row>
    <row r="28" spans="1:5">
      <c r="A28" t="s">
        <v>311</v>
      </c>
      <c r="E28" t="s">
        <v>369</v>
      </c>
    </row>
    <row r="29" spans="1:5">
      <c r="B29" t="s">
        <v>312</v>
      </c>
      <c r="C29" t="s">
        <v>263</v>
      </c>
      <c r="D29" t="s">
        <v>313</v>
      </c>
      <c r="E29" t="str">
        <f>$E$28&amp;_xlfn.TEXTJOIN(",", TRUE, B29:D29) &amp; ") VALUES("</f>
        <v>INSERT INTO MV_GNR(MV_GNR_ID,MV_ID,GNR_ID2) VALUES(</v>
      </c>
    </row>
    <row r="30" spans="1:5">
      <c r="B30" s="25" t="s">
        <v>371</v>
      </c>
      <c r="C30" t="str">
        <f>"'" &amp;B2 &amp; "',"</f>
        <v>'1-science-fiction',</v>
      </c>
      <c r="D30" t="str">
        <f xml:space="preserve"> "'"&amp;C2&amp;"');"</f>
        <v>'1-spider-man-brand-new-day');</v>
      </c>
      <c r="E30" t="str">
        <f>$E$29 &amp;_xlfn.TEXTJOIN("", TRUE, B30:D30)</f>
        <v>INSERT INTO MV_GNR(MV_GNR_ID,MV_ID,GNR_ID2) VALUES('MG-' || TO_CHAR(SYSDATE, 'YYYYMMDD-') || LPAD(SEQ_MV_GNR_PK.NEXTVAL, 6, '0')'1-science-fiction','1-spider-man-brand-new-day');</v>
      </c>
    </row>
    <row r="31" spans="1:5">
      <c r="B31" s="25" t="s">
        <v>372</v>
      </c>
      <c r="C31" t="str">
        <f t="shared" ref="C31:C53" si="0">"'" &amp;B3 &amp; "',"</f>
        <v>'2-action',</v>
      </c>
      <c r="D31" t="str">
        <f t="shared" ref="D31:D53" si="1" xml:space="preserve"> "'"&amp;C3&amp;"');"</f>
        <v>'1-spider-man-brand-new-day');</v>
      </c>
    </row>
    <row r="32" spans="1:5">
      <c r="B32" s="25" t="s">
        <v>373</v>
      </c>
      <c r="C32" t="str">
        <f t="shared" si="0"/>
        <v>'3-adventure',</v>
      </c>
      <c r="D32" t="str">
        <f t="shared" si="1"/>
        <v>'1-spider-man-brand-new-day');</v>
      </c>
    </row>
    <row r="33" spans="2:4">
      <c r="B33" s="25" t="s">
        <v>374</v>
      </c>
      <c r="C33" t="str">
        <f t="shared" si="0"/>
        <v>'1-science-fiction',</v>
      </c>
      <c r="D33" t="str">
        <f t="shared" si="1"/>
        <v>'6-spider-man-no-way-home');</v>
      </c>
    </row>
    <row r="34" spans="2:4">
      <c r="B34" s="25" t="s">
        <v>375</v>
      </c>
      <c r="C34" t="str">
        <f t="shared" si="0"/>
        <v>'2-action',</v>
      </c>
      <c r="D34" t="str">
        <f t="shared" si="1"/>
        <v>'6-spider-man-no-way-home');</v>
      </c>
    </row>
    <row r="35" spans="2:4">
      <c r="B35" s="25" t="s">
        <v>376</v>
      </c>
      <c r="C35" t="str">
        <f t="shared" si="0"/>
        <v>'3-adventure',</v>
      </c>
      <c r="D35" t="str">
        <f t="shared" si="1"/>
        <v>'6-spider-man-no-way-home');</v>
      </c>
    </row>
    <row r="36" spans="2:4">
      <c r="B36" s="25" t="s">
        <v>377</v>
      </c>
      <c r="C36" t="str">
        <f t="shared" si="0"/>
        <v>'6-thriller',</v>
      </c>
      <c r="D36" t="str">
        <f t="shared" si="1"/>
        <v>'5-insidious-out-of-the-further');</v>
      </c>
    </row>
    <row r="37" spans="2:4">
      <c r="B37" s="25" t="s">
        <v>378</v>
      </c>
      <c r="C37" t="str">
        <f t="shared" si="0"/>
        <v>'5-horror',</v>
      </c>
      <c r="D37" t="str">
        <f t="shared" si="1"/>
        <v>'5-insidious-out-of-the-further');</v>
      </c>
    </row>
    <row r="38" spans="2:4">
      <c r="B38" s="25" t="s">
        <v>379</v>
      </c>
      <c r="C38" t="str">
        <f t="shared" si="0"/>
        <v>'2-action',</v>
      </c>
      <c r="D38" t="str">
        <f t="shared" si="1"/>
        <v>'7');</v>
      </c>
    </row>
    <row r="39" spans="2:4">
      <c r="B39" s="25" t="s">
        <v>380</v>
      </c>
      <c r="C39" t="str">
        <f t="shared" si="0"/>
        <v>'7-mystery',</v>
      </c>
      <c r="D39" t="str">
        <f t="shared" si="1"/>
        <v>'7');</v>
      </c>
    </row>
    <row r="40" spans="2:4">
      <c r="B40" s="25" t="s">
        <v>381</v>
      </c>
      <c r="C40" t="str">
        <f t="shared" si="0"/>
        <v>'8-drama',</v>
      </c>
      <c r="D40" t="str">
        <f t="shared" si="1"/>
        <v>'7');</v>
      </c>
    </row>
    <row r="41" spans="2:4">
      <c r="B41" s="25" t="s">
        <v>382</v>
      </c>
      <c r="C41" t="str">
        <f t="shared" si="0"/>
        <v>'9-romance',</v>
      </c>
      <c r="D41" t="str">
        <f t="shared" si="1"/>
        <v>'8-the-last-sunrise');</v>
      </c>
    </row>
    <row r="42" spans="2:4">
      <c r="B42" s="25" t="s">
        <v>383</v>
      </c>
      <c r="C42" t="str">
        <f t="shared" si="0"/>
        <v>'8-drama',</v>
      </c>
      <c r="D42" t="str">
        <f t="shared" si="1"/>
        <v>'8-the-last-sunrise');</v>
      </c>
    </row>
    <row r="43" spans="2:4">
      <c r="B43" s="25" t="s">
        <v>384</v>
      </c>
      <c r="C43" t="str">
        <f t="shared" si="0"/>
        <v>'10-crime',</v>
      </c>
      <c r="D43" t="str">
        <f t="shared" si="1"/>
        <v>'9-motor-city');</v>
      </c>
    </row>
    <row r="44" spans="2:4">
      <c r="B44" s="25" t="s">
        <v>385</v>
      </c>
      <c r="C44" t="str">
        <f t="shared" si="0"/>
        <v>'2-action',</v>
      </c>
      <c r="D44" t="str">
        <f t="shared" si="1"/>
        <v>'87514-motor-city');</v>
      </c>
    </row>
    <row r="45" spans="2:4">
      <c r="B45" s="25" t="s">
        <v>386</v>
      </c>
      <c r="C45" t="str">
        <f t="shared" si="0"/>
        <v>'6-thriller',</v>
      </c>
      <c r="D45" t="str">
        <f t="shared" si="1"/>
        <v>'87515-motor-city');</v>
      </c>
    </row>
    <row r="46" spans="2:4">
      <c r="B46" s="25" t="s">
        <v>387</v>
      </c>
      <c r="C46" t="str">
        <f t="shared" si="0"/>
        <v>'10-crime',</v>
      </c>
      <c r="D46" t="str">
        <f t="shared" si="1"/>
        <v>'11-la-captura');</v>
      </c>
    </row>
    <row r="47" spans="2:4">
      <c r="B47" s="25" t="s">
        <v>388</v>
      </c>
      <c r="C47" t="str">
        <f t="shared" si="0"/>
        <v>'2-action',</v>
      </c>
      <c r="D47" t="str">
        <f t="shared" si="1"/>
        <v>'1621553-la-captura');</v>
      </c>
    </row>
    <row r="48" spans="2:4">
      <c r="B48" s="25" t="s">
        <v>389</v>
      </c>
      <c r="C48" t="str">
        <f t="shared" si="0"/>
        <v>'6-thriller',</v>
      </c>
      <c r="D48" t="str">
        <f t="shared" si="1"/>
        <v>'1621554-la-captura');</v>
      </c>
    </row>
    <row r="49" spans="2:4">
      <c r="B49" s="25" t="s">
        <v>390</v>
      </c>
      <c r="C49" t="str">
        <f t="shared" si="0"/>
        <v>'2-action',</v>
      </c>
      <c r="D49" t="str">
        <f t="shared" si="1"/>
        <v>'1375646');</v>
      </c>
    </row>
    <row r="50" spans="2:4">
      <c r="B50" s="25" t="s">
        <v>391</v>
      </c>
      <c r="C50" t="str">
        <f t="shared" si="0"/>
        <v>'5-horror',</v>
      </c>
      <c r="D50" t="str">
        <f t="shared" si="1"/>
        <v>'1375646');</v>
      </c>
    </row>
    <row r="51" spans="2:4">
      <c r="B51" s="25" t="s">
        <v>392</v>
      </c>
      <c r="C51" t="str">
        <f t="shared" si="0"/>
        <v>'1-science-fiction',</v>
      </c>
      <c r="D51" t="str">
        <f t="shared" si="1"/>
        <v>'1375646');</v>
      </c>
    </row>
    <row r="52" spans="2:4">
      <c r="B52" s="25" t="s">
        <v>393</v>
      </c>
      <c r="C52" t="str">
        <f t="shared" si="0"/>
        <v>'5-horror',</v>
      </c>
      <c r="D52" t="str">
        <f t="shared" si="1"/>
        <v>'13-obsession');</v>
      </c>
    </row>
    <row r="53" spans="2:4">
      <c r="B53" s="25" t="s">
        <v>394</v>
      </c>
      <c r="C53" t="str">
        <f t="shared" si="0"/>
        <v>'6-thriller',</v>
      </c>
      <c r="D53" t="str">
        <f t="shared" si="1"/>
        <v>'13-obsession');</v>
      </c>
    </row>
    <row r="54" spans="2:4">
      <c r="B54" s="25"/>
    </row>
    <row r="55" spans="2:4">
      <c r="B55" s="25"/>
    </row>
    <row r="56" spans="2:4">
      <c r="B56" s="25"/>
    </row>
    <row r="57" spans="2:4">
      <c r="B57" s="25"/>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97817-83F2-4DDC-949D-94FE441358C8}">
  <dimension ref="A1:F68"/>
  <sheetViews>
    <sheetView topLeftCell="A37" workbookViewId="0">
      <selection activeCell="B45" sqref="B45"/>
    </sheetView>
  </sheetViews>
  <sheetFormatPr defaultRowHeight="16.5"/>
  <cols>
    <col min="1" max="1" width="29" customWidth="1"/>
    <col min="2" max="2" width="40.25" bestFit="1" customWidth="1"/>
    <col min="3" max="3" width="13.75" bestFit="1" customWidth="1"/>
    <col min="4" max="4" width="15.875" bestFit="1" customWidth="1"/>
    <col min="5" max="6" width="35.875" bestFit="1" customWidth="1"/>
  </cols>
  <sheetData>
    <row r="1" spans="2:6">
      <c r="B1" s="9" t="s">
        <v>137</v>
      </c>
      <c r="C1" t="s">
        <v>138</v>
      </c>
      <c r="D1" t="s">
        <v>139</v>
      </c>
      <c r="E1" s="12"/>
    </row>
    <row r="2" spans="2:6">
      <c r="B2" s="9" t="s">
        <v>320</v>
      </c>
      <c r="D2" t="s">
        <v>75</v>
      </c>
      <c r="E2" s="12"/>
    </row>
    <row r="3" spans="2:6">
      <c r="B3" s="9" t="s">
        <v>321</v>
      </c>
      <c r="D3" t="s">
        <v>76</v>
      </c>
      <c r="E3" s="12"/>
    </row>
    <row r="4" spans="2:6">
      <c r="B4" s="9" t="s">
        <v>322</v>
      </c>
      <c r="D4" t="s">
        <v>77</v>
      </c>
      <c r="E4" s="12"/>
    </row>
    <row r="5" spans="2:6">
      <c r="B5" s="9" t="s">
        <v>323</v>
      </c>
      <c r="D5" t="s">
        <v>94</v>
      </c>
      <c r="E5" s="12"/>
    </row>
    <row r="6" spans="2:6">
      <c r="B6" s="9" t="s">
        <v>324</v>
      </c>
      <c r="D6" t="s">
        <v>95</v>
      </c>
      <c r="E6" s="12"/>
      <c r="F6" s="12"/>
    </row>
    <row r="7" spans="2:6" ht="17.25" thickBot="1">
      <c r="B7" s="9" t="s">
        <v>325</v>
      </c>
      <c r="D7" t="s">
        <v>96</v>
      </c>
      <c r="E7" s="12"/>
    </row>
    <row r="8" spans="2:6" ht="17.25" thickBot="1">
      <c r="B8" s="9" t="s">
        <v>326</v>
      </c>
      <c r="D8" s="19" t="s">
        <v>162</v>
      </c>
      <c r="F8" s="10"/>
    </row>
    <row r="9" spans="2:6" ht="17.25" thickBot="1">
      <c r="B9" s="9">
        <v>8</v>
      </c>
      <c r="D9" s="15" t="s">
        <v>126</v>
      </c>
    </row>
    <row r="10" spans="2:6" ht="17.25" thickBot="1">
      <c r="B10" s="9">
        <v>9</v>
      </c>
      <c r="D10" s="15" t="s">
        <v>163</v>
      </c>
    </row>
    <row r="11" spans="2:6" ht="17.25" thickBot="1">
      <c r="B11" s="9">
        <v>10</v>
      </c>
      <c r="D11" s="15" t="s">
        <v>164</v>
      </c>
    </row>
    <row r="12" spans="2:6" ht="17.25" thickBot="1">
      <c r="B12" s="9" t="s">
        <v>327</v>
      </c>
      <c r="D12" s="15" t="s">
        <v>143</v>
      </c>
    </row>
    <row r="13" spans="2:6" ht="17.25" thickBot="1">
      <c r="B13" s="9" t="s">
        <v>328</v>
      </c>
      <c r="D13" s="15" t="s">
        <v>165</v>
      </c>
    </row>
    <row r="14" spans="2:6" ht="17.25" thickBot="1">
      <c r="B14" s="9" t="s">
        <v>329</v>
      </c>
      <c r="D14" s="15" t="s">
        <v>142</v>
      </c>
    </row>
    <row r="15" spans="2:6" ht="17.25" thickBot="1">
      <c r="B15" s="9" t="s">
        <v>330</v>
      </c>
      <c r="D15" s="15" t="s">
        <v>145</v>
      </c>
    </row>
    <row r="16" spans="2:6" ht="17.25" thickBot="1">
      <c r="B16" s="9" t="s">
        <v>331</v>
      </c>
      <c r="D16" s="19" t="s">
        <v>144</v>
      </c>
    </row>
    <row r="17" spans="2:4" ht="17.25" thickBot="1">
      <c r="B17" s="9" t="s">
        <v>332</v>
      </c>
      <c r="D17" s="15" t="s">
        <v>141</v>
      </c>
    </row>
    <row r="18" spans="2:4">
      <c r="B18" s="21" t="s">
        <v>333</v>
      </c>
      <c r="D18" t="s">
        <v>174</v>
      </c>
    </row>
    <row r="19" spans="2:4">
      <c r="B19" t="s">
        <v>334</v>
      </c>
      <c r="D19" t="s">
        <v>177</v>
      </c>
    </row>
    <row r="20" spans="2:4">
      <c r="B20" t="s">
        <v>335</v>
      </c>
      <c r="D20" t="s">
        <v>196</v>
      </c>
    </row>
    <row r="21" spans="2:4">
      <c r="B21" t="s">
        <v>336</v>
      </c>
      <c r="D21" t="s">
        <v>197</v>
      </c>
    </row>
    <row r="22" spans="2:4">
      <c r="B22" t="s">
        <v>337</v>
      </c>
      <c r="D22" t="s">
        <v>201</v>
      </c>
    </row>
    <row r="23" spans="2:4">
      <c r="B23" t="s">
        <v>338</v>
      </c>
      <c r="D23" t="s">
        <v>202</v>
      </c>
    </row>
    <row r="24" spans="2:4">
      <c r="B24" t="s">
        <v>339</v>
      </c>
      <c r="D24" t="s">
        <v>212</v>
      </c>
    </row>
    <row r="25" spans="2:4">
      <c r="B25" t="s">
        <v>340</v>
      </c>
      <c r="D25" t="s">
        <v>213</v>
      </c>
    </row>
    <row r="26" spans="2:4">
      <c r="B26" t="s">
        <v>341</v>
      </c>
      <c r="D26" t="s">
        <v>223</v>
      </c>
    </row>
    <row r="27" spans="2:4">
      <c r="B27" t="s">
        <v>342</v>
      </c>
      <c r="D27" t="s">
        <v>224</v>
      </c>
    </row>
    <row r="28" spans="2:4">
      <c r="B28" t="s">
        <v>343</v>
      </c>
      <c r="D28" t="s">
        <v>225</v>
      </c>
    </row>
    <row r="29" spans="2:4">
      <c r="B29">
        <v>28</v>
      </c>
      <c r="D29" t="s">
        <v>230</v>
      </c>
    </row>
    <row r="30" spans="2:4">
      <c r="B30">
        <v>29</v>
      </c>
      <c r="D30" t="s">
        <v>232</v>
      </c>
    </row>
    <row r="31" spans="2:4">
      <c r="B31" t="s">
        <v>344</v>
      </c>
      <c r="D31" t="s">
        <v>239</v>
      </c>
    </row>
    <row r="32" spans="2:4">
      <c r="B32" t="s">
        <v>345</v>
      </c>
      <c r="D32" t="s">
        <v>241</v>
      </c>
    </row>
    <row r="34" spans="1:5">
      <c r="B34">
        <f>LEN(B16)</f>
        <v>34</v>
      </c>
      <c r="D34">
        <f>LEN(D16)</f>
        <v>16</v>
      </c>
    </row>
    <row r="36" spans="1:5">
      <c r="A36" t="s">
        <v>316</v>
      </c>
      <c r="D36" t="s">
        <v>317</v>
      </c>
      <c r="E36" t="s">
        <v>318</v>
      </c>
    </row>
    <row r="37" spans="1:5">
      <c r="B37" t="s">
        <v>314</v>
      </c>
      <c r="C37" t="s">
        <v>315</v>
      </c>
      <c r="D37" t="s">
        <v>294</v>
      </c>
      <c r="E37" t="str">
        <f>$E$36 &amp; _xlfn.TEXTJOIN(", ", TRUE, B37:D37)&amp; ") VALUES("</f>
        <v>INSERT INTO INVLVD (INVLVD_ID, INVLVD_PRFL, NM) VALUES(</v>
      </c>
    </row>
    <row r="38" spans="1:5">
      <c r="A38">
        <f>FIND("-",B2)</f>
        <v>2</v>
      </c>
      <c r="B38" t="str">
        <f>$A$36 &amp; IFERROR("||'" &amp; MID(B2,A38,LEN(B2)-A38+1) &amp; "',", ",")</f>
        <v>SEQ_INVLVD_PK.NEXTVAL||'-tom-holland',</v>
      </c>
      <c r="C38" s="25" t="s">
        <v>319</v>
      </c>
      <c r="D38" t="str">
        <f>"'"&amp;D2&amp;"');"</f>
        <v>'톰홀랜드');</v>
      </c>
      <c r="E38" t="str">
        <f>$E$37&amp;_xlfn.TEXTJOIN(" ", TRUE, B38:D38)</f>
        <v>INSERT INTO INVLVD (INVLVD_ID, INVLVD_PRFL, NM) VALUES(SEQ_INVLVD_PK.NEXTVAL||'-tom-holland', 'PROFLIE-URL', '톰홀랜드');</v>
      </c>
    </row>
    <row r="39" spans="1:5">
      <c r="A39">
        <f t="shared" ref="A39:A68" si="0">FIND("-",B3)</f>
        <v>2</v>
      </c>
      <c r="B39" t="str">
        <f t="shared" ref="B39:B68" si="1">$A$36 &amp; IFERROR("||'" &amp; MID(B3,A39,LEN(B3)-A39+1) &amp; "',", ",")</f>
        <v>SEQ_INVLVD_PK.NEXTVAL||'-zendaya',</v>
      </c>
      <c r="C39" s="25" t="s">
        <v>319</v>
      </c>
      <c r="D39" t="str">
        <f t="shared" ref="D39:D68" si="2">"'"&amp;D3&amp;"');"</f>
        <v>'젠데이아');</v>
      </c>
      <c r="E39" t="str">
        <f t="shared" ref="E39:E68" si="3">$E$37&amp;_xlfn.TEXTJOIN(" ", TRUE, B39:D39)</f>
        <v>INSERT INTO INVLVD (INVLVD_ID, INVLVD_PRFL, NM) VALUES(SEQ_INVLVD_PK.NEXTVAL||'-zendaya', 'PROFLIE-URL', '젠데이아');</v>
      </c>
    </row>
    <row r="40" spans="1:5">
      <c r="A40">
        <f t="shared" si="0"/>
        <v>2</v>
      </c>
      <c r="B40" t="str">
        <f t="shared" si="1"/>
        <v>SEQ_INVLVD_PK.NEXTVAL||'-mark-ruffalo',</v>
      </c>
      <c r="C40" s="25" t="s">
        <v>319</v>
      </c>
      <c r="D40" t="str">
        <f t="shared" si="2"/>
        <v>'마크 러팔로');</v>
      </c>
      <c r="E40" t="str">
        <f t="shared" si="3"/>
        <v>INSERT INTO INVLVD (INVLVD_ID, INVLVD_PRFL, NM) VALUES(SEQ_INVLVD_PK.NEXTVAL||'-mark-ruffalo', 'PROFLIE-URL', '마크 러팔로');</v>
      </c>
    </row>
    <row r="41" spans="1:5">
      <c r="A41">
        <f t="shared" si="0"/>
        <v>2</v>
      </c>
      <c r="B41" t="str">
        <f t="shared" si="1"/>
        <v>SEQ_INVLVD_PK.NEXTVAL||'-amelia-eve',</v>
      </c>
      <c r="C41" s="25" t="s">
        <v>319</v>
      </c>
      <c r="D41" t="str">
        <f t="shared" si="2"/>
        <v>'어밀리아 이브');</v>
      </c>
      <c r="E41" t="str">
        <f t="shared" si="3"/>
        <v>INSERT INTO INVLVD (INVLVD_ID, INVLVD_PRFL, NM) VALUES(SEQ_INVLVD_PK.NEXTVAL||'-amelia-eve', 'PROFLIE-URL', '어밀리아 이브');</v>
      </c>
    </row>
    <row r="42" spans="1:5">
      <c r="A42">
        <f t="shared" si="0"/>
        <v>2</v>
      </c>
      <c r="B42" t="str">
        <f t="shared" si="1"/>
        <v>SEQ_INVLVD_PK.NEXTVAL||'-island-austin',</v>
      </c>
      <c r="C42" s="25" t="s">
        <v>319</v>
      </c>
      <c r="D42" t="str">
        <f t="shared" si="2"/>
        <v>'아일랜드 오스틴');</v>
      </c>
      <c r="E42" t="str">
        <f t="shared" si="3"/>
        <v>INSERT INTO INVLVD (INVLVD_ID, INVLVD_PRFL, NM) VALUES(SEQ_INVLVD_PK.NEXTVAL||'-island-austin', 'PROFLIE-URL', '아일랜드 오스틴');</v>
      </c>
    </row>
    <row r="43" spans="1:5">
      <c r="A43">
        <f t="shared" si="0"/>
        <v>2</v>
      </c>
      <c r="B43" t="str">
        <f t="shared" si="1"/>
        <v>SEQ_INVLVD_PK.NEXTVAL||'-lin-shaye',</v>
      </c>
      <c r="C43" s="25" t="s">
        <v>319</v>
      </c>
      <c r="D43" t="str">
        <f t="shared" si="2"/>
        <v>'린 샤예');</v>
      </c>
      <c r="E43" t="str">
        <f t="shared" si="3"/>
        <v>INSERT INTO INVLVD (INVLVD_ID, INVLVD_PRFL, NM) VALUES(SEQ_INVLVD_PK.NEXTVAL||'-lin-shaye', 'PROFLIE-URL', '린 샤예');</v>
      </c>
    </row>
    <row r="44" spans="1:5">
      <c r="A44">
        <f t="shared" si="0"/>
        <v>2</v>
      </c>
      <c r="B44" t="str">
        <f t="shared" si="1"/>
        <v>SEQ_INVLVD_PK.NEXTVAL||'-benedict-cumberbatch',</v>
      </c>
      <c r="C44" s="25" t="s">
        <v>319</v>
      </c>
      <c r="D44" t="str">
        <f t="shared" si="2"/>
        <v>'베네딕트 컴버배치');</v>
      </c>
      <c r="E44" t="str">
        <f t="shared" si="3"/>
        <v>INSERT INTO INVLVD (INVLVD_ID, INVLVD_PRFL, NM) VALUES(SEQ_INVLVD_PK.NEXTVAL||'-benedict-cumberbatch', 'PROFLIE-URL', '베네딕트 컴버배치');</v>
      </c>
    </row>
    <row r="45" spans="1:5">
      <c r="A45" t="e">
        <f t="shared" si="0"/>
        <v>#VALUE!</v>
      </c>
      <c r="B45" t="str">
        <f t="shared" si="1"/>
        <v>SEQ_INVLVD_PK.NEXTVAL,</v>
      </c>
      <c r="C45" s="25" t="s">
        <v>319</v>
      </c>
      <c r="D45" t="str">
        <f t="shared" si="2"/>
        <v>'이정재');</v>
      </c>
      <c r="E45" t="str">
        <f t="shared" si="3"/>
        <v>INSERT INTO INVLVD (INVLVD_ID, INVLVD_PRFL, NM) VALUES(SEQ_INVLVD_PK.NEXTVAL, 'PROFLIE-URL', '이정재');</v>
      </c>
    </row>
    <row r="46" spans="1:5">
      <c r="A46" t="e">
        <f t="shared" si="0"/>
        <v>#VALUE!</v>
      </c>
      <c r="B46" t="str">
        <f t="shared" si="1"/>
        <v>SEQ_INVLVD_PK.NEXTVAL,</v>
      </c>
      <c r="C46" s="25" t="s">
        <v>319</v>
      </c>
      <c r="D46" t="str">
        <f t="shared" si="2"/>
        <v>'정우성');</v>
      </c>
      <c r="E46" t="str">
        <f t="shared" si="3"/>
        <v>INSERT INTO INVLVD (INVLVD_ID, INVLVD_PRFL, NM) VALUES(SEQ_INVLVD_PK.NEXTVAL, 'PROFLIE-URL', '정우성');</v>
      </c>
    </row>
    <row r="47" spans="1:5">
      <c r="A47" t="e">
        <f t="shared" si="0"/>
        <v>#VALUE!</v>
      </c>
      <c r="B47" t="str">
        <f t="shared" si="1"/>
        <v>SEQ_INVLVD_PK.NEXTVAL,</v>
      </c>
      <c r="C47" s="25" t="s">
        <v>319</v>
      </c>
      <c r="D47" t="str">
        <f t="shared" si="2"/>
        <v>'전혜진');</v>
      </c>
      <c r="E47" t="str">
        <f t="shared" si="3"/>
        <v>INSERT INTO INVLVD (INVLVD_ID, INVLVD_PRFL, NM) VALUES(SEQ_INVLVD_PK.NEXTVAL, 'PROFLIE-URL', '전혜진');</v>
      </c>
    </row>
    <row r="48" spans="1:5">
      <c r="A48">
        <f t="shared" si="0"/>
        <v>3</v>
      </c>
      <c r="B48" t="str">
        <f t="shared" si="1"/>
        <v>SEQ_INVLVD_PK.NEXTVAL||'-erik-sommers',</v>
      </c>
      <c r="C48" s="25" t="s">
        <v>319</v>
      </c>
      <c r="D48" t="str">
        <f t="shared" si="2"/>
        <v>'에릭 소머즈');</v>
      </c>
      <c r="E48" t="str">
        <f t="shared" si="3"/>
        <v>INSERT INTO INVLVD (INVLVD_ID, INVLVD_PRFL, NM) VALUES(SEQ_INVLVD_PK.NEXTVAL||'-erik-sommers', 'PROFLIE-URL', '에릭 소머즈');</v>
      </c>
    </row>
    <row r="49" spans="1:5">
      <c r="A49">
        <f t="shared" si="0"/>
        <v>3</v>
      </c>
      <c r="B49" t="str">
        <f t="shared" si="1"/>
        <v>SEQ_INVLVD_PK.NEXTVAL||'-chris-mckenna',</v>
      </c>
      <c r="C49" s="25" t="s">
        <v>319</v>
      </c>
      <c r="D49" t="str">
        <f t="shared" si="2"/>
        <v>'크리스 맥케나');</v>
      </c>
      <c r="E49" t="str">
        <f t="shared" si="3"/>
        <v>INSERT INTO INVLVD (INVLVD_ID, INVLVD_PRFL, NM) VALUES(SEQ_INVLVD_PK.NEXTVAL||'-chris-mckenna', 'PROFLIE-URL', '크리스 맥케나');</v>
      </c>
    </row>
    <row r="50" spans="1:5">
      <c r="A50">
        <f t="shared" si="0"/>
        <v>3</v>
      </c>
      <c r="B50" t="str">
        <f t="shared" si="1"/>
        <v>SEQ_INVLVD_PK.NEXTVAL||'-leigh-whannell',</v>
      </c>
      <c r="C50" s="25" t="s">
        <v>319</v>
      </c>
      <c r="D50" t="str">
        <f t="shared" si="2"/>
        <v>'리 워넬');</v>
      </c>
      <c r="E50" t="str">
        <f t="shared" si="3"/>
        <v>INSERT INTO INVLVD (INVLVD_ID, INVLVD_PRFL, NM) VALUES(SEQ_INVLVD_PK.NEXTVAL||'-leigh-whannell', 'PROFLIE-URL', '리 워넬');</v>
      </c>
    </row>
    <row r="51" spans="1:5">
      <c r="A51">
        <f t="shared" si="0"/>
        <v>3</v>
      </c>
      <c r="B51" t="str">
        <f t="shared" si="1"/>
        <v>SEQ_INVLVD_PK.NEXTVAL||'-jacob-chase',</v>
      </c>
      <c r="C51" s="25" t="s">
        <v>319</v>
      </c>
      <c r="D51" t="str">
        <f t="shared" si="2"/>
        <v>'Jacob Chase');</v>
      </c>
      <c r="E51" t="str">
        <f t="shared" si="3"/>
        <v>INSERT INTO INVLVD (INVLVD_ID, INVLVD_PRFL, NM) VALUES(SEQ_INVLVD_PK.NEXTVAL||'-jacob-chase', 'PROFLIE-URL', 'Jacob Chase');</v>
      </c>
    </row>
    <row r="52" spans="1:5">
      <c r="A52">
        <f t="shared" si="0"/>
        <v>3</v>
      </c>
      <c r="B52" t="str">
        <f t="shared" si="1"/>
        <v>SEQ_INVLVD_PK.NEXTVAL||'-david-leslie-johnson-mcgoldrick',</v>
      </c>
      <c r="C52" s="25" t="s">
        <v>319</v>
      </c>
      <c r="D52" t="str">
        <f t="shared" si="2"/>
        <v>'데이비드 레슬리 존슨 맥골드릭');</v>
      </c>
      <c r="E52" t="str">
        <f t="shared" si="3"/>
        <v>INSERT INTO INVLVD (INVLVD_ID, INVLVD_PRFL, NM) VALUES(SEQ_INVLVD_PK.NEXTVAL||'-david-leslie-johnson-mcgoldrick', 'PROFLIE-URL', '데이비드 레슬리 존슨 맥골드릭');</v>
      </c>
    </row>
    <row r="53" spans="1:5">
      <c r="A53">
        <f t="shared" si="0"/>
        <v>3</v>
      </c>
      <c r="B53" t="str">
        <f t="shared" si="1"/>
        <v>SEQ_INVLVD_PK.NEXTVAL||'-stan-lee',</v>
      </c>
      <c r="C53" s="25" t="s">
        <v>319</v>
      </c>
      <c r="D53" t="str">
        <f t="shared" si="2"/>
        <v>'스탠 리');</v>
      </c>
      <c r="E53" t="str">
        <f t="shared" si="3"/>
        <v>INSERT INTO INVLVD (INVLVD_ID, INVLVD_PRFL, NM) VALUES(SEQ_INVLVD_PK.NEXTVAL||'-stan-lee', 'PROFLIE-URL', '스탠 리');</v>
      </c>
    </row>
    <row r="54" spans="1:5">
      <c r="A54">
        <f t="shared" si="0"/>
        <v>3</v>
      </c>
      <c r="B54" t="str">
        <f t="shared" si="1"/>
        <v>SEQ_INVLVD_PK.NEXTVAL||'-maia-reficco',</v>
      </c>
      <c r="C54" s="25" t="s">
        <v>319</v>
      </c>
      <c r="D54" t="str">
        <f t="shared" si="2"/>
        <v>'Maia Reficco');</v>
      </c>
      <c r="E54" t="str">
        <f t="shared" si="3"/>
        <v>INSERT INTO INVLVD (INVLVD_ID, INVLVD_PRFL, NM) VALUES(SEQ_INVLVD_PK.NEXTVAL||'-maia-reficco', 'PROFLIE-URL', 'Maia Reficco');</v>
      </c>
    </row>
    <row r="55" spans="1:5">
      <c r="A55">
        <f t="shared" si="0"/>
        <v>3</v>
      </c>
      <c r="B55" t="str">
        <f t="shared" si="1"/>
        <v>SEQ_INVLVD_PK.NEXTVAL||'-fernando-lindez',</v>
      </c>
      <c r="C55" s="25" t="s">
        <v>319</v>
      </c>
      <c r="D55" t="str">
        <f t="shared" si="2"/>
        <v>'페르난도 린데스');</v>
      </c>
      <c r="E55" t="str">
        <f t="shared" si="3"/>
        <v>INSERT INTO INVLVD (INVLVD_ID, INVLVD_PRFL, NM) VALUES(SEQ_INVLVD_PK.NEXTVAL||'-fernando-lindez', 'PROFLIE-URL', '페르난도 린데스');</v>
      </c>
    </row>
    <row r="56" spans="1:5">
      <c r="A56">
        <f t="shared" si="0"/>
        <v>3</v>
      </c>
      <c r="B56" t="str">
        <f t="shared" si="1"/>
        <v>SEQ_INVLVD_PK.NEXTVAL||'-alan-ritchson',</v>
      </c>
      <c r="C56" s="25" t="s">
        <v>319</v>
      </c>
      <c r="D56" t="str">
        <f t="shared" si="2"/>
        <v>'앨런 리치슨');</v>
      </c>
      <c r="E56" t="str">
        <f t="shared" si="3"/>
        <v>INSERT INTO INVLVD (INVLVD_ID, INVLVD_PRFL, NM) VALUES(SEQ_INVLVD_PK.NEXTVAL||'-alan-ritchson', 'PROFLIE-URL', '앨런 리치슨');</v>
      </c>
    </row>
    <row r="57" spans="1:5">
      <c r="A57">
        <f t="shared" si="0"/>
        <v>3</v>
      </c>
      <c r="B57" t="str">
        <f t="shared" si="1"/>
        <v>SEQ_INVLVD_PK.NEXTVAL||'-ben-foster',</v>
      </c>
      <c r="C57" s="25" t="s">
        <v>319</v>
      </c>
      <c r="D57" t="str">
        <f t="shared" si="2"/>
        <v>'밴 포스터');</v>
      </c>
      <c r="E57" t="str">
        <f t="shared" si="3"/>
        <v>INSERT INTO INVLVD (INVLVD_ID, INVLVD_PRFL, NM) VALUES(SEQ_INVLVD_PK.NEXTVAL||'-ben-foster', 'PROFLIE-URL', '밴 포스터');</v>
      </c>
    </row>
    <row r="58" spans="1:5">
      <c r="A58">
        <f>FIND("-",B22)</f>
        <v>3</v>
      </c>
      <c r="B58" t="str">
        <f t="shared" si="1"/>
        <v>SEQ_INVLVD_PK.NEXTVAL||'-potsy-ponciroli',</v>
      </c>
      <c r="C58" s="25" t="s">
        <v>319</v>
      </c>
      <c r="D58" t="str">
        <f t="shared" si="2"/>
        <v>'Potsy Ponciroli');</v>
      </c>
      <c r="E58" t="str">
        <f t="shared" si="3"/>
        <v>INSERT INTO INVLVD (INVLVD_ID, INVLVD_PRFL, NM) VALUES(SEQ_INVLVD_PK.NEXTVAL||'-potsy-ponciroli', 'PROFLIE-URL', 'Potsy Ponciroli');</v>
      </c>
    </row>
    <row r="59" spans="1:5">
      <c r="A59">
        <f t="shared" si="0"/>
        <v>3</v>
      </c>
      <c r="B59" t="str">
        <f t="shared" si="1"/>
        <v>SEQ_INVLVD_PK.NEXTVAL||'-chad-st-john',</v>
      </c>
      <c r="C59" s="25" t="s">
        <v>319</v>
      </c>
      <c r="D59" t="str">
        <f t="shared" si="2"/>
        <v>'Chad St. John');</v>
      </c>
      <c r="E59" t="str">
        <f t="shared" si="3"/>
        <v>INSERT INTO INVLVD (INVLVD_ID, INVLVD_PRFL, NM) VALUES(SEQ_INVLVD_PK.NEXTVAL||'-chad-st-john', 'PROFLIE-URL', 'Chad St. John');</v>
      </c>
    </row>
    <row r="60" spans="1:5">
      <c r="A60">
        <f t="shared" si="0"/>
        <v>3</v>
      </c>
      <c r="B60" t="str">
        <f t="shared" si="1"/>
        <v>SEQ_INVLVD_PK.NEXTVAL||'-christopher-nolan',</v>
      </c>
      <c r="C60" s="25" t="s">
        <v>319</v>
      </c>
      <c r="D60" t="str">
        <f t="shared" si="2"/>
        <v>'크리스토퍼 놀란');</v>
      </c>
      <c r="E60" t="str">
        <f t="shared" si="3"/>
        <v>INSERT INTO INVLVD (INVLVD_ID, INVLVD_PRFL, NM) VALUES(SEQ_INVLVD_PK.NEXTVAL||'-christopher-nolan', 'PROFLIE-URL', '크리스토퍼 놀란');</v>
      </c>
    </row>
    <row r="61" spans="1:5">
      <c r="A61">
        <f t="shared" si="0"/>
        <v>3</v>
      </c>
      <c r="B61" t="str">
        <f t="shared" si="1"/>
        <v>SEQ_INVLVD_PK.NEXTVAL||'-matt-damon',</v>
      </c>
      <c r="C61" s="25" t="s">
        <v>319</v>
      </c>
      <c r="D61" t="str">
        <f t="shared" si="2"/>
        <v>'맷 데이먼');</v>
      </c>
      <c r="E61" t="str">
        <f t="shared" si="3"/>
        <v>INSERT INTO INVLVD (INVLVD_ID, INVLVD_PRFL, NM) VALUES(SEQ_INVLVD_PK.NEXTVAL||'-matt-damon', 'PROFLIE-URL', '맷 데이먼');</v>
      </c>
    </row>
    <row r="62" spans="1:5">
      <c r="A62">
        <f t="shared" si="0"/>
        <v>3</v>
      </c>
      <c r="B62" t="str">
        <f t="shared" si="1"/>
        <v>SEQ_INVLVD_PK.NEXTVAL||'-chava-cartas',</v>
      </c>
      <c r="C62" s="25" t="s">
        <v>319</v>
      </c>
      <c r="D62" t="str">
        <f t="shared" si="2"/>
        <v>'Chava Cartas');</v>
      </c>
      <c r="E62" t="str">
        <f t="shared" si="3"/>
        <v>INSERT INTO INVLVD (INVLVD_ID, INVLVD_PRFL, NM) VALUES(SEQ_INVLVD_PK.NEXTVAL||'-chava-cartas', 'PROFLIE-URL', 'Chava Cartas');</v>
      </c>
    </row>
    <row r="63" spans="1:5">
      <c r="A63">
        <f t="shared" si="0"/>
        <v>3</v>
      </c>
      <c r="B63" t="str">
        <f t="shared" si="1"/>
        <v>SEQ_INVLVD_PK.NEXTVAL||'-bernardo-esquinca',</v>
      </c>
      <c r="C63" s="25" t="s">
        <v>319</v>
      </c>
      <c r="D63" t="str">
        <f t="shared" si="2"/>
        <v>'Bernardo Esquinca');</v>
      </c>
      <c r="E63" t="str">
        <f t="shared" si="3"/>
        <v>INSERT INTO INVLVD (INVLVD_ID, INVLVD_PRFL, NM) VALUES(SEQ_INVLVD_PK.NEXTVAL||'-bernardo-esquinca', 'PROFLIE-URL', 'Bernardo Esquinca');</v>
      </c>
    </row>
    <row r="64" spans="1:5">
      <c r="A64">
        <f t="shared" si="0"/>
        <v>3</v>
      </c>
      <c r="B64" t="str">
        <f t="shared" si="1"/>
        <v>SEQ_INVLVD_PK.NEXTVAL||'-alfonso-herrera',</v>
      </c>
      <c r="C64" s="25" t="s">
        <v>319</v>
      </c>
      <c r="D64" t="str">
        <f t="shared" si="2"/>
        <v>'Alfonso Herrera');</v>
      </c>
      <c r="E64" t="str">
        <f t="shared" si="3"/>
        <v>INSERT INTO INVLVD (INVLVD_ID, INVLVD_PRFL, NM) VALUES(SEQ_INVLVD_PK.NEXTVAL||'-alfonso-herrera', 'PROFLIE-URL', 'Alfonso Herrera');</v>
      </c>
    </row>
    <row r="65" spans="1:5">
      <c r="A65" t="e">
        <f t="shared" si="0"/>
        <v>#VALUE!</v>
      </c>
      <c r="B65" t="str">
        <f t="shared" si="1"/>
        <v>SEQ_INVLVD_PK.NEXTVAL,</v>
      </c>
      <c r="C65" s="25" t="s">
        <v>319</v>
      </c>
      <c r="D65" t="str">
        <f t="shared" si="2"/>
        <v>'전지현');</v>
      </c>
      <c r="E65" t="str">
        <f t="shared" si="3"/>
        <v>INSERT INTO INVLVD (INVLVD_ID, INVLVD_PRFL, NM) VALUES(SEQ_INVLVD_PK.NEXTVAL, 'PROFLIE-URL', '전지현');</v>
      </c>
    </row>
    <row r="66" spans="1:5">
      <c r="A66" t="e">
        <f t="shared" si="0"/>
        <v>#VALUE!</v>
      </c>
      <c r="B66" t="str">
        <f t="shared" si="1"/>
        <v>SEQ_INVLVD_PK.NEXTVAL,</v>
      </c>
      <c r="C66" s="25" t="s">
        <v>319</v>
      </c>
      <c r="D66" t="str">
        <f t="shared" si="2"/>
        <v>'연상호');</v>
      </c>
      <c r="E66" t="str">
        <f t="shared" si="3"/>
        <v>INSERT INTO INVLVD (INVLVD_ID, INVLVD_PRFL, NM) VALUES(SEQ_INVLVD_PK.NEXTVAL, 'PROFLIE-URL', '연상호');</v>
      </c>
    </row>
    <row r="67" spans="1:5">
      <c r="A67">
        <f t="shared" si="0"/>
        <v>3</v>
      </c>
      <c r="B67" t="str">
        <f t="shared" si="1"/>
        <v>SEQ_INVLVD_PK.NEXTVAL||'-michael-johnston',</v>
      </c>
      <c r="C67" s="25" t="s">
        <v>319</v>
      </c>
      <c r="D67" t="str">
        <f t="shared" si="2"/>
        <v>'마이클 존스턴');</v>
      </c>
      <c r="E67" t="str">
        <f t="shared" si="3"/>
        <v>INSERT INTO INVLVD (INVLVD_ID, INVLVD_PRFL, NM) VALUES(SEQ_INVLVD_PK.NEXTVAL||'-michael-johnston', 'PROFLIE-URL', '마이클 존스턴');</v>
      </c>
    </row>
    <row r="68" spans="1:5">
      <c r="A68">
        <f t="shared" si="0"/>
        <v>3</v>
      </c>
      <c r="B68" t="str">
        <f t="shared" si="1"/>
        <v>SEQ_INVLVD_PK.NEXTVAL||'-curry-barker',</v>
      </c>
      <c r="C68" s="25" t="s">
        <v>319</v>
      </c>
      <c r="D68" t="str">
        <f t="shared" si="2"/>
        <v>'커리 바커');</v>
      </c>
      <c r="E68" t="str">
        <f t="shared" si="3"/>
        <v>INSERT INTO INVLVD (INVLVD_ID, INVLVD_PRFL, NM) VALUES(SEQ_INVLVD_PK.NEXTVAL||'-curry-barker', 'PROFLIE-URL', '커리 바커');</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999B-92ED-4453-A24D-1B730984F0A7}">
  <dimension ref="A1:E33"/>
  <sheetViews>
    <sheetView workbookViewId="0">
      <selection activeCell="K28" sqref="K28"/>
    </sheetView>
  </sheetViews>
  <sheetFormatPr defaultRowHeight="16.5"/>
  <cols>
    <col min="1" max="1" width="11.875" bestFit="1" customWidth="1"/>
    <col min="2" max="2" width="40.25" bestFit="1" customWidth="1"/>
    <col min="3" max="3" width="37.875" bestFit="1" customWidth="1"/>
    <col min="4" max="4" width="10.625" bestFit="1" customWidth="1"/>
  </cols>
  <sheetData>
    <row r="1" spans="1:5">
      <c r="A1" s="17" t="s">
        <v>150</v>
      </c>
      <c r="B1" s="18" t="s">
        <v>151</v>
      </c>
      <c r="C1" s="18" t="s">
        <v>112</v>
      </c>
      <c r="D1" t="s">
        <v>152</v>
      </c>
      <c r="E1" t="s">
        <v>153</v>
      </c>
    </row>
    <row r="2" spans="1:5">
      <c r="A2" s="17">
        <v>1</v>
      </c>
      <c r="B2" s="18" t="s">
        <v>332</v>
      </c>
      <c r="C2" s="18" t="s">
        <v>257</v>
      </c>
      <c r="D2" t="s">
        <v>154</v>
      </c>
      <c r="E2" t="s">
        <v>155</v>
      </c>
    </row>
    <row r="3" spans="1:5">
      <c r="A3" s="17">
        <v>2</v>
      </c>
      <c r="B3" s="18" t="s">
        <v>332</v>
      </c>
      <c r="C3" s="18" t="s">
        <v>297</v>
      </c>
      <c r="D3" t="s">
        <v>154</v>
      </c>
      <c r="E3" t="s">
        <v>155</v>
      </c>
    </row>
    <row r="4" spans="1:5">
      <c r="A4" s="17">
        <v>3</v>
      </c>
      <c r="B4" s="18" t="s">
        <v>70</v>
      </c>
      <c r="C4" s="18" t="s">
        <v>257</v>
      </c>
      <c r="D4" t="s">
        <v>154</v>
      </c>
      <c r="E4" t="s">
        <v>155</v>
      </c>
    </row>
    <row r="5" spans="1:5">
      <c r="A5" s="17">
        <v>4</v>
      </c>
      <c r="B5" s="18" t="s">
        <v>70</v>
      </c>
      <c r="C5" s="18" t="s">
        <v>297</v>
      </c>
      <c r="D5" t="s">
        <v>154</v>
      </c>
      <c r="E5" t="s">
        <v>155</v>
      </c>
    </row>
    <row r="6" spans="1:5">
      <c r="A6" s="17">
        <v>5</v>
      </c>
      <c r="B6" s="18" t="s">
        <v>329</v>
      </c>
      <c r="C6" s="18" t="s">
        <v>296</v>
      </c>
      <c r="D6" t="s">
        <v>154</v>
      </c>
      <c r="E6" t="s">
        <v>155</v>
      </c>
    </row>
    <row r="7" spans="1:5">
      <c r="A7" s="17">
        <v>6</v>
      </c>
      <c r="B7" s="18" t="s">
        <v>328</v>
      </c>
      <c r="C7" s="18" t="s">
        <v>257</v>
      </c>
      <c r="D7" t="s">
        <v>156</v>
      </c>
      <c r="E7" t="s">
        <v>155</v>
      </c>
    </row>
    <row r="8" spans="1:5">
      <c r="A8" s="17">
        <v>7</v>
      </c>
      <c r="B8" s="18" t="s">
        <v>327</v>
      </c>
      <c r="C8" s="18" t="s">
        <v>257</v>
      </c>
      <c r="D8" t="s">
        <v>156</v>
      </c>
      <c r="E8" t="s">
        <v>155</v>
      </c>
    </row>
    <row r="9" spans="1:5">
      <c r="A9" s="17">
        <v>8</v>
      </c>
      <c r="B9" s="18" t="s">
        <v>330</v>
      </c>
      <c r="C9" s="18" t="s">
        <v>296</v>
      </c>
      <c r="D9" t="s">
        <v>157</v>
      </c>
      <c r="E9" t="s">
        <v>155</v>
      </c>
    </row>
    <row r="10" spans="1:5">
      <c r="A10" s="17">
        <v>9</v>
      </c>
      <c r="B10" s="18" t="s">
        <v>331</v>
      </c>
      <c r="C10" s="18" t="s">
        <v>296</v>
      </c>
      <c r="D10" t="s">
        <v>157</v>
      </c>
      <c r="E10" t="s">
        <v>155</v>
      </c>
    </row>
    <row r="11" spans="1:5">
      <c r="A11" s="17">
        <v>10</v>
      </c>
      <c r="B11" s="18" t="s">
        <v>146</v>
      </c>
      <c r="C11" s="18" t="s">
        <v>257</v>
      </c>
      <c r="D11" t="s">
        <v>158</v>
      </c>
      <c r="E11" t="s">
        <v>159</v>
      </c>
    </row>
    <row r="12" spans="1:5">
      <c r="A12" s="17">
        <v>11</v>
      </c>
      <c r="B12" s="18" t="s">
        <v>330</v>
      </c>
      <c r="C12" s="18" t="s">
        <v>296</v>
      </c>
      <c r="D12" t="s">
        <v>158</v>
      </c>
      <c r="E12" t="s">
        <v>159</v>
      </c>
    </row>
    <row r="13" spans="1:5">
      <c r="A13" s="17">
        <v>12</v>
      </c>
      <c r="B13" s="18" t="s">
        <v>330</v>
      </c>
      <c r="C13" s="18" t="s">
        <v>296</v>
      </c>
      <c r="D13" t="s">
        <v>160</v>
      </c>
      <c r="E13" t="s">
        <v>155</v>
      </c>
    </row>
    <row r="14" spans="1:5">
      <c r="A14" s="17">
        <v>13</v>
      </c>
      <c r="B14" s="18" t="s">
        <v>147</v>
      </c>
      <c r="C14" s="18" t="s">
        <v>297</v>
      </c>
      <c r="D14" t="s">
        <v>158</v>
      </c>
      <c r="E14" t="s">
        <v>159</v>
      </c>
    </row>
    <row r="15" spans="1:5">
      <c r="A15" s="17">
        <v>14</v>
      </c>
      <c r="B15" s="18">
        <v>8</v>
      </c>
      <c r="C15" s="18">
        <v>7</v>
      </c>
      <c r="D15" t="s">
        <v>161</v>
      </c>
      <c r="E15" t="s">
        <v>155</v>
      </c>
    </row>
    <row r="16" spans="1:5">
      <c r="A16" s="17">
        <v>15</v>
      </c>
      <c r="B16" s="18">
        <v>8</v>
      </c>
      <c r="C16" s="18">
        <v>7</v>
      </c>
      <c r="D16" t="s">
        <v>158</v>
      </c>
      <c r="E16" t="s">
        <v>159</v>
      </c>
    </row>
    <row r="17" spans="1:5">
      <c r="A17" s="17">
        <v>16</v>
      </c>
      <c r="B17" t="s">
        <v>180</v>
      </c>
      <c r="C17" s="9" t="s">
        <v>298</v>
      </c>
      <c r="D17" s="22" t="s">
        <v>158</v>
      </c>
      <c r="E17" t="s">
        <v>159</v>
      </c>
    </row>
    <row r="18" spans="1:5">
      <c r="A18" s="17">
        <v>17</v>
      </c>
      <c r="B18" t="s">
        <v>181</v>
      </c>
      <c r="C18" s="9" t="s">
        <v>298</v>
      </c>
      <c r="D18" s="22" t="s">
        <v>182</v>
      </c>
      <c r="E18" t="s">
        <v>183</v>
      </c>
    </row>
    <row r="19" spans="1:5">
      <c r="A19" s="17">
        <v>18</v>
      </c>
      <c r="B19" t="s">
        <v>184</v>
      </c>
      <c r="C19" s="9" t="s">
        <v>176</v>
      </c>
      <c r="D19" s="22" t="s">
        <v>182</v>
      </c>
      <c r="E19" t="s">
        <v>149</v>
      </c>
    </row>
    <row r="20" spans="1:5">
      <c r="A20" s="17">
        <v>19</v>
      </c>
      <c r="B20" t="s">
        <v>337</v>
      </c>
      <c r="C20" s="9" t="s">
        <v>195</v>
      </c>
      <c r="D20" t="s">
        <v>158</v>
      </c>
      <c r="E20" t="s">
        <v>159</v>
      </c>
    </row>
    <row r="21" spans="1:5">
      <c r="A21" s="17">
        <v>20</v>
      </c>
      <c r="B21" t="s">
        <v>338</v>
      </c>
      <c r="C21" s="9" t="s">
        <v>198</v>
      </c>
      <c r="D21" t="s">
        <v>161</v>
      </c>
      <c r="E21" t="s">
        <v>149</v>
      </c>
    </row>
    <row r="22" spans="1:5">
      <c r="A22" s="17">
        <v>21</v>
      </c>
      <c r="B22" t="s">
        <v>339</v>
      </c>
      <c r="C22" t="s">
        <v>300</v>
      </c>
      <c r="D22" t="s">
        <v>158</v>
      </c>
      <c r="E22" t="s">
        <v>159</v>
      </c>
    </row>
    <row r="23" spans="1:5">
      <c r="A23" s="17">
        <v>22</v>
      </c>
      <c r="B23" t="s">
        <v>339</v>
      </c>
      <c r="C23" t="s">
        <v>300</v>
      </c>
      <c r="D23" t="s">
        <v>161</v>
      </c>
      <c r="E23" t="s">
        <v>149</v>
      </c>
    </row>
    <row r="24" spans="1:5">
      <c r="A24" s="17">
        <v>23</v>
      </c>
      <c r="B24" t="s">
        <v>341</v>
      </c>
      <c r="C24" t="s">
        <v>301</v>
      </c>
      <c r="D24" t="s">
        <v>158</v>
      </c>
      <c r="E24" t="s">
        <v>159</v>
      </c>
    </row>
    <row r="25" spans="1:5">
      <c r="A25" s="17">
        <v>24</v>
      </c>
      <c r="B25" t="s">
        <v>342</v>
      </c>
      <c r="C25" t="s">
        <v>221</v>
      </c>
      <c r="D25" t="s">
        <v>161</v>
      </c>
      <c r="E25" t="s">
        <v>149</v>
      </c>
    </row>
    <row r="26" spans="1:5">
      <c r="A26" s="17">
        <v>25</v>
      </c>
      <c r="B26">
        <v>29</v>
      </c>
      <c r="C26" s="9">
        <v>1375646</v>
      </c>
      <c r="D26" t="s">
        <v>158</v>
      </c>
      <c r="E26" t="s">
        <v>159</v>
      </c>
    </row>
    <row r="27" spans="1:5">
      <c r="A27" s="17">
        <v>26</v>
      </c>
      <c r="B27">
        <v>29</v>
      </c>
      <c r="C27" s="9">
        <v>1375646</v>
      </c>
      <c r="D27" t="s">
        <v>161</v>
      </c>
      <c r="E27" t="s">
        <v>149</v>
      </c>
    </row>
    <row r="28" spans="1:5">
      <c r="A28" s="17">
        <v>27</v>
      </c>
      <c r="B28" t="s">
        <v>345</v>
      </c>
      <c r="C28" s="9" t="s">
        <v>302</v>
      </c>
      <c r="D28" t="s">
        <v>158</v>
      </c>
      <c r="E28" t="s">
        <v>159</v>
      </c>
    </row>
    <row r="29" spans="1:5">
      <c r="A29" s="17">
        <v>28</v>
      </c>
      <c r="B29" t="s">
        <v>242</v>
      </c>
      <c r="C29" s="9" t="s">
        <v>243</v>
      </c>
      <c r="D29" t="s">
        <v>161</v>
      </c>
      <c r="E29" t="s">
        <v>149</v>
      </c>
    </row>
    <row r="32" spans="1:5">
      <c r="D32">
        <f>LEN(D6)</f>
        <v>10</v>
      </c>
    </row>
    <row r="33" spans="4:4">
      <c r="D33">
        <f>LEN(D13)</f>
        <v>10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5691-1947-401B-822E-DCDE6E4A7E20}">
  <dimension ref="A1:D44"/>
  <sheetViews>
    <sheetView workbookViewId="0">
      <selection activeCell="D45" sqref="D45:D58"/>
    </sheetView>
  </sheetViews>
  <sheetFormatPr defaultRowHeight="16.5"/>
  <cols>
    <col min="1" max="1" width="11.625" bestFit="1" customWidth="1"/>
    <col min="2" max="2" width="28.25" bestFit="1" customWidth="1"/>
    <col min="3" max="3" width="35.375" bestFit="1" customWidth="1"/>
    <col min="4" max="4" width="14.875" bestFit="1" customWidth="1"/>
  </cols>
  <sheetData>
    <row r="1" spans="1:4">
      <c r="A1" s="9" t="s">
        <v>117</v>
      </c>
      <c r="B1" s="12" t="s">
        <v>179</v>
      </c>
      <c r="C1" s="12" t="s">
        <v>112</v>
      </c>
      <c r="D1" t="s">
        <v>118</v>
      </c>
    </row>
    <row r="2" spans="1:4">
      <c r="A2" s="9">
        <v>1</v>
      </c>
      <c r="B2" s="12" t="s">
        <v>320</v>
      </c>
      <c r="C2" s="12" t="s">
        <v>257</v>
      </c>
      <c r="D2" t="s">
        <v>119</v>
      </c>
    </row>
    <row r="3" spans="1:4">
      <c r="A3" s="9">
        <v>2</v>
      </c>
      <c r="B3" s="12" t="s">
        <v>320</v>
      </c>
      <c r="C3" s="12" t="s">
        <v>257</v>
      </c>
      <c r="D3" t="s">
        <v>120</v>
      </c>
    </row>
    <row r="4" spans="1:4">
      <c r="A4" s="9">
        <v>3</v>
      </c>
      <c r="B4" s="12" t="s">
        <v>320</v>
      </c>
      <c r="C4" s="12" t="s">
        <v>297</v>
      </c>
      <c r="D4" t="s">
        <v>119</v>
      </c>
    </row>
    <row r="5" spans="1:4">
      <c r="A5" s="9">
        <v>4</v>
      </c>
      <c r="B5" s="12" t="s">
        <v>320</v>
      </c>
      <c r="C5" s="12" t="s">
        <v>297</v>
      </c>
      <c r="D5" t="s">
        <v>120</v>
      </c>
    </row>
    <row r="6" spans="1:4">
      <c r="A6" s="9">
        <v>5</v>
      </c>
      <c r="B6" s="12" t="s">
        <v>321</v>
      </c>
      <c r="C6" s="12" t="s">
        <v>257</v>
      </c>
      <c r="D6" t="s">
        <v>121</v>
      </c>
    </row>
    <row r="7" spans="1:4">
      <c r="A7" s="9">
        <v>6</v>
      </c>
      <c r="B7" s="12" t="s">
        <v>321</v>
      </c>
      <c r="C7" s="12" t="s">
        <v>297</v>
      </c>
      <c r="D7" t="s">
        <v>121</v>
      </c>
    </row>
    <row r="8" spans="1:4">
      <c r="A8" s="9">
        <v>7</v>
      </c>
      <c r="B8" s="12" t="s">
        <v>322</v>
      </c>
      <c r="C8" s="12" t="s">
        <v>257</v>
      </c>
      <c r="D8" t="s">
        <v>122</v>
      </c>
    </row>
    <row r="9" spans="1:4">
      <c r="A9" s="9">
        <v>8</v>
      </c>
      <c r="B9" s="12" t="s">
        <v>322</v>
      </c>
      <c r="C9" s="12" t="s">
        <v>257</v>
      </c>
      <c r="D9" t="s">
        <v>123</v>
      </c>
    </row>
    <row r="10" spans="1:4">
      <c r="A10" s="9">
        <v>9</v>
      </c>
      <c r="B10" s="12" t="s">
        <v>323</v>
      </c>
      <c r="C10" s="12" t="s">
        <v>296</v>
      </c>
      <c r="D10" t="s">
        <v>97</v>
      </c>
    </row>
    <row r="11" spans="1:4">
      <c r="A11" s="9">
        <v>10</v>
      </c>
      <c r="B11" s="12" t="s">
        <v>324</v>
      </c>
      <c r="C11" s="12" t="s">
        <v>296</v>
      </c>
      <c r="D11" t="s">
        <v>98</v>
      </c>
    </row>
    <row r="12" spans="1:4">
      <c r="A12" s="9">
        <v>11</v>
      </c>
      <c r="B12" s="12" t="s">
        <v>325</v>
      </c>
      <c r="C12" s="12" t="s">
        <v>296</v>
      </c>
      <c r="D12" t="s">
        <v>99</v>
      </c>
    </row>
    <row r="13" spans="1:4">
      <c r="A13" s="9">
        <v>12</v>
      </c>
      <c r="B13" s="12" t="s">
        <v>326</v>
      </c>
      <c r="C13" s="12" t="s">
        <v>297</v>
      </c>
      <c r="D13" t="s">
        <v>124</v>
      </c>
    </row>
    <row r="14" spans="1:4">
      <c r="A14" s="9">
        <v>13</v>
      </c>
      <c r="B14" s="21" t="s">
        <v>333</v>
      </c>
      <c r="C14" s="9" t="s">
        <v>298</v>
      </c>
      <c r="D14" s="22" t="s">
        <v>175</v>
      </c>
    </row>
    <row r="15" spans="1:4">
      <c r="A15" s="9">
        <v>14</v>
      </c>
      <c r="B15" t="s">
        <v>334</v>
      </c>
      <c r="C15" s="9" t="s">
        <v>176</v>
      </c>
      <c r="D15" s="22" t="s">
        <v>178</v>
      </c>
    </row>
    <row r="16" spans="1:4">
      <c r="A16" s="9">
        <v>15</v>
      </c>
      <c r="B16" t="s">
        <v>335</v>
      </c>
      <c r="C16" s="9" t="s">
        <v>195</v>
      </c>
      <c r="D16" s="22" t="s">
        <v>199</v>
      </c>
    </row>
    <row r="17" spans="1:4">
      <c r="A17" s="9">
        <v>16</v>
      </c>
      <c r="B17" t="s">
        <v>336</v>
      </c>
      <c r="C17" s="9" t="s">
        <v>198</v>
      </c>
      <c r="D17" s="22" t="s">
        <v>200</v>
      </c>
    </row>
    <row r="18" spans="1:4">
      <c r="A18" s="9">
        <v>17</v>
      </c>
      <c r="B18" t="s">
        <v>340</v>
      </c>
      <c r="C18" s="9" t="s">
        <v>300</v>
      </c>
      <c r="D18" s="22" t="s">
        <v>214</v>
      </c>
    </row>
    <row r="19" spans="1:4">
      <c r="A19" s="9">
        <v>18</v>
      </c>
      <c r="B19" s="12" t="s">
        <v>320</v>
      </c>
      <c r="C19" s="9" t="s">
        <v>300</v>
      </c>
      <c r="D19" s="22" t="s">
        <v>215</v>
      </c>
    </row>
    <row r="20" spans="1:4">
      <c r="A20" s="9">
        <v>19</v>
      </c>
      <c r="B20" t="s">
        <v>343</v>
      </c>
      <c r="C20" t="s">
        <v>301</v>
      </c>
      <c r="D20" s="22" t="s">
        <v>226</v>
      </c>
    </row>
    <row r="21" spans="1:4">
      <c r="A21" s="9">
        <v>20</v>
      </c>
      <c r="B21">
        <v>28</v>
      </c>
      <c r="C21" s="9">
        <v>1375646</v>
      </c>
      <c r="D21" s="22" t="s">
        <v>231</v>
      </c>
    </row>
    <row r="22" spans="1:4">
      <c r="B22" t="s">
        <v>344</v>
      </c>
      <c r="C22" s="9" t="s">
        <v>302</v>
      </c>
      <c r="D22" s="22" t="s">
        <v>240</v>
      </c>
    </row>
    <row r="24" spans="1:4">
      <c r="D24">
        <f>LEN(D2)</f>
        <v>12</v>
      </c>
    </row>
    <row r="25" spans="1:4">
      <c r="D25">
        <f t="shared" ref="D25:D44" si="0">LEN(D3)</f>
        <v>10</v>
      </c>
    </row>
    <row r="26" spans="1:4">
      <c r="D26">
        <f t="shared" si="0"/>
        <v>12</v>
      </c>
    </row>
    <row r="27" spans="1:4">
      <c r="D27">
        <f t="shared" si="0"/>
        <v>10</v>
      </c>
    </row>
    <row r="28" spans="1:4">
      <c r="D28">
        <f t="shared" si="0"/>
        <v>2</v>
      </c>
    </row>
    <row r="29" spans="1:4">
      <c r="D29">
        <f t="shared" si="0"/>
        <v>2</v>
      </c>
    </row>
    <row r="30" spans="1:4">
      <c r="D30">
        <f t="shared" si="0"/>
        <v>12</v>
      </c>
    </row>
    <row r="31" spans="1:4">
      <c r="D31">
        <f t="shared" si="0"/>
        <v>4</v>
      </c>
    </row>
    <row r="32" spans="1:4">
      <c r="D32">
        <f t="shared" si="0"/>
        <v>10</v>
      </c>
    </row>
    <row r="33" spans="4:4">
      <c r="D33">
        <f t="shared" si="0"/>
        <v>9</v>
      </c>
    </row>
    <row r="34" spans="4:4">
      <c r="D34">
        <f t="shared" si="0"/>
        <v>13</v>
      </c>
    </row>
    <row r="35" spans="4:4">
      <c r="D35">
        <f t="shared" si="0"/>
        <v>14</v>
      </c>
    </row>
    <row r="36" spans="4:4">
      <c r="D36">
        <f t="shared" si="0"/>
        <v>15</v>
      </c>
    </row>
    <row r="37" spans="4:4">
      <c r="D37">
        <f t="shared" si="0"/>
        <v>6</v>
      </c>
    </row>
    <row r="38" spans="4:4">
      <c r="D38">
        <f t="shared" si="0"/>
        <v>11</v>
      </c>
    </row>
    <row r="39" spans="4:4">
      <c r="D39">
        <f t="shared" si="0"/>
        <v>8</v>
      </c>
    </row>
    <row r="40" spans="4:4">
      <c r="D40">
        <f t="shared" si="0"/>
        <v>8</v>
      </c>
    </row>
    <row r="41" spans="4:4">
      <c r="D41">
        <f t="shared" si="0"/>
        <v>10</v>
      </c>
    </row>
    <row r="42" spans="4:4">
      <c r="D42">
        <f t="shared" si="0"/>
        <v>7</v>
      </c>
    </row>
    <row r="43" spans="4:4">
      <c r="D43">
        <f t="shared" si="0"/>
        <v>13</v>
      </c>
    </row>
    <row r="44" spans="4:4">
      <c r="D44">
        <f t="shared" si="0"/>
        <v>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23C8-BE82-45C8-B21F-30D61A68A539}">
  <dimension ref="A1:D46"/>
  <sheetViews>
    <sheetView topLeftCell="A22" workbookViewId="0">
      <selection activeCell="B20" sqref="B20"/>
    </sheetView>
  </sheetViews>
  <sheetFormatPr defaultRowHeight="16.5"/>
  <cols>
    <col min="1" max="1" width="23.75" bestFit="1" customWidth="1"/>
    <col min="2" max="2" width="28.25" bestFit="1" customWidth="1"/>
    <col min="3" max="3" width="23.25" bestFit="1" customWidth="1"/>
    <col min="4" max="4" width="35.875" bestFit="1" customWidth="1"/>
  </cols>
  <sheetData>
    <row r="1" spans="2:4">
      <c r="B1" s="9" t="s">
        <v>72</v>
      </c>
      <c r="C1" t="s">
        <v>73</v>
      </c>
      <c r="D1" s="12"/>
    </row>
    <row r="2" spans="2:4">
      <c r="B2" s="9" t="s">
        <v>350</v>
      </c>
      <c r="C2" t="s">
        <v>36</v>
      </c>
      <c r="D2" s="12"/>
    </row>
    <row r="3" spans="2:4">
      <c r="B3" s="9" t="s">
        <v>351</v>
      </c>
      <c r="C3" t="s">
        <v>37</v>
      </c>
      <c r="D3" s="12"/>
    </row>
    <row r="4" spans="2:4">
      <c r="B4" s="9" t="s">
        <v>352</v>
      </c>
      <c r="C4" t="s">
        <v>38</v>
      </c>
      <c r="D4" s="12"/>
    </row>
    <row r="5" spans="2:4">
      <c r="B5" s="9" t="s">
        <v>353</v>
      </c>
      <c r="C5" t="s">
        <v>104</v>
      </c>
      <c r="D5" s="12"/>
    </row>
    <row r="6" spans="2:4">
      <c r="B6" s="9" t="s">
        <v>354</v>
      </c>
      <c r="C6" t="s">
        <v>115</v>
      </c>
      <c r="D6" s="12"/>
    </row>
    <row r="7" spans="2:4">
      <c r="B7" s="9" t="s">
        <v>355</v>
      </c>
      <c r="C7" t="s">
        <v>116</v>
      </c>
      <c r="D7" s="12"/>
    </row>
    <row r="8" spans="2:4">
      <c r="B8" s="9" t="s">
        <v>356</v>
      </c>
      <c r="C8" t="s">
        <v>134</v>
      </c>
      <c r="D8" s="12"/>
    </row>
    <row r="9" spans="2:4">
      <c r="B9" s="9" t="s">
        <v>357</v>
      </c>
      <c r="C9" t="s">
        <v>135</v>
      </c>
      <c r="D9" s="12"/>
    </row>
    <row r="10" spans="2:4">
      <c r="B10" s="9" t="s">
        <v>358</v>
      </c>
      <c r="C10" t="s">
        <v>136</v>
      </c>
      <c r="D10" s="12"/>
    </row>
    <row r="11" spans="2:4">
      <c r="B11" s="9" t="s">
        <v>359</v>
      </c>
      <c r="C11" t="s">
        <v>185</v>
      </c>
    </row>
    <row r="12" spans="2:4">
      <c r="B12" t="s">
        <v>360</v>
      </c>
      <c r="C12" t="s">
        <v>186</v>
      </c>
    </row>
    <row r="13" spans="2:4">
      <c r="B13" t="s">
        <v>361</v>
      </c>
      <c r="C13" t="s">
        <v>192</v>
      </c>
    </row>
    <row r="14" spans="2:4">
      <c r="B14" t="s">
        <v>362</v>
      </c>
      <c r="C14" t="s">
        <v>203</v>
      </c>
    </row>
    <row r="15" spans="2:4">
      <c r="B15" t="s">
        <v>363</v>
      </c>
      <c r="C15" t="s">
        <v>210</v>
      </c>
    </row>
    <row r="16" spans="2:4">
      <c r="B16" t="s">
        <v>364</v>
      </c>
      <c r="C16" t="s">
        <v>216</v>
      </c>
    </row>
    <row r="17" spans="1:4">
      <c r="B17" t="s">
        <v>365</v>
      </c>
      <c r="C17" t="s">
        <v>227</v>
      </c>
    </row>
    <row r="18" spans="1:4">
      <c r="B18" t="s">
        <v>366</v>
      </c>
      <c r="C18" t="s">
        <v>228</v>
      </c>
    </row>
    <row r="19" spans="1:4">
      <c r="B19" t="s">
        <v>367</v>
      </c>
      <c r="C19" t="s">
        <v>229</v>
      </c>
    </row>
    <row r="20" spans="1:4">
      <c r="B20" t="s">
        <v>368</v>
      </c>
      <c r="C20" t="s">
        <v>244</v>
      </c>
    </row>
    <row r="23" spans="1:4">
      <c r="B23">
        <f>LEN(B12)</f>
        <v>25</v>
      </c>
      <c r="C23">
        <f>LEN(C12)</f>
        <v>22</v>
      </c>
    </row>
    <row r="24" spans="1:4">
      <c r="B24">
        <f>LEN(B18)</f>
        <v>23</v>
      </c>
    </row>
    <row r="26" spans="1:4">
      <c r="A26" t="s">
        <v>346</v>
      </c>
      <c r="D26" t="s">
        <v>349</v>
      </c>
    </row>
    <row r="27" spans="1:4">
      <c r="B27" t="s">
        <v>347</v>
      </c>
      <c r="C27" t="s">
        <v>348</v>
      </c>
      <c r="D27" t="str">
        <f>$D$26&amp;_xlfn.TEXTJOIN(",",TRUE,B27:C27)&amp; ") VALUES("</f>
        <v>INSERT INTO KWRD(KWRD_ID,KWRD) VALUES(</v>
      </c>
    </row>
    <row r="28" spans="1:4">
      <c r="A28">
        <f>FIND("-",B2)</f>
        <v>2</v>
      </c>
      <c r="B28" t="str">
        <f>$A$26&amp;"||'"&amp;MID(B2,A28,LEN(B2)-A28+1)&amp; "', "</f>
        <v xml:space="preserve">SEQ_KWRD_PK.NEXTVAL||'-new-york-city', </v>
      </c>
      <c r="C28" t="str">
        <f>"'"&amp;C2&amp;"');"</f>
        <v>'new york city');</v>
      </c>
      <c r="D28" t="str">
        <f>$D$27 &amp; _xlfn.TEXTJOIN("", TRUE,B28:C28)</f>
        <v>INSERT INTO KWRD(KWRD_ID,KWRD) VALUES(SEQ_KWRD_PK.NEXTVAL||'-new-york-city', 'new york city');</v>
      </c>
    </row>
    <row r="29" spans="1:4">
      <c r="A29">
        <f t="shared" ref="A29:A65" si="0">FIND("-",B3)</f>
        <v>2</v>
      </c>
      <c r="B29" t="str">
        <f t="shared" ref="B29:B46" si="1">$A$26&amp;"||'"&amp;MID(B3,A29,LEN(B3)-A29+1)&amp; "', "</f>
        <v xml:space="preserve">SEQ_KWRD_PK.NEXTVAL||'-secret-identity', </v>
      </c>
      <c r="C29" t="str">
        <f t="shared" ref="C29:C46" si="2">"'"&amp;C3&amp;"');"</f>
        <v>'secret identity');</v>
      </c>
      <c r="D29" t="str">
        <f t="shared" ref="D29:D46" si="3">$D$27 &amp; _xlfn.TEXTJOIN("", TRUE,B29:C29)</f>
        <v>INSERT INTO KWRD(KWRD_ID,KWRD) VALUES(SEQ_KWRD_PK.NEXTVAL||'-secret-identity', 'secret identity');</v>
      </c>
    </row>
    <row r="30" spans="1:4">
      <c r="A30">
        <f t="shared" si="0"/>
        <v>2</v>
      </c>
      <c r="B30" t="str">
        <f t="shared" si="1"/>
        <v xml:space="preserve">SEQ_KWRD_PK.NEXTVAL||'-hero', </v>
      </c>
      <c r="C30" t="str">
        <f t="shared" si="2"/>
        <v>'hero');</v>
      </c>
      <c r="D30" t="str">
        <f t="shared" si="3"/>
        <v>INSERT INTO KWRD(KWRD_ID,KWRD) VALUES(SEQ_KWRD_PK.NEXTVAL||'-hero', 'hero');</v>
      </c>
    </row>
    <row r="31" spans="1:4">
      <c r="A31">
        <f t="shared" si="0"/>
        <v>2</v>
      </c>
      <c r="B31" t="str">
        <f t="shared" si="1"/>
        <v xml:space="preserve">SEQ_KWRD_PK.NEXTVAL||'-haunted-house', </v>
      </c>
      <c r="C31" t="str">
        <f t="shared" si="2"/>
        <v>'haunted house');</v>
      </c>
      <c r="D31" t="str">
        <f t="shared" si="3"/>
        <v>INSERT INTO KWRD(KWRD_ID,KWRD) VALUES(SEQ_KWRD_PK.NEXTVAL||'-haunted-house', 'haunted house');</v>
      </c>
    </row>
    <row r="32" spans="1:4">
      <c r="A32">
        <f t="shared" si="0"/>
        <v>2</v>
      </c>
      <c r="B32" t="str">
        <f t="shared" si="1"/>
        <v xml:space="preserve">SEQ_KWRD_PK.NEXTVAL||'-supernatural', </v>
      </c>
      <c r="C32" t="str">
        <f t="shared" si="2"/>
        <v>'supernatural');</v>
      </c>
      <c r="D32" t="str">
        <f t="shared" si="3"/>
        <v>INSERT INTO KWRD(KWRD_ID,KWRD) VALUES(SEQ_KWRD_PK.NEXTVAL||'-supernatural', 'supernatural');</v>
      </c>
    </row>
    <row r="33" spans="1:4">
      <c r="A33">
        <f t="shared" si="0"/>
        <v>2</v>
      </c>
      <c r="B33" t="str">
        <f t="shared" si="1"/>
        <v xml:space="preserve">SEQ_KWRD_PK.NEXTVAL||'-cult', </v>
      </c>
      <c r="C33" t="str">
        <f t="shared" si="2"/>
        <v>'cult');</v>
      </c>
      <c r="D33" t="str">
        <f t="shared" si="3"/>
        <v>INSERT INTO KWRD(KWRD_ID,KWRD) VALUES(SEQ_KWRD_PK.NEXTVAL||'-cult', 'cult');</v>
      </c>
    </row>
    <row r="34" spans="1:4">
      <c r="A34">
        <f t="shared" si="0"/>
        <v>2</v>
      </c>
      <c r="B34" t="str">
        <f t="shared" si="1"/>
        <v xml:space="preserve">SEQ_KWRD_PK.NEXTVAL||'-spy', </v>
      </c>
      <c r="C34" t="str">
        <f t="shared" si="2"/>
        <v>'spy');</v>
      </c>
      <c r="D34" t="str">
        <f t="shared" si="3"/>
        <v>INSERT INTO KWRD(KWRD_ID,KWRD) VALUES(SEQ_KWRD_PK.NEXTVAL||'-spy', 'spy');</v>
      </c>
    </row>
    <row r="35" spans="1:4">
      <c r="A35">
        <f t="shared" si="0"/>
        <v>2</v>
      </c>
      <c r="B35" t="str">
        <f t="shared" si="1"/>
        <v xml:space="preserve">SEQ_KWRD_PK.NEXTVAL||'-assassin', </v>
      </c>
      <c r="C35" t="str">
        <f t="shared" si="2"/>
        <v>'assassin');</v>
      </c>
      <c r="D35" t="str">
        <f t="shared" si="3"/>
        <v>INSERT INTO KWRD(KWRD_ID,KWRD) VALUES(SEQ_KWRD_PK.NEXTVAL||'-assassin', 'assassin');</v>
      </c>
    </row>
    <row r="36" spans="1:4">
      <c r="A36">
        <f t="shared" si="0"/>
        <v>2</v>
      </c>
      <c r="B36" t="str">
        <f t="shared" si="1"/>
        <v xml:space="preserve">SEQ_KWRD_PK.NEXTVAL||'-intelligence', </v>
      </c>
      <c r="C36" t="str">
        <f t="shared" si="2"/>
        <v>'intelligence');</v>
      </c>
      <c r="D36" t="str">
        <f t="shared" si="3"/>
        <v>INSERT INTO KWRD(KWRD_ID,KWRD) VALUES(SEQ_KWRD_PK.NEXTVAL||'-intelligence', 'intelligence');</v>
      </c>
    </row>
    <row r="37" spans="1:4">
      <c r="A37">
        <f t="shared" si="0"/>
        <v>3</v>
      </c>
      <c r="B37" t="str">
        <f t="shared" si="1"/>
        <v xml:space="preserve">SEQ_KWRD_PK.NEXTVAL||'-spain', </v>
      </c>
      <c r="C37" t="str">
        <f t="shared" si="2"/>
        <v>'spain');</v>
      </c>
      <c r="D37" t="str">
        <f t="shared" si="3"/>
        <v>INSERT INTO KWRD(KWRD_ID,KWRD) VALUES(SEQ_KWRD_PK.NEXTVAL||'-spain', 'spain');</v>
      </c>
    </row>
    <row r="38" spans="1:4">
      <c r="A38">
        <f t="shared" si="0"/>
        <v>3</v>
      </c>
      <c r="B38" t="str">
        <f t="shared" si="1"/>
        <v xml:space="preserve">SEQ_KWRD_PK.NEXTVAL||'-based-on-novel-or-book', </v>
      </c>
      <c r="C38" t="str">
        <f t="shared" si="2"/>
        <v>'based on novel or book');</v>
      </c>
      <c r="D38" t="str">
        <f t="shared" si="3"/>
        <v>INSERT INTO KWRD(KWRD_ID,KWRD) VALUES(SEQ_KWRD_PK.NEXTVAL||'-based-on-novel-or-book', 'based on novel or book');</v>
      </c>
    </row>
    <row r="39" spans="1:4">
      <c r="A39">
        <f t="shared" si="0"/>
        <v>3</v>
      </c>
      <c r="B39" t="str">
        <f t="shared" si="1"/>
        <v xml:space="preserve">SEQ_KWRD_PK.NEXTVAL||'-1970s', </v>
      </c>
      <c r="C39" t="str">
        <f t="shared" si="2"/>
        <v>'1970s');</v>
      </c>
      <c r="D39" t="str">
        <f t="shared" si="3"/>
        <v>INSERT INTO KWRD(KWRD_ID,KWRD) VALUES(SEQ_KWRD_PK.NEXTVAL||'-1970s', '1970s');</v>
      </c>
    </row>
    <row r="40" spans="1:4">
      <c r="A40">
        <f t="shared" si="0"/>
        <v>3</v>
      </c>
      <c r="B40" t="str">
        <f t="shared" si="1"/>
        <v xml:space="preserve">SEQ_KWRD_PK.NEXTVAL||'-gangste', </v>
      </c>
      <c r="C40" t="str">
        <f t="shared" si="2"/>
        <v>'gangster');</v>
      </c>
      <c r="D40" t="str">
        <f t="shared" si="3"/>
        <v>INSERT INTO KWRD(KWRD_ID,KWRD) VALUES(SEQ_KWRD_PK.NEXTVAL||'-gangste', 'gangster');</v>
      </c>
    </row>
    <row r="41" spans="1:4">
      <c r="A41">
        <f t="shared" si="0"/>
        <v>3</v>
      </c>
      <c r="B41" t="str">
        <f t="shared" si="1"/>
        <v xml:space="preserve">SEQ_KWRD_PK.NEXTVAL||'-greek-mythology', </v>
      </c>
      <c r="C41" t="str">
        <f t="shared" si="2"/>
        <v>'greek mythology');</v>
      </c>
      <c r="D41" t="str">
        <f t="shared" si="3"/>
        <v>INSERT INTO KWRD(KWRD_ID,KWRD) VALUES(SEQ_KWRD_PK.NEXTVAL||'-greek-mythology', 'greek mythology');</v>
      </c>
    </row>
    <row r="42" spans="1:4">
      <c r="A42">
        <f t="shared" si="0"/>
        <v>3</v>
      </c>
      <c r="B42" t="str">
        <f t="shared" si="1"/>
        <v xml:space="preserve">SEQ_KWRD_PK.NEXTVAL||'-trojan-war', </v>
      </c>
      <c r="C42" t="str">
        <f t="shared" si="2"/>
        <v>'trojan war');</v>
      </c>
      <c r="D42" t="str">
        <f t="shared" si="3"/>
        <v>INSERT INTO KWRD(KWRD_ID,KWRD) VALUES(SEQ_KWRD_PK.NEXTVAL||'-trojan-war', 'trojan war');</v>
      </c>
    </row>
    <row r="43" spans="1:4">
      <c r="A43">
        <f t="shared" si="0"/>
        <v>3</v>
      </c>
      <c r="B43" t="str">
        <f t="shared" si="1"/>
        <v xml:space="preserve">SEQ_KWRD_PK.NEXTVAL||'-fast-paced', </v>
      </c>
      <c r="C43" t="str">
        <f t="shared" si="2"/>
        <v>'fast paced');</v>
      </c>
      <c r="D43" t="str">
        <f t="shared" si="3"/>
        <v>INSERT INTO KWRD(KWRD_ID,KWRD) VALUES(SEQ_KWRD_PK.NEXTVAL||'-fast-paced', 'fast paced');</v>
      </c>
    </row>
    <row r="44" spans="1:4">
      <c r="A44">
        <f t="shared" si="0"/>
        <v>3</v>
      </c>
      <c r="B44" t="str">
        <f t="shared" si="1"/>
        <v xml:space="preserve">SEQ_KWRD_PK.NEXTVAL||'-based-on-true-events', </v>
      </c>
      <c r="C44" t="str">
        <f t="shared" si="2"/>
        <v>'based on true events');</v>
      </c>
      <c r="D44" t="str">
        <f t="shared" si="3"/>
        <v>INSERT INTO KWRD(KWRD_ID,KWRD) VALUES(SEQ_KWRD_PK.NEXTVAL||'-based-on-true-events', 'based on true events');</v>
      </c>
    </row>
    <row r="45" spans="1:4">
      <c r="A45">
        <f t="shared" si="0"/>
        <v>3</v>
      </c>
      <c r="B45" t="str">
        <f t="shared" si="1"/>
        <v xml:space="preserve">SEQ_KWRD_PK.NEXTVAL||'-zombie', </v>
      </c>
      <c r="C45" t="str">
        <f t="shared" si="2"/>
        <v>'zombie');</v>
      </c>
      <c r="D45" t="str">
        <f t="shared" si="3"/>
        <v>INSERT INTO KWRD(KWRD_ID,KWRD) VALUES(SEQ_KWRD_PK.NEXTVAL||'-zombie', 'zombie');</v>
      </c>
    </row>
    <row r="46" spans="1:4">
      <c r="A46">
        <f t="shared" si="0"/>
        <v>3</v>
      </c>
      <c r="B46" t="str">
        <f t="shared" si="1"/>
        <v xml:space="preserve">SEQ_KWRD_PK.NEXTVAL||'-obsession', </v>
      </c>
      <c r="C46" t="str">
        <f t="shared" si="2"/>
        <v>'obsession');</v>
      </c>
      <c r="D46" t="str">
        <f t="shared" si="3"/>
        <v>INSERT INTO KWRD(KWRD_ID,KWRD) VALUES(SEQ_KWRD_PK.NEXTVAL||'-obsession', 'obsession');</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CC9B7-746B-4F16-9528-06634EBB53BD}">
  <dimension ref="A1:C27"/>
  <sheetViews>
    <sheetView workbookViewId="0">
      <selection activeCell="B20" sqref="B20"/>
    </sheetView>
  </sheetViews>
  <sheetFormatPr defaultRowHeight="16.5"/>
  <cols>
    <col min="1" max="1" width="18.75" bestFit="1" customWidth="1"/>
    <col min="2" max="2" width="20.25" bestFit="1" customWidth="1"/>
    <col min="3" max="3" width="35.375" bestFit="1" customWidth="1"/>
  </cols>
  <sheetData>
    <row r="1" spans="1:3">
      <c r="A1" s="9" t="s">
        <v>113</v>
      </c>
      <c r="B1" t="s">
        <v>114</v>
      </c>
      <c r="C1" s="12" t="s">
        <v>112</v>
      </c>
    </row>
    <row r="2" spans="1:3">
      <c r="A2" s="9">
        <v>1</v>
      </c>
      <c r="B2" t="s">
        <v>350</v>
      </c>
      <c r="C2" s="12" t="s">
        <v>257</v>
      </c>
    </row>
    <row r="3" spans="1:3">
      <c r="A3" s="9">
        <v>2</v>
      </c>
      <c r="B3" t="s">
        <v>350</v>
      </c>
      <c r="C3" s="12" t="s">
        <v>297</v>
      </c>
    </row>
    <row r="4" spans="1:3">
      <c r="A4" s="9">
        <v>3</v>
      </c>
      <c r="B4" t="s">
        <v>351</v>
      </c>
      <c r="C4" s="12" t="s">
        <v>257</v>
      </c>
    </row>
    <row r="5" spans="1:3">
      <c r="A5" s="9">
        <v>4</v>
      </c>
      <c r="B5" t="s">
        <v>352</v>
      </c>
      <c r="C5" s="12" t="s">
        <v>257</v>
      </c>
    </row>
    <row r="6" spans="1:3">
      <c r="A6" s="9">
        <v>5</v>
      </c>
      <c r="B6" t="s">
        <v>353</v>
      </c>
      <c r="C6" s="12" t="s">
        <v>296</v>
      </c>
    </row>
    <row r="7" spans="1:3">
      <c r="A7" s="9">
        <v>6</v>
      </c>
      <c r="B7" t="s">
        <v>354</v>
      </c>
      <c r="C7" s="12" t="s">
        <v>296</v>
      </c>
    </row>
    <row r="8" spans="1:3">
      <c r="A8" s="9">
        <v>7</v>
      </c>
      <c r="B8" t="s">
        <v>355</v>
      </c>
      <c r="C8" s="12" t="s">
        <v>296</v>
      </c>
    </row>
    <row r="9" spans="1:3">
      <c r="A9" s="9">
        <v>8</v>
      </c>
      <c r="B9" t="s">
        <v>356</v>
      </c>
      <c r="C9" s="12">
        <v>7</v>
      </c>
    </row>
    <row r="10" spans="1:3">
      <c r="A10" s="9">
        <v>9</v>
      </c>
      <c r="B10" t="s">
        <v>357</v>
      </c>
      <c r="C10" s="12">
        <v>7</v>
      </c>
    </row>
    <row r="11" spans="1:3">
      <c r="A11" s="9">
        <v>10</v>
      </c>
      <c r="B11" t="s">
        <v>358</v>
      </c>
      <c r="C11" s="12">
        <v>7</v>
      </c>
    </row>
    <row r="12" spans="1:3">
      <c r="A12" s="9">
        <v>11</v>
      </c>
      <c r="B12" s="9" t="s">
        <v>359</v>
      </c>
      <c r="C12" s="12" t="s">
        <v>298</v>
      </c>
    </row>
    <row r="13" spans="1:3">
      <c r="A13" s="9">
        <v>12</v>
      </c>
      <c r="B13" t="s">
        <v>360</v>
      </c>
      <c r="C13" s="12" t="s">
        <v>298</v>
      </c>
    </row>
    <row r="14" spans="1:3">
      <c r="A14" s="9">
        <v>13</v>
      </c>
      <c r="B14" t="s">
        <v>362</v>
      </c>
      <c r="C14" s="9" t="s">
        <v>195</v>
      </c>
    </row>
    <row r="15" spans="1:3">
      <c r="A15" s="9">
        <v>14</v>
      </c>
      <c r="B15" t="s">
        <v>363</v>
      </c>
      <c r="C15" t="s">
        <v>300</v>
      </c>
    </row>
    <row r="16" spans="1:3">
      <c r="A16" s="9">
        <v>15</v>
      </c>
      <c r="B16" t="s">
        <v>364</v>
      </c>
      <c r="C16" t="s">
        <v>217</v>
      </c>
    </row>
    <row r="17" spans="1:3">
      <c r="A17" s="9">
        <v>16</v>
      </c>
      <c r="B17" t="s">
        <v>365</v>
      </c>
      <c r="C17" t="s">
        <v>221</v>
      </c>
    </row>
    <row r="18" spans="1:3">
      <c r="A18" s="9">
        <v>17</v>
      </c>
      <c r="B18" t="s">
        <v>366</v>
      </c>
      <c r="C18" t="s">
        <v>221</v>
      </c>
    </row>
    <row r="19" spans="1:3">
      <c r="A19" s="9">
        <v>18</v>
      </c>
      <c r="B19" t="s">
        <v>367</v>
      </c>
      <c r="C19" s="9">
        <v>1375646</v>
      </c>
    </row>
    <row r="20" spans="1:3">
      <c r="A20" s="9">
        <v>19</v>
      </c>
      <c r="B20" t="s">
        <v>368</v>
      </c>
      <c r="C20" s="9" t="s">
        <v>302</v>
      </c>
    </row>
    <row r="21" spans="1:3">
      <c r="A21" s="9">
        <v>20</v>
      </c>
    </row>
    <row r="22" spans="1:3">
      <c r="A22" s="9">
        <v>21</v>
      </c>
    </row>
    <row r="23" spans="1:3">
      <c r="A23" s="9">
        <v>22</v>
      </c>
    </row>
    <row r="24" spans="1:3">
      <c r="A24" s="9">
        <v>23</v>
      </c>
    </row>
    <row r="25" spans="1:3">
      <c r="A25" s="9">
        <v>24</v>
      </c>
    </row>
    <row r="26" spans="1:3">
      <c r="A26" s="9">
        <v>25</v>
      </c>
    </row>
    <row r="27" spans="1:3">
      <c r="A27" s="9">
        <v>26</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3E9D7-19D5-4066-974C-2524E2A1FD0B}">
  <dimension ref="A1:C26"/>
  <sheetViews>
    <sheetView workbookViewId="0">
      <selection activeCell="C21" sqref="C21"/>
    </sheetView>
  </sheetViews>
  <sheetFormatPr defaultRowHeight="16.5"/>
  <cols>
    <col min="1" max="1" width="13" bestFit="1" customWidth="1"/>
    <col min="3" max="3" width="35.875" bestFit="1" customWidth="1"/>
  </cols>
  <sheetData>
    <row r="1" spans="1:3">
      <c r="A1" s="9" t="s">
        <v>86</v>
      </c>
      <c r="B1" t="s">
        <v>49</v>
      </c>
      <c r="C1" s="12" t="s">
        <v>53</v>
      </c>
    </row>
    <row r="2" spans="1:3">
      <c r="A2" s="9">
        <v>1</v>
      </c>
      <c r="C2" s="12" t="s">
        <v>257</v>
      </c>
    </row>
    <row r="3" spans="1:3">
      <c r="A3" s="9">
        <v>2</v>
      </c>
      <c r="C3" s="12" t="s">
        <v>58</v>
      </c>
    </row>
    <row r="4" spans="1:3">
      <c r="A4" s="9">
        <v>3</v>
      </c>
      <c r="C4" s="12" t="s">
        <v>59</v>
      </c>
    </row>
    <row r="5" spans="1:3">
      <c r="A5" s="9">
        <v>4</v>
      </c>
      <c r="C5" s="12" t="s">
        <v>296</v>
      </c>
    </row>
    <row r="6" spans="1:3">
      <c r="A6" s="9">
        <v>5</v>
      </c>
      <c r="C6" s="12" t="s">
        <v>100</v>
      </c>
    </row>
    <row r="7" spans="1:3">
      <c r="A7" s="9">
        <v>6</v>
      </c>
      <c r="C7" s="12" t="s">
        <v>187</v>
      </c>
    </row>
    <row r="8" spans="1:3">
      <c r="A8" s="9">
        <v>7</v>
      </c>
      <c r="C8" s="18" t="s">
        <v>297</v>
      </c>
    </row>
    <row r="9" spans="1:3">
      <c r="A9" s="9">
        <v>8</v>
      </c>
      <c r="C9" s="18" t="s">
        <v>297</v>
      </c>
    </row>
    <row r="10" spans="1:3">
      <c r="A10" s="9">
        <v>9</v>
      </c>
    </row>
    <row r="11" spans="1:3">
      <c r="A11" s="9">
        <v>10</v>
      </c>
      <c r="C11" s="12" t="s">
        <v>298</v>
      </c>
    </row>
    <row r="12" spans="1:3">
      <c r="A12" s="9">
        <v>11</v>
      </c>
      <c r="C12" s="9" t="s">
        <v>195</v>
      </c>
    </row>
    <row r="13" spans="1:3">
      <c r="A13" s="9">
        <v>12</v>
      </c>
      <c r="C13" s="9" t="s">
        <v>198</v>
      </c>
    </row>
    <row r="14" spans="1:3">
      <c r="A14" s="9">
        <v>13</v>
      </c>
      <c r="C14" t="s">
        <v>217</v>
      </c>
    </row>
    <row r="15" spans="1:3">
      <c r="A15" s="9">
        <v>14</v>
      </c>
      <c r="C15" s="24" t="s">
        <v>221</v>
      </c>
    </row>
    <row r="16" spans="1:3">
      <c r="A16" s="9">
        <v>15</v>
      </c>
      <c r="C16" s="9">
        <v>1375646</v>
      </c>
    </row>
    <row r="17" spans="1:3">
      <c r="A17" s="9">
        <v>16</v>
      </c>
      <c r="C17" s="9" t="s">
        <v>302</v>
      </c>
    </row>
    <row r="18" spans="1:3">
      <c r="A18" s="9">
        <v>17</v>
      </c>
    </row>
    <row r="19" spans="1:3">
      <c r="A19" s="9">
        <v>18</v>
      </c>
    </row>
    <row r="20" spans="1:3">
      <c r="A20" s="9">
        <v>19</v>
      </c>
    </row>
    <row r="21" spans="1:3">
      <c r="A21" s="9">
        <v>20</v>
      </c>
    </row>
    <row r="22" spans="1:3">
      <c r="A22" s="9">
        <v>21</v>
      </c>
    </row>
    <row r="23" spans="1:3">
      <c r="A23" s="9">
        <v>22</v>
      </c>
    </row>
    <row r="24" spans="1:3">
      <c r="A24" s="9">
        <v>23</v>
      </c>
    </row>
    <row r="25" spans="1:3">
      <c r="A25" s="9">
        <v>24</v>
      </c>
    </row>
    <row r="26" spans="1:3">
      <c r="A26" s="9">
        <v>25</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C8724-81D1-4796-B9B7-FF6FA824C604}">
  <dimension ref="A1:C22"/>
  <sheetViews>
    <sheetView workbookViewId="0">
      <selection activeCell="C17" sqref="C17"/>
    </sheetView>
  </sheetViews>
  <sheetFormatPr defaultRowHeight="16.5"/>
  <cols>
    <col min="1" max="1" width="11.875" bestFit="1" customWidth="1"/>
    <col min="3" max="3" width="35.875" bestFit="1" customWidth="1"/>
  </cols>
  <sheetData>
    <row r="1" spans="1:3">
      <c r="A1" s="9" t="s">
        <v>87</v>
      </c>
      <c r="B1" t="s">
        <v>50</v>
      </c>
      <c r="C1" s="12" t="s">
        <v>53</v>
      </c>
    </row>
    <row r="2" spans="1:3">
      <c r="A2" s="9">
        <v>1</v>
      </c>
      <c r="C2" s="12" t="s">
        <v>257</v>
      </c>
    </row>
    <row r="3" spans="1:3">
      <c r="A3" s="9">
        <v>2</v>
      </c>
      <c r="C3" s="12" t="s">
        <v>58</v>
      </c>
    </row>
    <row r="4" spans="1:3">
      <c r="A4" s="9">
        <v>3</v>
      </c>
      <c r="C4" s="12" t="s">
        <v>59</v>
      </c>
    </row>
    <row r="5" spans="1:3">
      <c r="A5" s="9">
        <v>4</v>
      </c>
      <c r="C5" s="12" t="s">
        <v>296</v>
      </c>
    </row>
    <row r="6" spans="1:3">
      <c r="A6" s="9">
        <v>5</v>
      </c>
      <c r="C6" s="12" t="s">
        <v>100</v>
      </c>
    </row>
    <row r="7" spans="1:3">
      <c r="A7" s="9">
        <v>6</v>
      </c>
      <c r="C7" s="12" t="s">
        <v>101</v>
      </c>
    </row>
    <row r="8" spans="1:3">
      <c r="A8" s="9">
        <v>7</v>
      </c>
      <c r="C8" s="18" t="s">
        <v>297</v>
      </c>
    </row>
    <row r="9" spans="1:3">
      <c r="A9" s="9">
        <v>8</v>
      </c>
      <c r="C9" s="18" t="s">
        <v>297</v>
      </c>
    </row>
    <row r="10" spans="1:3">
      <c r="A10" s="9">
        <v>9</v>
      </c>
    </row>
    <row r="11" spans="1:3">
      <c r="A11" s="9">
        <v>10</v>
      </c>
      <c r="C11" s="12" t="s">
        <v>298</v>
      </c>
    </row>
    <row r="12" spans="1:3">
      <c r="A12" s="9">
        <v>11</v>
      </c>
      <c r="C12" s="12" t="s">
        <v>176</v>
      </c>
    </row>
    <row r="13" spans="1:3">
      <c r="A13" s="9">
        <v>12</v>
      </c>
      <c r="C13" s="9" t="s">
        <v>195</v>
      </c>
    </row>
    <row r="14" spans="1:3">
      <c r="A14" s="9">
        <v>13</v>
      </c>
      <c r="C14" t="s">
        <v>217</v>
      </c>
    </row>
    <row r="15" spans="1:3">
      <c r="A15" s="9">
        <v>14</v>
      </c>
      <c r="C15" s="24" t="s">
        <v>221</v>
      </c>
    </row>
    <row r="16" spans="1:3">
      <c r="A16" s="9">
        <v>15</v>
      </c>
      <c r="C16" s="9">
        <v>1375646</v>
      </c>
    </row>
    <row r="17" spans="1:3">
      <c r="A17" s="9">
        <v>16</v>
      </c>
      <c r="C17" s="9" t="s">
        <v>302</v>
      </c>
    </row>
    <row r="18" spans="1:3">
      <c r="A18" s="9">
        <v>17</v>
      </c>
    </row>
    <row r="19" spans="1:3">
      <c r="A19" s="9">
        <v>18</v>
      </c>
    </row>
    <row r="20" spans="1:3">
      <c r="A20" s="9">
        <v>19</v>
      </c>
    </row>
    <row r="21" spans="1:3">
      <c r="A21" s="9">
        <v>20</v>
      </c>
    </row>
    <row r="22" spans="1:3">
      <c r="A22" s="9">
        <v>21</v>
      </c>
    </row>
  </sheetData>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16FD-60E7-4022-AC34-60BEDB3C051D}">
  <dimension ref="A1:C31"/>
  <sheetViews>
    <sheetView workbookViewId="0">
      <selection activeCell="D27" sqref="D27"/>
    </sheetView>
  </sheetViews>
  <sheetFormatPr defaultRowHeight="16.5"/>
  <cols>
    <col min="1" max="1" width="13.75" bestFit="1" customWidth="1"/>
    <col min="3" max="3" width="35.875" bestFit="1" customWidth="1"/>
  </cols>
  <sheetData>
    <row r="1" spans="1:3">
      <c r="A1" s="9" t="s">
        <v>88</v>
      </c>
      <c r="B1" t="s">
        <v>16</v>
      </c>
      <c r="C1" s="12" t="s">
        <v>53</v>
      </c>
    </row>
    <row r="2" spans="1:3">
      <c r="A2" s="9">
        <v>1</v>
      </c>
      <c r="C2" s="12" t="s">
        <v>257</v>
      </c>
    </row>
    <row r="3" spans="1:3">
      <c r="A3" s="9">
        <v>2</v>
      </c>
      <c r="C3" s="12" t="s">
        <v>58</v>
      </c>
    </row>
    <row r="4" spans="1:3">
      <c r="A4" s="9">
        <v>3</v>
      </c>
      <c r="C4" s="12" t="s">
        <v>59</v>
      </c>
    </row>
    <row r="5" spans="1:3">
      <c r="A5" s="9">
        <v>4</v>
      </c>
      <c r="C5" s="12" t="s">
        <v>101</v>
      </c>
    </row>
    <row r="6" spans="1:3">
      <c r="A6" s="9">
        <v>5</v>
      </c>
      <c r="C6" s="12" t="s">
        <v>102</v>
      </c>
    </row>
    <row r="7" spans="1:3">
      <c r="A7" s="9">
        <v>6</v>
      </c>
      <c r="C7" s="12" t="s">
        <v>103</v>
      </c>
    </row>
    <row r="8" spans="1:3">
      <c r="A8" s="9">
        <v>7</v>
      </c>
      <c r="C8" s="18" t="s">
        <v>297</v>
      </c>
    </row>
    <row r="9" spans="1:3">
      <c r="A9" s="9">
        <v>8</v>
      </c>
      <c r="C9" s="18" t="s">
        <v>297</v>
      </c>
    </row>
    <row r="10" spans="1:3">
      <c r="A10" s="9">
        <v>9</v>
      </c>
    </row>
    <row r="11" spans="1:3">
      <c r="A11" s="9">
        <v>10</v>
      </c>
      <c r="C11" s="12" t="s">
        <v>298</v>
      </c>
    </row>
    <row r="12" spans="1:3">
      <c r="A12" s="9">
        <v>11</v>
      </c>
      <c r="C12" s="12" t="s">
        <v>176</v>
      </c>
    </row>
    <row r="13" spans="1:3">
      <c r="A13" s="9">
        <v>12</v>
      </c>
      <c r="C13" s="9" t="s">
        <v>195</v>
      </c>
    </row>
    <row r="14" spans="1:3">
      <c r="A14" s="9">
        <v>13</v>
      </c>
      <c r="C14" s="9" t="s">
        <v>198</v>
      </c>
    </row>
    <row r="15" spans="1:3">
      <c r="A15" s="9">
        <v>14</v>
      </c>
      <c r="C15" t="s">
        <v>217</v>
      </c>
    </row>
    <row r="16" spans="1:3">
      <c r="A16" s="9">
        <v>15</v>
      </c>
      <c r="C16" s="24" t="s">
        <v>221</v>
      </c>
    </row>
    <row r="17" spans="1:3">
      <c r="A17" s="9">
        <v>16</v>
      </c>
      <c r="C17" s="9">
        <v>1375646</v>
      </c>
    </row>
    <row r="18" spans="1:3">
      <c r="A18" s="9">
        <v>17</v>
      </c>
      <c r="C18" s="9" t="s">
        <v>302</v>
      </c>
    </row>
    <row r="19" spans="1:3">
      <c r="A19" s="9">
        <v>18</v>
      </c>
    </row>
    <row r="20" spans="1:3">
      <c r="A20" s="9">
        <v>19</v>
      </c>
    </row>
    <row r="21" spans="1:3">
      <c r="A21" s="9">
        <v>20</v>
      </c>
    </row>
    <row r="22" spans="1:3">
      <c r="A22" s="9">
        <v>21</v>
      </c>
    </row>
    <row r="23" spans="1:3">
      <c r="A23" s="9">
        <v>22</v>
      </c>
    </row>
    <row r="24" spans="1:3">
      <c r="A24" s="9">
        <v>23</v>
      </c>
    </row>
    <row r="25" spans="1:3">
      <c r="A25" s="9">
        <v>24</v>
      </c>
    </row>
    <row r="26" spans="1:3">
      <c r="A26" s="9">
        <v>25</v>
      </c>
    </row>
    <row r="27" spans="1:3">
      <c r="A27" s="9">
        <v>26</v>
      </c>
    </row>
    <row r="28" spans="1:3">
      <c r="A28" s="9">
        <v>27</v>
      </c>
    </row>
    <row r="29" spans="1:3">
      <c r="A29" s="9">
        <v>28</v>
      </c>
    </row>
    <row r="30" spans="1:3">
      <c r="A30" s="9">
        <v>29</v>
      </c>
    </row>
    <row r="31" spans="1:3">
      <c r="A31" s="9">
        <v>30</v>
      </c>
    </row>
  </sheetData>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0E55-1701-4E92-999C-AE8EDFF41BBE}">
  <dimension ref="A1:C16"/>
  <sheetViews>
    <sheetView workbookViewId="0">
      <selection activeCell="A6" sqref="A6:B16"/>
    </sheetView>
  </sheetViews>
  <sheetFormatPr defaultRowHeight="16.5"/>
  <cols>
    <col min="1" max="1" width="16.25" bestFit="1" customWidth="1"/>
    <col min="2" max="2" width="11.625" bestFit="1" customWidth="1"/>
    <col min="3" max="3" width="35.875" bestFit="1" customWidth="1"/>
  </cols>
  <sheetData>
    <row r="1" spans="1:3">
      <c r="A1" s="9" t="s">
        <v>66</v>
      </c>
      <c r="B1" t="s">
        <v>67</v>
      </c>
      <c r="C1" s="12" t="s">
        <v>53</v>
      </c>
    </row>
    <row r="2" spans="1:3">
      <c r="A2" s="9" t="s">
        <v>70</v>
      </c>
      <c r="B2" t="s">
        <v>69</v>
      </c>
      <c r="C2" s="12" t="s">
        <v>257</v>
      </c>
    </row>
    <row r="3" spans="1:3">
      <c r="A3" s="9" t="s">
        <v>332</v>
      </c>
      <c r="B3" t="s">
        <v>68</v>
      </c>
      <c r="C3" s="12" t="s">
        <v>257</v>
      </c>
    </row>
    <row r="4" spans="1:3">
      <c r="A4" s="9"/>
    </row>
    <row r="5" spans="1:3" ht="17.25" thickBot="1"/>
    <row r="6" spans="1:3" ht="17.25" thickBot="1">
      <c r="A6" s="15" t="s">
        <v>166</v>
      </c>
      <c r="B6" s="15" t="s">
        <v>167</v>
      </c>
    </row>
    <row r="7" spans="1:3" ht="26.25" thickBot="1">
      <c r="A7" s="15" t="s">
        <v>327</v>
      </c>
      <c r="B7" s="15" t="s">
        <v>143</v>
      </c>
    </row>
    <row r="8" spans="1:3" ht="26.25" thickBot="1">
      <c r="A8" s="15" t="s">
        <v>328</v>
      </c>
      <c r="B8" s="15" t="s">
        <v>165</v>
      </c>
    </row>
    <row r="9" spans="1:3" ht="17.25" thickBot="1">
      <c r="A9" s="15" t="s">
        <v>329</v>
      </c>
      <c r="B9" s="15" t="s">
        <v>142</v>
      </c>
    </row>
    <row r="10" spans="1:3" ht="17.25" thickBot="1">
      <c r="A10" s="15" t="s">
        <v>330</v>
      </c>
      <c r="B10" s="15" t="s">
        <v>145</v>
      </c>
    </row>
    <row r="11" spans="1:3" ht="39" thickBot="1">
      <c r="A11" s="15" t="s">
        <v>331</v>
      </c>
      <c r="B11" s="15" t="s">
        <v>144</v>
      </c>
    </row>
    <row r="12" spans="1:3" ht="17.25" thickBot="1">
      <c r="A12" s="15" t="s">
        <v>332</v>
      </c>
      <c r="B12" s="15" t="s">
        <v>141</v>
      </c>
    </row>
    <row r="13" spans="1:3" ht="17.25" thickBot="1">
      <c r="A13" s="15" t="s">
        <v>70</v>
      </c>
      <c r="B13" s="15" t="s">
        <v>140</v>
      </c>
    </row>
    <row r="14" spans="1:3" ht="26.25" thickBot="1">
      <c r="A14" s="15" t="s">
        <v>146</v>
      </c>
      <c r="B14" s="15" t="s">
        <v>168</v>
      </c>
    </row>
    <row r="15" spans="1:3" ht="17.25" thickBot="1">
      <c r="A15" s="15" t="s">
        <v>147</v>
      </c>
      <c r="B15" s="15" t="s">
        <v>148</v>
      </c>
    </row>
    <row r="16" spans="1:3" ht="17.25" thickBot="1">
      <c r="A16" s="15"/>
      <c r="B16" s="15"/>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770D-C1DC-4FE5-AFC7-2CF86A6ED360}">
  <dimension ref="A1:C10"/>
  <sheetViews>
    <sheetView workbookViewId="0">
      <selection activeCell="B13" sqref="B13"/>
    </sheetView>
  </sheetViews>
  <sheetFormatPr defaultRowHeight="16.5"/>
  <cols>
    <col min="1" max="1" width="11.625" bestFit="1" customWidth="1"/>
    <col min="2" max="2" width="13.875" bestFit="1" customWidth="1"/>
    <col min="3" max="3" width="22.5" bestFit="1" customWidth="1"/>
  </cols>
  <sheetData>
    <row r="1" spans="1:3">
      <c r="A1" s="9" t="s">
        <v>85</v>
      </c>
      <c r="B1" t="s">
        <v>74</v>
      </c>
      <c r="C1" s="12" t="s">
        <v>78</v>
      </c>
    </row>
    <row r="2" spans="1:3">
      <c r="A2" s="9">
        <v>1</v>
      </c>
      <c r="B2" t="s">
        <v>81</v>
      </c>
      <c r="C2" s="12" t="s">
        <v>320</v>
      </c>
    </row>
    <row r="3" spans="1:3">
      <c r="A3" s="9">
        <v>2</v>
      </c>
      <c r="B3" t="s">
        <v>80</v>
      </c>
      <c r="C3" s="12" t="s">
        <v>79</v>
      </c>
    </row>
    <row r="4" spans="1:3">
      <c r="A4" s="9">
        <v>3</v>
      </c>
      <c r="B4" t="s">
        <v>45</v>
      </c>
      <c r="C4" s="12" t="s">
        <v>321</v>
      </c>
    </row>
    <row r="5" spans="1:3">
      <c r="A5" s="9">
        <v>4</v>
      </c>
      <c r="B5" t="s">
        <v>83</v>
      </c>
      <c r="C5" s="12" t="s">
        <v>322</v>
      </c>
    </row>
    <row r="6" spans="1:3">
      <c r="A6" s="9">
        <v>5</v>
      </c>
      <c r="B6" t="s">
        <v>84</v>
      </c>
      <c r="C6" s="12" t="s">
        <v>82</v>
      </c>
    </row>
    <row r="7" spans="1:3">
      <c r="A7" s="9">
        <v>6</v>
      </c>
      <c r="B7" t="s">
        <v>97</v>
      </c>
      <c r="C7" s="12" t="s">
        <v>323</v>
      </c>
    </row>
    <row r="8" spans="1:3">
      <c r="A8" s="9">
        <v>7</v>
      </c>
      <c r="B8" t="s">
        <v>98</v>
      </c>
      <c r="C8" s="12" t="s">
        <v>324</v>
      </c>
    </row>
    <row r="9" spans="1:3">
      <c r="A9" s="9">
        <v>8</v>
      </c>
      <c r="B9" t="s">
        <v>99</v>
      </c>
      <c r="C9" s="12" t="s">
        <v>325</v>
      </c>
    </row>
    <row r="10" spans="1:3">
      <c r="C10" s="1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데이터 추출</vt:lpstr>
      <vt:lpstr>데이터 검증-영화</vt:lpstr>
      <vt:lpstr>데이터 검증-장르</vt:lpstr>
      <vt:lpstr>데이터 검증 영화 장르</vt:lpstr>
      <vt:lpstr>데이터 검증 - 참여자</vt:lpstr>
      <vt:lpstr>데이터 검증-제작</vt:lpstr>
      <vt:lpstr>데이터 검증 - 출연</vt:lpstr>
      <vt:lpstr>데이터 검증- 키워드</vt:lpstr>
      <vt:lpstr>데이터 검증- 영화 키워드</vt:lpstr>
      <vt:lpstr>데이터 검증 -동영상</vt:lpstr>
      <vt:lpstr>데이터 검증-배경</vt:lpstr>
      <vt:lpstr>데이터 검증-포스터</vt:lpstr>
      <vt:lpstr>데이터 검증-원작가</vt:lpstr>
      <vt:lpstr>데이터 검증 - 배역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211-11</dc:creator>
  <cp:lastModifiedBy>211-11</cp:lastModifiedBy>
  <dcterms:created xsi:type="dcterms:W3CDTF">2026-08-26T05:37:09Z</dcterms:created>
  <dcterms:modified xsi:type="dcterms:W3CDTF">2026-08-31T08:49:13Z</dcterms:modified>
</cp:coreProperties>
</file>