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sha\Documents\SMU\Homework\"/>
    </mc:Choice>
  </mc:AlternateContent>
  <xr:revisionPtr revIDLastSave="0" documentId="13_ncr:1_{59FB3940-6A03-46D3-8AA1-9B766666CFEE}" xr6:coauthVersionLast="47" xr6:coauthVersionMax="47" xr10:uidLastSave="{00000000-0000-0000-0000-000000000000}"/>
  <bookViews>
    <workbookView xWindow="-28920" yWindow="7905" windowWidth="29040" windowHeight="15720" activeTab="5" xr2:uid="{00000000-000D-0000-FFFF-FFFF00000000}"/>
  </bookViews>
  <sheets>
    <sheet name="Crowdfunding" sheetId="1" r:id="rId1"/>
    <sheet name="PT1" sheetId="2" r:id="rId2"/>
    <sheet name="PT2" sheetId="3" r:id="rId3"/>
    <sheet name="PT3" sheetId="7" r:id="rId4"/>
    <sheet name="Goal Ranges" sheetId="8" r:id="rId5"/>
    <sheet name="STAT" sheetId="9" r:id="rId6"/>
  </sheets>
  <definedNames>
    <definedName name="_xlnm._FilterDatabase" localSheetId="0" hidden="1">Crowdfunding!$A$1:$T$1001</definedName>
    <definedName name="_xlnm._FilterDatabase" localSheetId="5" hidden="1">STAT!$B$1:$C$513</definedName>
    <definedName name="_xlchart.v1.0" hidden="1">STAT!$C$1</definedName>
    <definedName name="_xlchart.v1.1" hidden="1">STAT!$C$2:$C$566</definedName>
    <definedName name="_xlchart.v1.2" hidden="1">STAT!$F$1</definedName>
    <definedName name="_xlchart.v1.3" hidden="1">STAT!$F$2:$F$566</definedName>
    <definedName name="HW">Crowdfunding!$1:$1048576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9" l="1"/>
  <c r="J6" i="9"/>
  <c r="M5" i="9"/>
  <c r="M7" i="9"/>
  <c r="M4" i="9"/>
  <c r="M3" i="9"/>
  <c r="M2" i="9"/>
  <c r="J7" i="9"/>
  <c r="J5" i="9"/>
  <c r="J4" i="9"/>
  <c r="J3" i="9"/>
  <c r="J2" i="9"/>
  <c r="C4" i="8"/>
  <c r="B4" i="8"/>
  <c r="D4" i="8"/>
  <c r="E4" i="8"/>
  <c r="G4" i="8"/>
  <c r="H4" i="8"/>
  <c r="C5" i="8"/>
  <c r="B5" i="8"/>
  <c r="D5" i="8"/>
  <c r="E5" i="8"/>
  <c r="G5" i="8"/>
  <c r="H5" i="8"/>
  <c r="C6" i="8"/>
  <c r="B6" i="8"/>
  <c r="D6" i="8"/>
  <c r="E6" i="8"/>
  <c r="G6" i="8"/>
  <c r="H6" i="8"/>
  <c r="C7" i="8"/>
  <c r="B7" i="8"/>
  <c r="D7" i="8"/>
  <c r="E7" i="8"/>
  <c r="G7" i="8"/>
  <c r="H7" i="8"/>
  <c r="C8" i="8"/>
  <c r="B8" i="8"/>
  <c r="D8" i="8"/>
  <c r="E8" i="8"/>
  <c r="G8" i="8"/>
  <c r="H8" i="8"/>
  <c r="C9" i="8"/>
  <c r="B9" i="8"/>
  <c r="D9" i="8"/>
  <c r="E9" i="8"/>
  <c r="G9" i="8"/>
  <c r="H9" i="8"/>
  <c r="C10" i="8"/>
  <c r="B10" i="8"/>
  <c r="D10" i="8"/>
  <c r="E10" i="8"/>
  <c r="G10" i="8"/>
  <c r="H10" i="8"/>
  <c r="C11" i="8"/>
  <c r="B11" i="8"/>
  <c r="D11" i="8"/>
  <c r="E11" i="8"/>
  <c r="G11" i="8"/>
  <c r="H11" i="8"/>
  <c r="C12" i="8"/>
  <c r="B12" i="8"/>
  <c r="D12" i="8"/>
  <c r="E12" i="8"/>
  <c r="G12" i="8"/>
  <c r="H12" i="8"/>
  <c r="C13" i="8"/>
  <c r="B13" i="8"/>
  <c r="D13" i="8"/>
  <c r="E13" i="8"/>
  <c r="G13" i="8"/>
  <c r="H13" i="8"/>
  <c r="C14" i="8"/>
  <c r="B14" i="8"/>
  <c r="D14" i="8"/>
  <c r="E14" i="8"/>
  <c r="G14" i="8"/>
  <c r="H14" i="8"/>
  <c r="D3" i="8"/>
  <c r="B3" i="8"/>
  <c r="C3" i="8"/>
  <c r="E3" i="8"/>
  <c r="H3" i="8"/>
  <c r="G3" i="8"/>
  <c r="F4" i="8"/>
  <c r="F5" i="8"/>
  <c r="F6" i="8"/>
  <c r="F7" i="8"/>
  <c r="F8" i="8"/>
  <c r="F9" i="8"/>
  <c r="F10" i="8"/>
  <c r="F11" i="8"/>
  <c r="F12" i="8"/>
  <c r="F13" i="8"/>
  <c r="F14" i="8"/>
  <c r="F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Misha</author>
  </authors>
  <commentList>
    <comment ref="S1" authorId="0" shapeId="0" xr:uid="{1F392096-97C6-421A-8220-404E355B5A1C}">
      <text>
        <r>
          <rPr>
            <b/>
            <sz val="9"/>
            <color indexed="81"/>
            <rFont val="Tahoma"/>
            <family val="2"/>
          </rPr>
          <t>Misha:</t>
        </r>
        <r>
          <rPr>
            <sz val="9"/>
            <color indexed="81"/>
            <rFont val="Tahoma"/>
            <family val="2"/>
          </rPr>
          <t xml:space="preserve">
I used TEXT TO COLUMN Short Cut "ALT+A+E"</t>
        </r>
      </text>
    </comment>
  </commentList>
</comments>
</file>

<file path=xl/sharedStrings.xml><?xml version="1.0" encoding="utf-8"?>
<sst xmlns="http://schemas.openxmlformats.org/spreadsheetml/2006/main" count="9019" uniqueCount="2118">
  <si>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</si>
  <si>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</si>
  <si>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</si>
  <si>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</si>
  <si>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</si>
  <si>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</si>
  <si>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</si>
  <si>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</si>
  <si>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</si>
  <si>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</si>
  <si>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</si>
  <si>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</si>
  <si>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</si>
  <si>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</si>
  <si>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</si>
  <si>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</si>
  <si>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</si>
  <si>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</si>
  <si>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</si>
  <si>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</si>
  <si>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</si>
  <si>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</si>
  <si>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</si>
  <si>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</si>
  <si>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</si>
  <si>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</si>
  <si>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</si>
  <si>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</si>
  <si>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</si>
  <si>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</si>
  <si>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</si>
  <si>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</si>
  <si>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</si>
  <si>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</si>
  <si>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</si>
  <si>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</si>
  <si>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</si>
  <si>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</si>
  <si>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</si>
  <si>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</si>
  <si>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</si>
  <si>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</si>
  <si>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</si>
  <si>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</si>
  <si>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</si>
  <si>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</si>
  <si>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</si>
  <si>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</si>
  <si>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</si>
  <si>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</si>
  <si>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</si>
  <si>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</si>
  <si>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</si>
  <si>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</si>
  <si>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</si>
  <si>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</si>
  <si>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</si>
  <si>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</si>
  <si>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</si>
  <si>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</si>
  <si>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</si>
  <si>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</si>
  <si>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</si>
  <si>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</si>
  <si>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</si>
  <si>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</si>
  <si>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</si>
  <si>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</si>
  <si>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</si>
  <si>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</si>
  <si>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</si>
  <si>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</si>
  <si>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</si>
  <si>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</si>
  <si>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</si>
  <si>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</si>
  <si>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</si>
  <si>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</si>
  <si>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</si>
  <si>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</si>
  <si>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</si>
  <si>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</si>
  <si>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</si>
  <si>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</si>
  <si>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</si>
  <si>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</si>
  <si>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</si>
  <si>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</si>
  <si>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</si>
  <si>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</si>
  <si>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</si>
  <si>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</si>
  <si>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</si>
  <si>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</si>
  <si>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</si>
  <si>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</si>
  <si>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</si>
  <si>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</si>
  <si>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</si>
  <si>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</si>
  <si>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</si>
  <si>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</si>
  <si>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</si>
  <si>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</si>
  <si>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</si>
  <si>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</si>
  <si>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</si>
  <si>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</si>
  <si>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</si>
  <si>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</si>
  <si>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</si>
  <si>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</si>
  <si>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</si>
  <si>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</si>
  <si>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</si>
  <si>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</si>
  <si>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</si>
  <si>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</si>
  <si>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</si>
  <si>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</si>
  <si>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</si>
  <si>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</si>
  <si>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</si>
  <si>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</si>
  <si>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</si>
  <si>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</si>
  <si>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</si>
  <si>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</si>
  <si>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</si>
  <si>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</si>
  <si>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</si>
  <si>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</si>
  <si>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</si>
  <si>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</si>
  <si>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</si>
  <si>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</si>
  <si>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</si>
  <si>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</si>
  <si>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</si>
  <si>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</si>
  <si>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</si>
  <si>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</si>
  <si>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</si>
  <si>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</si>
  <si>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</si>
  <si>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</si>
  <si>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</si>
  <si>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</si>
  <si>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</si>
  <si>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</si>
  <si>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</si>
  <si>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</si>
  <si>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</si>
  <si>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</si>
  <si>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</si>
  <si>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</si>
  <si>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</si>
  <si>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</si>
  <si>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</si>
  <si>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</si>
  <si>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</si>
  <si>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</si>
  <si>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</si>
  <si>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</si>
  <si>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</si>
  <si>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</si>
  <si>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</si>
  <si>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</si>
  <si>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</si>
  <si>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</si>
  <si>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</si>
  <si>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</si>
  <si>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</si>
  <si>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</si>
  <si>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</si>
  <si>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</si>
  <si>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</si>
  <si>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</si>
  <si>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</si>
  <si>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</si>
  <si>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</si>
  <si>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</si>
  <si>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</si>
  <si>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</si>
  <si>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</si>
  <si>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</si>
  <si>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</si>
  <si>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</si>
  <si>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</si>
  <si>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</si>
  <si>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</si>
  <si>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</si>
  <si>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</si>
  <si>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</si>
  <si>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</si>
  <si>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</si>
  <si>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</si>
  <si>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</si>
  <si>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</si>
  <si>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</si>
  <si>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</si>
  <si>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</si>
  <si>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</si>
  <si>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</si>
  <si>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</si>
  <si>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</si>
  <si>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</si>
  <si>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</si>
  <si>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</si>
  <si>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</si>
  <si>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</si>
  <si>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</si>
  <si>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</si>
  <si>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</si>
  <si>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</si>
  <si>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</si>
  <si>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</si>
  <si>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</si>
  <si>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</si>
  <si>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</si>
  <si>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</si>
  <si>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</si>
  <si>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</si>
  <si>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</si>
  <si>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</si>
  <si>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</si>
  <si>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</si>
  <si>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</si>
  <si>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</si>
  <si>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</si>
  <si>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</si>
  <si>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</si>
  <si>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</si>
  <si>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</si>
  <si>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</si>
  <si>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</si>
  <si>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</si>
  <si>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</si>
  <si>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</si>
  <si>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</si>
  <si>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</si>
  <si>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</si>
  <si>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</si>
  <si>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</si>
  <si>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</si>
  <si>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</si>
  <si>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</si>
  <si>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</si>
  <si>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</si>
  <si>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</si>
  <si>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</si>
  <si>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</si>
  <si>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</si>
  <si>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</si>
  <si>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</si>
  <si>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</si>
  <si>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</si>
  <si>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</si>
  <si>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</si>
  <si>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</si>
  <si>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</si>
  <si>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</si>
  <si>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</si>
  <si>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</si>
  <si>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</si>
  <si>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</si>
  <si>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</si>
  <si>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</si>
  <si>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</si>
  <si>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</si>
  <si>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</si>
  <si>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</si>
  <si>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</si>
  <si>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</si>
  <si>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</si>
  <si>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</si>
  <si>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</si>
  <si>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</si>
  <si>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</si>
  <si>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</si>
  <si>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</si>
  <si>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</si>
  <si>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</si>
  <si>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</si>
  <si>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</si>
  <si>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</si>
  <si>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</si>
  <si>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</si>
  <si>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</si>
  <si>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</si>
  <si>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</si>
  <si>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</si>
  <si>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</si>
  <si>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</si>
  <si>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</si>
  <si>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</si>
  <si>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</si>
  <si>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</si>
  <si>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</si>
  <si>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</si>
  <si>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</si>
  <si>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</si>
  <si>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</si>
  <si>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</si>
  <si>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</si>
  <si>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</si>
  <si>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</si>
  <si>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</si>
  <si>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</si>
  <si>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</si>
  <si>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</si>
  <si>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</si>
  <si>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</si>
  <si>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</si>
  <si>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</si>
  <si>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</si>
  <si>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</si>
  <si>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</si>
  <si>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</si>
  <si>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</si>
  <si>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</si>
  <si>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</si>
  <si>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</si>
  <si>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</si>
  <si>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</si>
  <si>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</si>
  <si>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</si>
  <si>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</si>
  <si>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</si>
  <si>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</si>
  <si>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</si>
  <si>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</si>
  <si>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</si>
  <si>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</si>
  <si>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</si>
  <si>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</si>
  <si>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</si>
  <si>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</si>
  <si>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</si>
  <si>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</si>
  <si>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</si>
  <si>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</si>
  <si>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</si>
  <si>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</si>
  <si>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</si>
  <si>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</si>
  <si>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</si>
  <si>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</si>
  <si>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</si>
  <si>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</si>
  <si>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</si>
  <si>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</si>
  <si>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</si>
  <si>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</si>
  <si>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</si>
  <si>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</si>
  <si>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</si>
  <si>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</si>
  <si>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</si>
  <si>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</si>
  <si>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</si>
  <si>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</si>
  <si>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</si>
  <si>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</si>
  <si>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</si>
  <si>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</si>
  <si>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</si>
  <si>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</si>
  <si>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</si>
  <si>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</si>
  <si>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</si>
  <si>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</si>
  <si>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</si>
  <si>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</si>
  <si>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</si>
  <si>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</si>
  <si>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</si>
  <si>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</si>
  <si>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</si>
  <si>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</si>
  <si>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</si>
  <si>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</si>
  <si>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</si>
  <si>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</si>
  <si>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</si>
  <si>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</si>
  <si>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</si>
  <si>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</si>
  <si>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</si>
  <si>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</si>
  <si>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</si>
  <si>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</si>
  <si>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</si>
  <si>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</si>
  <si>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</si>
  <si>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</si>
  <si>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</si>
  <si>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</si>
  <si>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</si>
  <si>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</si>
  <si>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</si>
  <si>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</si>
  <si>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</si>
  <si>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</si>
  <si>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</si>
  <si>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</si>
  <si>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</si>
  <si>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</si>
  <si>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</si>
  <si>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</si>
  <si>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</si>
  <si>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</si>
  <si>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</si>
  <si>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</si>
  <si>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</si>
  <si>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</si>
  <si>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</si>
  <si>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</si>
  <si>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</si>
  <si>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</si>
  <si>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</si>
  <si>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</si>
  <si>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</si>
  <si>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</si>
  <si>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</si>
  <si>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</si>
  <si>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</si>
  <si>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</si>
  <si>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</si>
  <si>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</si>
  <si>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</si>
  <si>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</si>
  <si>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</si>
  <si>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</si>
  <si>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</si>
  <si>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</si>
  <si>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</si>
  <si>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</si>
  <si>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</si>
  <si>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</si>
  <si>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</si>
  <si>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</si>
  <si>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</si>
  <si>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</si>
  <si>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</si>
  <si>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</si>
  <si>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</si>
  <si>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</si>
  <si>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</si>
  <si>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</si>
  <si>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</si>
  <si>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</si>
  <si>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</si>
  <si>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</si>
  <si>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</si>
  <si>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</si>
  <si>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</si>
  <si>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</si>
  <si>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</si>
  <si>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</si>
  <si>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</si>
  <si>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</si>
  <si>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</si>
  <si>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</si>
  <si>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</si>
  <si>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</si>
  <si>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</si>
  <si>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</si>
  <si>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</si>
  <si>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</si>
  <si>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</si>
  <si>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</si>
  <si>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</si>
  <si>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</si>
  <si>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</si>
  <si>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</si>
  <si>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</si>
  <si>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</si>
  <si>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</si>
  <si>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</si>
  <si>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</si>
  <si>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</si>
  <si>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</si>
  <si>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</si>
  <si>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</si>
  <si>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</si>
  <si>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</si>
  <si>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</si>
  <si>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</si>
  <si>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</si>
  <si>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</si>
  <si>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</si>
  <si>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</si>
  <si>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</si>
  <si>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</si>
  <si>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</si>
  <si>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</si>
  <si>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</si>
  <si>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</si>
  <si>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</si>
  <si>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</si>
  <si>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</si>
  <si>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</si>
  <si>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</si>
  <si>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</si>
  <si>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</si>
  <si>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</si>
  <si>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</si>
  <si>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</si>
  <si>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</si>
  <si>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</si>
  <si>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</si>
  <si>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</si>
  <si>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</si>
  <si>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</si>
  <si>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</si>
  <si>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</si>
  <si>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</si>
  <si>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</si>
  <si>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</si>
  <si>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</si>
  <si>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</si>
  <si>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</si>
  <si>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</si>
  <si>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</si>
  <si>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</si>
  <si>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</si>
  <si>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</si>
  <si>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</si>
  <si>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</si>
  <si>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</si>
  <si>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</si>
  <si>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</si>
  <si>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</si>
  <si>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</si>
  <si>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</si>
  <si>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</si>
  <si>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</si>
  <si>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</si>
  <si>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</si>
  <si>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</si>
  <si>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</si>
  <si>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</si>
  <si>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</si>
  <si>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</si>
  <si>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</si>
  <si>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</si>
  <si>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</si>
  <si>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</si>
  <si>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</si>
  <si>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</si>
  <si>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</si>
  <si>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</si>
  <si>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</si>
  <si>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</si>
  <si>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</si>
  <si>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</si>
  <si>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</si>
  <si>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</si>
  <si>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</si>
  <si>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</si>
  <si>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</si>
  <si>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</si>
  <si>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</si>
  <si>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</si>
  <si>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</si>
  <si>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</si>
  <si>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</si>
  <si>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</si>
  <si>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</si>
  <si>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</si>
  <si>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</si>
  <si>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</si>
  <si>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</si>
  <si>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</si>
  <si>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</si>
  <si>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</si>
  <si>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</si>
  <si>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</si>
  <si>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</si>
  <si>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</si>
  <si>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</si>
  <si>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</si>
  <si>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</si>
  <si>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</si>
  <si>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</si>
  <si>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</si>
  <si>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</si>
  <si>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</si>
  <si>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</si>
  <si>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</si>
  <si>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</si>
  <si>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</si>
  <si>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</si>
  <si>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</si>
  <si>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</si>
  <si>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</si>
  <si>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</si>
  <si>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</si>
  <si>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</si>
  <si>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</si>
  <si>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</si>
  <si>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</si>
  <si>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</si>
  <si>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</si>
  <si>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</si>
  <si>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</si>
  <si>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</si>
  <si>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</si>
  <si>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</si>
  <si>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</si>
  <si>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</si>
  <si>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</si>
  <si>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</si>
  <si>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</si>
  <si>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</si>
  <si>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</si>
  <si>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</si>
  <si>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</si>
  <si>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</si>
  <si>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</si>
  <si>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</si>
  <si>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</si>
  <si>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</si>
  <si>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</si>
  <si>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</si>
  <si>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</si>
  <si>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</si>
  <si>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</si>
  <si>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</si>
  <si>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</si>
  <si>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</si>
  <si>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</si>
  <si>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</si>
  <si>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</si>
  <si>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</si>
  <si>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</si>
  <si>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</si>
  <si>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</si>
  <si>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</si>
  <si>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</si>
  <si>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</si>
  <si>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</si>
  <si>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</si>
  <si>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</si>
  <si>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</si>
  <si>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</si>
  <si>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</si>
  <si>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</si>
  <si>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</si>
  <si>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</si>
  <si>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</si>
  <si>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</si>
  <si>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</si>
  <si>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</si>
  <si>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</si>
  <si>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</si>
  <si>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</si>
  <si>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</si>
  <si>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</si>
  <si>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</si>
  <si>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</si>
  <si>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</si>
  <si>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</si>
  <si>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</si>
  <si>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</si>
  <si>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</si>
  <si>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</si>
  <si>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</si>
  <si>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</si>
  <si>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</si>
  <si>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</si>
  <si>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</si>
  <si>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</si>
  <si>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</si>
  <si>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</si>
  <si>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</si>
  <si>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</si>
  <si>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</si>
  <si>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</si>
  <si>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</si>
  <si>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</si>
  <si>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</si>
  <si>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</si>
  <si>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</si>
  <si>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</si>
  <si>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</si>
  <si>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</si>
  <si>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</si>
  <si>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</si>
  <si>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</si>
  <si>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</si>
  <si>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</si>
  <si>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</si>
  <si>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</si>
  <si>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</si>
  <si>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</si>
  <si>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</si>
  <si>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</si>
  <si>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</si>
  <si>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</si>
  <si>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</si>
  <si>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</si>
  <si>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</si>
  <si>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</si>
  <si>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</si>
  <si>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</si>
  <si>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</si>
  <si>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</si>
  <si>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</si>
  <si>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</si>
  <si>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</si>
  <si>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</si>
  <si>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</si>
  <si>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</si>
  <si>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</si>
  <si>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</si>
  <si>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</si>
  <si>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</si>
  <si>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</si>
  <si>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</si>
  <si>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</si>
  <si>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</si>
  <si>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</si>
  <si>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</si>
  <si>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</si>
  <si>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</si>
  <si>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</si>
  <si>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</si>
  <si>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</si>
  <si>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</si>
  <si>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</si>
  <si>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</si>
  <si>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</si>
  <si>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</si>
  <si>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</si>
  <si>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</si>
  <si>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</si>
  <si>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</si>
  <si>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</si>
  <si>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</si>
  <si>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</si>
  <si>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</si>
  <si>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</si>
  <si>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</si>
  <si>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</si>
  <si>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</si>
  <si>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</si>
  <si>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</si>
  <si>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</si>
  <si>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</si>
  <si>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</si>
  <si>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</si>
  <si>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</si>
  <si>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</si>
  <si>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</si>
  <si>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</si>
  <si>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</si>
  <si>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</si>
  <si>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</si>
  <si>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</si>
  <si>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</si>
  <si>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</si>
  <si>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</si>
  <si>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</si>
  <si>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</si>
  <si>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</si>
  <si>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</si>
  <si>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</si>
  <si>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</si>
  <si>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</si>
  <si>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</si>
  <si>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</si>
  <si>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</si>
  <si>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</si>
  <si>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</si>
  <si>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</si>
  <si>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</si>
  <si>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</si>
  <si>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</si>
  <si>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</si>
  <si>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</si>
  <si>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</si>
  <si>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</si>
  <si>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</si>
  <si>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</si>
  <si>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</si>
  <si>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</si>
  <si>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</si>
  <si>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</si>
  <si>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</si>
  <si>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</si>
  <si>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</si>
  <si>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</si>
  <si>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</si>
  <si>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</si>
  <si>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</si>
  <si>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</si>
  <si>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</si>
  <si>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</si>
  <si>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</si>
  <si>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</si>
  <si>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</si>
  <si>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</si>
  <si>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</si>
  <si>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</si>
  <si>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</si>
  <si>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</si>
  <si>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</si>
  <si>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</si>
  <si>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</si>
  <si>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</si>
  <si>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</si>
  <si>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</si>
  <si>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</si>
  <si>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</si>
  <si>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</si>
  <si>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</si>
  <si>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</si>
  <si>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</si>
  <si>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</si>
  <si>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</si>
  <si>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</si>
  <si>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</si>
  <si>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</si>
  <si>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</si>
  <si>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</si>
  <si>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</si>
  <si>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</si>
  <si>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</si>
  <si>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</si>
  <si>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</si>
  <si>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</si>
  <si>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</si>
  <si>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</si>
  <si>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</si>
  <si>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</si>
  <si>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</si>
  <si>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</si>
  <si>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</si>
  <si>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</si>
  <si>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</si>
  <si>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</si>
  <si>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</si>
  <si>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</si>
  <si>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</si>
  <si>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</si>
  <si>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</si>
  <si>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</si>
  <si>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</si>
  <si>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</si>
  <si>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</si>
  <si>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</si>
  <si>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</si>
  <si>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</si>
  <si>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</si>
  <si>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</si>
  <si>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</si>
  <si>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</si>
  <si>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</si>
  <si>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</si>
  <si>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</si>
  <si>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</si>
  <si>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</si>
  <si>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</si>
  <si>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</si>
  <si>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</si>
  <si>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</si>
  <si>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</si>
  <si>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</si>
  <si>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</si>
  <si>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</si>
  <si>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</si>
  <si>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</si>
  <si>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</si>
  <si>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</si>
  <si>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</si>
  <si>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</si>
  <si>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</si>
  <si>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</si>
  <si>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</si>
  <si>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</si>
  <si>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</si>
  <si>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</si>
  <si>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</si>
  <si>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</si>
  <si>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</si>
  <si>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</si>
  <si>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</si>
  <si>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</si>
  <si>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</si>
  <si>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</si>
  <si>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</si>
  <si>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</si>
  <si>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</si>
  <si>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</si>
  <si>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</si>
  <si>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</si>
  <si>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</si>
  <si>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</si>
  <si>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</si>
  <si>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</si>
  <si>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</si>
  <si>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</si>
  <si>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</si>
  <si>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</si>
  <si>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</si>
  <si>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</si>
  <si>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</si>
  <si>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</si>
  <si>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</si>
  <si>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</si>
  <si>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</si>
  <si>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</si>
  <si>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</si>
  <si>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</si>
  <si>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</si>
  <si>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</si>
  <si>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</si>
  <si>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</si>
  <si>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</si>
  <si>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</si>
  <si>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</si>
  <si>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</si>
  <si>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</si>
  <si>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</si>
  <si>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</si>
  <si>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</si>
  <si>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</si>
  <si>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</si>
  <si>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</si>
  <si>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</si>
  <si>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</si>
  <si>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</si>
  <si>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</si>
  <si>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</si>
  <si>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</si>
  <si>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</si>
  <si>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</si>
  <si>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</si>
  <si>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</si>
  <si>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</si>
  <si>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</si>
  <si>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</si>
  <si>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</si>
  <si>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</si>
  <si>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</si>
  <si>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</si>
  <si>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</si>
  <si>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</si>
  <si>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</si>
  <si>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</si>
  <si>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</si>
  <si>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</si>
  <si>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</si>
  <si>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</si>
  <si>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</si>
  <si>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</si>
  <si>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</si>
  <si>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</si>
  <si>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</si>
  <si>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</si>
  <si>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</si>
  <si>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</si>
  <si>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</si>
  <si>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</si>
  <si>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</si>
  <si>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</si>
  <si>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</si>
  <si>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</si>
  <si>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</si>
  <si>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</si>
  <si>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</si>
  <si>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</si>
  <si>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</si>
  <si>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</si>
  <si>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</si>
  <si>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</si>
  <si>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</si>
  <si>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</si>
  <si>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</si>
  <si>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</si>
  <si>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</si>
  <si>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</si>
  <si>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</si>
  <si>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</si>
  <si>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</si>
  <si>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</si>
  <si>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</si>
  <si>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</si>
  <si>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</si>
  <si>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</si>
  <si>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</si>
  <si>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</si>
  <si>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</si>
  <si>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</si>
  <si>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</si>
  <si>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</si>
  <si>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</si>
  <si>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</si>
  <si>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</si>
  <si>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</si>
  <si>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</si>
  <si>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</si>
  <si>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</si>
  <si>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</si>
  <si>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</si>
  <si>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</si>
  <si>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</si>
  <si>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</si>
  <si>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</si>
  <si>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</si>
  <si>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</si>
  <si>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</si>
  <si>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</si>
  <si>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</si>
  <si>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</si>
  <si>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</si>
  <si>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</si>
  <si>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</si>
  <si>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</si>
  <si>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</si>
  <si>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</si>
  <si>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</si>
  <si>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</si>
  <si>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</si>
  <si>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</si>
  <si>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</si>
  <si>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</si>
  <si>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</si>
  <si>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</si>
  <si>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</si>
  <si>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</si>
  <si>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</si>
  <si>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</si>
  <si>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</si>
  <si>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</si>
  <si>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</si>
  <si>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</si>
  <si>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</si>
  <si>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</si>
  <si>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</si>
  <si>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</si>
  <si>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</si>
  <si>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</si>
  <si>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</si>
  <si>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</si>
  <si>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</si>
  <si>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</si>
  <si>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</si>
  <si>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</si>
  <si>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</si>
  <si>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</si>
  <si>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</si>
  <si>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</si>
  <si>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</si>
  <si>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</si>
  <si>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</si>
  <si>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</si>
  <si>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</si>
  <si>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</si>
  <si>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</si>
  <si>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</si>
  <si>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</si>
  <si>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</si>
  <si>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</si>
  <si>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</si>
  <si>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</si>
  <si>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</si>
  <si>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</si>
  <si>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</si>
  <si>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</si>
  <si>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</si>
  <si>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</si>
  <si>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</si>
  <si>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</si>
  <si>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</si>
  <si>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</si>
  <si>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</si>
  <si>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</si>
  <si>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</si>
  <si>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</si>
  <si>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</si>
  <si>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</si>
  <si>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</si>
  <si>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</si>
  <si>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</si>
  <si>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</si>
  <si>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</si>
  <si>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</si>
  <si>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</si>
  <si>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</si>
  <si>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</si>
  <si>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</si>
  <si>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</si>
  <si>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</si>
  <si>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</si>
  <si>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</si>
  <si>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</si>
  <si>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</si>
  <si>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</si>
  <si>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</si>
  <si>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</si>
  <si>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</si>
  <si>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</si>
  <si>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</si>
  <si>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</si>
  <si>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</si>
  <si>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</si>
  <si>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</si>
  <si>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</si>
  <si>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</si>
  <si>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</si>
  <si>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</si>
  <si>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</si>
  <si>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</si>
  <si>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</si>
  <si>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</si>
  <si>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</si>
  <si>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</si>
  <si>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</si>
  <si>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</si>
  <si>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</si>
  <si>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</si>
  <si>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</si>
  <si>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</si>
  <si>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</si>
  <si>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</si>
  <si>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</si>
  <si>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</si>
  <si>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</si>
  <si>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</si>
  <si>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</si>
  <si>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</si>
  <si>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</si>
  <si>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</si>
  <si>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</si>
  <si>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</si>
  <si>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</si>
  <si>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</si>
  <si>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</si>
  <si>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</si>
  <si>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</si>
  <si>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</si>
  <si>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</si>
  <si>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</si>
  <si>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</si>
  <si>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</si>
  <si>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</si>
  <si>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</si>
  <si>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</si>
  <si>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</si>
  <si>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</si>
  <si>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</si>
  <si>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</si>
  <si>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</si>
  <si>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</si>
  <si>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</si>
  <si>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</si>
  <si>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</si>
  <si>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</si>
  <si>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</si>
  <si>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</si>
  <si>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</si>
  <si>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</si>
  <si>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</si>
  <si>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</si>
  <si>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</si>
  <si>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</si>
  <si>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</si>
  <si>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</si>
  <si>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</si>
  <si>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</si>
  <si>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</si>
  <si>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</si>
  <si>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</si>
  <si>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</si>
  <si>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</si>
  <si>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</si>
  <si>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</si>
  <si>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</si>
  <si>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</si>
  <si>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</si>
  <si>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</si>
  <si>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</si>
  <si>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</si>
  <si>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</si>
  <si>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</si>
  <si>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</si>
  <si>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</si>
  <si>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</si>
  <si>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</si>
  <si>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</si>
  <si>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</si>
  <si>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</si>
  <si>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</si>
  <si>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</si>
  <si>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</si>
  <si>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</si>
  <si>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</si>
  <si>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</si>
  <si>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</si>
  <si>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</si>
  <si>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</si>
  <si>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</si>
  <si>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</si>
  <si>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</si>
  <si>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</si>
  <si>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</si>
  <si>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</si>
  <si>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</si>
  <si>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</si>
  <si>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</si>
  <si>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</si>
  <si>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</si>
  <si>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</si>
  <si>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</si>
  <si>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</si>
  <si>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</si>
  <si>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</si>
  <si>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</si>
  <si>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</si>
  <si>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</si>
  <si>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</si>
  <si>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</si>
  <si>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</si>
  <si>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</si>
  <si>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</si>
  <si>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</si>
  <si>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</si>
  <si>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</si>
  <si>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</si>
  <si>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</si>
  <si>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</si>
  <si>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</si>
  <si>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</si>
  <si>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</si>
  <si>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</si>
  <si>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</si>
  <si>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</si>
  <si>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</si>
  <si>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</si>
  <si>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</si>
  <si>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</si>
  <si>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</si>
  <si>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</si>
  <si>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</si>
  <si>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</si>
  <si>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</si>
  <si>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</si>
  <si>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</si>
  <si>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</si>
  <si>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</si>
  <si>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</si>
  <si>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</si>
  <si>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</si>
  <si>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</si>
  <si>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</si>
  <si>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</si>
  <si>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</si>
  <si>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</si>
  <si>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</si>
  <si>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</si>
  <si>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</si>
  <si>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</si>
  <si>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</si>
  <si>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</si>
  <si>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</si>
  <si>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</si>
  <si>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</si>
  <si>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</si>
  <si>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</si>
  <si>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</si>
  <si>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</si>
  <si>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</si>
  <si>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</si>
  <si>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</si>
  <si>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</si>
  <si>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</si>
  <si>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</si>
  <si>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</si>
  <si>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</si>
  <si>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</si>
  <si>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</si>
  <si>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</si>
  <si>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</si>
  <si>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</si>
  <si>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</si>
  <si>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</si>
  <si>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</si>
  <si>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</si>
  <si>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</si>
  <si>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</si>
  <si>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</si>
  <si>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</si>
  <si>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</si>
  <si>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</si>
  <si>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</si>
  <si>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</si>
  <si>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</si>
  <si>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</si>
  <si>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</si>
  <si>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</si>
  <si>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</si>
  <si>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</si>
  <si>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</si>
  <si>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</si>
  <si>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</si>
  <si>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</si>
  <si>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</si>
  <si>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</si>
  <si>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</si>
  <si>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</si>
  <si>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</si>
  <si>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</si>
  <si>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</si>
  <si>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</si>
  <si>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</si>
  <si>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</si>
  <si>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</si>
  <si>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</si>
  <si>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</si>
  <si>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</si>
  <si>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</si>
  <si>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</si>
  <si>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</si>
  <si>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</si>
  <si>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</si>
  <si>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</si>
  <si>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</si>
  <si>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</si>
  <si>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</si>
  <si>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</si>
  <si>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</si>
  <si>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</si>
  <si>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</si>
  <si>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</si>
  <si>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</si>
  <si>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</si>
  <si>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</si>
  <si>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</si>
  <si>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</si>
  <si>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</si>
  <si>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</si>
  <si>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</si>
  <si>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</si>
  <si>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</si>
  <si>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</si>
  <si>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</si>
  <si>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</si>
  <si>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</si>
  <si>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</si>
  <si>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</si>
  <si>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</si>
  <si>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</si>
  <si>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</si>
  <si>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</si>
  <si>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</si>
  <si>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</si>
  <si>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</si>
  <si>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</si>
  <si>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</si>
  <si>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</si>
  <si>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</si>
  <si>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</si>
  <si>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</si>
  <si>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</si>
  <si>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</si>
  <si>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</si>
  <si>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</si>
  <si>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</si>
  <si>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</si>
  <si>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</si>
  <si>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</si>
  <si>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</si>
  <si>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</si>
  <si>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</si>
  <si>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</si>
  <si>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</si>
  <si>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</si>
  <si>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</si>
  <si>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</si>
  <si>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</si>
  <si>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</si>
  <si>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</si>
  <si>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</si>
  <si>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</si>
  <si>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</si>
  <si>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</si>
  <si>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</si>
  <si>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</si>
  <si>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</si>
  <si>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</si>
  <si>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</si>
  <si>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</si>
  <si>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</si>
  <si>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</si>
  <si>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</si>
  <si>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</si>
  <si>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</si>
  <si>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</si>
  <si>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</si>
  <si>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</si>
  <si>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</si>
  <si>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</si>
  <si>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</si>
  <si>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</si>
  <si>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</si>
  <si>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</si>
  <si>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</si>
  <si>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</si>
  <si>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</si>
  <si>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</si>
  <si>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</si>
  <si>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</si>
  <si>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</si>
  <si>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</si>
  <si>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</si>
  <si>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</si>
  <si>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</si>
  <si>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</si>
  <si>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</si>
  <si>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</si>
  <si>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</si>
  <si>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</si>
  <si>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</si>
  <si>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</si>
  <si>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</si>
  <si>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</si>
  <si>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</si>
  <si>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</si>
  <si>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</si>
  <si>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</si>
  <si>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</si>
  <si>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</si>
  <si>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</si>
  <si>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</si>
  <si>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</si>
  <si>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</si>
  <si>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</si>
  <si>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</si>
  <si>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</si>
  <si>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</si>
  <si>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</si>
  <si>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</si>
  <si>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</si>
  <si>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</si>
  <si>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</si>
  <si>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</si>
  <si>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</si>
  <si>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</si>
  <si>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</si>
  <si>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</si>
  <si>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</si>
  <si>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</si>
  <si>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</si>
  <si>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</si>
  <si>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</si>
  <si>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</si>
  <si>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</si>
  <si>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</si>
  <si>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</si>
  <si>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</si>
  <si>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</si>
  <si>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</si>
  <si>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</si>
  <si>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</si>
  <si>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</si>
  <si>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</si>
  <si>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</si>
  <si>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</si>
  <si>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</si>
  <si>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</si>
  <si>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</si>
  <si>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</si>
  <si>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</si>
  <si>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</si>
  <si>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</si>
  <si>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</si>
  <si>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</si>
  <si>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</si>
  <si>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</si>
  <si>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</si>
  <si>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</si>
  <si>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</si>
  <si>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</si>
  <si>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</si>
  <si>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</si>
  <si>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</si>
  <si>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</si>
  <si>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</si>
  <si>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</si>
  <si>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</si>
  <si>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</si>
  <si>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</si>
  <si>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</si>
  <si>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</si>
  <si>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</si>
  <si>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</si>
  <si>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</si>
  <si>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</si>
  <si>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</si>
  <si>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</si>
  <si>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</si>
  <si>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</si>
  <si>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</si>
  <si>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</si>
  <si>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</si>
  <si>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</si>
  <si>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</si>
  <si>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</si>
  <si>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</si>
  <si>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</si>
  <si>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</si>
  <si>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</si>
  <si>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</si>
  <si>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</si>
  <si>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</si>
  <si>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</si>
  <si>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</si>
  <si>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</si>
  <si>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</si>
  <si>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</si>
  <si>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</si>
  <si>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</si>
  <si>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</si>
  <si>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</si>
  <si>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</si>
  <si>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</si>
  <si>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</si>
  <si>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</si>
  <si>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</si>
  <si>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</si>
  <si>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</si>
  <si>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</si>
  <si>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</si>
  <si>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</si>
  <si>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</si>
  <si>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</si>
  <si>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</si>
  <si>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</si>
  <si>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</si>
  <si>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</si>
  <si>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</si>
  <si>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</si>
  <si>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</si>
  <si>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</si>
  <si>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</si>
  <si>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</si>
  <si>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</si>
  <si>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</si>
  <si>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</si>
  <si>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</si>
  <si>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</si>
  <si>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</si>
  <si>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</si>
  <si>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</si>
  <si>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</si>
  <si>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</si>
  <si>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</si>
  <si>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</si>
  <si>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</si>
  <si>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</si>
  <si>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</si>
  <si>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</si>
  <si>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</si>
  <si>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</si>
  <si>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</si>
  <si>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</si>
  <si>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</si>
  <si>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</si>
  <si>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</si>
  <si>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</si>
  <si>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</si>
  <si>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</si>
  <si>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</si>
  <si>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</si>
  <si>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</si>
  <si>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</si>
  <si>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</si>
  <si>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</si>
  <si>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</si>
  <si>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</si>
  <si>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</si>
  <si>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</si>
  <si>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</si>
  <si>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</si>
  <si>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</si>
  <si>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</si>
  <si>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</si>
  <si>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</si>
  <si>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</si>
  <si>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</si>
  <si>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</si>
  <si>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</si>
  <si>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</si>
  <si>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</si>
  <si>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</si>
  <si>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</si>
  <si>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</si>
  <si>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</si>
  <si>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</si>
  <si>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</si>
  <si>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</si>
  <si>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</si>
  <si>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</si>
  <si>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</si>
  <si>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</si>
  <si>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</si>
  <si>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</si>
  <si>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</si>
  <si>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</si>
  <si>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</si>
  <si>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</si>
  <si>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</si>
  <si>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</si>
  <si>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</si>
  <si>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</si>
  <si>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</si>
  <si>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</si>
  <si>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</si>
  <si>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</si>
  <si>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</si>
  <si>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</si>
  <si>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</si>
  <si>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</si>
  <si>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</si>
  <si>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</si>
  <si>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</si>
  <si>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</si>
  <si>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</si>
  <si>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</si>
  <si>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</si>
  <si>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</si>
  <si>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</si>
  <si>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</si>
  <si>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</si>
  <si>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</si>
  <si>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</si>
  <si>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</si>
  <si>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</si>
  <si>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</si>
  <si>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</si>
  <si>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</si>
  <si>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</si>
  <si>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</si>
  <si>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</si>
  <si>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</si>
  <si>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</si>
  <si>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</si>
  <si>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</si>
  <si>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</si>
  <si>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</si>
  <si>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</si>
  <si>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</si>
  <si>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</si>
  <si>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</si>
  <si>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</si>
  <si>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</si>
  <si>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</si>
  <si>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</si>
  <si>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</si>
  <si>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</si>
  <si>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</si>
  <si>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</si>
  <si>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</si>
  <si>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</si>
  <si>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</si>
  <si>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</si>
  <si>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</si>
  <si>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</si>
  <si>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</si>
  <si>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</si>
  <si>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</si>
  <si>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</si>
  <si>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</si>
  <si>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</si>
  <si>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</si>
  <si>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</si>
  <si>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</si>
  <si>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</si>
  <si>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</si>
  <si>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</si>
  <si>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</si>
  <si>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</si>
  <si>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</si>
  <si>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</si>
  <si>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</si>
  <si>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</si>
  <si>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</si>
  <si>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</si>
  <si>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</si>
  <si>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</si>
  <si>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</si>
  <si>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</si>
  <si>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</si>
  <si>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</si>
  <si>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</si>
  <si>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</si>
  <si>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</si>
  <si>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</si>
  <si>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</si>
  <si>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</si>
  <si>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</si>
  <si>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</si>
  <si>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</si>
  <si>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</si>
  <si>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</si>
  <si>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</si>
  <si>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</si>
  <si>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</si>
  <si>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</si>
  <si>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</si>
  <si>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</si>
  <si>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</si>
  <si>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</si>
  <si>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</si>
  <si>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</si>
  <si>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</si>
  <si>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</si>
  <si>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</si>
  <si>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</si>
  <si>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</si>
  <si>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</si>
  <si>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</si>
  <si>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</si>
  <si>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</si>
  <si>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</si>
  <si>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</si>
  <si>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</si>
  <si>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</si>
  <si>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</si>
  <si>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</si>
  <si>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</si>
  <si>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</si>
  <si>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</si>
  <si>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</si>
  <si>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</si>
  <si>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</si>
  <si>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</si>
  <si>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</si>
  <si>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</si>
  <si>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</si>
  <si>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</si>
  <si>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</si>
  <si>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</si>
  <si>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</si>
  <si>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</si>
  <si>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</si>
  <si>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</si>
  <si>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</si>
  <si>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</si>
  <si>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</si>
  <si>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</si>
  <si>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</si>
  <si>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</si>
  <si>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</si>
  <si>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</si>
  <si>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</si>
  <si>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</si>
  <si>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</si>
  <si>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</si>
  <si>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</si>
  <si>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</si>
  <si>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</si>
  <si>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</si>
  <si>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</si>
  <si>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</si>
  <si>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</si>
  <si>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</si>
  <si>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</si>
  <si>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</si>
  <si>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</si>
  <si>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</si>
  <si>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</si>
  <si>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</si>
  <si>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</si>
  <si>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</si>
  <si>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</si>
  <si>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</si>
  <si>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</si>
  <si>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</si>
  <si>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</si>
  <si>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</si>
  <si>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</si>
  <si>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</si>
  <si>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</si>
  <si>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</si>
  <si>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</si>
  <si>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</si>
  <si>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</si>
  <si>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</si>
  <si>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</si>
  <si>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</si>
  <si>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</si>
  <si>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</si>
  <si>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</si>
  <si>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</si>
  <si>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</si>
  <si>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</si>
  <si>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</si>
  <si>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</si>
  <si>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</si>
  <si>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</si>
  <si>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</si>
  <si>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</si>
  <si>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</si>
  <si>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</si>
  <si>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</si>
  <si>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</si>
  <si>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</si>
  <si>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</si>
  <si>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</si>
  <si>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</si>
  <si>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</si>
  <si>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</si>
  <si>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</si>
  <si>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</si>
  <si>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</si>
  <si>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</si>
  <si>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</si>
  <si>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</si>
  <si>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</si>
  <si>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</si>
  <si>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</si>
  <si>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</si>
  <si>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</si>
  <si>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</si>
  <si>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</si>
  <si>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</si>
  <si>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</si>
  <si>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</si>
  <si>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</si>
  <si>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</si>
  <si>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</si>
  <si>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</si>
  <si>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</si>
  <si>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</si>
  <si>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</si>
  <si>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</si>
  <si>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</si>
  <si>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</si>
  <si>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</si>
  <si>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</si>
  <si>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</si>
  <si>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</si>
  <si>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</si>
  <si>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</si>
  <si>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</si>
  <si>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</si>
  <si>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</si>
  <si>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</si>
  <si>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</si>
  <si>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</si>
  <si>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</si>
  <si>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</si>
  <si>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</si>
  <si>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</si>
  <si>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</si>
  <si>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</si>
  <si>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</si>
  <si>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</si>
  <si>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</si>
  <si>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</si>
  <si>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</si>
  <si>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</si>
  <si>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</si>
  <si>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</si>
  <si>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</si>
  <si>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</si>
  <si>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</si>
  <si>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</si>
  <si>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</si>
  <si>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</si>
  <si>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</si>
  <si>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</si>
  <si>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</si>
  <si>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</si>
  <si>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</si>
  <si>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</si>
  <si>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</si>
  <si>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</si>
  <si>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</si>
  <si>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</si>
  <si>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</si>
  <si>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</si>
  <si>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</si>
  <si>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</si>
  <si>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</si>
  <si>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</si>
  <si>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</si>
  <si>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</si>
  <si>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</si>
  <si>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</si>
  <si>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</si>
  <si>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</si>
  <si>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</si>
  <si>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</si>
  <si>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</si>
  <si>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</si>
  <si>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</si>
  <si>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</si>
  <si>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</si>
  <si>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</si>
  <si>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</si>
  <si>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</si>
  <si>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</si>
  <si>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</si>
  <si>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</si>
  <si>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</si>
  <si>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</si>
  <si>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</si>
  <si>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</si>
  <si>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</si>
  <si>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</si>
  <si>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</si>
  <si>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</si>
  <si>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</si>
  <si>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</si>
  <si>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</si>
  <si>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</si>
  <si>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</si>
  <si>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</si>
  <si>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</si>
  <si>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</si>
  <si>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</si>
  <si>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</si>
  <si>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</si>
  <si>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</si>
  <si>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</si>
  <si>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</si>
  <si>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</si>
  <si>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</si>
  <si>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</si>
  <si>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</si>
  <si>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</si>
  <si>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</si>
  <si>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</si>
  <si>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</si>
  <si>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</si>
  <si>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</si>
  <si>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</si>
  <si>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</si>
  <si>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</si>
  <si>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</si>
  <si>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</si>
  <si>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</si>
  <si>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</si>
  <si>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</si>
  <si>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</si>
  <si>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</si>
  <si>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</si>
  <si>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</si>
  <si>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</si>
  <si>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</si>
  <si>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</si>
  <si>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</si>
  <si>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</si>
  <si>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</si>
  <si>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</si>
  <si>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</si>
  <si>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</si>
  <si>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</si>
  <si>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</si>
  <si>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</si>
  <si>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</si>
  <si>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</si>
  <si>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</si>
  <si>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</si>
  <si>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</si>
  <si>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</si>
  <si>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</si>
  <si>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</si>
  <si>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</si>
  <si>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</si>
  <si>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</si>
  <si>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</si>
  <si>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</si>
  <si>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</si>
  <si>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</si>
  <si>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</si>
  <si>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</si>
  <si>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</si>
  <si>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</si>
  <si>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</si>
  <si>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</si>
  <si>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</si>
  <si>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</si>
  <si>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</si>
  <si>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</si>
  <si>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</si>
  <si>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</si>
  <si>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</si>
  <si>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</si>
  <si>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</si>
  <si>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</si>
  <si>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</si>
  <si>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</si>
  <si>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</si>
  <si>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</si>
  <si>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</si>
  <si>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</si>
  <si>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</si>
  <si>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</si>
  <si>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</si>
  <si>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</si>
  <si>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</si>
  <si>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</si>
  <si>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</si>
  <si>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</si>
  <si>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</si>
  <si>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</si>
  <si>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</si>
  <si>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</si>
  <si>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</si>
  <si>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</si>
  <si>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</si>
  <si>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</si>
  <si>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</si>
  <si>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</si>
  <si>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</si>
  <si>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</si>
  <si>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</si>
  <si>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</si>
  <si>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</si>
  <si>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</si>
  <si>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</si>
  <si>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</si>
  <si>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</si>
  <si>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</si>
  <si>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</si>
  <si>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</si>
  <si>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</si>
  <si>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</si>
  <si>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</si>
  <si>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</si>
  <si>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</si>
  <si>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</si>
  <si>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</si>
  <si>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</si>
  <si>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</si>
  <si>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</si>
  <si>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</si>
  <si>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</si>
  <si>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</si>
  <si>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</si>
  <si>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</si>
  <si>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</si>
  <si>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</si>
  <si>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</si>
  <si>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</si>
  <si>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</si>
  <si>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</si>
  <si>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</si>
  <si>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</si>
  <si>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</si>
  <si>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</si>
  <si>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</si>
  <si>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</si>
  <si>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</si>
  <si>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</si>
  <si>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</si>
  <si>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</si>
  <si>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</si>
  <si>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</si>
  <si>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</si>
  <si>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</si>
  <si>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</si>
  <si>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</si>
  <si>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</si>
  <si>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</si>
  <si>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</si>
  <si>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</si>
  <si>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</si>
  <si>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</si>
  <si>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</si>
  <si>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</si>
  <si>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</si>
  <si>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</si>
  <si>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</si>
  <si>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</si>
  <si>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</si>
  <si>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</si>
  <si>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</si>
  <si>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</si>
  <si>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</si>
  <si>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</si>
  <si>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</si>
  <si>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</si>
  <si>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</si>
  <si>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</si>
  <si>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</si>
  <si>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</si>
  <si>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</si>
  <si>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</si>
  <si>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</si>
  <si>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</si>
  <si>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</si>
  <si>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</si>
  <si>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</si>
  <si>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</si>
  <si>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</si>
  <si>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</si>
  <si>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</si>
  <si>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</si>
  <si>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</si>
  <si>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</si>
  <si>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</si>
  <si>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</si>
  <si>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</si>
  <si>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</si>
  <si>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</si>
  <si>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</si>
  <si>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Unsuccessful Campaigns</t>
  </si>
  <si>
    <t xml:space="preserve">The MEDIAN summarizes the data better </t>
  </si>
  <si>
    <t>There is more variability with SUCCESSFUL Campaigns</t>
  </si>
  <si>
    <t xml:space="preserve">It does not make sense because the sample size of "Successful" campaigns is bigger than "unsuccessful" campaigns. </t>
  </si>
  <si>
    <t>Technically the bigger the sample size the smaller the variance?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</si>
</sst>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4"/>
      <color rgb="FF2B2B2B"/>
      <name val="Arial"/>
      <family val="2"/>
    </font>
    <font>
      <sz val="12"/>
      <color rgb="FF2B2B2B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34" borderId="0" xfId="0" applyFont="1" applyFill="1" applyAlignment="1">
      <alignment horizontal="center"/>
    </xf>
    <xf numFmtId="49" fontId="16" fillId="33" borderId="0" xfId="0" applyNumberFormat="1" applyFont="1" applyFill="1" applyAlignment="1">
      <alignment horizontal="center"/>
    </xf>
    <xf numFmtId="49" fontId="0" fillId="0" borderId="0" xfId="0" applyNumberFormat="1"/>
    <xf numFmtId="0" fontId="21" fillId="0" borderId="10" xfId="0" applyFont="1" applyBorder="1" applyAlignment="1">
      <alignment horizontal="left" vertical="center" wrapText="1"/>
    </xf>
    <xf numFmtId="0" fontId="0" fillId="0" borderId="10" xfId="0" applyBorder="1"/>
    <xf numFmtId="9" fontId="0" fillId="0" borderId="10" xfId="42" applyFont="1" applyBorder="1"/>
    <xf numFmtId="0" fontId="21" fillId="0" borderId="11" xfId="0" applyFont="1" applyBorder="1" applyAlignment="1">
      <alignment horizontal="left" vertical="center" wrapText="1"/>
    </xf>
    <xf numFmtId="0" fontId="0" fillId="0" borderId="11" xfId="0" applyBorder="1"/>
    <xf numFmtId="9" fontId="0" fillId="0" borderId="11" xfId="42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16" fillId="33" borderId="12" xfId="0" applyNumberFormat="1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3" xfId="0" applyBorder="1"/>
    <xf numFmtId="49" fontId="16" fillId="33" borderId="13" xfId="0" applyNumberFormat="1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7" xfId="0" applyBorder="1"/>
    <xf numFmtId="0" fontId="0" fillId="0" borderId="19" xfId="0" applyBorder="1"/>
    <xf numFmtId="164" fontId="0" fillId="0" borderId="18" xfId="0" applyNumberFormat="1" applyBorder="1"/>
    <xf numFmtId="164" fontId="0" fillId="0" borderId="20" xfId="0" applyNumberFormat="1" applyBorder="1"/>
    <xf numFmtId="0" fontId="0" fillId="35" borderId="21" xfId="0" applyFill="1" applyBorder="1"/>
    <xf numFmtId="0" fontId="20" fillId="35" borderId="22" xfId="0" applyFont="1" applyFill="1" applyBorder="1" applyAlignment="1">
      <alignment horizontal="left" vertical="center" wrapText="1" indent="1"/>
    </xf>
    <xf numFmtId="0" fontId="0" fillId="35" borderId="22" xfId="0" applyFill="1" applyBorder="1"/>
    <xf numFmtId="0" fontId="0" fillId="35" borderId="23" xfId="0" applyFill="1" applyBorder="1"/>
    <xf numFmtId="0" fontId="16" fillId="35" borderId="24" xfId="0" applyFont="1" applyFill="1" applyBorder="1"/>
    <xf numFmtId="0" fontId="20" fillId="35" borderId="0" xfId="0" applyFont="1" applyFill="1" applyAlignment="1">
      <alignment horizontal="left" vertical="center" wrapText="1" indent="1"/>
    </xf>
    <xf numFmtId="0" fontId="0" fillId="35" borderId="0" xfId="0" applyFill="1"/>
    <xf numFmtId="0" fontId="0" fillId="35" borderId="25" xfId="0" applyFill="1" applyBorder="1"/>
    <xf numFmtId="0" fontId="0" fillId="35" borderId="24" xfId="0" applyFill="1" applyBorder="1"/>
    <xf numFmtId="0" fontId="0" fillId="35" borderId="26" xfId="0" applyFill="1" applyBorder="1"/>
    <xf numFmtId="0" fontId="0" fillId="35" borderId="27" xfId="0" applyFill="1" applyBorder="1"/>
    <xf numFmtId="0" fontId="0" fillId="35" borderId="28" xfId="0" applyFill="1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97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CC0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99CCFF"/>
        </patternFill>
      </fill>
    </dxf>
    <dxf>
      <font>
        <color auto="1"/>
      </font>
      <fill>
        <patternFill>
          <bgColor rgb="FF00CC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CC0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CC0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99CCFF"/>
        </patternFill>
      </fill>
    </dxf>
  </dxfs>
  <tableStyles count="0" defaultTableStyle="TableStyleMedium2" defaultPivotStyle="PivotStyleLight16"/>
  <colors>
    <mruColors>
      <color rgb="FF71FF71"/>
      <color rgb="FFFF9797"/>
      <color rgb="FF00CC66"/>
      <color rgb="FF13CFE3"/>
      <color rgb="FF00CC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[CrowdfundingBook.xlsx]PT1!PivotTable1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CFE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1FF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2-4C90-A1E6-E6C947A9999A}"/>
            </c:ext>
          </c:extLst>
        </c:ser>
        <c:ser>
          <c:idx val="1"/>
          <c:order val="1"/>
          <c:tx>
            <c:strRef>
              <c:f>'PT1'!$C$3:$C$4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2-4C90-A1E6-E6C947A9999A}"/>
            </c:ext>
          </c:extLst>
        </c:ser>
        <c:ser>
          <c:idx val="2"/>
          <c:order val="2"/>
          <c:tx>
            <c:strRef>
              <c:f>'PT1'!$D$3:$D$4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13CFE3"/>
            </a:solidFill>
            <a:ln>
              <a:noFill/>
            </a:ln>
            <a:effectLst/>
          </c:spPr>
          <c:invertIfNegative val="0"/>
          <c:cat>
            <c:strRef>
              <c:f>'PT1'!$A$5:$A$14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2-4C90-A1E6-E6C947A9999A}"/>
            </c:ext>
          </c:extLst>
        </c:ser>
        <c:ser>
          <c:idx val="3"/>
          <c:order val="3"/>
          <c:tx>
            <c:strRef>
              <c:f>'PT1'!$E$3:$E$4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1FF71"/>
            </a:solidFill>
            <a:ln>
              <a:noFill/>
            </a:ln>
            <a:effectLst/>
          </c:spPr>
          <c:invertIfNegative val="0"/>
          <c:cat>
            <c:strRef>
              <c:f>'PT1'!$A$5:$A$14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2-4C90-A1E6-E6C947A9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431440"/>
        <c:axId val="1135685360"/>
      </c:barChart>
      <c:catAx>
        <c:axId val="4414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85360"/>
        <c:crosses val="autoZero"/>
        <c:auto val="1"/>
        <c:lblAlgn val="ctr"/>
        <c:lblOffset val="100"/>
        <c:noMultiLvlLbl val="0"/>
      </c:catAx>
      <c:valAx>
        <c:axId val="1135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[CrowdfundingBook.xlsx]PT2!PivotTable2</c:name>
    <c:fmtId val="4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CFE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1FF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2-4EDA-AB7E-09F33AD41C8A}"/>
            </c:ext>
          </c:extLst>
        </c:ser>
        <c:ser>
          <c:idx val="1"/>
          <c:order val="1"/>
          <c:tx>
            <c:strRef>
              <c:f>'PT2'!$C$4:$C$5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2-4EDA-AB7E-09F33AD41C8A}"/>
            </c:ext>
          </c:extLst>
        </c:ser>
        <c:ser>
          <c:idx val="2"/>
          <c:order val="2"/>
          <c:tx>
            <c:strRef>
              <c:f>'PT2'!$D$4:$D$5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13CFE3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2-4EDA-AB7E-09F33AD41C8A}"/>
            </c:ext>
          </c:extLst>
        </c:ser>
        <c:ser>
          <c:idx val="3"/>
          <c:order val="3"/>
          <c:tx>
            <c:strRef>
              <c:f>'PT2'!$E$4:$E$5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1FF71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2-4EDA-AB7E-09F33AD4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445952"/>
        <c:axId val="623633904"/>
      </c:barChart>
      <c:catAx>
        <c:axId val="8814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3904"/>
        <c:crosses val="autoZero"/>
        <c:auto val="1"/>
        <c:lblAlgn val="ctr"/>
        <c:lblOffset val="100"/>
        <c:noMultiLvlLbl val="0"/>
      </c:catAx>
      <c:valAx>
        <c:axId val="623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[CrowdfundingBook.xlsx]PT3!PivotTable6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1FF7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'PT3'!$B$4:$B$5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A-41EE-A151-8F3A411E63A6}"/>
            </c:ext>
          </c:extLst>
        </c:ser>
        <c:ser>
          <c:idx val="1"/>
          <c:order val="1"/>
          <c:tx>
            <c:strRef>
              <c:f>'PT3'!$C$4:$C$5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A-41EE-A151-8F3A411E63A6}"/>
            </c:ext>
          </c:extLst>
        </c:ser>
        <c:ser>
          <c:idx val="2"/>
          <c:order val="2"/>
          <c:tx>
            <c:strRef>
              <c:f>'PT3'!$D$4:$D$5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71FF71"/>
              </a:solidFill>
              <a:round/>
            </a:ln>
            <a:effectLst/>
          </c:spPr>
          <c:marker>
            <c:symbol val="none"/>
          </c:marker>
          <c:cat>
            <c:strRef>
              <c:f>'PT3'!$A$6:$A$18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A-41EE-A151-8F3A411E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92512"/>
        <c:axId val="880110192"/>
      </c:lineChart>
      <c:catAx>
        <c:axId val="6336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10192"/>
        <c:crosses val="autoZero"/>
        <c:auto val="1"/>
        <c:lblAlgn val="ctr"/>
        <c:lblOffset val="100"/>
        <c:noMultiLvlLbl val="0"/>
      </c:catAx>
      <c:valAx>
        <c:axId val="8801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none">
                <a:solidFill>
                  <a:sysClr val="windowText" lastClr="000000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Ranges'!$F$2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71FF71"/>
              </a:solidFill>
              <a:round/>
            </a:ln>
            <a:effectLst/>
          </c:spPr>
          <c:marker>
            <c:symbol val="none"/>
          </c:marker>
          <c:cat>
            <c:strRef>
              <c:f>'Goal Ranges'!$A$3:$A$14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F-4C26-9A63-BE9A768E1827}"/>
            </c:ext>
          </c:extLst>
        </c:ser>
        <c:ser>
          <c:idx val="5"/>
          <c:order val="5"/>
          <c:tx>
            <c:strRef>
              <c:f>'Goal Ranges'!$G$2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Ranges'!$A$3:$A$14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F-4C26-9A63-BE9A768E1827}"/>
            </c:ext>
          </c:extLst>
        </c:ser>
        <c:ser>
          <c:idx val="6"/>
          <c:order val="6"/>
          <c:tx>
            <c:strRef>
              <c:f>'Goal Ranges'!$H$2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Ranges'!$A$3:$A$14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F-4C26-9A63-BE9A768E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50752"/>
        <c:axId val="44589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Ranges'!$B$2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Ranges'!$A$3:$A$14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Ranges'!$B$3:$B$14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FF-4C26-9A63-BE9A768E182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FF-4C26-9A63-BE9A768E18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FF-4C26-9A63-BE9A768E18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FF-4C26-9A63-BE9A768E1827}"/>
                  </c:ext>
                </c:extLst>
              </c15:ser>
            </c15:filteredLineSeries>
          </c:ext>
        </c:extLst>
      </c:lineChart>
      <c:catAx>
        <c:axId val="11104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2768"/>
        <c:crosses val="autoZero"/>
        <c:auto val="1"/>
        <c:lblAlgn val="ctr"/>
        <c:lblOffset val="100"/>
        <c:noMultiLvlLbl val="0"/>
      </c:catAx>
      <c:valAx>
        <c:axId val="4458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Campaigns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Successful Campaigns Distribution</a:t>
          </a:r>
        </a:p>
      </cx:txPr>
    </cx:title>
    <cx:plotArea>
      <cx:plotAreaRegion>
        <cx:series layoutId="clusteredColumn" uniqueId="{C207B8D7-FE10-4B37-BE9F-07C8A61868C2}">
          <cx:tx>
            <cx:txData>
              <cx:f>_xlchart.v1.0</cx:f>
              <cx:v>backers_count</cx:v>
            </cx:txData>
          </cx:tx>
          <cx:spPr>
            <a:solidFill>
              <a:srgbClr val="71FF71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Unsuccsessful Campaign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Unsuccsessful Campaign Distribution</a:t>
          </a:r>
        </a:p>
      </cx:txPr>
    </cx:title>
    <cx:plotArea>
      <cx:plotAreaRegion>
        <cx:series layoutId="boxWhisker" uniqueId="{FBBD4305-399D-434A-A033-3FB8BDFF3D2B}">
          <cx:tx>
            <cx:txData>
              <cx:f>_xlchart.v1.2</cx:f>
              <cx:v>backers_count</cx:v>
            </cx:txData>
          </cx:tx>
          <cx:spPr>
            <a:solidFill>
              <a:srgbClr val="C0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152399</xdr:rowOff>
    </xdr:from>
    <xdr:to>
      <xdr:col>19</xdr:col>
      <xdr:colOff>542924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E1D6B-1ACB-8861-A9AD-E6C87A790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354012</xdr:colOff>
      <xdr:row>0</xdr:row>
      <xdr:rowOff>95250</xdr:rowOff>
    </xdr:from>
    <xdr:to>
      <xdr:col>21</xdr:col>
      <xdr:colOff>561975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E6F1D-30FC-3D0A-F818-A05B2868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754062</xdr:colOff>
      <xdr:row>4</xdr:row>
      <xdr:rowOff>76200</xdr:rowOff>
    </xdr:from>
    <xdr:to>
      <xdr:col>12</xdr:col>
      <xdr:colOff>382587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176B0-ED01-75AD-7E0C-276BBE5B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173037</xdr:colOff>
      <xdr:row>16</xdr:row>
      <xdr:rowOff>133350</xdr:rowOff>
    </xdr:from>
    <xdr:to>
      <xdr:col>6</xdr:col>
      <xdr:colOff>49212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7D4A3F-8F68-AF37-09E9-CA17B538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115887</xdr:colOff>
      <xdr:row>9</xdr:row>
      <xdr:rowOff>19050</xdr:rowOff>
    </xdr:from>
    <xdr:to>
      <xdr:col>11</xdr:col>
      <xdr:colOff>1049337</xdr:colOff>
      <xdr:row>22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4605F1-CDDA-61BF-422E-836052FE1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8487" y="1847850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173037</xdr:colOff>
      <xdr:row>24</xdr:row>
      <xdr:rowOff>104775</xdr:rowOff>
    </xdr:from>
    <xdr:to>
      <xdr:col>11</xdr:col>
      <xdr:colOff>1106487</xdr:colOff>
      <xdr:row>38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A727AE6-92B3-9B21-3CF2-61081D974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5637" y="4943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ha" refreshedDate="45203.523961226849" createdVersion="8" refreshedVersion="8" minRefreshableVersion="3" recordCount="1001" xr:uid="{C98FB6FA-D9E0-4103-947E-CF0D1D0633A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NA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A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AB77D-7DC9-4CF7-9C26-ACF2964DB0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BD9AA-CD77-4731-ACFB-03CEB91EB13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54226-C1C7-4F03-8FD8-5305916D668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1" workbookViewId="0">
      <selection activeCell="O11" sqref="O11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3" customWidth="1"/>
    <col min="6" max="6" width="13.7890625" bestFit="1" customWidth="1"/>
    <col min="7" max="7" width="8.83203125" style="10" bestFit="1" customWidth="1"/>
    <col min="8" max="8" width="13" bestFit="1" customWidth="1"/>
    <col min="9" max="9" width="16.4140625" bestFit="1" customWidth="1"/>
    <col min="12" max="12" width="11.1640625" customWidth="1"/>
    <col min="13" max="13" width="25.4140625" bestFit="1" customWidth="1"/>
    <col min="14" max="14" width="11.1640625" bestFit="1" customWidth="1"/>
    <col min="15" max="15" width="20.9140625" bestFit="1" customWidth="1"/>
    <col min="18" max="18" width="28" bestFit="1" customWidth="1"/>
    <col min="19" max="19" width="14.7890625" customWidth="1"/>
    <col min="20" max="20" width="16.4140625" bestFit="1" customWidth="1"/>
  </cols>
  <sheetData>
    <row r="1" spans="1:20" s="1" customFormat="1" x14ac:dyDescent="0.8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9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8" t="s">
        <v>8</v>
      </c>
      <c r="M1" s="4" t="s">
        <v>2072</v>
      </c>
      <c r="N1" s="8" t="s">
        <v>9</v>
      </c>
      <c r="O1" s="4" t="s">
        <v>2071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</row>
    <row r="2" spans="1:20" x14ac:dyDescent="0.8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s="10" t="s">
        <v>14</v>
      </c>
      <c r="H2">
        <v>0</v>
      </c>
      <c r="I2" t="str">
        <f>IFERROR(E2/H2,"NA")</f>
        <v>NA</v>
      </c>
      <c r="J2" t="s">
        <v>15</v>
      </c>
      <c r="K2" t="s">
        <v>16</v>
      </c>
      <c r="L2">
        <v>1448690400</v>
      </c>
      <c r="M2" s="7">
        <f t="shared" ref="M2:M65" si="0"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8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(E3/D3)*100</f>
        <v>1040</v>
      </c>
      <c r="G3" s="10" t="s">
        <v>20</v>
      </c>
      <c r="H3">
        <v>158</v>
      </c>
      <c r="I3">
        <f t="shared" ref="I3:I66" si="2">IFERROR(E3/H3,"NA")</f>
        <v>92.151898734177209</v>
      </c>
      <c r="J3" t="s">
        <v>21</v>
      </c>
      <c r="K3" t="s">
        <v>22</v>
      </c>
      <c r="L3">
        <v>1408424400</v>
      </c>
      <c r="M3" s="7">
        <f t="shared" si="0"/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2" x14ac:dyDescent="0.8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131.4787822878229</v>
      </c>
      <c r="G4" s="10" t="s">
        <v>20</v>
      </c>
      <c r="H4">
        <v>1425</v>
      </c>
      <c r="I4">
        <f t="shared" si="2"/>
        <v>100.01614035087719</v>
      </c>
      <c r="J4" t="s">
        <v>26</v>
      </c>
      <c r="K4" t="s">
        <v>27</v>
      </c>
      <c r="L4">
        <v>1384668000</v>
      </c>
      <c r="M4" s="7">
        <f t="shared" si="0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2" x14ac:dyDescent="0.8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58.976190476190467</v>
      </c>
      <c r="G5" s="10" t="s">
        <v>14</v>
      </c>
      <c r="H5">
        <v>24</v>
      </c>
      <c r="I5">
        <f t="shared" si="2"/>
        <v>103.20833333333333</v>
      </c>
      <c r="J5" t="s">
        <v>21</v>
      </c>
      <c r="K5" t="s">
        <v>22</v>
      </c>
      <c r="L5">
        <v>1565499600</v>
      </c>
      <c r="M5" s="7">
        <f t="shared" si="0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8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69.276315789473685</v>
      </c>
      <c r="G6" s="10" t="s">
        <v>14</v>
      </c>
      <c r="H6">
        <v>53</v>
      </c>
      <c r="I6">
        <f t="shared" si="2"/>
        <v>99.339622641509436</v>
      </c>
      <c r="J6" t="s">
        <v>21</v>
      </c>
      <c r="K6" t="s">
        <v>22</v>
      </c>
      <c r="L6">
        <v>1547964000</v>
      </c>
      <c r="M6" s="7">
        <f t="shared" si="0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8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173.61842105263159</v>
      </c>
      <c r="G7" s="10" t="s">
        <v>20</v>
      </c>
      <c r="H7">
        <v>174</v>
      </c>
      <c r="I7">
        <f t="shared" si="2"/>
        <v>75.833333333333329</v>
      </c>
      <c r="J7" t="s">
        <v>36</v>
      </c>
      <c r="K7" t="s">
        <v>37</v>
      </c>
      <c r="L7">
        <v>1346130000</v>
      </c>
      <c r="M7" s="7">
        <f t="shared" si="0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8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20.961538461538463</v>
      </c>
      <c r="G8" s="10" t="s">
        <v>14</v>
      </c>
      <c r="H8">
        <v>18</v>
      </c>
      <c r="I8">
        <f t="shared" si="2"/>
        <v>60.555555555555557</v>
      </c>
      <c r="J8" t="s">
        <v>40</v>
      </c>
      <c r="K8" t="s">
        <v>41</v>
      </c>
      <c r="L8">
        <v>1505278800</v>
      </c>
      <c r="M8" s="7">
        <f t="shared" si="0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8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327.57777777777778</v>
      </c>
      <c r="G9" s="10" t="s">
        <v>20</v>
      </c>
      <c r="H9">
        <v>227</v>
      </c>
      <c r="I9">
        <f t="shared" si="2"/>
        <v>64.93832599118943</v>
      </c>
      <c r="J9" t="s">
        <v>36</v>
      </c>
      <c r="K9" t="s">
        <v>37</v>
      </c>
      <c r="L9">
        <v>1439442000</v>
      </c>
      <c r="M9" s="7">
        <f t="shared" si="0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8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19.932788374205266</v>
      </c>
      <c r="G10" s="10" t="s">
        <v>47</v>
      </c>
      <c r="H10">
        <v>708</v>
      </c>
      <c r="I10">
        <f t="shared" si="2"/>
        <v>30.997175141242938</v>
      </c>
      <c r="J10" t="s">
        <v>36</v>
      </c>
      <c r="K10" t="s">
        <v>37</v>
      </c>
      <c r="L10">
        <v>1281330000</v>
      </c>
      <c r="M10" s="7">
        <f t="shared" si="0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8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51.741935483870968</v>
      </c>
      <c r="G11" s="10" t="s">
        <v>14</v>
      </c>
      <c r="H11">
        <v>44</v>
      </c>
      <c r="I11">
        <f t="shared" si="2"/>
        <v>72.909090909090907</v>
      </c>
      <c r="J11" t="s">
        <v>21</v>
      </c>
      <c r="K11" t="s">
        <v>22</v>
      </c>
      <c r="L11">
        <v>1379566800</v>
      </c>
      <c r="M11" s="7">
        <f t="shared" si="0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8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266.11538461538464</v>
      </c>
      <c r="G12" s="10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7">
        <f t="shared" si="0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2" x14ac:dyDescent="0.8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48.095238095238095</v>
      </c>
      <c r="G13" s="10" t="s">
        <v>14</v>
      </c>
      <c r="H13">
        <v>27</v>
      </c>
      <c r="I13">
        <f t="shared" si="2"/>
        <v>112.22222222222223</v>
      </c>
      <c r="J13" t="s">
        <v>21</v>
      </c>
      <c r="K13" t="s">
        <v>22</v>
      </c>
      <c r="L13">
        <v>1285045200</v>
      </c>
      <c r="M13" s="7">
        <f t="shared" si="0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8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89.349206349206341</v>
      </c>
      <c r="G14" s="10" t="s">
        <v>14</v>
      </c>
      <c r="H14">
        <v>55</v>
      </c>
      <c r="I14">
        <f t="shared" si="2"/>
        <v>102.34545454545454</v>
      </c>
      <c r="J14" t="s">
        <v>21</v>
      </c>
      <c r="K14" t="s">
        <v>22</v>
      </c>
      <c r="L14">
        <v>1571720400</v>
      </c>
      <c r="M14" s="7">
        <f t="shared" si="0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2" x14ac:dyDescent="0.8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245.11904761904765</v>
      </c>
      <c r="G15" s="10" t="s">
        <v>20</v>
      </c>
      <c r="H15">
        <v>98</v>
      </c>
      <c r="I15">
        <f t="shared" si="2"/>
        <v>105.05102040816327</v>
      </c>
      <c r="J15" t="s">
        <v>21</v>
      </c>
      <c r="K15" t="s">
        <v>22</v>
      </c>
      <c r="L15">
        <v>1465621200</v>
      </c>
      <c r="M15" s="7">
        <f t="shared" si="0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8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66.769503546099301</v>
      </c>
      <c r="G16" s="10" t="s">
        <v>14</v>
      </c>
      <c r="H16">
        <v>200</v>
      </c>
      <c r="I16">
        <f t="shared" si="2"/>
        <v>94.144999999999996</v>
      </c>
      <c r="J16" t="s">
        <v>21</v>
      </c>
      <c r="K16" t="s">
        <v>22</v>
      </c>
      <c r="L16">
        <v>1331013600</v>
      </c>
      <c r="M16" s="7">
        <f t="shared" si="0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8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47.307881773399011</v>
      </c>
      <c r="G17" s="10" t="s">
        <v>14</v>
      </c>
      <c r="H17">
        <v>452</v>
      </c>
      <c r="I17">
        <f t="shared" si="2"/>
        <v>84.986725663716811</v>
      </c>
      <c r="J17" t="s">
        <v>21</v>
      </c>
      <c r="K17" t="s">
        <v>22</v>
      </c>
      <c r="L17">
        <v>1575957600</v>
      </c>
      <c r="M17" s="7">
        <f t="shared" si="0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8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649.47058823529414</v>
      </c>
      <c r="G18" s="10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7">
        <f t="shared" si="0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8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159.39125295508273</v>
      </c>
      <c r="G19" s="10" t="s">
        <v>20</v>
      </c>
      <c r="H19">
        <v>1249</v>
      </c>
      <c r="I19">
        <f t="shared" si="2"/>
        <v>107.96236989591674</v>
      </c>
      <c r="J19" t="s">
        <v>21</v>
      </c>
      <c r="K19" t="s">
        <v>22</v>
      </c>
      <c r="L19">
        <v>1294812000</v>
      </c>
      <c r="M19" s="7">
        <f t="shared" si="0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8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66.912087912087912</v>
      </c>
      <c r="G20" s="10" t="s">
        <v>74</v>
      </c>
      <c r="H20">
        <v>135</v>
      </c>
      <c r="I20">
        <f t="shared" si="2"/>
        <v>45.103703703703701</v>
      </c>
      <c r="J20" t="s">
        <v>21</v>
      </c>
      <c r="K20" t="s">
        <v>22</v>
      </c>
      <c r="L20">
        <v>1536382800</v>
      </c>
      <c r="M20" s="7">
        <f t="shared" si="0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8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48.529600000000002</v>
      </c>
      <c r="G21" s="10" t="s">
        <v>14</v>
      </c>
      <c r="H21">
        <v>674</v>
      </c>
      <c r="I21">
        <f t="shared" si="2"/>
        <v>45.001483679525222</v>
      </c>
      <c r="J21" t="s">
        <v>21</v>
      </c>
      <c r="K21" t="s">
        <v>22</v>
      </c>
      <c r="L21">
        <v>1551679200</v>
      </c>
      <c r="M21" s="7">
        <f t="shared" si="0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8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112.24279210925646</v>
      </c>
      <c r="G22" s="10" t="s">
        <v>20</v>
      </c>
      <c r="H22">
        <v>1396</v>
      </c>
      <c r="I22">
        <f t="shared" si="2"/>
        <v>105.97134670487107</v>
      </c>
      <c r="J22" t="s">
        <v>21</v>
      </c>
      <c r="K22" t="s">
        <v>22</v>
      </c>
      <c r="L22">
        <v>1406523600</v>
      </c>
      <c r="M22" s="7">
        <f t="shared" si="0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8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40.992553191489364</v>
      </c>
      <c r="G23" s="10" t="s">
        <v>14</v>
      </c>
      <c r="H23">
        <v>558</v>
      </c>
      <c r="I23">
        <f t="shared" si="2"/>
        <v>69.055555555555557</v>
      </c>
      <c r="J23" t="s">
        <v>21</v>
      </c>
      <c r="K23" t="s">
        <v>22</v>
      </c>
      <c r="L23">
        <v>1313384400</v>
      </c>
      <c r="M23" s="7">
        <f t="shared" si="0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8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128.07106598984771</v>
      </c>
      <c r="G24" s="10" t="s">
        <v>20</v>
      </c>
      <c r="H24">
        <v>890</v>
      </c>
      <c r="I24">
        <f t="shared" si="2"/>
        <v>85.044943820224717</v>
      </c>
      <c r="J24" t="s">
        <v>21</v>
      </c>
      <c r="K24" t="s">
        <v>22</v>
      </c>
      <c r="L24">
        <v>1522731600</v>
      </c>
      <c r="M24" s="7">
        <f t="shared" si="0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8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332.04444444444448</v>
      </c>
      <c r="G25" s="10" t="s">
        <v>20</v>
      </c>
      <c r="H25">
        <v>142</v>
      </c>
      <c r="I25">
        <f t="shared" si="2"/>
        <v>105.22535211267606</v>
      </c>
      <c r="J25" t="s">
        <v>40</v>
      </c>
      <c r="K25" t="s">
        <v>41</v>
      </c>
      <c r="L25">
        <v>1550124000</v>
      </c>
      <c r="M25" s="7">
        <f t="shared" si="0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8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112.83225108225108</v>
      </c>
      <c r="G26" s="10" t="s">
        <v>20</v>
      </c>
      <c r="H26">
        <v>2673</v>
      </c>
      <c r="I26">
        <f t="shared" si="2"/>
        <v>39.003741114852225</v>
      </c>
      <c r="J26" t="s">
        <v>21</v>
      </c>
      <c r="K26" t="s">
        <v>22</v>
      </c>
      <c r="L26">
        <v>1403326800</v>
      </c>
      <c r="M26" s="7">
        <f t="shared" si="0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8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216.43636363636364</v>
      </c>
      <c r="G27" s="10" t="s">
        <v>20</v>
      </c>
      <c r="H27">
        <v>163</v>
      </c>
      <c r="I27">
        <f t="shared" si="2"/>
        <v>73.030674846625772</v>
      </c>
      <c r="J27" t="s">
        <v>21</v>
      </c>
      <c r="K27" t="s">
        <v>22</v>
      </c>
      <c r="L27">
        <v>1305694800</v>
      </c>
      <c r="M27" s="7">
        <f t="shared" si="0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8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48.199069767441863</v>
      </c>
      <c r="G28" s="10" t="s">
        <v>74</v>
      </c>
      <c r="H28">
        <v>1480</v>
      </c>
      <c r="I28">
        <f t="shared" si="2"/>
        <v>35.009459459459457</v>
      </c>
      <c r="J28" t="s">
        <v>21</v>
      </c>
      <c r="K28" t="s">
        <v>22</v>
      </c>
      <c r="L28">
        <v>1533013200</v>
      </c>
      <c r="M28" s="7">
        <f t="shared" si="0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8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79.95</v>
      </c>
      <c r="G29" s="10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7">
        <f t="shared" si="0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8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105.22553516819573</v>
      </c>
      <c r="G30" s="10" t="s">
        <v>20</v>
      </c>
      <c r="H30">
        <v>2220</v>
      </c>
      <c r="I30">
        <f t="shared" si="2"/>
        <v>61.997747747747745</v>
      </c>
      <c r="J30" t="s">
        <v>21</v>
      </c>
      <c r="K30" t="s">
        <v>22</v>
      </c>
      <c r="L30">
        <v>1265695200</v>
      </c>
      <c r="M30" s="7">
        <f t="shared" si="0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8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328.89978213507629</v>
      </c>
      <c r="G31" s="10" t="s">
        <v>20</v>
      </c>
      <c r="H31">
        <v>1606</v>
      </c>
      <c r="I31">
        <f t="shared" si="2"/>
        <v>94.000622665006233</v>
      </c>
      <c r="J31" t="s">
        <v>98</v>
      </c>
      <c r="K31" t="s">
        <v>99</v>
      </c>
      <c r="L31">
        <v>1532062800</v>
      </c>
      <c r="M31" s="7">
        <f t="shared" si="0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8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160.61111111111111</v>
      </c>
      <c r="G32" s="10" t="s">
        <v>20</v>
      </c>
      <c r="H32">
        <v>129</v>
      </c>
      <c r="I32">
        <f t="shared" si="2"/>
        <v>112.05426356589147</v>
      </c>
      <c r="J32" t="s">
        <v>21</v>
      </c>
      <c r="K32" t="s">
        <v>22</v>
      </c>
      <c r="L32">
        <v>1558674000</v>
      </c>
      <c r="M32" s="7">
        <f t="shared" si="0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8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s="10" t="s">
        <v>20</v>
      </c>
      <c r="H33">
        <v>226</v>
      </c>
      <c r="I33">
        <f t="shared" si="2"/>
        <v>48.008849557522126</v>
      </c>
      <c r="J33" t="s">
        <v>40</v>
      </c>
      <c r="K33" t="s">
        <v>41</v>
      </c>
      <c r="L33">
        <v>1451973600</v>
      </c>
      <c r="M33" s="7">
        <f t="shared" si="0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8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86.807920792079202</v>
      </c>
      <c r="G34" s="10" t="s">
        <v>14</v>
      </c>
      <c r="H34">
        <v>2307</v>
      </c>
      <c r="I34">
        <f t="shared" si="2"/>
        <v>38.004334633723452</v>
      </c>
      <c r="J34" t="s">
        <v>107</v>
      </c>
      <c r="K34" t="s">
        <v>108</v>
      </c>
      <c r="L34">
        <v>1515564000</v>
      </c>
      <c r="M34" s="7">
        <f t="shared" si="0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8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377.82071713147411</v>
      </c>
      <c r="G35" s="10" t="s">
        <v>20</v>
      </c>
      <c r="H35">
        <v>5419</v>
      </c>
      <c r="I35">
        <f t="shared" si="2"/>
        <v>35.000184535892231</v>
      </c>
      <c r="J35" t="s">
        <v>21</v>
      </c>
      <c r="K35" t="s">
        <v>22</v>
      </c>
      <c r="L35">
        <v>1412485200</v>
      </c>
      <c r="M35" s="7">
        <f t="shared" si="0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2" x14ac:dyDescent="0.8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150.80645161290323</v>
      </c>
      <c r="G36" s="10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7">
        <f t="shared" si="0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8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150.30119521912351</v>
      </c>
      <c r="G37" s="10" t="s">
        <v>20</v>
      </c>
      <c r="H37">
        <v>1965</v>
      </c>
      <c r="I37">
        <f t="shared" si="2"/>
        <v>95.993893129770996</v>
      </c>
      <c r="J37" t="s">
        <v>36</v>
      </c>
      <c r="K37" t="s">
        <v>37</v>
      </c>
      <c r="L37">
        <v>1547877600</v>
      </c>
      <c r="M37" s="7">
        <f t="shared" si="0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8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157.28571428571431</v>
      </c>
      <c r="G38" s="10" t="s">
        <v>20</v>
      </c>
      <c r="H38">
        <v>16</v>
      </c>
      <c r="I38">
        <f t="shared" si="2"/>
        <v>68.8125</v>
      </c>
      <c r="J38" t="s">
        <v>21</v>
      </c>
      <c r="K38" t="s">
        <v>22</v>
      </c>
      <c r="L38">
        <v>1298700000</v>
      </c>
      <c r="M38" s="7">
        <f t="shared" si="0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2" x14ac:dyDescent="0.8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139.98765432098764</v>
      </c>
      <c r="G39" s="10" t="s">
        <v>20</v>
      </c>
      <c r="H39">
        <v>107</v>
      </c>
      <c r="I39">
        <f t="shared" si="2"/>
        <v>105.97196261682242</v>
      </c>
      <c r="J39" t="s">
        <v>21</v>
      </c>
      <c r="K39" t="s">
        <v>22</v>
      </c>
      <c r="L39">
        <v>1570338000</v>
      </c>
      <c r="M39" s="7">
        <f t="shared" si="0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8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325.32258064516128</v>
      </c>
      <c r="G40" s="10" t="s">
        <v>20</v>
      </c>
      <c r="H40">
        <v>134</v>
      </c>
      <c r="I40">
        <f t="shared" si="2"/>
        <v>75.261194029850742</v>
      </c>
      <c r="J40" t="s">
        <v>21</v>
      </c>
      <c r="K40" t="s">
        <v>22</v>
      </c>
      <c r="L40">
        <v>1287378000</v>
      </c>
      <c r="M40" s="7">
        <f t="shared" si="0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8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50.777777777777779</v>
      </c>
      <c r="G41" s="10" t="s">
        <v>14</v>
      </c>
      <c r="H41">
        <v>88</v>
      </c>
      <c r="I41">
        <f t="shared" si="2"/>
        <v>57.125</v>
      </c>
      <c r="J41" t="s">
        <v>36</v>
      </c>
      <c r="K41" t="s">
        <v>37</v>
      </c>
      <c r="L41">
        <v>1361772000</v>
      </c>
      <c r="M41" s="7">
        <f t="shared" si="0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8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169.06818181818181</v>
      </c>
      <c r="G42" s="10" t="s">
        <v>20</v>
      </c>
      <c r="H42">
        <v>198</v>
      </c>
      <c r="I42">
        <f t="shared" si="2"/>
        <v>75.141414141414145</v>
      </c>
      <c r="J42" t="s">
        <v>21</v>
      </c>
      <c r="K42" t="s">
        <v>22</v>
      </c>
      <c r="L42">
        <v>1275714000</v>
      </c>
      <c r="M42" s="7">
        <f t="shared" si="0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8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212.92857142857144</v>
      </c>
      <c r="G43" s="10" t="s">
        <v>20</v>
      </c>
      <c r="H43">
        <v>111</v>
      </c>
      <c r="I43">
        <f t="shared" si="2"/>
        <v>107.42342342342343</v>
      </c>
      <c r="J43" t="s">
        <v>107</v>
      </c>
      <c r="K43" t="s">
        <v>108</v>
      </c>
      <c r="L43">
        <v>1346734800</v>
      </c>
      <c r="M43" s="7">
        <f t="shared" si="0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8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443.94444444444446</v>
      </c>
      <c r="G44" s="10" t="s">
        <v>20</v>
      </c>
      <c r="H44">
        <v>222</v>
      </c>
      <c r="I44">
        <f t="shared" si="2"/>
        <v>35.995495495495497</v>
      </c>
      <c r="J44" t="s">
        <v>21</v>
      </c>
      <c r="K44" t="s">
        <v>22</v>
      </c>
      <c r="L44">
        <v>1309755600</v>
      </c>
      <c r="M44" s="7">
        <f t="shared" si="0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8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185.9390243902439</v>
      </c>
      <c r="G45" s="10" t="s">
        <v>20</v>
      </c>
      <c r="H45">
        <v>6212</v>
      </c>
      <c r="I45">
        <f t="shared" si="2"/>
        <v>26.998873148744366</v>
      </c>
      <c r="J45" t="s">
        <v>21</v>
      </c>
      <c r="K45" t="s">
        <v>22</v>
      </c>
      <c r="L45">
        <v>1406178000</v>
      </c>
      <c r="M45" s="7">
        <f t="shared" si="0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8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658.8125</v>
      </c>
      <c r="G46" s="10" t="s">
        <v>20</v>
      </c>
      <c r="H46">
        <v>98</v>
      </c>
      <c r="I46">
        <f t="shared" si="2"/>
        <v>107.56122448979592</v>
      </c>
      <c r="J46" t="s">
        <v>36</v>
      </c>
      <c r="K46" t="s">
        <v>37</v>
      </c>
      <c r="L46">
        <v>1552798800</v>
      </c>
      <c r="M46" s="7">
        <f t="shared" si="0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2" x14ac:dyDescent="0.8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47.684210526315788</v>
      </c>
      <c r="G47" s="10" t="s">
        <v>14</v>
      </c>
      <c r="H47">
        <v>48</v>
      </c>
      <c r="I47">
        <f t="shared" si="2"/>
        <v>94.375</v>
      </c>
      <c r="J47" t="s">
        <v>21</v>
      </c>
      <c r="K47" t="s">
        <v>22</v>
      </c>
      <c r="L47">
        <v>1478062800</v>
      </c>
      <c r="M47" s="7">
        <f t="shared" si="0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8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114.78378378378378</v>
      </c>
      <c r="G48" s="10" t="s">
        <v>20</v>
      </c>
      <c r="H48">
        <v>92</v>
      </c>
      <c r="I48">
        <f t="shared" si="2"/>
        <v>46.163043478260867</v>
      </c>
      <c r="J48" t="s">
        <v>21</v>
      </c>
      <c r="K48" t="s">
        <v>22</v>
      </c>
      <c r="L48">
        <v>1278565200</v>
      </c>
      <c r="M48" s="7">
        <f t="shared" si="0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8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475.26666666666665</v>
      </c>
      <c r="G49" s="10" t="s">
        <v>20</v>
      </c>
      <c r="H49">
        <v>149</v>
      </c>
      <c r="I49">
        <f t="shared" si="2"/>
        <v>47.845637583892618</v>
      </c>
      <c r="J49" t="s">
        <v>21</v>
      </c>
      <c r="K49" t="s">
        <v>22</v>
      </c>
      <c r="L49">
        <v>1396069200</v>
      </c>
      <c r="M49" s="7">
        <f t="shared" si="0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8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386.97297297297297</v>
      </c>
      <c r="G50" s="10" t="s">
        <v>20</v>
      </c>
      <c r="H50">
        <v>2431</v>
      </c>
      <c r="I50">
        <f t="shared" si="2"/>
        <v>53.007815713698065</v>
      </c>
      <c r="J50" t="s">
        <v>21</v>
      </c>
      <c r="K50" t="s">
        <v>22</v>
      </c>
      <c r="L50">
        <v>1435208400</v>
      </c>
      <c r="M50" s="7">
        <f t="shared" si="0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8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189.625</v>
      </c>
      <c r="G51" s="10" t="s">
        <v>20</v>
      </c>
      <c r="H51">
        <v>303</v>
      </c>
      <c r="I51">
        <f t="shared" si="2"/>
        <v>45.059405940594061</v>
      </c>
      <c r="J51" t="s">
        <v>21</v>
      </c>
      <c r="K51" t="s">
        <v>22</v>
      </c>
      <c r="L51">
        <v>1571547600</v>
      </c>
      <c r="M51" s="7">
        <f t="shared" si="0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2" x14ac:dyDescent="0.8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s="10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7">
        <f t="shared" si="0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8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91.867805186590772</v>
      </c>
      <c r="G53" s="10" t="s">
        <v>14</v>
      </c>
      <c r="H53">
        <v>1467</v>
      </c>
      <c r="I53">
        <f t="shared" si="2"/>
        <v>99.006816632583508</v>
      </c>
      <c r="J53" t="s">
        <v>40</v>
      </c>
      <c r="K53" t="s">
        <v>41</v>
      </c>
      <c r="L53">
        <v>1332824400</v>
      </c>
      <c r="M53" s="7">
        <f t="shared" si="0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8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34.152777777777779</v>
      </c>
      <c r="G54" s="10" t="s">
        <v>14</v>
      </c>
      <c r="H54">
        <v>75</v>
      </c>
      <c r="I54">
        <f t="shared" si="2"/>
        <v>32.786666666666669</v>
      </c>
      <c r="J54" t="s">
        <v>21</v>
      </c>
      <c r="K54" t="s">
        <v>22</v>
      </c>
      <c r="L54">
        <v>1284526800</v>
      </c>
      <c r="M54" s="7">
        <f t="shared" si="0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8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140.40909090909091</v>
      </c>
      <c r="G55" s="10" t="s">
        <v>20</v>
      </c>
      <c r="H55">
        <v>209</v>
      </c>
      <c r="I55">
        <f t="shared" si="2"/>
        <v>59.119617224880386</v>
      </c>
      <c r="J55" t="s">
        <v>21</v>
      </c>
      <c r="K55" t="s">
        <v>22</v>
      </c>
      <c r="L55">
        <v>1400562000</v>
      </c>
      <c r="M55" s="7">
        <f t="shared" si="0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2" x14ac:dyDescent="0.8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89.86666666666666</v>
      </c>
      <c r="G56" s="10" t="s">
        <v>14</v>
      </c>
      <c r="H56">
        <v>120</v>
      </c>
      <c r="I56">
        <f t="shared" si="2"/>
        <v>44.93333333333333</v>
      </c>
      <c r="J56" t="s">
        <v>21</v>
      </c>
      <c r="K56" t="s">
        <v>22</v>
      </c>
      <c r="L56">
        <v>1520748000</v>
      </c>
      <c r="M56" s="7">
        <f t="shared" si="0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2" x14ac:dyDescent="0.8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177.96969696969697</v>
      </c>
      <c r="G57" s="10" t="s">
        <v>20</v>
      </c>
      <c r="H57">
        <v>131</v>
      </c>
      <c r="I57">
        <f t="shared" si="2"/>
        <v>89.664122137404576</v>
      </c>
      <c r="J57" t="s">
        <v>21</v>
      </c>
      <c r="K57" t="s">
        <v>22</v>
      </c>
      <c r="L57">
        <v>1532926800</v>
      </c>
      <c r="M57" s="7">
        <f t="shared" si="0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2" x14ac:dyDescent="0.8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143.66249999999999</v>
      </c>
      <c r="G58" s="10" t="s">
        <v>20</v>
      </c>
      <c r="H58">
        <v>164</v>
      </c>
      <c r="I58">
        <f t="shared" si="2"/>
        <v>70.079268292682926</v>
      </c>
      <c r="J58" t="s">
        <v>21</v>
      </c>
      <c r="K58" t="s">
        <v>22</v>
      </c>
      <c r="L58">
        <v>1420869600</v>
      </c>
      <c r="M58" s="7">
        <f t="shared" si="0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8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215.27586206896552</v>
      </c>
      <c r="G59" s="10" t="s">
        <v>20</v>
      </c>
      <c r="H59">
        <v>201</v>
      </c>
      <c r="I59">
        <f t="shared" si="2"/>
        <v>31.059701492537314</v>
      </c>
      <c r="J59" t="s">
        <v>21</v>
      </c>
      <c r="K59" t="s">
        <v>22</v>
      </c>
      <c r="L59">
        <v>1504242000</v>
      </c>
      <c r="M59" s="7">
        <f t="shared" si="0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8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227.11111111111114</v>
      </c>
      <c r="G60" s="10" t="s">
        <v>20</v>
      </c>
      <c r="H60">
        <v>211</v>
      </c>
      <c r="I60">
        <f t="shared" si="2"/>
        <v>29.061611374407583</v>
      </c>
      <c r="J60" t="s">
        <v>21</v>
      </c>
      <c r="K60" t="s">
        <v>22</v>
      </c>
      <c r="L60">
        <v>1442811600</v>
      </c>
      <c r="M60" s="7">
        <f t="shared" si="0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8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275.07142857142861</v>
      </c>
      <c r="G61" s="10" t="s">
        <v>20</v>
      </c>
      <c r="H61">
        <v>128</v>
      </c>
      <c r="I61">
        <f t="shared" si="2"/>
        <v>30.0859375</v>
      </c>
      <c r="J61" t="s">
        <v>21</v>
      </c>
      <c r="K61" t="s">
        <v>22</v>
      </c>
      <c r="L61">
        <v>1497243600</v>
      </c>
      <c r="M61" s="7">
        <f t="shared" si="0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8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144.37048832271762</v>
      </c>
      <c r="G62" s="10" t="s">
        <v>20</v>
      </c>
      <c r="H62">
        <v>1600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7">
        <f t="shared" si="0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2" x14ac:dyDescent="0.8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92.74598393574297</v>
      </c>
      <c r="G63" s="10" t="s">
        <v>14</v>
      </c>
      <c r="H63">
        <v>2253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7">
        <f t="shared" si="0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8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722.6</v>
      </c>
      <c r="G64" s="10" t="s">
        <v>20</v>
      </c>
      <c r="H64">
        <v>249</v>
      </c>
      <c r="I64">
        <f t="shared" si="2"/>
        <v>58.040160642570278</v>
      </c>
      <c r="J64" t="s">
        <v>21</v>
      </c>
      <c r="K64" t="s">
        <v>22</v>
      </c>
      <c r="L64">
        <v>1433480400</v>
      </c>
      <c r="M64" s="7">
        <f t="shared" si="0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8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11.851063829787234</v>
      </c>
      <c r="G65" s="10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7">
        <f t="shared" si="0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8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97.642857142857139</v>
      </c>
      <c r="G66" s="10" t="s">
        <v>14</v>
      </c>
      <c r="H66">
        <v>38</v>
      </c>
      <c r="I66">
        <f t="shared" si="2"/>
        <v>71.94736842105263</v>
      </c>
      <c r="J66" t="s">
        <v>21</v>
      </c>
      <c r="K66" t="s">
        <v>22</v>
      </c>
      <c r="L66">
        <v>1530507600</v>
      </c>
      <c r="M66" s="7">
        <f t="shared" ref="M66:M129" si="4">(((L66/60)/60)/24)+DATE(1970,1,1)</f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8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(E67/D67)*100</f>
        <v>236.14754098360655</v>
      </c>
      <c r="G67" s="10" t="s">
        <v>20</v>
      </c>
      <c r="H67">
        <v>236</v>
      </c>
      <c r="I67">
        <f t="shared" ref="I67:I130" si="6">IFERROR(E67/H67,"NA")</f>
        <v>61.038135593220339</v>
      </c>
      <c r="J67" t="s">
        <v>21</v>
      </c>
      <c r="K67" t="s">
        <v>22</v>
      </c>
      <c r="L67">
        <v>1296108000</v>
      </c>
      <c r="M67" s="7">
        <f t="shared" si="4"/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8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45.068965517241381</v>
      </c>
      <c r="G68" s="10" t="s">
        <v>14</v>
      </c>
      <c r="H68">
        <v>12</v>
      </c>
      <c r="I68">
        <f t="shared" si="6"/>
        <v>108.91666666666667</v>
      </c>
      <c r="J68" t="s">
        <v>21</v>
      </c>
      <c r="K68" t="s">
        <v>22</v>
      </c>
      <c r="L68">
        <v>1428469200</v>
      </c>
      <c r="M68" s="7">
        <f t="shared" si="4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2" x14ac:dyDescent="0.8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162.38567493112947</v>
      </c>
      <c r="G69" s="10" t="s">
        <v>20</v>
      </c>
      <c r="H69">
        <v>4065</v>
      </c>
      <c r="I69">
        <f t="shared" si="6"/>
        <v>29.001722017220171</v>
      </c>
      <c r="J69" t="s">
        <v>40</v>
      </c>
      <c r="K69" t="s">
        <v>41</v>
      </c>
      <c r="L69">
        <v>1264399200</v>
      </c>
      <c r="M69" s="7">
        <f t="shared" si="4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8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254.52631578947367</v>
      </c>
      <c r="G70" s="10" t="s">
        <v>20</v>
      </c>
      <c r="H70">
        <v>246</v>
      </c>
      <c r="I70">
        <f t="shared" si="6"/>
        <v>58.975609756097562</v>
      </c>
      <c r="J70" t="s">
        <v>107</v>
      </c>
      <c r="K70" t="s">
        <v>108</v>
      </c>
      <c r="L70">
        <v>1501131600</v>
      </c>
      <c r="M70" s="7">
        <f t="shared" si="4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8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24.063291139240505</v>
      </c>
      <c r="G71" s="10" t="s">
        <v>74</v>
      </c>
      <c r="H71">
        <v>17</v>
      </c>
      <c r="I71">
        <f t="shared" si="6"/>
        <v>111.82352941176471</v>
      </c>
      <c r="J71" t="s">
        <v>21</v>
      </c>
      <c r="K71" t="s">
        <v>22</v>
      </c>
      <c r="L71">
        <v>1292738400</v>
      </c>
      <c r="M71" s="7">
        <f t="shared" si="4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8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123.74140625000001</v>
      </c>
      <c r="G72" s="10" t="s">
        <v>20</v>
      </c>
      <c r="H72">
        <v>2475</v>
      </c>
      <c r="I72">
        <f t="shared" si="6"/>
        <v>63.995555555555555</v>
      </c>
      <c r="J72" t="s">
        <v>107</v>
      </c>
      <c r="K72" t="s">
        <v>108</v>
      </c>
      <c r="L72">
        <v>1288674000</v>
      </c>
      <c r="M72" s="7">
        <f t="shared" si="4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2" x14ac:dyDescent="0.8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108.06666666666666</v>
      </c>
      <c r="G73" s="10" t="s">
        <v>20</v>
      </c>
      <c r="H73">
        <v>76</v>
      </c>
      <c r="I73">
        <f t="shared" si="6"/>
        <v>85.315789473684205</v>
      </c>
      <c r="J73" t="s">
        <v>21</v>
      </c>
      <c r="K73" t="s">
        <v>22</v>
      </c>
      <c r="L73">
        <v>1575093600</v>
      </c>
      <c r="M73" s="7">
        <f t="shared" si="4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8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670.33333333333326</v>
      </c>
      <c r="G74" s="10" t="s">
        <v>20</v>
      </c>
      <c r="H74">
        <v>54</v>
      </c>
      <c r="I74">
        <f t="shared" si="6"/>
        <v>74.481481481481481</v>
      </c>
      <c r="J74" t="s">
        <v>21</v>
      </c>
      <c r="K74" t="s">
        <v>22</v>
      </c>
      <c r="L74">
        <v>1435726800</v>
      </c>
      <c r="M74" s="7">
        <f t="shared" si="4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8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660.92857142857144</v>
      </c>
      <c r="G75" s="10" t="s">
        <v>20</v>
      </c>
      <c r="H75">
        <v>88</v>
      </c>
      <c r="I75">
        <f t="shared" si="6"/>
        <v>105.14772727272727</v>
      </c>
      <c r="J75" t="s">
        <v>21</v>
      </c>
      <c r="K75" t="s">
        <v>22</v>
      </c>
      <c r="L75">
        <v>1480226400</v>
      </c>
      <c r="M75" s="7">
        <f t="shared" si="4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8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122.46153846153847</v>
      </c>
      <c r="G76" s="10" t="s">
        <v>20</v>
      </c>
      <c r="H76">
        <v>85</v>
      </c>
      <c r="I76">
        <f t="shared" si="6"/>
        <v>56.188235294117646</v>
      </c>
      <c r="J76" t="s">
        <v>40</v>
      </c>
      <c r="K76" t="s">
        <v>41</v>
      </c>
      <c r="L76">
        <v>1459054800</v>
      </c>
      <c r="M76" s="7">
        <f t="shared" si="4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8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150.57731958762886</v>
      </c>
      <c r="G77" s="10" t="s">
        <v>20</v>
      </c>
      <c r="H77">
        <v>170</v>
      </c>
      <c r="I77">
        <f t="shared" si="6"/>
        <v>85.917647058823533</v>
      </c>
      <c r="J77" t="s">
        <v>21</v>
      </c>
      <c r="K77" t="s">
        <v>22</v>
      </c>
      <c r="L77">
        <v>1531630800</v>
      </c>
      <c r="M77" s="7">
        <f t="shared" si="4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8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78.106590724165997</v>
      </c>
      <c r="G78" s="10" t="s">
        <v>14</v>
      </c>
      <c r="H78">
        <v>1684</v>
      </c>
      <c r="I78">
        <f t="shared" si="6"/>
        <v>57.00296912114014</v>
      </c>
      <c r="J78" t="s">
        <v>21</v>
      </c>
      <c r="K78" t="s">
        <v>22</v>
      </c>
      <c r="L78">
        <v>1421992800</v>
      </c>
      <c r="M78" s="7">
        <f t="shared" si="4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8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46.94736842105263</v>
      </c>
      <c r="G79" s="10" t="s">
        <v>14</v>
      </c>
      <c r="H79">
        <v>56</v>
      </c>
      <c r="I79">
        <f t="shared" si="6"/>
        <v>79.642857142857139</v>
      </c>
      <c r="J79" t="s">
        <v>21</v>
      </c>
      <c r="K79" t="s">
        <v>22</v>
      </c>
      <c r="L79">
        <v>1285563600</v>
      </c>
      <c r="M79" s="7">
        <f t="shared" si="4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2" x14ac:dyDescent="0.8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300.8</v>
      </c>
      <c r="G80" s="10" t="s">
        <v>20</v>
      </c>
      <c r="H80">
        <v>330</v>
      </c>
      <c r="I80">
        <f t="shared" si="6"/>
        <v>41.018181818181816</v>
      </c>
      <c r="J80" t="s">
        <v>21</v>
      </c>
      <c r="K80" t="s">
        <v>22</v>
      </c>
      <c r="L80">
        <v>1523854800</v>
      </c>
      <c r="M80" s="7">
        <f t="shared" si="4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8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69.598615916955026</v>
      </c>
      <c r="G81" s="10" t="s">
        <v>14</v>
      </c>
      <c r="H81">
        <v>838</v>
      </c>
      <c r="I81">
        <f t="shared" si="6"/>
        <v>48.004773269689736</v>
      </c>
      <c r="J81" t="s">
        <v>21</v>
      </c>
      <c r="K81" t="s">
        <v>22</v>
      </c>
      <c r="L81">
        <v>1529125200</v>
      </c>
      <c r="M81" s="7">
        <f t="shared" si="4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8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637.4545454545455</v>
      </c>
      <c r="G82" s="10" t="s">
        <v>20</v>
      </c>
      <c r="H82">
        <v>127</v>
      </c>
      <c r="I82">
        <f t="shared" si="6"/>
        <v>55.212598425196852</v>
      </c>
      <c r="J82" t="s">
        <v>21</v>
      </c>
      <c r="K82" t="s">
        <v>22</v>
      </c>
      <c r="L82">
        <v>1503982800</v>
      </c>
      <c r="M82" s="7">
        <f t="shared" si="4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8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225.33928571428569</v>
      </c>
      <c r="G83" s="10" t="s">
        <v>20</v>
      </c>
      <c r="H83">
        <v>411</v>
      </c>
      <c r="I83">
        <f t="shared" si="6"/>
        <v>92.109489051094897</v>
      </c>
      <c r="J83" t="s">
        <v>21</v>
      </c>
      <c r="K83" t="s">
        <v>22</v>
      </c>
      <c r="L83">
        <v>1511416800</v>
      </c>
      <c r="M83" s="7">
        <f t="shared" si="4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8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1497.3000000000002</v>
      </c>
      <c r="G84" s="10" t="s">
        <v>20</v>
      </c>
      <c r="H84">
        <v>180</v>
      </c>
      <c r="I84">
        <f t="shared" si="6"/>
        <v>83.183333333333337</v>
      </c>
      <c r="J84" t="s">
        <v>40</v>
      </c>
      <c r="K84" t="s">
        <v>41</v>
      </c>
      <c r="L84">
        <v>1547704800</v>
      </c>
      <c r="M84" s="7">
        <f t="shared" si="4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8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37.590225563909776</v>
      </c>
      <c r="G85" s="10" t="s">
        <v>14</v>
      </c>
      <c r="H85">
        <v>1000</v>
      </c>
      <c r="I85">
        <f t="shared" si="6"/>
        <v>39.996000000000002</v>
      </c>
      <c r="J85" t="s">
        <v>21</v>
      </c>
      <c r="K85" t="s">
        <v>22</v>
      </c>
      <c r="L85">
        <v>1469682000</v>
      </c>
      <c r="M85" s="7">
        <f t="shared" si="4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8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132.36942675159236</v>
      </c>
      <c r="G86" s="10" t="s">
        <v>20</v>
      </c>
      <c r="H86">
        <v>374</v>
      </c>
      <c r="I86">
        <f t="shared" si="6"/>
        <v>111.1336898395722</v>
      </c>
      <c r="J86" t="s">
        <v>21</v>
      </c>
      <c r="K86" t="s">
        <v>22</v>
      </c>
      <c r="L86">
        <v>1343451600</v>
      </c>
      <c r="M86" s="7">
        <f t="shared" si="4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8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131.22448979591837</v>
      </c>
      <c r="G87" s="10" t="s">
        <v>20</v>
      </c>
      <c r="H87">
        <v>71</v>
      </c>
      <c r="I87">
        <f t="shared" si="6"/>
        <v>90.563380281690144</v>
      </c>
      <c r="J87" t="s">
        <v>26</v>
      </c>
      <c r="K87" t="s">
        <v>27</v>
      </c>
      <c r="L87">
        <v>1315717200</v>
      </c>
      <c r="M87" s="7">
        <f t="shared" si="4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8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167.63513513513513</v>
      </c>
      <c r="G88" s="10" t="s">
        <v>20</v>
      </c>
      <c r="H88">
        <v>203</v>
      </c>
      <c r="I88">
        <f t="shared" si="6"/>
        <v>61.108374384236456</v>
      </c>
      <c r="J88" t="s">
        <v>21</v>
      </c>
      <c r="K88" t="s">
        <v>22</v>
      </c>
      <c r="L88">
        <v>1430715600</v>
      </c>
      <c r="M88" s="7">
        <f t="shared" si="4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2" x14ac:dyDescent="0.8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61.984886649874063</v>
      </c>
      <c r="G89" s="10" t="s">
        <v>14</v>
      </c>
      <c r="H89">
        <v>1482</v>
      </c>
      <c r="I89">
        <f t="shared" si="6"/>
        <v>83.022941970310384</v>
      </c>
      <c r="J89" t="s">
        <v>26</v>
      </c>
      <c r="K89" t="s">
        <v>27</v>
      </c>
      <c r="L89">
        <v>1299564000</v>
      </c>
      <c r="M89" s="7">
        <f t="shared" si="4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8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260.75</v>
      </c>
      <c r="G90" s="10" t="s">
        <v>20</v>
      </c>
      <c r="H90">
        <v>113</v>
      </c>
      <c r="I90">
        <f t="shared" si="6"/>
        <v>110.76106194690266</v>
      </c>
      <c r="J90" t="s">
        <v>21</v>
      </c>
      <c r="K90" t="s">
        <v>22</v>
      </c>
      <c r="L90">
        <v>1429160400</v>
      </c>
      <c r="M90" s="7">
        <f t="shared" si="4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8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252.58823529411765</v>
      </c>
      <c r="G91" s="10" t="s">
        <v>20</v>
      </c>
      <c r="H91">
        <v>96</v>
      </c>
      <c r="I91">
        <f t="shared" si="6"/>
        <v>89.458333333333329</v>
      </c>
      <c r="J91" t="s">
        <v>21</v>
      </c>
      <c r="K91" t="s">
        <v>22</v>
      </c>
      <c r="L91">
        <v>1271307600</v>
      </c>
      <c r="M91" s="7">
        <f t="shared" si="4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8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78.615384615384613</v>
      </c>
      <c r="G92" s="10" t="s">
        <v>14</v>
      </c>
      <c r="H92">
        <v>106</v>
      </c>
      <c r="I92">
        <f t="shared" si="6"/>
        <v>57.849056603773583</v>
      </c>
      <c r="J92" t="s">
        <v>21</v>
      </c>
      <c r="K92" t="s">
        <v>22</v>
      </c>
      <c r="L92">
        <v>1456380000</v>
      </c>
      <c r="M92" s="7">
        <f t="shared" si="4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8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48.404406999351913</v>
      </c>
      <c r="G93" s="10" t="s">
        <v>14</v>
      </c>
      <c r="H93">
        <v>679</v>
      </c>
      <c r="I93">
        <f t="shared" si="6"/>
        <v>109.99705449189985</v>
      </c>
      <c r="J93" t="s">
        <v>107</v>
      </c>
      <c r="K93" t="s">
        <v>108</v>
      </c>
      <c r="L93">
        <v>1470459600</v>
      </c>
      <c r="M93" s="7">
        <f t="shared" si="4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2" x14ac:dyDescent="0.8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258.875</v>
      </c>
      <c r="G94" s="10" t="s">
        <v>20</v>
      </c>
      <c r="H94">
        <v>498</v>
      </c>
      <c r="I94">
        <f t="shared" si="6"/>
        <v>103.96586345381526</v>
      </c>
      <c r="J94" t="s">
        <v>98</v>
      </c>
      <c r="K94" t="s">
        <v>99</v>
      </c>
      <c r="L94">
        <v>1277269200</v>
      </c>
      <c r="M94" s="7">
        <f t="shared" si="4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8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60.548713235294116</v>
      </c>
      <c r="G95" s="10" t="s">
        <v>74</v>
      </c>
      <c r="H95">
        <v>610</v>
      </c>
      <c r="I95">
        <f t="shared" si="6"/>
        <v>107.99508196721311</v>
      </c>
      <c r="J95" t="s">
        <v>21</v>
      </c>
      <c r="K95" t="s">
        <v>22</v>
      </c>
      <c r="L95">
        <v>1350709200</v>
      </c>
      <c r="M95" s="7">
        <f t="shared" si="4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8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303.68965517241378</v>
      </c>
      <c r="G96" s="10" t="s">
        <v>20</v>
      </c>
      <c r="H96">
        <v>180</v>
      </c>
      <c r="I96">
        <f t="shared" si="6"/>
        <v>48.927777777777777</v>
      </c>
      <c r="J96" t="s">
        <v>40</v>
      </c>
      <c r="K96" t="s">
        <v>41</v>
      </c>
      <c r="L96">
        <v>1554613200</v>
      </c>
      <c r="M96" s="7">
        <f t="shared" si="4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2" x14ac:dyDescent="0.8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112.99999999999999</v>
      </c>
      <c r="G97" s="10" t="s">
        <v>20</v>
      </c>
      <c r="H97">
        <v>27</v>
      </c>
      <c r="I97">
        <f t="shared" si="6"/>
        <v>37.666666666666664</v>
      </c>
      <c r="J97" t="s">
        <v>21</v>
      </c>
      <c r="K97" t="s">
        <v>22</v>
      </c>
      <c r="L97">
        <v>1571029200</v>
      </c>
      <c r="M97" s="7">
        <f t="shared" si="4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8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217.37876614060258</v>
      </c>
      <c r="G98" s="10" t="s">
        <v>20</v>
      </c>
      <c r="H98">
        <v>2331</v>
      </c>
      <c r="I98">
        <f t="shared" si="6"/>
        <v>64.999141999141997</v>
      </c>
      <c r="J98" t="s">
        <v>21</v>
      </c>
      <c r="K98" t="s">
        <v>22</v>
      </c>
      <c r="L98">
        <v>1299736800</v>
      </c>
      <c r="M98" s="7">
        <f t="shared" si="4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8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926.69230769230762</v>
      </c>
      <c r="G99" s="10" t="s">
        <v>20</v>
      </c>
      <c r="H99">
        <v>113</v>
      </c>
      <c r="I99">
        <f t="shared" si="6"/>
        <v>106.61061946902655</v>
      </c>
      <c r="J99" t="s">
        <v>21</v>
      </c>
      <c r="K99" t="s">
        <v>22</v>
      </c>
      <c r="L99">
        <v>1435208400</v>
      </c>
      <c r="M99" s="7">
        <f t="shared" si="4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8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33.692229038854805</v>
      </c>
      <c r="G100" s="10" t="s">
        <v>14</v>
      </c>
      <c r="H100">
        <v>1220</v>
      </c>
      <c r="I100">
        <f t="shared" si="6"/>
        <v>27.009016393442622</v>
      </c>
      <c r="J100" t="s">
        <v>26</v>
      </c>
      <c r="K100" t="s">
        <v>27</v>
      </c>
      <c r="L100">
        <v>1437973200</v>
      </c>
      <c r="M100" s="7">
        <f t="shared" si="4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8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196.7236842105263</v>
      </c>
      <c r="G101" s="10" t="s">
        <v>20</v>
      </c>
      <c r="H101">
        <v>164</v>
      </c>
      <c r="I101">
        <f t="shared" si="6"/>
        <v>91.16463414634147</v>
      </c>
      <c r="J101" t="s">
        <v>21</v>
      </c>
      <c r="K101" t="s">
        <v>22</v>
      </c>
      <c r="L101">
        <v>1416895200</v>
      </c>
      <c r="M101" s="7">
        <f t="shared" si="4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8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s="10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 s="7">
        <f t="shared" si="4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8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1021.4444444444445</v>
      </c>
      <c r="G103" s="10" t="s">
        <v>20</v>
      </c>
      <c r="H103">
        <v>164</v>
      </c>
      <c r="I103">
        <f t="shared" si="6"/>
        <v>56.054878048780488</v>
      </c>
      <c r="J103" t="s">
        <v>21</v>
      </c>
      <c r="K103" t="s">
        <v>22</v>
      </c>
      <c r="L103">
        <v>1424498400</v>
      </c>
      <c r="M103" s="7">
        <f t="shared" si="4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8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281.67567567567568</v>
      </c>
      <c r="G104" s="10" t="s">
        <v>20</v>
      </c>
      <c r="H104">
        <v>336</v>
      </c>
      <c r="I104">
        <f t="shared" si="6"/>
        <v>31.017857142857142</v>
      </c>
      <c r="J104" t="s">
        <v>21</v>
      </c>
      <c r="K104" t="s">
        <v>22</v>
      </c>
      <c r="L104">
        <v>1526274000</v>
      </c>
      <c r="M104" s="7">
        <f t="shared" si="4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8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24.610000000000003</v>
      </c>
      <c r="G105" s="10" t="s">
        <v>14</v>
      </c>
      <c r="H105">
        <v>37</v>
      </c>
      <c r="I105">
        <f t="shared" si="6"/>
        <v>66.513513513513516</v>
      </c>
      <c r="J105" t="s">
        <v>107</v>
      </c>
      <c r="K105" t="s">
        <v>108</v>
      </c>
      <c r="L105">
        <v>1287896400</v>
      </c>
      <c r="M105" s="7">
        <f t="shared" si="4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8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143.14010067114094</v>
      </c>
      <c r="G106" s="10" t="s">
        <v>20</v>
      </c>
      <c r="H106">
        <v>1917</v>
      </c>
      <c r="I106">
        <f t="shared" si="6"/>
        <v>89.005216484089729</v>
      </c>
      <c r="J106" t="s">
        <v>21</v>
      </c>
      <c r="K106" t="s">
        <v>22</v>
      </c>
      <c r="L106">
        <v>1495515600</v>
      </c>
      <c r="M106" s="7">
        <f t="shared" si="4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8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144.54411764705884</v>
      </c>
      <c r="G107" s="10" t="s">
        <v>20</v>
      </c>
      <c r="H107">
        <v>95</v>
      </c>
      <c r="I107">
        <f t="shared" si="6"/>
        <v>103.46315789473684</v>
      </c>
      <c r="J107" t="s">
        <v>21</v>
      </c>
      <c r="K107" t="s">
        <v>22</v>
      </c>
      <c r="L107">
        <v>1364878800</v>
      </c>
      <c r="M107" s="7">
        <f t="shared" si="4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8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359.12820512820514</v>
      </c>
      <c r="G108" s="10" t="s">
        <v>20</v>
      </c>
      <c r="H108">
        <v>147</v>
      </c>
      <c r="I108">
        <f t="shared" si="6"/>
        <v>95.278911564625844</v>
      </c>
      <c r="J108" t="s">
        <v>21</v>
      </c>
      <c r="K108" t="s">
        <v>22</v>
      </c>
      <c r="L108">
        <v>1567918800</v>
      </c>
      <c r="M108" s="7">
        <f t="shared" si="4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2" x14ac:dyDescent="0.8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186.48571428571427</v>
      </c>
      <c r="G109" s="10" t="s">
        <v>20</v>
      </c>
      <c r="H109">
        <v>86</v>
      </c>
      <c r="I109">
        <f t="shared" si="6"/>
        <v>75.895348837209298</v>
      </c>
      <c r="J109" t="s">
        <v>21</v>
      </c>
      <c r="K109" t="s">
        <v>22</v>
      </c>
      <c r="L109">
        <v>1524459600</v>
      </c>
      <c r="M109" s="7">
        <f t="shared" si="4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2" x14ac:dyDescent="0.8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595.26666666666665</v>
      </c>
      <c r="G110" s="10" t="s">
        <v>20</v>
      </c>
      <c r="H110">
        <v>83</v>
      </c>
      <c r="I110">
        <f t="shared" si="6"/>
        <v>107.57831325301204</v>
      </c>
      <c r="J110" t="s">
        <v>21</v>
      </c>
      <c r="K110" t="s">
        <v>22</v>
      </c>
      <c r="L110">
        <v>1333688400</v>
      </c>
      <c r="M110" s="7">
        <f t="shared" si="4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8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59.21153846153846</v>
      </c>
      <c r="G111" s="10" t="s">
        <v>14</v>
      </c>
      <c r="H111">
        <v>60</v>
      </c>
      <c r="I111">
        <f t="shared" si="6"/>
        <v>51.31666666666667</v>
      </c>
      <c r="J111" t="s">
        <v>21</v>
      </c>
      <c r="K111" t="s">
        <v>22</v>
      </c>
      <c r="L111">
        <v>1389506400</v>
      </c>
      <c r="M111" s="7">
        <f t="shared" si="4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2" x14ac:dyDescent="0.8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14.962780898876405</v>
      </c>
      <c r="G112" s="10" t="s">
        <v>14</v>
      </c>
      <c r="H112">
        <v>296</v>
      </c>
      <c r="I112">
        <f t="shared" si="6"/>
        <v>71.983108108108112</v>
      </c>
      <c r="J112" t="s">
        <v>21</v>
      </c>
      <c r="K112" t="s">
        <v>22</v>
      </c>
      <c r="L112">
        <v>1536642000</v>
      </c>
      <c r="M112" s="7">
        <f t="shared" si="4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8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119.95602605863192</v>
      </c>
      <c r="G113" s="10" t="s">
        <v>20</v>
      </c>
      <c r="H113">
        <v>676</v>
      </c>
      <c r="I113">
        <f t="shared" si="6"/>
        <v>108.95414201183432</v>
      </c>
      <c r="J113" t="s">
        <v>21</v>
      </c>
      <c r="K113" t="s">
        <v>22</v>
      </c>
      <c r="L113">
        <v>1348290000</v>
      </c>
      <c r="M113" s="7">
        <f t="shared" si="4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8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268.82978723404256</v>
      </c>
      <c r="G114" s="10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 s="7">
        <f t="shared" si="4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8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376.87878787878788</v>
      </c>
      <c r="G115" s="10" t="s">
        <v>20</v>
      </c>
      <c r="H115">
        <v>131</v>
      </c>
      <c r="I115">
        <f t="shared" si="6"/>
        <v>94.938931297709928</v>
      </c>
      <c r="J115" t="s">
        <v>21</v>
      </c>
      <c r="K115" t="s">
        <v>22</v>
      </c>
      <c r="L115">
        <v>1505192400</v>
      </c>
      <c r="M115" s="7">
        <f t="shared" si="4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8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727.15789473684208</v>
      </c>
      <c r="G116" s="10" t="s">
        <v>20</v>
      </c>
      <c r="H116">
        <v>126</v>
      </c>
      <c r="I116">
        <f t="shared" si="6"/>
        <v>109.65079365079364</v>
      </c>
      <c r="J116" t="s">
        <v>21</v>
      </c>
      <c r="K116" t="s">
        <v>22</v>
      </c>
      <c r="L116">
        <v>1554786000</v>
      </c>
      <c r="M116" s="7">
        <f t="shared" si="4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8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87.211757648470297</v>
      </c>
      <c r="G117" s="10" t="s">
        <v>14</v>
      </c>
      <c r="H117">
        <v>3304</v>
      </c>
      <c r="I117">
        <f t="shared" si="6"/>
        <v>44.001815980629537</v>
      </c>
      <c r="J117" t="s">
        <v>107</v>
      </c>
      <c r="K117" t="s">
        <v>108</v>
      </c>
      <c r="L117">
        <v>1510898400</v>
      </c>
      <c r="M117" s="7">
        <f t="shared" si="4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2" x14ac:dyDescent="0.8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s="10" t="s">
        <v>14</v>
      </c>
      <c r="H118">
        <v>73</v>
      </c>
      <c r="I118">
        <f t="shared" si="6"/>
        <v>86.794520547945211</v>
      </c>
      <c r="J118" t="s">
        <v>21</v>
      </c>
      <c r="K118" t="s">
        <v>22</v>
      </c>
      <c r="L118">
        <v>1442552400</v>
      </c>
      <c r="M118" s="7">
        <f t="shared" si="4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8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173.9387755102041</v>
      </c>
      <c r="G119" s="10" t="s">
        <v>20</v>
      </c>
      <c r="H119">
        <v>275</v>
      </c>
      <c r="I119">
        <f t="shared" si="6"/>
        <v>30.992727272727272</v>
      </c>
      <c r="J119" t="s">
        <v>21</v>
      </c>
      <c r="K119" t="s">
        <v>22</v>
      </c>
      <c r="L119">
        <v>1316667600</v>
      </c>
      <c r="M119" s="7">
        <f t="shared" si="4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8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117.61111111111111</v>
      </c>
      <c r="G120" s="10" t="s">
        <v>20</v>
      </c>
      <c r="H120">
        <v>67</v>
      </c>
      <c r="I120">
        <f t="shared" si="6"/>
        <v>94.791044776119406</v>
      </c>
      <c r="J120" t="s">
        <v>21</v>
      </c>
      <c r="K120" t="s">
        <v>22</v>
      </c>
      <c r="L120">
        <v>1390716000</v>
      </c>
      <c r="M120" s="7">
        <f t="shared" si="4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2" x14ac:dyDescent="0.8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214.96</v>
      </c>
      <c r="G121" s="10" t="s">
        <v>20</v>
      </c>
      <c r="H121">
        <v>154</v>
      </c>
      <c r="I121">
        <f t="shared" si="6"/>
        <v>69.79220779220779</v>
      </c>
      <c r="J121" t="s">
        <v>21</v>
      </c>
      <c r="K121" t="s">
        <v>22</v>
      </c>
      <c r="L121">
        <v>1402894800</v>
      </c>
      <c r="M121" s="7">
        <f t="shared" si="4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8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149.49667110519306</v>
      </c>
      <c r="G122" s="10" t="s">
        <v>20</v>
      </c>
      <c r="H122">
        <v>1782</v>
      </c>
      <c r="I122">
        <f t="shared" si="6"/>
        <v>63.003367003367003</v>
      </c>
      <c r="J122" t="s">
        <v>21</v>
      </c>
      <c r="K122" t="s">
        <v>22</v>
      </c>
      <c r="L122">
        <v>1429246800</v>
      </c>
      <c r="M122" s="7">
        <f t="shared" si="4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8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219.33995584988963</v>
      </c>
      <c r="G123" s="10" t="s">
        <v>20</v>
      </c>
      <c r="H123">
        <v>903</v>
      </c>
      <c r="I123">
        <f t="shared" si="6"/>
        <v>110.0343300110742</v>
      </c>
      <c r="J123" t="s">
        <v>21</v>
      </c>
      <c r="K123" t="s">
        <v>22</v>
      </c>
      <c r="L123">
        <v>1412485200</v>
      </c>
      <c r="M123" s="7">
        <f t="shared" si="4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8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64.367690058479525</v>
      </c>
      <c r="G124" s="10" t="s">
        <v>14</v>
      </c>
      <c r="H124">
        <v>3387</v>
      </c>
      <c r="I124">
        <f t="shared" si="6"/>
        <v>25.997933274284026</v>
      </c>
      <c r="J124" t="s">
        <v>21</v>
      </c>
      <c r="K124" t="s">
        <v>22</v>
      </c>
      <c r="L124">
        <v>1417068000</v>
      </c>
      <c r="M124" s="7">
        <f t="shared" si="4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8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18.622397298818232</v>
      </c>
      <c r="G125" s="10" t="s">
        <v>14</v>
      </c>
      <c r="H125">
        <v>662</v>
      </c>
      <c r="I125">
        <f t="shared" si="6"/>
        <v>49.987915407854985</v>
      </c>
      <c r="J125" t="s">
        <v>15</v>
      </c>
      <c r="K125" t="s">
        <v>16</v>
      </c>
      <c r="L125">
        <v>1448344800</v>
      </c>
      <c r="M125" s="7">
        <f t="shared" si="4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8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367.76923076923077</v>
      </c>
      <c r="G126" s="10" t="s">
        <v>20</v>
      </c>
      <c r="H126">
        <v>94</v>
      </c>
      <c r="I126">
        <f t="shared" si="6"/>
        <v>101.72340425531915</v>
      </c>
      <c r="J126" t="s">
        <v>107</v>
      </c>
      <c r="K126" t="s">
        <v>108</v>
      </c>
      <c r="L126">
        <v>1557723600</v>
      </c>
      <c r="M126" s="7">
        <f t="shared" si="4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8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159.90566037735849</v>
      </c>
      <c r="G127" s="10" t="s">
        <v>20</v>
      </c>
      <c r="H127">
        <v>180</v>
      </c>
      <c r="I127">
        <f t="shared" si="6"/>
        <v>47.083333333333336</v>
      </c>
      <c r="J127" t="s">
        <v>21</v>
      </c>
      <c r="K127" t="s">
        <v>22</v>
      </c>
      <c r="L127">
        <v>1537333200</v>
      </c>
      <c r="M127" s="7">
        <f t="shared" si="4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8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38.633185349611544</v>
      </c>
      <c r="G128" s="10" t="s">
        <v>14</v>
      </c>
      <c r="H128">
        <v>774</v>
      </c>
      <c r="I128">
        <f t="shared" si="6"/>
        <v>89.944444444444443</v>
      </c>
      <c r="J128" t="s">
        <v>21</v>
      </c>
      <c r="K128" t="s">
        <v>22</v>
      </c>
      <c r="L128">
        <v>1471150800</v>
      </c>
      <c r="M128" s="7">
        <f t="shared" si="4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8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51.42151162790698</v>
      </c>
      <c r="G129" s="10" t="s">
        <v>14</v>
      </c>
      <c r="H129">
        <v>672</v>
      </c>
      <c r="I129">
        <f t="shared" si="6"/>
        <v>78.96875</v>
      </c>
      <c r="J129" t="s">
        <v>15</v>
      </c>
      <c r="K129" t="s">
        <v>16</v>
      </c>
      <c r="L129">
        <v>1273640400</v>
      </c>
      <c r="M129" s="7">
        <f t="shared" si="4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8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60.334277620396605</v>
      </c>
      <c r="G130" s="10" t="s">
        <v>74</v>
      </c>
      <c r="H130">
        <v>532</v>
      </c>
      <c r="I130">
        <f t="shared" si="6"/>
        <v>80.067669172932327</v>
      </c>
      <c r="J130" t="s">
        <v>21</v>
      </c>
      <c r="K130" t="s">
        <v>22</v>
      </c>
      <c r="L130">
        <v>1282885200</v>
      </c>
      <c r="M130" s="7">
        <f t="shared" ref="M130:M193" si="8">(((L130/60)/60)/24)+DATE(1970,1,1)</f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8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(E131/D131)*100</f>
        <v>3.202693602693603</v>
      </c>
      <c r="G131" s="10" t="s">
        <v>74</v>
      </c>
      <c r="H131">
        <v>55</v>
      </c>
      <c r="I131">
        <f t="shared" ref="I131:I194" si="10">IFERROR(E131/H131,"NA")</f>
        <v>86.472727272727269</v>
      </c>
      <c r="J131" t="s">
        <v>26</v>
      </c>
      <c r="K131" t="s">
        <v>27</v>
      </c>
      <c r="L131">
        <v>1422943200</v>
      </c>
      <c r="M131" s="7">
        <f t="shared" si="8"/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8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155.46875</v>
      </c>
      <c r="G132" s="10" t="s">
        <v>20</v>
      </c>
      <c r="H132">
        <v>533</v>
      </c>
      <c r="I132">
        <f t="shared" si="10"/>
        <v>28.001876172607879</v>
      </c>
      <c r="J132" t="s">
        <v>36</v>
      </c>
      <c r="K132" t="s">
        <v>37</v>
      </c>
      <c r="L132">
        <v>1319605200</v>
      </c>
      <c r="M132" s="7">
        <f t="shared" si="8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2" x14ac:dyDescent="0.8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100.85974499089254</v>
      </c>
      <c r="G133" s="10" t="s">
        <v>20</v>
      </c>
      <c r="H133">
        <v>2443</v>
      </c>
      <c r="I133">
        <f t="shared" si="10"/>
        <v>67.996725337699544</v>
      </c>
      <c r="J133" t="s">
        <v>40</v>
      </c>
      <c r="K133" t="s">
        <v>41</v>
      </c>
      <c r="L133">
        <v>1385704800</v>
      </c>
      <c r="M133" s="7">
        <f t="shared" si="8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8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116.18181818181819</v>
      </c>
      <c r="G134" s="10" t="s">
        <v>20</v>
      </c>
      <c r="H134">
        <v>89</v>
      </c>
      <c r="I134">
        <f t="shared" si="10"/>
        <v>43.078651685393261</v>
      </c>
      <c r="J134" t="s">
        <v>21</v>
      </c>
      <c r="K134" t="s">
        <v>22</v>
      </c>
      <c r="L134">
        <v>1515736800</v>
      </c>
      <c r="M134" s="7">
        <f t="shared" si="8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8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310.77777777777777</v>
      </c>
      <c r="G135" s="10" t="s">
        <v>20</v>
      </c>
      <c r="H135">
        <v>159</v>
      </c>
      <c r="I135">
        <f t="shared" si="10"/>
        <v>87.95597484276729</v>
      </c>
      <c r="J135" t="s">
        <v>21</v>
      </c>
      <c r="K135" t="s">
        <v>22</v>
      </c>
      <c r="L135">
        <v>1313125200</v>
      </c>
      <c r="M135" s="7">
        <f t="shared" si="8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8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89.73668341708543</v>
      </c>
      <c r="G136" s="10" t="s">
        <v>14</v>
      </c>
      <c r="H136">
        <v>940</v>
      </c>
      <c r="I136">
        <f t="shared" si="10"/>
        <v>94.987234042553197</v>
      </c>
      <c r="J136" t="s">
        <v>98</v>
      </c>
      <c r="K136" t="s">
        <v>99</v>
      </c>
      <c r="L136">
        <v>1308459600</v>
      </c>
      <c r="M136" s="7">
        <f t="shared" si="8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8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71.27272727272728</v>
      </c>
      <c r="G137" s="10" t="s">
        <v>14</v>
      </c>
      <c r="H137">
        <v>117</v>
      </c>
      <c r="I137">
        <f t="shared" si="10"/>
        <v>46.905982905982903</v>
      </c>
      <c r="J137" t="s">
        <v>21</v>
      </c>
      <c r="K137" t="s">
        <v>22</v>
      </c>
      <c r="L137">
        <v>1362636000</v>
      </c>
      <c r="M137" s="7">
        <f t="shared" si="8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8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3.2862318840579712</v>
      </c>
      <c r="G138" s="10" t="s">
        <v>74</v>
      </c>
      <c r="H138">
        <v>58</v>
      </c>
      <c r="I138">
        <f t="shared" si="10"/>
        <v>46.913793103448278</v>
      </c>
      <c r="J138" t="s">
        <v>21</v>
      </c>
      <c r="K138" t="s">
        <v>22</v>
      </c>
      <c r="L138">
        <v>1402117200</v>
      </c>
      <c r="M138" s="7">
        <f t="shared" si="8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8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261.77777777777777</v>
      </c>
      <c r="G139" s="10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 s="7">
        <f t="shared" si="8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2" x14ac:dyDescent="0.8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s="10" t="s">
        <v>14</v>
      </c>
      <c r="H140">
        <v>115</v>
      </c>
      <c r="I140">
        <f t="shared" si="10"/>
        <v>80.139130434782615</v>
      </c>
      <c r="J140" t="s">
        <v>21</v>
      </c>
      <c r="K140" t="s">
        <v>22</v>
      </c>
      <c r="L140">
        <v>1348808400</v>
      </c>
      <c r="M140" s="7">
        <f t="shared" si="8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8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20.896851248642779</v>
      </c>
      <c r="G141" s="10" t="s">
        <v>14</v>
      </c>
      <c r="H141">
        <v>326</v>
      </c>
      <c r="I141">
        <f t="shared" si="10"/>
        <v>59.036809815950917</v>
      </c>
      <c r="J141" t="s">
        <v>21</v>
      </c>
      <c r="K141" t="s">
        <v>22</v>
      </c>
      <c r="L141">
        <v>1429592400</v>
      </c>
      <c r="M141" s="7">
        <f t="shared" si="8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2" x14ac:dyDescent="0.8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223.16363636363636</v>
      </c>
      <c r="G142" s="10" t="s">
        <v>20</v>
      </c>
      <c r="H142">
        <v>186</v>
      </c>
      <c r="I142">
        <f t="shared" si="10"/>
        <v>65.989247311827953</v>
      </c>
      <c r="J142" t="s">
        <v>21</v>
      </c>
      <c r="K142" t="s">
        <v>22</v>
      </c>
      <c r="L142">
        <v>1519538400</v>
      </c>
      <c r="M142" s="7">
        <f t="shared" si="8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8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101.59097978227061</v>
      </c>
      <c r="G143" s="10" t="s">
        <v>20</v>
      </c>
      <c r="H143">
        <v>1071</v>
      </c>
      <c r="I143">
        <f t="shared" si="10"/>
        <v>60.992530345471522</v>
      </c>
      <c r="J143" t="s">
        <v>21</v>
      </c>
      <c r="K143" t="s">
        <v>22</v>
      </c>
      <c r="L143">
        <v>1434085200</v>
      </c>
      <c r="M143" s="7">
        <f t="shared" si="8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2" x14ac:dyDescent="0.8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230.03999999999996</v>
      </c>
      <c r="G144" s="10" t="s">
        <v>20</v>
      </c>
      <c r="H144">
        <v>117</v>
      </c>
      <c r="I144">
        <f t="shared" si="10"/>
        <v>98.307692307692307</v>
      </c>
      <c r="J144" t="s">
        <v>21</v>
      </c>
      <c r="K144" t="s">
        <v>22</v>
      </c>
      <c r="L144">
        <v>1333688400</v>
      </c>
      <c r="M144" s="7">
        <f t="shared" si="8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8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135.59259259259261</v>
      </c>
      <c r="G145" s="10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 s="7">
        <f t="shared" si="8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8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129.1</v>
      </c>
      <c r="G146" s="10" t="s">
        <v>20</v>
      </c>
      <c r="H146">
        <v>135</v>
      </c>
      <c r="I146">
        <f t="shared" si="10"/>
        <v>86.066666666666663</v>
      </c>
      <c r="J146" t="s">
        <v>21</v>
      </c>
      <c r="K146" t="s">
        <v>22</v>
      </c>
      <c r="L146">
        <v>1560747600</v>
      </c>
      <c r="M146" s="7">
        <f t="shared" si="8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8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236.512</v>
      </c>
      <c r="G147" s="10" t="s">
        <v>20</v>
      </c>
      <c r="H147">
        <v>768</v>
      </c>
      <c r="I147">
        <f t="shared" si="10"/>
        <v>76.989583333333329</v>
      </c>
      <c r="J147" t="s">
        <v>98</v>
      </c>
      <c r="K147" t="s">
        <v>99</v>
      </c>
      <c r="L147">
        <v>1410066000</v>
      </c>
      <c r="M147" s="7">
        <f t="shared" si="8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2" x14ac:dyDescent="0.8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17.25</v>
      </c>
      <c r="G148" s="10" t="s">
        <v>74</v>
      </c>
      <c r="H148">
        <v>51</v>
      </c>
      <c r="I148">
        <f t="shared" si="10"/>
        <v>29.764705882352942</v>
      </c>
      <c r="J148" t="s">
        <v>21</v>
      </c>
      <c r="K148" t="s">
        <v>22</v>
      </c>
      <c r="L148">
        <v>1320732000</v>
      </c>
      <c r="M148" s="7">
        <f t="shared" si="8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2" x14ac:dyDescent="0.8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112.49397590361446</v>
      </c>
      <c r="G149" s="10" t="s">
        <v>20</v>
      </c>
      <c r="H149">
        <v>199</v>
      </c>
      <c r="I149">
        <f t="shared" si="10"/>
        <v>46.91959798994975</v>
      </c>
      <c r="J149" t="s">
        <v>21</v>
      </c>
      <c r="K149" t="s">
        <v>22</v>
      </c>
      <c r="L149">
        <v>1465794000</v>
      </c>
      <c r="M149" s="7">
        <f t="shared" si="8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8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121.02150537634408</v>
      </c>
      <c r="G150" s="10" t="s">
        <v>20</v>
      </c>
      <c r="H150">
        <v>107</v>
      </c>
      <c r="I150">
        <f t="shared" si="10"/>
        <v>105.18691588785046</v>
      </c>
      <c r="J150" t="s">
        <v>21</v>
      </c>
      <c r="K150" t="s">
        <v>22</v>
      </c>
      <c r="L150">
        <v>1500958800</v>
      </c>
      <c r="M150" s="7">
        <f t="shared" si="8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8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219.87096774193549</v>
      </c>
      <c r="G151" s="10" t="s">
        <v>20</v>
      </c>
      <c r="H151">
        <v>195</v>
      </c>
      <c r="I151">
        <f t="shared" si="10"/>
        <v>69.907692307692301</v>
      </c>
      <c r="J151" t="s">
        <v>21</v>
      </c>
      <c r="K151" t="s">
        <v>22</v>
      </c>
      <c r="L151">
        <v>1357020000</v>
      </c>
      <c r="M151" s="7">
        <f t="shared" si="8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8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s="10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 s="7">
        <f t="shared" si="8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8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64.166909620991248</v>
      </c>
      <c r="G153" s="10" t="s">
        <v>14</v>
      </c>
      <c r="H153">
        <v>1467</v>
      </c>
      <c r="I153">
        <f t="shared" si="10"/>
        <v>60.011588275391958</v>
      </c>
      <c r="J153" t="s">
        <v>21</v>
      </c>
      <c r="K153" t="s">
        <v>22</v>
      </c>
      <c r="L153">
        <v>1402290000</v>
      </c>
      <c r="M153" s="7">
        <f t="shared" si="8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8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423.06746987951806</v>
      </c>
      <c r="G154" s="10" t="s">
        <v>20</v>
      </c>
      <c r="H154">
        <v>3376</v>
      </c>
      <c r="I154">
        <f t="shared" si="10"/>
        <v>52.006220379146917</v>
      </c>
      <c r="J154" t="s">
        <v>21</v>
      </c>
      <c r="K154" t="s">
        <v>22</v>
      </c>
      <c r="L154">
        <v>1487311200</v>
      </c>
      <c r="M154" s="7">
        <f t="shared" si="8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8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92.984160506863773</v>
      </c>
      <c r="G155" s="10" t="s">
        <v>14</v>
      </c>
      <c r="H155">
        <v>5681</v>
      </c>
      <c r="I155">
        <f t="shared" si="10"/>
        <v>31.000176025347649</v>
      </c>
      <c r="J155" t="s">
        <v>21</v>
      </c>
      <c r="K155" t="s">
        <v>22</v>
      </c>
      <c r="L155">
        <v>1350622800</v>
      </c>
      <c r="M155" s="7">
        <f t="shared" si="8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8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58.756567425569173</v>
      </c>
      <c r="G156" s="10" t="s">
        <v>14</v>
      </c>
      <c r="H156">
        <v>1059</v>
      </c>
      <c r="I156">
        <f t="shared" si="10"/>
        <v>95.042492917847028</v>
      </c>
      <c r="J156" t="s">
        <v>21</v>
      </c>
      <c r="K156" t="s">
        <v>22</v>
      </c>
      <c r="L156">
        <v>1463029200</v>
      </c>
      <c r="M156" s="7">
        <f t="shared" si="8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8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65.022222222222226</v>
      </c>
      <c r="G157" s="10" t="s">
        <v>14</v>
      </c>
      <c r="H157">
        <v>1194</v>
      </c>
      <c r="I157">
        <f t="shared" si="10"/>
        <v>75.968174204355108</v>
      </c>
      <c r="J157" t="s">
        <v>21</v>
      </c>
      <c r="K157" t="s">
        <v>22</v>
      </c>
      <c r="L157">
        <v>1269493200</v>
      </c>
      <c r="M157" s="7">
        <f t="shared" si="8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8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73.939560439560438</v>
      </c>
      <c r="G158" s="10" t="s">
        <v>74</v>
      </c>
      <c r="H158">
        <v>379</v>
      </c>
      <c r="I158">
        <f t="shared" si="10"/>
        <v>71.013192612137203</v>
      </c>
      <c r="J158" t="s">
        <v>26</v>
      </c>
      <c r="K158" t="s">
        <v>27</v>
      </c>
      <c r="L158">
        <v>1570251600</v>
      </c>
      <c r="M158" s="7">
        <f t="shared" si="8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8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52.666666666666664</v>
      </c>
      <c r="G159" s="10" t="s">
        <v>14</v>
      </c>
      <c r="H159">
        <v>30</v>
      </c>
      <c r="I159">
        <f t="shared" si="10"/>
        <v>73.733333333333334</v>
      </c>
      <c r="J159" t="s">
        <v>26</v>
      </c>
      <c r="K159" t="s">
        <v>27</v>
      </c>
      <c r="L159">
        <v>1388383200</v>
      </c>
      <c r="M159" s="7">
        <f t="shared" si="8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8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220.95238095238096</v>
      </c>
      <c r="G160" s="10" t="s">
        <v>20</v>
      </c>
      <c r="H160">
        <v>41</v>
      </c>
      <c r="I160">
        <f t="shared" si="10"/>
        <v>113.17073170731707</v>
      </c>
      <c r="J160" t="s">
        <v>21</v>
      </c>
      <c r="K160" t="s">
        <v>22</v>
      </c>
      <c r="L160">
        <v>1449554400</v>
      </c>
      <c r="M160" s="7">
        <f t="shared" si="8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8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100.01150627615063</v>
      </c>
      <c r="G161" s="10" t="s">
        <v>20</v>
      </c>
      <c r="H161">
        <v>1821</v>
      </c>
      <c r="I161">
        <f t="shared" si="10"/>
        <v>105.00933552992861</v>
      </c>
      <c r="J161" t="s">
        <v>21</v>
      </c>
      <c r="K161" t="s">
        <v>22</v>
      </c>
      <c r="L161">
        <v>1553662800</v>
      </c>
      <c r="M161" s="7">
        <f t="shared" si="8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8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162.3125</v>
      </c>
      <c r="G162" s="10" t="s">
        <v>20</v>
      </c>
      <c r="H162">
        <v>164</v>
      </c>
      <c r="I162">
        <f t="shared" si="10"/>
        <v>79.176829268292678</v>
      </c>
      <c r="J162" t="s">
        <v>21</v>
      </c>
      <c r="K162" t="s">
        <v>22</v>
      </c>
      <c r="L162">
        <v>1556341200</v>
      </c>
      <c r="M162" s="7">
        <f t="shared" si="8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2" x14ac:dyDescent="0.8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78.181818181818187</v>
      </c>
      <c r="G163" s="10" t="s">
        <v>14</v>
      </c>
      <c r="H163">
        <v>75</v>
      </c>
      <c r="I163">
        <f t="shared" si="10"/>
        <v>57.333333333333336</v>
      </c>
      <c r="J163" t="s">
        <v>21</v>
      </c>
      <c r="K163" t="s">
        <v>22</v>
      </c>
      <c r="L163">
        <v>1442984400</v>
      </c>
      <c r="M163" s="7">
        <f t="shared" si="8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2" x14ac:dyDescent="0.8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149.73770491803279</v>
      </c>
      <c r="G164" s="10" t="s">
        <v>20</v>
      </c>
      <c r="H164">
        <v>157</v>
      </c>
      <c r="I164">
        <f t="shared" si="10"/>
        <v>58.178343949044589</v>
      </c>
      <c r="J164" t="s">
        <v>98</v>
      </c>
      <c r="K164" t="s">
        <v>99</v>
      </c>
      <c r="L164">
        <v>1544248800</v>
      </c>
      <c r="M164" s="7">
        <f t="shared" si="8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8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253.25714285714284</v>
      </c>
      <c r="G165" s="10" t="s">
        <v>20</v>
      </c>
      <c r="H165">
        <v>246</v>
      </c>
      <c r="I165">
        <f t="shared" si="10"/>
        <v>36.032520325203251</v>
      </c>
      <c r="J165" t="s">
        <v>21</v>
      </c>
      <c r="K165" t="s">
        <v>22</v>
      </c>
      <c r="L165">
        <v>1508475600</v>
      </c>
      <c r="M165" s="7">
        <f t="shared" si="8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8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100.16943521594683</v>
      </c>
      <c r="G166" s="10" t="s">
        <v>20</v>
      </c>
      <c r="H166">
        <v>1396</v>
      </c>
      <c r="I166">
        <f t="shared" si="10"/>
        <v>107.99068767908309</v>
      </c>
      <c r="J166" t="s">
        <v>21</v>
      </c>
      <c r="K166" t="s">
        <v>22</v>
      </c>
      <c r="L166">
        <v>1507438800</v>
      </c>
      <c r="M166" s="7">
        <f t="shared" si="8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8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121.99004424778761</v>
      </c>
      <c r="G167" s="10" t="s">
        <v>20</v>
      </c>
      <c r="H167">
        <v>2506</v>
      </c>
      <c r="I167">
        <f t="shared" si="10"/>
        <v>44.005985634477256</v>
      </c>
      <c r="J167" t="s">
        <v>21</v>
      </c>
      <c r="K167" t="s">
        <v>22</v>
      </c>
      <c r="L167">
        <v>1501563600</v>
      </c>
      <c r="M167" s="7">
        <f t="shared" si="8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8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137.13265306122449</v>
      </c>
      <c r="G168" s="10" t="s">
        <v>20</v>
      </c>
      <c r="H168">
        <v>244</v>
      </c>
      <c r="I168">
        <f t="shared" si="10"/>
        <v>55.077868852459019</v>
      </c>
      <c r="J168" t="s">
        <v>21</v>
      </c>
      <c r="K168" t="s">
        <v>22</v>
      </c>
      <c r="L168">
        <v>1292997600</v>
      </c>
      <c r="M168" s="7">
        <f t="shared" si="8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8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415.53846153846149</v>
      </c>
      <c r="G169" s="10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>
        <v>1370840400</v>
      </c>
      <c r="M169" s="7">
        <f t="shared" si="8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8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31.30913348946136</v>
      </c>
      <c r="G170" s="10" t="s">
        <v>14</v>
      </c>
      <c r="H170">
        <v>955</v>
      </c>
      <c r="I170">
        <f t="shared" si="10"/>
        <v>41.996858638743454</v>
      </c>
      <c r="J170" t="s">
        <v>36</v>
      </c>
      <c r="K170" t="s">
        <v>37</v>
      </c>
      <c r="L170">
        <v>1550815200</v>
      </c>
      <c r="M170" s="7">
        <f t="shared" si="8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8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424.08154506437768</v>
      </c>
      <c r="G171" s="10" t="s">
        <v>20</v>
      </c>
      <c r="H171">
        <v>1267</v>
      </c>
      <c r="I171">
        <f t="shared" si="10"/>
        <v>77.988161010260455</v>
      </c>
      <c r="J171" t="s">
        <v>21</v>
      </c>
      <c r="K171" t="s">
        <v>22</v>
      </c>
      <c r="L171">
        <v>1339909200</v>
      </c>
      <c r="M171" s="7">
        <f t="shared" si="8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8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2.93886230728336</v>
      </c>
      <c r="G172" s="10" t="s">
        <v>14</v>
      </c>
      <c r="H172">
        <v>67</v>
      </c>
      <c r="I172">
        <f t="shared" si="10"/>
        <v>82.507462686567166</v>
      </c>
      <c r="J172" t="s">
        <v>21</v>
      </c>
      <c r="K172" t="s">
        <v>22</v>
      </c>
      <c r="L172">
        <v>1501736400</v>
      </c>
      <c r="M172" s="7">
        <f t="shared" si="8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2" x14ac:dyDescent="0.8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10.63265306122449</v>
      </c>
      <c r="G173" s="10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 s="7">
        <f t="shared" si="8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8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82.875</v>
      </c>
      <c r="G174" s="10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>
        <v>1405746000</v>
      </c>
      <c r="M174" s="7">
        <f t="shared" si="8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8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163.01447776628748</v>
      </c>
      <c r="G175" s="10" t="s">
        <v>20</v>
      </c>
      <c r="H175">
        <v>1561</v>
      </c>
      <c r="I175">
        <f t="shared" si="10"/>
        <v>100.98334401024984</v>
      </c>
      <c r="J175" t="s">
        <v>21</v>
      </c>
      <c r="K175" t="s">
        <v>22</v>
      </c>
      <c r="L175">
        <v>1368853200</v>
      </c>
      <c r="M175" s="7">
        <f t="shared" si="8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8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894.66666666666674</v>
      </c>
      <c r="G176" s="10" t="s">
        <v>20</v>
      </c>
      <c r="H176">
        <v>48</v>
      </c>
      <c r="I176">
        <f t="shared" si="10"/>
        <v>111.83333333333333</v>
      </c>
      <c r="J176" t="s">
        <v>21</v>
      </c>
      <c r="K176" t="s">
        <v>22</v>
      </c>
      <c r="L176">
        <v>1444021200</v>
      </c>
      <c r="M176" s="7">
        <f t="shared" si="8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8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26.191501103752756</v>
      </c>
      <c r="G177" s="10" t="s">
        <v>14</v>
      </c>
      <c r="H177">
        <v>1130</v>
      </c>
      <c r="I177">
        <f t="shared" si="10"/>
        <v>41.999115044247787</v>
      </c>
      <c r="J177" t="s">
        <v>21</v>
      </c>
      <c r="K177" t="s">
        <v>22</v>
      </c>
      <c r="L177">
        <v>1472619600</v>
      </c>
      <c r="M177" s="7">
        <f t="shared" si="8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2" x14ac:dyDescent="0.8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74.834782608695647</v>
      </c>
      <c r="G178" s="10" t="s">
        <v>14</v>
      </c>
      <c r="H178">
        <v>782</v>
      </c>
      <c r="I178">
        <f t="shared" si="10"/>
        <v>110.05115089514067</v>
      </c>
      <c r="J178" t="s">
        <v>21</v>
      </c>
      <c r="K178" t="s">
        <v>22</v>
      </c>
      <c r="L178">
        <v>1472878800</v>
      </c>
      <c r="M178" s="7">
        <f t="shared" si="8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8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416.47680412371136</v>
      </c>
      <c r="G179" s="10" t="s">
        <v>20</v>
      </c>
      <c r="H179">
        <v>2739</v>
      </c>
      <c r="I179">
        <f t="shared" si="10"/>
        <v>58.997079225994888</v>
      </c>
      <c r="J179" t="s">
        <v>21</v>
      </c>
      <c r="K179" t="s">
        <v>22</v>
      </c>
      <c r="L179">
        <v>1289800800</v>
      </c>
      <c r="M179" s="7">
        <f t="shared" si="8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8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96.208333333333329</v>
      </c>
      <c r="G180" s="10" t="s">
        <v>14</v>
      </c>
      <c r="H180">
        <v>210</v>
      </c>
      <c r="I180">
        <f t="shared" si="10"/>
        <v>32.985714285714288</v>
      </c>
      <c r="J180" t="s">
        <v>21</v>
      </c>
      <c r="K180" t="s">
        <v>22</v>
      </c>
      <c r="L180">
        <v>1505970000</v>
      </c>
      <c r="M180" s="7">
        <f t="shared" si="8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2" x14ac:dyDescent="0.8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357.71910112359546</v>
      </c>
      <c r="G181" s="10" t="s">
        <v>20</v>
      </c>
      <c r="H181">
        <v>3537</v>
      </c>
      <c r="I181">
        <f t="shared" si="10"/>
        <v>45.005654509471306</v>
      </c>
      <c r="J181" t="s">
        <v>15</v>
      </c>
      <c r="K181" t="s">
        <v>16</v>
      </c>
      <c r="L181">
        <v>1363496400</v>
      </c>
      <c r="M181" s="7">
        <f t="shared" si="8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8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308.45714285714286</v>
      </c>
      <c r="G182" s="10" t="s">
        <v>20</v>
      </c>
      <c r="H182">
        <v>2107</v>
      </c>
      <c r="I182">
        <f t="shared" si="10"/>
        <v>81.98196487897485</v>
      </c>
      <c r="J182" t="s">
        <v>26</v>
      </c>
      <c r="K182" t="s">
        <v>27</v>
      </c>
      <c r="L182">
        <v>1269234000</v>
      </c>
      <c r="M182" s="7">
        <f t="shared" si="8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8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61.802325581395344</v>
      </c>
      <c r="G183" s="10" t="s">
        <v>14</v>
      </c>
      <c r="H183">
        <v>136</v>
      </c>
      <c r="I183">
        <f t="shared" si="10"/>
        <v>39.080882352941174</v>
      </c>
      <c r="J183" t="s">
        <v>21</v>
      </c>
      <c r="K183" t="s">
        <v>22</v>
      </c>
      <c r="L183">
        <v>1507093200</v>
      </c>
      <c r="M183" s="7">
        <f t="shared" si="8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2" x14ac:dyDescent="0.8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722.32472324723244</v>
      </c>
      <c r="G184" s="10" t="s">
        <v>20</v>
      </c>
      <c r="H184">
        <v>3318</v>
      </c>
      <c r="I184">
        <f t="shared" si="10"/>
        <v>58.996383363471971</v>
      </c>
      <c r="J184" t="s">
        <v>36</v>
      </c>
      <c r="K184" t="s">
        <v>37</v>
      </c>
      <c r="L184">
        <v>1560574800</v>
      </c>
      <c r="M184" s="7">
        <f t="shared" si="8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2" x14ac:dyDescent="0.8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69.117647058823522</v>
      </c>
      <c r="G185" s="10" t="s">
        <v>14</v>
      </c>
      <c r="H185">
        <v>86</v>
      </c>
      <c r="I185">
        <f t="shared" si="10"/>
        <v>40.988372093023258</v>
      </c>
      <c r="J185" t="s">
        <v>15</v>
      </c>
      <c r="K185" t="s">
        <v>16</v>
      </c>
      <c r="L185">
        <v>1284008400</v>
      </c>
      <c r="M185" s="7">
        <f t="shared" si="8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8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293.05555555555554</v>
      </c>
      <c r="G186" s="10" t="s">
        <v>20</v>
      </c>
      <c r="H186">
        <v>340</v>
      </c>
      <c r="I186">
        <f t="shared" si="10"/>
        <v>31.029411764705884</v>
      </c>
      <c r="J186" t="s">
        <v>21</v>
      </c>
      <c r="K186" t="s">
        <v>22</v>
      </c>
      <c r="L186">
        <v>1556859600</v>
      </c>
      <c r="M186" s="7">
        <f t="shared" si="8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8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71.8</v>
      </c>
      <c r="G187" s="10" t="s">
        <v>14</v>
      </c>
      <c r="H187">
        <v>19</v>
      </c>
      <c r="I187">
        <f t="shared" si="10"/>
        <v>37.789473684210527</v>
      </c>
      <c r="J187" t="s">
        <v>21</v>
      </c>
      <c r="K187" t="s">
        <v>22</v>
      </c>
      <c r="L187">
        <v>1526187600</v>
      </c>
      <c r="M187" s="7">
        <f t="shared" si="8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8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31.934684684684683</v>
      </c>
      <c r="G188" s="10" t="s">
        <v>14</v>
      </c>
      <c r="H188">
        <v>886</v>
      </c>
      <c r="I188">
        <f t="shared" si="10"/>
        <v>32.006772009029348</v>
      </c>
      <c r="J188" t="s">
        <v>21</v>
      </c>
      <c r="K188" t="s">
        <v>22</v>
      </c>
      <c r="L188">
        <v>1400821200</v>
      </c>
      <c r="M188" s="7">
        <f t="shared" si="8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8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229.87375415282392</v>
      </c>
      <c r="G189" s="10" t="s">
        <v>20</v>
      </c>
      <c r="H189">
        <v>1442</v>
      </c>
      <c r="I189">
        <f t="shared" si="10"/>
        <v>95.966712898751737</v>
      </c>
      <c r="J189" t="s">
        <v>15</v>
      </c>
      <c r="K189" t="s">
        <v>16</v>
      </c>
      <c r="L189">
        <v>1361599200</v>
      </c>
      <c r="M189" s="7">
        <f t="shared" si="8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8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32.012195121951223</v>
      </c>
      <c r="G190" s="1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 s="7">
        <f t="shared" si="8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8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23.525352848928385</v>
      </c>
      <c r="G191" s="10" t="s">
        <v>74</v>
      </c>
      <c r="H191">
        <v>441</v>
      </c>
      <c r="I191">
        <f t="shared" si="10"/>
        <v>102.0498866213152</v>
      </c>
      <c r="J191" t="s">
        <v>21</v>
      </c>
      <c r="K191" t="s">
        <v>22</v>
      </c>
      <c r="L191">
        <v>1457071200</v>
      </c>
      <c r="M191" s="7">
        <f t="shared" si="8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8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68.594594594594597</v>
      </c>
      <c r="G192" s="10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 s="7">
        <f t="shared" si="8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8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37.952380952380956</v>
      </c>
      <c r="G193" s="10" t="s">
        <v>14</v>
      </c>
      <c r="H193">
        <v>86</v>
      </c>
      <c r="I193">
        <f t="shared" si="10"/>
        <v>37.069767441860463</v>
      </c>
      <c r="J193" t="s">
        <v>107</v>
      </c>
      <c r="K193" t="s">
        <v>108</v>
      </c>
      <c r="L193">
        <v>1552366800</v>
      </c>
      <c r="M193" s="7">
        <f t="shared" si="8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8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19.992957746478872</v>
      </c>
      <c r="G194" s="10" t="s">
        <v>14</v>
      </c>
      <c r="H194">
        <v>243</v>
      </c>
      <c r="I194">
        <f t="shared" si="10"/>
        <v>35.049382716049379</v>
      </c>
      <c r="J194" t="s">
        <v>21</v>
      </c>
      <c r="K194" t="s">
        <v>22</v>
      </c>
      <c r="L194">
        <v>1403845200</v>
      </c>
      <c r="M194" s="7">
        <f t="shared" ref="M194:M257" si="12">(((L194/60)/60)/24)+DATE(1970,1,1)</f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8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(E195/D195)*100</f>
        <v>45.636363636363633</v>
      </c>
      <c r="G195" s="10" t="s">
        <v>14</v>
      </c>
      <c r="H195">
        <v>65</v>
      </c>
      <c r="I195">
        <f t="shared" ref="I195:I258" si="14">IFERROR(E195/H195,"NA")</f>
        <v>46.338461538461537</v>
      </c>
      <c r="J195" t="s">
        <v>21</v>
      </c>
      <c r="K195" t="s">
        <v>22</v>
      </c>
      <c r="L195">
        <v>1523163600</v>
      </c>
      <c r="M195" s="7">
        <f t="shared" si="12"/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8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122.7605633802817</v>
      </c>
      <c r="G196" s="10" t="s">
        <v>20</v>
      </c>
      <c r="H196">
        <v>126</v>
      </c>
      <c r="I196">
        <f t="shared" si="14"/>
        <v>69.174603174603178</v>
      </c>
      <c r="J196" t="s">
        <v>21</v>
      </c>
      <c r="K196" t="s">
        <v>22</v>
      </c>
      <c r="L196">
        <v>1442206800</v>
      </c>
      <c r="M196" s="7">
        <f t="shared" si="12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8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361.75316455696202</v>
      </c>
      <c r="G197" s="10" t="s">
        <v>20</v>
      </c>
      <c r="H197">
        <v>524</v>
      </c>
      <c r="I197">
        <f t="shared" si="14"/>
        <v>109.07824427480917</v>
      </c>
      <c r="J197" t="s">
        <v>21</v>
      </c>
      <c r="K197" t="s">
        <v>22</v>
      </c>
      <c r="L197">
        <v>1532840400</v>
      </c>
      <c r="M197" s="7">
        <f t="shared" si="12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8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63.146341463414636</v>
      </c>
      <c r="G198" s="10" t="s">
        <v>14</v>
      </c>
      <c r="H198">
        <v>100</v>
      </c>
      <c r="I198">
        <f t="shared" si="14"/>
        <v>51.78</v>
      </c>
      <c r="J198" t="s">
        <v>36</v>
      </c>
      <c r="K198" t="s">
        <v>37</v>
      </c>
      <c r="L198">
        <v>1472878800</v>
      </c>
      <c r="M198" s="7">
        <f t="shared" si="12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8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298.20475319926874</v>
      </c>
      <c r="G199" s="10" t="s">
        <v>20</v>
      </c>
      <c r="H199">
        <v>1989</v>
      </c>
      <c r="I199">
        <f t="shared" si="14"/>
        <v>82.010055304172951</v>
      </c>
      <c r="J199" t="s">
        <v>21</v>
      </c>
      <c r="K199" t="s">
        <v>22</v>
      </c>
      <c r="L199">
        <v>1498194000</v>
      </c>
      <c r="M199" s="7">
        <f t="shared" si="12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8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9.5585443037974684</v>
      </c>
      <c r="G200" s="10" t="s">
        <v>14</v>
      </c>
      <c r="H200">
        <v>168</v>
      </c>
      <c r="I200">
        <f t="shared" si="14"/>
        <v>35.958333333333336</v>
      </c>
      <c r="J200" t="s">
        <v>21</v>
      </c>
      <c r="K200" t="s">
        <v>22</v>
      </c>
      <c r="L200">
        <v>1281070800</v>
      </c>
      <c r="M200" s="7">
        <f t="shared" si="12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8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53.777777777777779</v>
      </c>
      <c r="G201" s="10" t="s">
        <v>14</v>
      </c>
      <c r="H201">
        <v>13</v>
      </c>
      <c r="I201">
        <f t="shared" si="14"/>
        <v>74.461538461538467</v>
      </c>
      <c r="J201" t="s">
        <v>21</v>
      </c>
      <c r="K201" t="s">
        <v>22</v>
      </c>
      <c r="L201">
        <v>1436245200</v>
      </c>
      <c r="M201" s="7">
        <f t="shared" si="12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8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s="10" t="s">
        <v>14</v>
      </c>
      <c r="H202">
        <v>1</v>
      </c>
      <c r="I202">
        <f t="shared" si="14"/>
        <v>2</v>
      </c>
      <c r="J202" t="s">
        <v>15</v>
      </c>
      <c r="K202" t="s">
        <v>16</v>
      </c>
      <c r="L202">
        <v>1269493200</v>
      </c>
      <c r="M202" s="7">
        <f t="shared" si="12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2" x14ac:dyDescent="0.8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681.19047619047615</v>
      </c>
      <c r="G203" s="10" t="s">
        <v>20</v>
      </c>
      <c r="H203">
        <v>157</v>
      </c>
      <c r="I203">
        <f t="shared" si="14"/>
        <v>91.114649681528661</v>
      </c>
      <c r="J203" t="s">
        <v>21</v>
      </c>
      <c r="K203" t="s">
        <v>22</v>
      </c>
      <c r="L203">
        <v>1406264400</v>
      </c>
      <c r="M203" s="7">
        <f t="shared" si="12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8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78.831325301204828</v>
      </c>
      <c r="G204" s="10" t="s">
        <v>74</v>
      </c>
      <c r="H204">
        <v>82</v>
      </c>
      <c r="I204">
        <f t="shared" si="14"/>
        <v>79.792682926829272</v>
      </c>
      <c r="J204" t="s">
        <v>21</v>
      </c>
      <c r="K204" t="s">
        <v>22</v>
      </c>
      <c r="L204">
        <v>1317531600</v>
      </c>
      <c r="M204" s="7">
        <f t="shared" si="12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2" x14ac:dyDescent="0.8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134.40792216817235</v>
      </c>
      <c r="G205" s="10" t="s">
        <v>20</v>
      </c>
      <c r="H205">
        <v>4498</v>
      </c>
      <c r="I205">
        <f t="shared" si="14"/>
        <v>42.999777678968428</v>
      </c>
      <c r="J205" t="s">
        <v>26</v>
      </c>
      <c r="K205" t="s">
        <v>27</v>
      </c>
      <c r="L205">
        <v>1484632800</v>
      </c>
      <c r="M205" s="7">
        <f t="shared" si="12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8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3.3719999999999999</v>
      </c>
      <c r="G206" s="10" t="s">
        <v>14</v>
      </c>
      <c r="H206">
        <v>40</v>
      </c>
      <c r="I206">
        <f t="shared" si="14"/>
        <v>63.225000000000001</v>
      </c>
      <c r="J206" t="s">
        <v>21</v>
      </c>
      <c r="K206" t="s">
        <v>22</v>
      </c>
      <c r="L206">
        <v>1301806800</v>
      </c>
      <c r="M206" s="7">
        <f t="shared" si="12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8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431.84615384615387</v>
      </c>
      <c r="G207" s="10" t="s">
        <v>20</v>
      </c>
      <c r="H207">
        <v>80</v>
      </c>
      <c r="I207">
        <f t="shared" si="14"/>
        <v>70.174999999999997</v>
      </c>
      <c r="J207" t="s">
        <v>21</v>
      </c>
      <c r="K207" t="s">
        <v>22</v>
      </c>
      <c r="L207">
        <v>1539752400</v>
      </c>
      <c r="M207" s="7">
        <f t="shared" si="12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8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38.844444444444441</v>
      </c>
      <c r="G208" s="10" t="s">
        <v>74</v>
      </c>
      <c r="H208">
        <v>57</v>
      </c>
      <c r="I208">
        <f t="shared" si="14"/>
        <v>61.333333333333336</v>
      </c>
      <c r="J208" t="s">
        <v>21</v>
      </c>
      <c r="K208" t="s">
        <v>22</v>
      </c>
      <c r="L208">
        <v>1267250400</v>
      </c>
      <c r="M208" s="7">
        <f t="shared" si="12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2" x14ac:dyDescent="0.8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425.7</v>
      </c>
      <c r="G209" s="10" t="s">
        <v>20</v>
      </c>
      <c r="H209">
        <v>43</v>
      </c>
      <c r="I209">
        <f t="shared" si="14"/>
        <v>99</v>
      </c>
      <c r="J209" t="s">
        <v>21</v>
      </c>
      <c r="K209" t="s">
        <v>22</v>
      </c>
      <c r="L209">
        <v>1535432400</v>
      </c>
      <c r="M209" s="7">
        <f t="shared" si="12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8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101.12239715591672</v>
      </c>
      <c r="G210" s="10" t="s">
        <v>20</v>
      </c>
      <c r="H210">
        <v>2053</v>
      </c>
      <c r="I210">
        <f t="shared" si="14"/>
        <v>96.984900146127615</v>
      </c>
      <c r="J210" t="s">
        <v>21</v>
      </c>
      <c r="K210" t="s">
        <v>22</v>
      </c>
      <c r="L210">
        <v>1510207200</v>
      </c>
      <c r="M210" s="7">
        <f t="shared" si="12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8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21.188688946015425</v>
      </c>
      <c r="G211" s="10" t="s">
        <v>47</v>
      </c>
      <c r="H211">
        <v>808</v>
      </c>
      <c r="I211">
        <f t="shared" si="14"/>
        <v>51.004950495049506</v>
      </c>
      <c r="J211" t="s">
        <v>26</v>
      </c>
      <c r="K211" t="s">
        <v>27</v>
      </c>
      <c r="L211">
        <v>1462510800</v>
      </c>
      <c r="M211" s="7">
        <f t="shared" si="12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8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67.425531914893625</v>
      </c>
      <c r="G212" s="10" t="s">
        <v>14</v>
      </c>
      <c r="H212">
        <v>226</v>
      </c>
      <c r="I212">
        <f t="shared" si="14"/>
        <v>28.044247787610619</v>
      </c>
      <c r="J212" t="s">
        <v>36</v>
      </c>
      <c r="K212" t="s">
        <v>37</v>
      </c>
      <c r="L212">
        <v>1488520800</v>
      </c>
      <c r="M212" s="7">
        <f t="shared" si="12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2" x14ac:dyDescent="0.8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94.923371647509583</v>
      </c>
      <c r="G213" s="10" t="s">
        <v>14</v>
      </c>
      <c r="H213">
        <v>1625</v>
      </c>
      <c r="I213">
        <f t="shared" si="14"/>
        <v>60.984615384615381</v>
      </c>
      <c r="J213" t="s">
        <v>21</v>
      </c>
      <c r="K213" t="s">
        <v>22</v>
      </c>
      <c r="L213">
        <v>1377579600</v>
      </c>
      <c r="M213" s="7">
        <f t="shared" si="12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2" x14ac:dyDescent="0.8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151.85185185185185</v>
      </c>
      <c r="G214" s="10" t="s">
        <v>20</v>
      </c>
      <c r="H214">
        <v>168</v>
      </c>
      <c r="I214">
        <f t="shared" si="14"/>
        <v>73.214285714285708</v>
      </c>
      <c r="J214" t="s">
        <v>21</v>
      </c>
      <c r="K214" t="s">
        <v>22</v>
      </c>
      <c r="L214">
        <v>1576389600</v>
      </c>
      <c r="M214" s="7">
        <f t="shared" si="12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2" x14ac:dyDescent="0.8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195.16382252559728</v>
      </c>
      <c r="G215" s="10" t="s">
        <v>20</v>
      </c>
      <c r="H215">
        <v>4289</v>
      </c>
      <c r="I215">
        <f t="shared" si="14"/>
        <v>39.997435299603637</v>
      </c>
      <c r="J215" t="s">
        <v>21</v>
      </c>
      <c r="K215" t="s">
        <v>22</v>
      </c>
      <c r="L215">
        <v>1289019600</v>
      </c>
      <c r="M215" s="7">
        <f t="shared" si="12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8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1023.1428571428571</v>
      </c>
      <c r="G216" s="10" t="s">
        <v>20</v>
      </c>
      <c r="H216">
        <v>165</v>
      </c>
      <c r="I216">
        <f t="shared" si="14"/>
        <v>86.812121212121212</v>
      </c>
      <c r="J216" t="s">
        <v>21</v>
      </c>
      <c r="K216" t="s">
        <v>22</v>
      </c>
      <c r="L216">
        <v>1282194000</v>
      </c>
      <c r="M216" s="7">
        <f t="shared" si="12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8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3.841836734693878</v>
      </c>
      <c r="G217" s="10" t="s">
        <v>14</v>
      </c>
      <c r="H217">
        <v>143</v>
      </c>
      <c r="I217">
        <f t="shared" si="14"/>
        <v>42.125874125874127</v>
      </c>
      <c r="J217" t="s">
        <v>21</v>
      </c>
      <c r="K217" t="s">
        <v>22</v>
      </c>
      <c r="L217">
        <v>1550037600</v>
      </c>
      <c r="M217" s="7">
        <f t="shared" si="12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8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155.07066557107643</v>
      </c>
      <c r="G218" s="10" t="s">
        <v>20</v>
      </c>
      <c r="H218">
        <v>1815</v>
      </c>
      <c r="I218">
        <f t="shared" si="14"/>
        <v>103.97851239669421</v>
      </c>
      <c r="J218" t="s">
        <v>21</v>
      </c>
      <c r="K218" t="s">
        <v>22</v>
      </c>
      <c r="L218">
        <v>1321941600</v>
      </c>
      <c r="M218" s="7">
        <f t="shared" si="12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8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44.753477588871718</v>
      </c>
      <c r="G219" s="10" t="s">
        <v>14</v>
      </c>
      <c r="H219">
        <v>934</v>
      </c>
      <c r="I219">
        <f t="shared" si="14"/>
        <v>62.003211991434689</v>
      </c>
      <c r="J219" t="s">
        <v>21</v>
      </c>
      <c r="K219" t="s">
        <v>22</v>
      </c>
      <c r="L219">
        <v>1556427600</v>
      </c>
      <c r="M219" s="7">
        <f t="shared" si="12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8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215.94736842105263</v>
      </c>
      <c r="G220" s="10" t="s">
        <v>20</v>
      </c>
      <c r="H220">
        <v>397</v>
      </c>
      <c r="I220">
        <f t="shared" si="14"/>
        <v>31.005037783375315</v>
      </c>
      <c r="J220" t="s">
        <v>40</v>
      </c>
      <c r="K220" t="s">
        <v>41</v>
      </c>
      <c r="L220">
        <v>1320991200</v>
      </c>
      <c r="M220" s="7">
        <f t="shared" si="12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8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332.12709832134288</v>
      </c>
      <c r="G221" s="10" t="s">
        <v>20</v>
      </c>
      <c r="H221">
        <v>1539</v>
      </c>
      <c r="I221">
        <f t="shared" si="14"/>
        <v>89.991552956465242</v>
      </c>
      <c r="J221" t="s">
        <v>21</v>
      </c>
      <c r="K221" t="s">
        <v>22</v>
      </c>
      <c r="L221">
        <v>1345093200</v>
      </c>
      <c r="M221" s="7">
        <f t="shared" si="12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8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8.4430379746835449</v>
      </c>
      <c r="G222" s="10" t="s">
        <v>14</v>
      </c>
      <c r="H222">
        <v>17</v>
      </c>
      <c r="I222">
        <f t="shared" si="14"/>
        <v>39.235294117647058</v>
      </c>
      <c r="J222" t="s">
        <v>21</v>
      </c>
      <c r="K222" t="s">
        <v>22</v>
      </c>
      <c r="L222">
        <v>1309496400</v>
      </c>
      <c r="M222" s="7">
        <f t="shared" si="12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2" x14ac:dyDescent="0.8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98.625514403292186</v>
      </c>
      <c r="G223" s="10" t="s">
        <v>14</v>
      </c>
      <c r="H223">
        <v>2179</v>
      </c>
      <c r="I223">
        <f t="shared" si="14"/>
        <v>54.993116108306566</v>
      </c>
      <c r="J223" t="s">
        <v>21</v>
      </c>
      <c r="K223" t="s">
        <v>22</v>
      </c>
      <c r="L223">
        <v>1340254800</v>
      </c>
      <c r="M223" s="7">
        <f t="shared" si="12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8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137.97916666666669</v>
      </c>
      <c r="G224" s="10" t="s">
        <v>20</v>
      </c>
      <c r="H224">
        <v>138</v>
      </c>
      <c r="I224">
        <f t="shared" si="14"/>
        <v>47.992753623188406</v>
      </c>
      <c r="J224" t="s">
        <v>21</v>
      </c>
      <c r="K224" t="s">
        <v>22</v>
      </c>
      <c r="L224">
        <v>1412226000</v>
      </c>
      <c r="M224" s="7">
        <f t="shared" si="12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8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93.81099656357388</v>
      </c>
      <c r="G225" s="10" t="s">
        <v>14</v>
      </c>
      <c r="H225">
        <v>931</v>
      </c>
      <c r="I225">
        <f t="shared" si="14"/>
        <v>87.966702470461868</v>
      </c>
      <c r="J225" t="s">
        <v>21</v>
      </c>
      <c r="K225" t="s">
        <v>22</v>
      </c>
      <c r="L225">
        <v>1458104400</v>
      </c>
      <c r="M225" s="7">
        <f t="shared" si="12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8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403.63930885529157</v>
      </c>
      <c r="G226" s="10" t="s">
        <v>20</v>
      </c>
      <c r="H226">
        <v>3594</v>
      </c>
      <c r="I226">
        <f t="shared" si="14"/>
        <v>51.999165275459099</v>
      </c>
      <c r="J226" t="s">
        <v>21</v>
      </c>
      <c r="K226" t="s">
        <v>22</v>
      </c>
      <c r="L226">
        <v>1411534800</v>
      </c>
      <c r="M226" s="7">
        <f t="shared" si="12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8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260.1740412979351</v>
      </c>
      <c r="G227" s="10" t="s">
        <v>20</v>
      </c>
      <c r="H227">
        <v>5880</v>
      </c>
      <c r="I227">
        <f t="shared" si="14"/>
        <v>29.999659863945578</v>
      </c>
      <c r="J227" t="s">
        <v>21</v>
      </c>
      <c r="K227" t="s">
        <v>22</v>
      </c>
      <c r="L227">
        <v>1399093200</v>
      </c>
      <c r="M227" s="7">
        <f t="shared" si="12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8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366.63333333333333</v>
      </c>
      <c r="G228" s="10" t="s">
        <v>20</v>
      </c>
      <c r="H228">
        <v>112</v>
      </c>
      <c r="I228">
        <f t="shared" si="14"/>
        <v>98.205357142857139</v>
      </c>
      <c r="J228" t="s">
        <v>21</v>
      </c>
      <c r="K228" t="s">
        <v>22</v>
      </c>
      <c r="L228">
        <v>1270702800</v>
      </c>
      <c r="M228" s="7">
        <f t="shared" si="12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8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168.72085385878489</v>
      </c>
      <c r="G229" s="10" t="s">
        <v>20</v>
      </c>
      <c r="H229">
        <v>943</v>
      </c>
      <c r="I229">
        <f t="shared" si="14"/>
        <v>108.96182396606575</v>
      </c>
      <c r="J229" t="s">
        <v>21</v>
      </c>
      <c r="K229" t="s">
        <v>22</v>
      </c>
      <c r="L229">
        <v>1431666000</v>
      </c>
      <c r="M229" s="7">
        <f t="shared" si="12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8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119.90717911530093</v>
      </c>
      <c r="G230" s="10" t="s">
        <v>20</v>
      </c>
      <c r="H230">
        <v>2468</v>
      </c>
      <c r="I230">
        <f t="shared" si="14"/>
        <v>66.998379254457049</v>
      </c>
      <c r="J230" t="s">
        <v>21</v>
      </c>
      <c r="K230" t="s">
        <v>22</v>
      </c>
      <c r="L230">
        <v>1472619600</v>
      </c>
      <c r="M230" s="7">
        <f t="shared" si="12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8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193.68925233644859</v>
      </c>
      <c r="G231" s="10" t="s">
        <v>20</v>
      </c>
      <c r="H231">
        <v>2551</v>
      </c>
      <c r="I231">
        <f t="shared" si="14"/>
        <v>64.99333594668758</v>
      </c>
      <c r="J231" t="s">
        <v>21</v>
      </c>
      <c r="K231" t="s">
        <v>22</v>
      </c>
      <c r="L231">
        <v>1496293200</v>
      </c>
      <c r="M231" s="7">
        <f t="shared" si="12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8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420.16666666666669</v>
      </c>
      <c r="G232" s="10" t="s">
        <v>20</v>
      </c>
      <c r="H232">
        <v>101</v>
      </c>
      <c r="I232">
        <f t="shared" si="14"/>
        <v>99.841584158415841</v>
      </c>
      <c r="J232" t="s">
        <v>21</v>
      </c>
      <c r="K232" t="s">
        <v>22</v>
      </c>
      <c r="L232">
        <v>1575612000</v>
      </c>
      <c r="M232" s="7">
        <f t="shared" si="12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8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76.708333333333329</v>
      </c>
      <c r="G233" s="10" t="s">
        <v>74</v>
      </c>
      <c r="H233">
        <v>67</v>
      </c>
      <c r="I233">
        <f t="shared" si="14"/>
        <v>82.432835820895519</v>
      </c>
      <c r="J233" t="s">
        <v>21</v>
      </c>
      <c r="K233" t="s">
        <v>22</v>
      </c>
      <c r="L233">
        <v>1369112400</v>
      </c>
      <c r="M233" s="7">
        <f t="shared" si="12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8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171.26470588235293</v>
      </c>
      <c r="G234" s="10" t="s">
        <v>20</v>
      </c>
      <c r="H234">
        <v>92</v>
      </c>
      <c r="I234">
        <f t="shared" si="14"/>
        <v>63.293478260869563</v>
      </c>
      <c r="J234" t="s">
        <v>21</v>
      </c>
      <c r="K234" t="s">
        <v>22</v>
      </c>
      <c r="L234">
        <v>1469422800</v>
      </c>
      <c r="M234" s="7">
        <f t="shared" si="12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8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157.89473684210526</v>
      </c>
      <c r="G235" s="10" t="s">
        <v>20</v>
      </c>
      <c r="H235">
        <v>62</v>
      </c>
      <c r="I235">
        <f t="shared" si="14"/>
        <v>96.774193548387103</v>
      </c>
      <c r="J235" t="s">
        <v>21</v>
      </c>
      <c r="K235" t="s">
        <v>22</v>
      </c>
      <c r="L235">
        <v>1307854800</v>
      </c>
      <c r="M235" s="7">
        <f t="shared" si="12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8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109.08</v>
      </c>
      <c r="G236" s="10" t="s">
        <v>20</v>
      </c>
      <c r="H236">
        <v>149</v>
      </c>
      <c r="I236">
        <f t="shared" si="14"/>
        <v>54.906040268456373</v>
      </c>
      <c r="J236" t="s">
        <v>107</v>
      </c>
      <c r="K236" t="s">
        <v>108</v>
      </c>
      <c r="L236">
        <v>1503378000</v>
      </c>
      <c r="M236" s="7">
        <f t="shared" si="12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2" x14ac:dyDescent="0.8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41.732558139534881</v>
      </c>
      <c r="G237" s="10" t="s">
        <v>14</v>
      </c>
      <c r="H237">
        <v>92</v>
      </c>
      <c r="I237">
        <f t="shared" si="14"/>
        <v>39.010869565217391</v>
      </c>
      <c r="J237" t="s">
        <v>21</v>
      </c>
      <c r="K237" t="s">
        <v>22</v>
      </c>
      <c r="L237">
        <v>1486965600</v>
      </c>
      <c r="M237" s="7">
        <f t="shared" si="12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8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10.944303797468354</v>
      </c>
      <c r="G238" s="10" t="s">
        <v>14</v>
      </c>
      <c r="H238">
        <v>57</v>
      </c>
      <c r="I238">
        <f t="shared" si="14"/>
        <v>75.84210526315789</v>
      </c>
      <c r="J238" t="s">
        <v>26</v>
      </c>
      <c r="K238" t="s">
        <v>27</v>
      </c>
      <c r="L238">
        <v>1561438800</v>
      </c>
      <c r="M238" s="7">
        <f t="shared" si="12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2" x14ac:dyDescent="0.8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159.3763440860215</v>
      </c>
      <c r="G239" s="10" t="s">
        <v>20</v>
      </c>
      <c r="H239">
        <v>329</v>
      </c>
      <c r="I239">
        <f t="shared" si="14"/>
        <v>45.051671732522799</v>
      </c>
      <c r="J239" t="s">
        <v>21</v>
      </c>
      <c r="K239" t="s">
        <v>22</v>
      </c>
      <c r="L239">
        <v>1398402000</v>
      </c>
      <c r="M239" s="7">
        <f t="shared" si="12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8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422.41666666666669</v>
      </c>
      <c r="G240" s="10" t="s">
        <v>20</v>
      </c>
      <c r="H240">
        <v>97</v>
      </c>
      <c r="I240">
        <f t="shared" si="14"/>
        <v>104.51546391752578</v>
      </c>
      <c r="J240" t="s">
        <v>36</v>
      </c>
      <c r="K240" t="s">
        <v>37</v>
      </c>
      <c r="L240">
        <v>1513231200</v>
      </c>
      <c r="M240" s="7">
        <f t="shared" si="12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2" x14ac:dyDescent="0.8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97.71875</v>
      </c>
      <c r="G241" s="10" t="s">
        <v>14</v>
      </c>
      <c r="H241">
        <v>41</v>
      </c>
      <c r="I241">
        <f t="shared" si="14"/>
        <v>76.268292682926827</v>
      </c>
      <c r="J241" t="s">
        <v>21</v>
      </c>
      <c r="K241" t="s">
        <v>22</v>
      </c>
      <c r="L241">
        <v>1440824400</v>
      </c>
      <c r="M241" s="7">
        <f t="shared" si="12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8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418.78911564625849</v>
      </c>
      <c r="G242" s="10" t="s">
        <v>20</v>
      </c>
      <c r="H242">
        <v>1784</v>
      </c>
      <c r="I242">
        <f t="shared" si="14"/>
        <v>69.015695067264573</v>
      </c>
      <c r="J242" t="s">
        <v>21</v>
      </c>
      <c r="K242" t="s">
        <v>22</v>
      </c>
      <c r="L242">
        <v>1281070800</v>
      </c>
      <c r="M242" s="7">
        <f t="shared" si="12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8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101.91632047477745</v>
      </c>
      <c r="G243" s="10" t="s">
        <v>20</v>
      </c>
      <c r="H243">
        <v>1684</v>
      </c>
      <c r="I243">
        <f t="shared" si="14"/>
        <v>101.97684085510689</v>
      </c>
      <c r="J243" t="s">
        <v>26</v>
      </c>
      <c r="K243" t="s">
        <v>27</v>
      </c>
      <c r="L243">
        <v>1397365200</v>
      </c>
      <c r="M243" s="7">
        <f t="shared" si="12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8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127.72619047619047</v>
      </c>
      <c r="G244" s="10" t="s">
        <v>20</v>
      </c>
      <c r="H244">
        <v>250</v>
      </c>
      <c r="I244">
        <f t="shared" si="14"/>
        <v>42.915999999999997</v>
      </c>
      <c r="J244" t="s">
        <v>21</v>
      </c>
      <c r="K244" t="s">
        <v>22</v>
      </c>
      <c r="L244">
        <v>1494392400</v>
      </c>
      <c r="M244" s="7">
        <f t="shared" si="12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2" x14ac:dyDescent="0.8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445.21739130434781</v>
      </c>
      <c r="G245" s="10" t="s">
        <v>20</v>
      </c>
      <c r="H245">
        <v>238</v>
      </c>
      <c r="I245">
        <f t="shared" si="14"/>
        <v>43.025210084033617</v>
      </c>
      <c r="J245" t="s">
        <v>21</v>
      </c>
      <c r="K245" t="s">
        <v>22</v>
      </c>
      <c r="L245">
        <v>1520143200</v>
      </c>
      <c r="M245" s="7">
        <f t="shared" si="12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2" x14ac:dyDescent="0.8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569.71428571428578</v>
      </c>
      <c r="G246" s="10" t="s">
        <v>20</v>
      </c>
      <c r="H246">
        <v>53</v>
      </c>
      <c r="I246">
        <f t="shared" si="14"/>
        <v>75.245283018867923</v>
      </c>
      <c r="J246" t="s">
        <v>21</v>
      </c>
      <c r="K246" t="s">
        <v>22</v>
      </c>
      <c r="L246">
        <v>1405314000</v>
      </c>
      <c r="M246" s="7">
        <f t="shared" si="12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8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509.34482758620686</v>
      </c>
      <c r="G247" s="10" t="s">
        <v>20</v>
      </c>
      <c r="H247">
        <v>214</v>
      </c>
      <c r="I247">
        <f t="shared" si="14"/>
        <v>69.023364485981304</v>
      </c>
      <c r="J247" t="s">
        <v>21</v>
      </c>
      <c r="K247" t="s">
        <v>22</v>
      </c>
      <c r="L247">
        <v>1396846800</v>
      </c>
      <c r="M247" s="7">
        <f t="shared" si="12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8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325.5333333333333</v>
      </c>
      <c r="G248" s="10" t="s">
        <v>20</v>
      </c>
      <c r="H248">
        <v>222</v>
      </c>
      <c r="I248">
        <f t="shared" si="14"/>
        <v>65.986486486486484</v>
      </c>
      <c r="J248" t="s">
        <v>21</v>
      </c>
      <c r="K248" t="s">
        <v>22</v>
      </c>
      <c r="L248">
        <v>1375678800</v>
      </c>
      <c r="M248" s="7">
        <f t="shared" si="12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8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932.61616161616166</v>
      </c>
      <c r="G249" s="10" t="s">
        <v>20</v>
      </c>
      <c r="H249">
        <v>1884</v>
      </c>
      <c r="I249">
        <f t="shared" si="14"/>
        <v>98.013800424628457</v>
      </c>
      <c r="J249" t="s">
        <v>21</v>
      </c>
      <c r="K249" t="s">
        <v>22</v>
      </c>
      <c r="L249">
        <v>1482386400</v>
      </c>
      <c r="M249" s="7">
        <f t="shared" si="12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8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211.33870967741933</v>
      </c>
      <c r="G250" s="10" t="s">
        <v>20</v>
      </c>
      <c r="H250">
        <v>218</v>
      </c>
      <c r="I250">
        <f t="shared" si="14"/>
        <v>60.105504587155963</v>
      </c>
      <c r="J250" t="s">
        <v>26</v>
      </c>
      <c r="K250" t="s">
        <v>27</v>
      </c>
      <c r="L250">
        <v>1420005600</v>
      </c>
      <c r="M250" s="7">
        <f t="shared" si="12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8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273.32520325203251</v>
      </c>
      <c r="G251" s="10" t="s">
        <v>20</v>
      </c>
      <c r="H251">
        <v>6465</v>
      </c>
      <c r="I251">
        <f t="shared" si="14"/>
        <v>26.000773395204948</v>
      </c>
      <c r="J251" t="s">
        <v>21</v>
      </c>
      <c r="K251" t="s">
        <v>22</v>
      </c>
      <c r="L251">
        <v>1420178400</v>
      </c>
      <c r="M251" s="7">
        <f t="shared" si="12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8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s="10" t="s">
        <v>14</v>
      </c>
      <c r="H252">
        <v>1</v>
      </c>
      <c r="I252">
        <f t="shared" si="14"/>
        <v>3</v>
      </c>
      <c r="J252" t="s">
        <v>21</v>
      </c>
      <c r="K252" t="s">
        <v>22</v>
      </c>
      <c r="L252">
        <v>1264399200</v>
      </c>
      <c r="M252" s="7">
        <f t="shared" si="12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8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54.084507042253513</v>
      </c>
      <c r="G253" s="10" t="s">
        <v>14</v>
      </c>
      <c r="H253">
        <v>101</v>
      </c>
      <c r="I253">
        <f t="shared" si="14"/>
        <v>38.019801980198018</v>
      </c>
      <c r="J253" t="s">
        <v>21</v>
      </c>
      <c r="K253" t="s">
        <v>22</v>
      </c>
      <c r="L253">
        <v>1355032800</v>
      </c>
      <c r="M253" s="7">
        <f t="shared" si="12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2" x14ac:dyDescent="0.8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626.29999999999995</v>
      </c>
      <c r="G254" s="10" t="s">
        <v>20</v>
      </c>
      <c r="H254">
        <v>59</v>
      </c>
      <c r="I254">
        <f t="shared" si="14"/>
        <v>106.15254237288136</v>
      </c>
      <c r="J254" t="s">
        <v>21</v>
      </c>
      <c r="K254" t="s">
        <v>22</v>
      </c>
      <c r="L254">
        <v>1382677200</v>
      </c>
      <c r="M254" s="7">
        <f t="shared" si="12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8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89.021399176954731</v>
      </c>
      <c r="G255" s="10" t="s">
        <v>14</v>
      </c>
      <c r="H255">
        <v>1335</v>
      </c>
      <c r="I255">
        <f t="shared" si="14"/>
        <v>81.019475655430711</v>
      </c>
      <c r="J255" t="s">
        <v>15</v>
      </c>
      <c r="K255" t="s">
        <v>16</v>
      </c>
      <c r="L255">
        <v>1302238800</v>
      </c>
      <c r="M255" s="7">
        <f t="shared" si="12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2" x14ac:dyDescent="0.8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184.89130434782609</v>
      </c>
      <c r="G256" s="10" t="s">
        <v>20</v>
      </c>
      <c r="H256">
        <v>88</v>
      </c>
      <c r="I256">
        <f t="shared" si="14"/>
        <v>96.647727272727266</v>
      </c>
      <c r="J256" t="s">
        <v>21</v>
      </c>
      <c r="K256" t="s">
        <v>22</v>
      </c>
      <c r="L256">
        <v>1487656800</v>
      </c>
      <c r="M256" s="7">
        <f t="shared" si="12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2" x14ac:dyDescent="0.8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120.16770186335404</v>
      </c>
      <c r="G257" s="10" t="s">
        <v>20</v>
      </c>
      <c r="H257">
        <v>1697</v>
      </c>
      <c r="I257">
        <f t="shared" si="14"/>
        <v>57.003535651149086</v>
      </c>
      <c r="J257" t="s">
        <v>21</v>
      </c>
      <c r="K257" t="s">
        <v>22</v>
      </c>
      <c r="L257">
        <v>1297836000</v>
      </c>
      <c r="M257" s="7">
        <f t="shared" si="12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8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23.390243902439025</v>
      </c>
      <c r="G258" s="10" t="s">
        <v>14</v>
      </c>
      <c r="H258">
        <v>15</v>
      </c>
      <c r="I258">
        <f t="shared" si="14"/>
        <v>63.93333333333333</v>
      </c>
      <c r="J258" t="s">
        <v>40</v>
      </c>
      <c r="K258" t="s">
        <v>41</v>
      </c>
      <c r="L258">
        <v>1453615200</v>
      </c>
      <c r="M258" s="7">
        <f t="shared" ref="M258:M321" si="16">(((L258/60)/60)/24)+DATE(1970,1,1)</f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8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(E259/D259)*100</f>
        <v>146</v>
      </c>
      <c r="G259" s="10" t="s">
        <v>20</v>
      </c>
      <c r="H259">
        <v>92</v>
      </c>
      <c r="I259">
        <f t="shared" ref="I259:I322" si="18">IFERROR(E259/H259,"NA")</f>
        <v>90.456521739130437</v>
      </c>
      <c r="J259" t="s">
        <v>21</v>
      </c>
      <c r="K259" t="s">
        <v>22</v>
      </c>
      <c r="L259">
        <v>1362463200</v>
      </c>
      <c r="M259" s="7">
        <f t="shared" si="16"/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8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268.48</v>
      </c>
      <c r="G260" s="10" t="s">
        <v>20</v>
      </c>
      <c r="H260">
        <v>186</v>
      </c>
      <c r="I260">
        <f t="shared" si="18"/>
        <v>72.172043010752688</v>
      </c>
      <c r="J260" t="s">
        <v>21</v>
      </c>
      <c r="K260" t="s">
        <v>22</v>
      </c>
      <c r="L260">
        <v>1481176800</v>
      </c>
      <c r="M260" s="7">
        <f t="shared" si="16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2" x14ac:dyDescent="0.8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597.5</v>
      </c>
      <c r="G261" s="10" t="s">
        <v>20</v>
      </c>
      <c r="H261">
        <v>138</v>
      </c>
      <c r="I261">
        <f t="shared" si="18"/>
        <v>77.934782608695656</v>
      </c>
      <c r="J261" t="s">
        <v>21</v>
      </c>
      <c r="K261" t="s">
        <v>22</v>
      </c>
      <c r="L261">
        <v>1354946400</v>
      </c>
      <c r="M261" s="7">
        <f t="shared" si="16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8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157.69841269841268</v>
      </c>
      <c r="G262" s="10" t="s">
        <v>20</v>
      </c>
      <c r="H262">
        <v>261</v>
      </c>
      <c r="I262">
        <f t="shared" si="18"/>
        <v>38.065134099616856</v>
      </c>
      <c r="J262" t="s">
        <v>21</v>
      </c>
      <c r="K262" t="s">
        <v>22</v>
      </c>
      <c r="L262">
        <v>1348808400</v>
      </c>
      <c r="M262" s="7">
        <f t="shared" si="16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2" x14ac:dyDescent="0.8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31.201660735468568</v>
      </c>
      <c r="G263" s="10" t="s">
        <v>14</v>
      </c>
      <c r="H263">
        <v>454</v>
      </c>
      <c r="I263">
        <f t="shared" si="18"/>
        <v>57.936123348017624</v>
      </c>
      <c r="J263" t="s">
        <v>21</v>
      </c>
      <c r="K263" t="s">
        <v>22</v>
      </c>
      <c r="L263">
        <v>1282712400</v>
      </c>
      <c r="M263" s="7">
        <f t="shared" si="16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8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313.41176470588238</v>
      </c>
      <c r="G264" s="10" t="s">
        <v>20</v>
      </c>
      <c r="H264">
        <v>107</v>
      </c>
      <c r="I264">
        <f t="shared" si="18"/>
        <v>49.794392523364486</v>
      </c>
      <c r="J264" t="s">
        <v>21</v>
      </c>
      <c r="K264" t="s">
        <v>22</v>
      </c>
      <c r="L264">
        <v>1301979600</v>
      </c>
      <c r="M264" s="7">
        <f t="shared" si="16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8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370.89655172413791</v>
      </c>
      <c r="G265" s="10" t="s">
        <v>20</v>
      </c>
      <c r="H265">
        <v>199</v>
      </c>
      <c r="I265">
        <f t="shared" si="18"/>
        <v>54.050251256281406</v>
      </c>
      <c r="J265" t="s">
        <v>21</v>
      </c>
      <c r="K265" t="s">
        <v>22</v>
      </c>
      <c r="L265">
        <v>1263016800</v>
      </c>
      <c r="M265" s="7">
        <f t="shared" si="16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8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362.66447368421052</v>
      </c>
      <c r="G266" s="10" t="s">
        <v>20</v>
      </c>
      <c r="H266">
        <v>5512</v>
      </c>
      <c r="I266">
        <f t="shared" si="18"/>
        <v>30.002721335268504</v>
      </c>
      <c r="J266" t="s">
        <v>21</v>
      </c>
      <c r="K266" t="s">
        <v>22</v>
      </c>
      <c r="L266">
        <v>1360648800</v>
      </c>
      <c r="M266" s="7">
        <f t="shared" si="16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8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123.08163265306122</v>
      </c>
      <c r="G267" s="10" t="s">
        <v>20</v>
      </c>
      <c r="H267">
        <v>86</v>
      </c>
      <c r="I267">
        <f t="shared" si="18"/>
        <v>70.127906976744185</v>
      </c>
      <c r="J267" t="s">
        <v>21</v>
      </c>
      <c r="K267" t="s">
        <v>22</v>
      </c>
      <c r="L267">
        <v>1451800800</v>
      </c>
      <c r="M267" s="7">
        <f t="shared" si="16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8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76.766756032171585</v>
      </c>
      <c r="G268" s="10" t="s">
        <v>14</v>
      </c>
      <c r="H268">
        <v>3182</v>
      </c>
      <c r="I268">
        <f t="shared" si="18"/>
        <v>26.996228786926462</v>
      </c>
      <c r="J268" t="s">
        <v>107</v>
      </c>
      <c r="K268" t="s">
        <v>108</v>
      </c>
      <c r="L268">
        <v>1415340000</v>
      </c>
      <c r="M268" s="7">
        <f t="shared" si="16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8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233.62012987012989</v>
      </c>
      <c r="G269" s="10" t="s">
        <v>20</v>
      </c>
      <c r="H269">
        <v>2768</v>
      </c>
      <c r="I269">
        <f t="shared" si="18"/>
        <v>51.990606936416185</v>
      </c>
      <c r="J269" t="s">
        <v>26</v>
      </c>
      <c r="K269" t="s">
        <v>27</v>
      </c>
      <c r="L269">
        <v>1351054800</v>
      </c>
      <c r="M269" s="7">
        <f t="shared" si="16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8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180.53333333333333</v>
      </c>
      <c r="G270" s="10" t="s">
        <v>20</v>
      </c>
      <c r="H270">
        <v>48</v>
      </c>
      <c r="I270">
        <f t="shared" si="18"/>
        <v>56.416666666666664</v>
      </c>
      <c r="J270" t="s">
        <v>21</v>
      </c>
      <c r="K270" t="s">
        <v>22</v>
      </c>
      <c r="L270">
        <v>1349326800</v>
      </c>
      <c r="M270" s="7">
        <f t="shared" si="16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8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252.62857142857143</v>
      </c>
      <c r="G271" s="10" t="s">
        <v>20</v>
      </c>
      <c r="H271">
        <v>87</v>
      </c>
      <c r="I271">
        <f t="shared" si="18"/>
        <v>101.63218390804597</v>
      </c>
      <c r="J271" t="s">
        <v>21</v>
      </c>
      <c r="K271" t="s">
        <v>22</v>
      </c>
      <c r="L271">
        <v>1548914400</v>
      </c>
      <c r="M271" s="7">
        <f t="shared" si="16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8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27.176538240368025</v>
      </c>
      <c r="G272" s="10" t="s">
        <v>74</v>
      </c>
      <c r="H272">
        <v>1890</v>
      </c>
      <c r="I272">
        <f t="shared" si="18"/>
        <v>25.005291005291006</v>
      </c>
      <c r="J272" t="s">
        <v>21</v>
      </c>
      <c r="K272" t="s">
        <v>22</v>
      </c>
      <c r="L272">
        <v>1291269600</v>
      </c>
      <c r="M272" s="7">
        <f t="shared" si="16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2" x14ac:dyDescent="0.8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1.2706571242680547</v>
      </c>
      <c r="G273" s="10" t="s">
        <v>47</v>
      </c>
      <c r="H273">
        <v>61</v>
      </c>
      <c r="I273">
        <f t="shared" si="18"/>
        <v>32.016393442622949</v>
      </c>
      <c r="J273" t="s">
        <v>21</v>
      </c>
      <c r="K273" t="s">
        <v>22</v>
      </c>
      <c r="L273">
        <v>1449468000</v>
      </c>
      <c r="M273" s="7">
        <f t="shared" si="16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8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304.0097847358121</v>
      </c>
      <c r="G274" s="10" t="s">
        <v>20</v>
      </c>
      <c r="H274">
        <v>1894</v>
      </c>
      <c r="I274">
        <f t="shared" si="18"/>
        <v>82.021647307286173</v>
      </c>
      <c r="J274" t="s">
        <v>21</v>
      </c>
      <c r="K274" t="s">
        <v>22</v>
      </c>
      <c r="L274">
        <v>1562734800</v>
      </c>
      <c r="M274" s="7">
        <f t="shared" si="16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8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137.23076923076923</v>
      </c>
      <c r="G275" s="10" t="s">
        <v>20</v>
      </c>
      <c r="H275">
        <v>282</v>
      </c>
      <c r="I275">
        <f t="shared" si="18"/>
        <v>37.957446808510639</v>
      </c>
      <c r="J275" t="s">
        <v>15</v>
      </c>
      <c r="K275" t="s">
        <v>16</v>
      </c>
      <c r="L275">
        <v>1505624400</v>
      </c>
      <c r="M275" s="7">
        <f t="shared" si="16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2" x14ac:dyDescent="0.8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32.208333333333336</v>
      </c>
      <c r="G276" s="10" t="s">
        <v>14</v>
      </c>
      <c r="H276">
        <v>15</v>
      </c>
      <c r="I276">
        <f t="shared" si="18"/>
        <v>51.533333333333331</v>
      </c>
      <c r="J276" t="s">
        <v>21</v>
      </c>
      <c r="K276" t="s">
        <v>22</v>
      </c>
      <c r="L276">
        <v>1509948000</v>
      </c>
      <c r="M276" s="7">
        <f t="shared" si="16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2" x14ac:dyDescent="0.8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241.51282051282053</v>
      </c>
      <c r="G277" s="10" t="s">
        <v>20</v>
      </c>
      <c r="H277">
        <v>116</v>
      </c>
      <c r="I277">
        <f t="shared" si="18"/>
        <v>81.198275862068968</v>
      </c>
      <c r="J277" t="s">
        <v>21</v>
      </c>
      <c r="K277" t="s">
        <v>22</v>
      </c>
      <c r="L277">
        <v>1554526800</v>
      </c>
      <c r="M277" s="7">
        <f t="shared" si="16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8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96.8</v>
      </c>
      <c r="G278" s="10" t="s">
        <v>14</v>
      </c>
      <c r="H278">
        <v>133</v>
      </c>
      <c r="I278">
        <f t="shared" si="18"/>
        <v>40.030075187969928</v>
      </c>
      <c r="J278" t="s">
        <v>21</v>
      </c>
      <c r="K278" t="s">
        <v>22</v>
      </c>
      <c r="L278">
        <v>1334811600</v>
      </c>
      <c r="M278" s="7">
        <f t="shared" si="16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2" x14ac:dyDescent="0.8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1066.4285714285716</v>
      </c>
      <c r="G279" s="10" t="s">
        <v>20</v>
      </c>
      <c r="H279">
        <v>83</v>
      </c>
      <c r="I279">
        <f t="shared" si="18"/>
        <v>89.939759036144579</v>
      </c>
      <c r="J279" t="s">
        <v>21</v>
      </c>
      <c r="K279" t="s">
        <v>22</v>
      </c>
      <c r="L279">
        <v>1279515600</v>
      </c>
      <c r="M279" s="7">
        <f t="shared" si="16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8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325.88888888888891</v>
      </c>
      <c r="G280" s="10" t="s">
        <v>20</v>
      </c>
      <c r="H280">
        <v>91</v>
      </c>
      <c r="I280">
        <f t="shared" si="18"/>
        <v>96.692307692307693</v>
      </c>
      <c r="J280" t="s">
        <v>21</v>
      </c>
      <c r="K280" t="s">
        <v>22</v>
      </c>
      <c r="L280">
        <v>1353909600</v>
      </c>
      <c r="M280" s="7">
        <f t="shared" si="16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8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170.70000000000002</v>
      </c>
      <c r="G281" s="10" t="s">
        <v>20</v>
      </c>
      <c r="H281">
        <v>546</v>
      </c>
      <c r="I281">
        <f t="shared" si="18"/>
        <v>25.010989010989011</v>
      </c>
      <c r="J281" t="s">
        <v>21</v>
      </c>
      <c r="K281" t="s">
        <v>22</v>
      </c>
      <c r="L281">
        <v>1535950800</v>
      </c>
      <c r="M281" s="7">
        <f t="shared" si="16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2" x14ac:dyDescent="0.8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581.44000000000005</v>
      </c>
      <c r="G282" s="10" t="s">
        <v>20</v>
      </c>
      <c r="H282">
        <v>393</v>
      </c>
      <c r="I282">
        <f t="shared" si="18"/>
        <v>36.987277353689571</v>
      </c>
      <c r="J282" t="s">
        <v>21</v>
      </c>
      <c r="K282" t="s">
        <v>22</v>
      </c>
      <c r="L282">
        <v>1511244000</v>
      </c>
      <c r="M282" s="7">
        <f t="shared" si="16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8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91.520972644376897</v>
      </c>
      <c r="G283" s="10" t="s">
        <v>14</v>
      </c>
      <c r="H283">
        <v>2062</v>
      </c>
      <c r="I283">
        <f t="shared" si="18"/>
        <v>73.012609117361791</v>
      </c>
      <c r="J283" t="s">
        <v>21</v>
      </c>
      <c r="K283" t="s">
        <v>22</v>
      </c>
      <c r="L283">
        <v>1331445600</v>
      </c>
      <c r="M283" s="7">
        <f t="shared" si="16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8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108.04761904761904</v>
      </c>
      <c r="G284" s="10" t="s">
        <v>20</v>
      </c>
      <c r="H284">
        <v>133</v>
      </c>
      <c r="I284">
        <f t="shared" si="18"/>
        <v>68.240601503759393</v>
      </c>
      <c r="J284" t="s">
        <v>21</v>
      </c>
      <c r="K284" t="s">
        <v>22</v>
      </c>
      <c r="L284">
        <v>1480226400</v>
      </c>
      <c r="M284" s="7">
        <f t="shared" si="16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2" x14ac:dyDescent="0.8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18.728395061728396</v>
      </c>
      <c r="G285" s="10" t="s">
        <v>14</v>
      </c>
      <c r="H285">
        <v>29</v>
      </c>
      <c r="I285">
        <f t="shared" si="18"/>
        <v>52.310344827586206</v>
      </c>
      <c r="J285" t="s">
        <v>36</v>
      </c>
      <c r="K285" t="s">
        <v>37</v>
      </c>
      <c r="L285">
        <v>1464584400</v>
      </c>
      <c r="M285" s="7">
        <f t="shared" si="16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8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83.193877551020407</v>
      </c>
      <c r="G286" s="10" t="s">
        <v>14</v>
      </c>
      <c r="H286">
        <v>132</v>
      </c>
      <c r="I286">
        <f t="shared" si="18"/>
        <v>61.765151515151516</v>
      </c>
      <c r="J286" t="s">
        <v>21</v>
      </c>
      <c r="K286" t="s">
        <v>22</v>
      </c>
      <c r="L286">
        <v>1335848400</v>
      </c>
      <c r="M286" s="7">
        <f t="shared" si="16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8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706.33333333333337</v>
      </c>
      <c r="G287" s="10" t="s">
        <v>20</v>
      </c>
      <c r="H287">
        <v>254</v>
      </c>
      <c r="I287">
        <f t="shared" si="18"/>
        <v>25.027559055118111</v>
      </c>
      <c r="J287" t="s">
        <v>21</v>
      </c>
      <c r="K287" t="s">
        <v>22</v>
      </c>
      <c r="L287">
        <v>1473483600</v>
      </c>
      <c r="M287" s="7">
        <f t="shared" si="16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8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17.446030330062445</v>
      </c>
      <c r="G288" s="10" t="s">
        <v>74</v>
      </c>
      <c r="H288">
        <v>184</v>
      </c>
      <c r="I288">
        <f t="shared" si="18"/>
        <v>106.28804347826087</v>
      </c>
      <c r="J288" t="s">
        <v>21</v>
      </c>
      <c r="K288" t="s">
        <v>22</v>
      </c>
      <c r="L288">
        <v>1479880800</v>
      </c>
      <c r="M288" s="7">
        <f t="shared" si="16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8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209.73015873015873</v>
      </c>
      <c r="G289" s="10" t="s">
        <v>20</v>
      </c>
      <c r="H289">
        <v>176</v>
      </c>
      <c r="I289">
        <f t="shared" si="18"/>
        <v>75.07386363636364</v>
      </c>
      <c r="J289" t="s">
        <v>21</v>
      </c>
      <c r="K289" t="s">
        <v>22</v>
      </c>
      <c r="L289">
        <v>1430197200</v>
      </c>
      <c r="M289" s="7">
        <f t="shared" si="16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8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97.785714285714292</v>
      </c>
      <c r="G290" s="10" t="s">
        <v>14</v>
      </c>
      <c r="H290">
        <v>137</v>
      </c>
      <c r="I290">
        <f t="shared" si="18"/>
        <v>39.970802919708028</v>
      </c>
      <c r="J290" t="s">
        <v>36</v>
      </c>
      <c r="K290" t="s">
        <v>37</v>
      </c>
      <c r="L290">
        <v>1331701200</v>
      </c>
      <c r="M290" s="7">
        <f t="shared" si="16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8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1684.25</v>
      </c>
      <c r="G291" s="10" t="s">
        <v>20</v>
      </c>
      <c r="H291">
        <v>337</v>
      </c>
      <c r="I291">
        <f t="shared" si="18"/>
        <v>39.982195845697326</v>
      </c>
      <c r="J291" t="s">
        <v>15</v>
      </c>
      <c r="K291" t="s">
        <v>16</v>
      </c>
      <c r="L291">
        <v>1438578000</v>
      </c>
      <c r="M291" s="7">
        <f t="shared" si="16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8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54.402135231316727</v>
      </c>
      <c r="G292" s="10" t="s">
        <v>14</v>
      </c>
      <c r="H292">
        <v>908</v>
      </c>
      <c r="I292">
        <f t="shared" si="18"/>
        <v>101.01541850220265</v>
      </c>
      <c r="J292" t="s">
        <v>21</v>
      </c>
      <c r="K292" t="s">
        <v>22</v>
      </c>
      <c r="L292">
        <v>1368162000</v>
      </c>
      <c r="M292" s="7">
        <f t="shared" si="16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8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456.61111111111109</v>
      </c>
      <c r="G293" s="10" t="s">
        <v>20</v>
      </c>
      <c r="H293">
        <v>107</v>
      </c>
      <c r="I293">
        <f t="shared" si="18"/>
        <v>76.813084112149539</v>
      </c>
      <c r="J293" t="s">
        <v>21</v>
      </c>
      <c r="K293" t="s">
        <v>22</v>
      </c>
      <c r="L293">
        <v>1318654800</v>
      </c>
      <c r="M293" s="7">
        <f t="shared" si="16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8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9.8219178082191778</v>
      </c>
      <c r="G294" s="10" t="s">
        <v>14</v>
      </c>
      <c r="H294">
        <v>10</v>
      </c>
      <c r="I294">
        <f t="shared" si="18"/>
        <v>71.7</v>
      </c>
      <c r="J294" t="s">
        <v>21</v>
      </c>
      <c r="K294" t="s">
        <v>22</v>
      </c>
      <c r="L294">
        <v>1331874000</v>
      </c>
      <c r="M294" s="7">
        <f t="shared" si="16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8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16.384615384615383</v>
      </c>
      <c r="G295" s="10" t="s">
        <v>74</v>
      </c>
      <c r="H295">
        <v>32</v>
      </c>
      <c r="I295">
        <f t="shared" si="18"/>
        <v>33.28125</v>
      </c>
      <c r="J295" t="s">
        <v>107</v>
      </c>
      <c r="K295" t="s">
        <v>108</v>
      </c>
      <c r="L295">
        <v>1286254800</v>
      </c>
      <c r="M295" s="7">
        <f t="shared" si="16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8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1339.6666666666667</v>
      </c>
      <c r="G296" s="10" t="s">
        <v>20</v>
      </c>
      <c r="H296">
        <v>183</v>
      </c>
      <c r="I296">
        <f t="shared" si="18"/>
        <v>43.923497267759565</v>
      </c>
      <c r="J296" t="s">
        <v>21</v>
      </c>
      <c r="K296" t="s">
        <v>22</v>
      </c>
      <c r="L296">
        <v>1540530000</v>
      </c>
      <c r="M296" s="7">
        <f t="shared" si="16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2" x14ac:dyDescent="0.8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35.650077760497666</v>
      </c>
      <c r="G297" s="10" t="s">
        <v>14</v>
      </c>
      <c r="H297">
        <v>1910</v>
      </c>
      <c r="I297">
        <f t="shared" si="18"/>
        <v>36.004712041884815</v>
      </c>
      <c r="J297" t="s">
        <v>98</v>
      </c>
      <c r="K297" t="s">
        <v>99</v>
      </c>
      <c r="L297">
        <v>1381813200</v>
      </c>
      <c r="M297" s="7">
        <f t="shared" si="16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2" x14ac:dyDescent="0.8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54.950819672131146</v>
      </c>
      <c r="G298" s="10" t="s">
        <v>14</v>
      </c>
      <c r="H298">
        <v>38</v>
      </c>
      <c r="I298">
        <f t="shared" si="18"/>
        <v>88.21052631578948</v>
      </c>
      <c r="J298" t="s">
        <v>26</v>
      </c>
      <c r="K298" t="s">
        <v>27</v>
      </c>
      <c r="L298">
        <v>1548655200</v>
      </c>
      <c r="M298" s="7">
        <f t="shared" si="16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8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94.236111111111114</v>
      </c>
      <c r="G299" s="10" t="s">
        <v>14</v>
      </c>
      <c r="H299">
        <v>104</v>
      </c>
      <c r="I299">
        <f t="shared" si="18"/>
        <v>65.240384615384613</v>
      </c>
      <c r="J299" t="s">
        <v>26</v>
      </c>
      <c r="K299" t="s">
        <v>27</v>
      </c>
      <c r="L299">
        <v>1389679200</v>
      </c>
      <c r="M299" s="7">
        <f t="shared" si="16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8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143.91428571428571</v>
      </c>
      <c r="G300" s="10" t="s">
        <v>20</v>
      </c>
      <c r="H300">
        <v>72</v>
      </c>
      <c r="I300">
        <f t="shared" si="18"/>
        <v>69.958333333333329</v>
      </c>
      <c r="J300" t="s">
        <v>21</v>
      </c>
      <c r="K300" t="s">
        <v>22</v>
      </c>
      <c r="L300">
        <v>1456466400</v>
      </c>
      <c r="M300" s="7">
        <f t="shared" si="16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2" x14ac:dyDescent="0.8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51.421052631578945</v>
      </c>
      <c r="G301" s="10" t="s">
        <v>14</v>
      </c>
      <c r="H301">
        <v>49</v>
      </c>
      <c r="I301">
        <f t="shared" si="18"/>
        <v>39.877551020408163</v>
      </c>
      <c r="J301" t="s">
        <v>21</v>
      </c>
      <c r="K301" t="s">
        <v>22</v>
      </c>
      <c r="L301">
        <v>1456984800</v>
      </c>
      <c r="M301" s="7">
        <f t="shared" si="16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8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s="10" t="s">
        <v>14</v>
      </c>
      <c r="H302">
        <v>1</v>
      </c>
      <c r="I302">
        <f t="shared" si="18"/>
        <v>5</v>
      </c>
      <c r="J302" t="s">
        <v>36</v>
      </c>
      <c r="K302" t="s">
        <v>37</v>
      </c>
      <c r="L302">
        <v>1504069200</v>
      </c>
      <c r="M302" s="7">
        <f t="shared" si="16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8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1344.6666666666667</v>
      </c>
      <c r="G303" s="10" t="s">
        <v>20</v>
      </c>
      <c r="H303">
        <v>295</v>
      </c>
      <c r="I303">
        <f t="shared" si="18"/>
        <v>41.023728813559323</v>
      </c>
      <c r="J303" t="s">
        <v>21</v>
      </c>
      <c r="K303" t="s">
        <v>22</v>
      </c>
      <c r="L303">
        <v>1424930400</v>
      </c>
      <c r="M303" s="7">
        <f t="shared" si="16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8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31.844940867279899</v>
      </c>
      <c r="G304" s="10" t="s">
        <v>14</v>
      </c>
      <c r="H304">
        <v>245</v>
      </c>
      <c r="I304">
        <f t="shared" si="18"/>
        <v>98.914285714285711</v>
      </c>
      <c r="J304" t="s">
        <v>21</v>
      </c>
      <c r="K304" t="s">
        <v>22</v>
      </c>
      <c r="L304">
        <v>1535864400</v>
      </c>
      <c r="M304" s="7">
        <f t="shared" si="16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8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82.617647058823536</v>
      </c>
      <c r="G305" s="10" t="s">
        <v>14</v>
      </c>
      <c r="H305">
        <v>32</v>
      </c>
      <c r="I305">
        <f t="shared" si="18"/>
        <v>87.78125</v>
      </c>
      <c r="J305" t="s">
        <v>21</v>
      </c>
      <c r="K305" t="s">
        <v>22</v>
      </c>
      <c r="L305">
        <v>1452146400</v>
      </c>
      <c r="M305" s="7">
        <f t="shared" si="16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8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546.14285714285722</v>
      </c>
      <c r="G306" s="10" t="s">
        <v>20</v>
      </c>
      <c r="H306">
        <v>142</v>
      </c>
      <c r="I306">
        <f t="shared" si="18"/>
        <v>80.767605633802816</v>
      </c>
      <c r="J306" t="s">
        <v>21</v>
      </c>
      <c r="K306" t="s">
        <v>22</v>
      </c>
      <c r="L306">
        <v>1470546000</v>
      </c>
      <c r="M306" s="7">
        <f t="shared" si="16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8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286.21428571428572</v>
      </c>
      <c r="G307" s="10" t="s">
        <v>20</v>
      </c>
      <c r="H307">
        <v>85</v>
      </c>
      <c r="I307">
        <f t="shared" si="18"/>
        <v>94.28235294117647</v>
      </c>
      <c r="J307" t="s">
        <v>21</v>
      </c>
      <c r="K307" t="s">
        <v>22</v>
      </c>
      <c r="L307">
        <v>1458363600</v>
      </c>
      <c r="M307" s="7">
        <f t="shared" si="16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2" x14ac:dyDescent="0.8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7.9076923076923071</v>
      </c>
      <c r="G308" s="10" t="s">
        <v>14</v>
      </c>
      <c r="H308">
        <v>7</v>
      </c>
      <c r="I308">
        <f t="shared" si="18"/>
        <v>73.428571428571431</v>
      </c>
      <c r="J308" t="s">
        <v>21</v>
      </c>
      <c r="K308" t="s">
        <v>22</v>
      </c>
      <c r="L308">
        <v>1500008400</v>
      </c>
      <c r="M308" s="7">
        <f t="shared" si="16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8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132.13677811550153</v>
      </c>
      <c r="G309" s="10" t="s">
        <v>20</v>
      </c>
      <c r="H309">
        <v>659</v>
      </c>
      <c r="I309">
        <f t="shared" si="18"/>
        <v>65.968133535660087</v>
      </c>
      <c r="J309" t="s">
        <v>36</v>
      </c>
      <c r="K309" t="s">
        <v>37</v>
      </c>
      <c r="L309">
        <v>1338958800</v>
      </c>
      <c r="M309" s="7">
        <f t="shared" si="16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8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74.077834179357026</v>
      </c>
      <c r="G310" s="10" t="s">
        <v>14</v>
      </c>
      <c r="H310">
        <v>803</v>
      </c>
      <c r="I310">
        <f t="shared" si="18"/>
        <v>109.04109589041096</v>
      </c>
      <c r="J310" t="s">
        <v>21</v>
      </c>
      <c r="K310" t="s">
        <v>22</v>
      </c>
      <c r="L310">
        <v>1303102800</v>
      </c>
      <c r="M310" s="7">
        <f t="shared" si="16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8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75.292682926829272</v>
      </c>
      <c r="G311" s="10" t="s">
        <v>74</v>
      </c>
      <c r="H311">
        <v>75</v>
      </c>
      <c r="I311">
        <f t="shared" si="18"/>
        <v>41.16</v>
      </c>
      <c r="J311" t="s">
        <v>21</v>
      </c>
      <c r="K311" t="s">
        <v>22</v>
      </c>
      <c r="L311">
        <v>1316581200</v>
      </c>
      <c r="M311" s="7">
        <f t="shared" si="16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8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20.333333333333332</v>
      </c>
      <c r="G312" s="10" t="s">
        <v>14</v>
      </c>
      <c r="H312">
        <v>16</v>
      </c>
      <c r="I312">
        <f t="shared" si="18"/>
        <v>99.125</v>
      </c>
      <c r="J312" t="s">
        <v>21</v>
      </c>
      <c r="K312" t="s">
        <v>22</v>
      </c>
      <c r="L312">
        <v>1270789200</v>
      </c>
      <c r="M312" s="7">
        <f t="shared" si="16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8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203.36507936507937</v>
      </c>
      <c r="G313" s="10" t="s">
        <v>20</v>
      </c>
      <c r="H313">
        <v>121</v>
      </c>
      <c r="I313">
        <f t="shared" si="18"/>
        <v>105.88429752066116</v>
      </c>
      <c r="J313" t="s">
        <v>21</v>
      </c>
      <c r="K313" t="s">
        <v>22</v>
      </c>
      <c r="L313">
        <v>1297836000</v>
      </c>
      <c r="M313" s="7">
        <f t="shared" si="16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8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310.2284263959391</v>
      </c>
      <c r="G314" s="10" t="s">
        <v>20</v>
      </c>
      <c r="H314">
        <v>3742</v>
      </c>
      <c r="I314">
        <f t="shared" si="18"/>
        <v>48.996525921966864</v>
      </c>
      <c r="J314" t="s">
        <v>21</v>
      </c>
      <c r="K314" t="s">
        <v>22</v>
      </c>
      <c r="L314">
        <v>1382677200</v>
      </c>
      <c r="M314" s="7">
        <f t="shared" si="16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8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395.31818181818181</v>
      </c>
      <c r="G315" s="10" t="s">
        <v>20</v>
      </c>
      <c r="H315">
        <v>223</v>
      </c>
      <c r="I315">
        <f t="shared" si="18"/>
        <v>39</v>
      </c>
      <c r="J315" t="s">
        <v>21</v>
      </c>
      <c r="K315" t="s">
        <v>22</v>
      </c>
      <c r="L315">
        <v>1330322400</v>
      </c>
      <c r="M315" s="7">
        <f t="shared" si="16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8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294.71428571428572</v>
      </c>
      <c r="G316" s="10" t="s">
        <v>20</v>
      </c>
      <c r="H316">
        <v>133</v>
      </c>
      <c r="I316">
        <f t="shared" si="18"/>
        <v>31.022556390977442</v>
      </c>
      <c r="J316" t="s">
        <v>21</v>
      </c>
      <c r="K316" t="s">
        <v>22</v>
      </c>
      <c r="L316">
        <v>1552366800</v>
      </c>
      <c r="M316" s="7">
        <f t="shared" si="16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2" x14ac:dyDescent="0.8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33.89473684210526</v>
      </c>
      <c r="G317" s="10" t="s">
        <v>14</v>
      </c>
      <c r="H317">
        <v>31</v>
      </c>
      <c r="I317">
        <f t="shared" si="18"/>
        <v>103.87096774193549</v>
      </c>
      <c r="J317" t="s">
        <v>21</v>
      </c>
      <c r="K317" t="s">
        <v>22</v>
      </c>
      <c r="L317">
        <v>1400907600</v>
      </c>
      <c r="M317" s="7">
        <f t="shared" si="16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8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66.677083333333329</v>
      </c>
      <c r="G318" s="10" t="s">
        <v>14</v>
      </c>
      <c r="H318">
        <v>108</v>
      </c>
      <c r="I318">
        <f t="shared" si="18"/>
        <v>59.268518518518519</v>
      </c>
      <c r="J318" t="s">
        <v>107</v>
      </c>
      <c r="K318" t="s">
        <v>108</v>
      </c>
      <c r="L318">
        <v>1574143200</v>
      </c>
      <c r="M318" s="7">
        <f t="shared" si="16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8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19.227272727272727</v>
      </c>
      <c r="G319" s="10" t="s">
        <v>14</v>
      </c>
      <c r="H319">
        <v>30</v>
      </c>
      <c r="I319">
        <f t="shared" si="18"/>
        <v>42.3</v>
      </c>
      <c r="J319" t="s">
        <v>21</v>
      </c>
      <c r="K319" t="s">
        <v>22</v>
      </c>
      <c r="L319">
        <v>1494738000</v>
      </c>
      <c r="M319" s="7">
        <f t="shared" si="16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2" x14ac:dyDescent="0.8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15.842105263157894</v>
      </c>
      <c r="G320" s="10" t="s">
        <v>14</v>
      </c>
      <c r="H320">
        <v>17</v>
      </c>
      <c r="I320">
        <f t="shared" si="18"/>
        <v>53.117647058823529</v>
      </c>
      <c r="J320" t="s">
        <v>21</v>
      </c>
      <c r="K320" t="s">
        <v>22</v>
      </c>
      <c r="L320">
        <v>1392357600</v>
      </c>
      <c r="M320" s="7">
        <f t="shared" si="16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8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38.702380952380956</v>
      </c>
      <c r="G321" s="10" t="s">
        <v>74</v>
      </c>
      <c r="H321">
        <v>64</v>
      </c>
      <c r="I321">
        <f t="shared" si="18"/>
        <v>50.796875</v>
      </c>
      <c r="J321" t="s">
        <v>21</v>
      </c>
      <c r="K321" t="s">
        <v>22</v>
      </c>
      <c r="L321">
        <v>1281589200</v>
      </c>
      <c r="M321" s="7">
        <f t="shared" si="16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8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9.5876777251184837</v>
      </c>
      <c r="G322" s="10" t="s">
        <v>14</v>
      </c>
      <c r="H322">
        <v>80</v>
      </c>
      <c r="I322">
        <f t="shared" si="18"/>
        <v>101.15</v>
      </c>
      <c r="J322" t="s">
        <v>21</v>
      </c>
      <c r="K322" t="s">
        <v>22</v>
      </c>
      <c r="L322">
        <v>1305003600</v>
      </c>
      <c r="M322" s="7">
        <f t="shared" ref="M322:M385" si="20">(((L322/60)/60)/24)+DATE(1970,1,1)</f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2" x14ac:dyDescent="0.8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(E323/D323)*100</f>
        <v>94.144366197183089</v>
      </c>
      <c r="G323" s="10" t="s">
        <v>14</v>
      </c>
      <c r="H323">
        <v>2468</v>
      </c>
      <c r="I323">
        <f t="shared" ref="I323:I386" si="22">IFERROR(E323/H323,"NA")</f>
        <v>65.000810372771468</v>
      </c>
      <c r="J323" t="s">
        <v>21</v>
      </c>
      <c r="K323" t="s">
        <v>22</v>
      </c>
      <c r="L323">
        <v>1301634000</v>
      </c>
      <c r="M323" s="7">
        <f t="shared" si="20"/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2" x14ac:dyDescent="0.8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166.56234096692114</v>
      </c>
      <c r="G324" s="10" t="s">
        <v>20</v>
      </c>
      <c r="H324">
        <v>5168</v>
      </c>
      <c r="I324">
        <f t="shared" si="22"/>
        <v>37.998645510835914</v>
      </c>
      <c r="J324" t="s">
        <v>21</v>
      </c>
      <c r="K324" t="s">
        <v>22</v>
      </c>
      <c r="L324">
        <v>1290664800</v>
      </c>
      <c r="M324" s="7">
        <f t="shared" si="20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8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24.134831460674157</v>
      </c>
      <c r="G325" s="10" t="s">
        <v>14</v>
      </c>
      <c r="H325">
        <v>26</v>
      </c>
      <c r="I325">
        <f t="shared" si="22"/>
        <v>82.615384615384613</v>
      </c>
      <c r="J325" t="s">
        <v>40</v>
      </c>
      <c r="K325" t="s">
        <v>41</v>
      </c>
      <c r="L325">
        <v>1395896400</v>
      </c>
      <c r="M325" s="7">
        <f t="shared" si="20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8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164.05633802816902</v>
      </c>
      <c r="G326" s="10" t="s">
        <v>20</v>
      </c>
      <c r="H326">
        <v>307</v>
      </c>
      <c r="I326">
        <f t="shared" si="22"/>
        <v>37.941368078175898</v>
      </c>
      <c r="J326" t="s">
        <v>21</v>
      </c>
      <c r="K326" t="s">
        <v>22</v>
      </c>
      <c r="L326">
        <v>1434862800</v>
      </c>
      <c r="M326" s="7">
        <f t="shared" si="20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2" x14ac:dyDescent="0.8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90.723076923076931</v>
      </c>
      <c r="G327" s="10" t="s">
        <v>14</v>
      </c>
      <c r="H327">
        <v>73</v>
      </c>
      <c r="I327">
        <f t="shared" si="22"/>
        <v>80.780821917808225</v>
      </c>
      <c r="J327" t="s">
        <v>21</v>
      </c>
      <c r="K327" t="s">
        <v>22</v>
      </c>
      <c r="L327">
        <v>1529125200</v>
      </c>
      <c r="M327" s="7">
        <f t="shared" si="20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2" x14ac:dyDescent="0.8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46.194444444444443</v>
      </c>
      <c r="G328" s="10" t="s">
        <v>14</v>
      </c>
      <c r="H328">
        <v>128</v>
      </c>
      <c r="I328">
        <f t="shared" si="22"/>
        <v>25.984375</v>
      </c>
      <c r="J328" t="s">
        <v>21</v>
      </c>
      <c r="K328" t="s">
        <v>22</v>
      </c>
      <c r="L328">
        <v>1451109600</v>
      </c>
      <c r="M328" s="7">
        <f t="shared" si="20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8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38.53846153846154</v>
      </c>
      <c r="G329" s="10" t="s">
        <v>14</v>
      </c>
      <c r="H329">
        <v>33</v>
      </c>
      <c r="I329">
        <f t="shared" si="22"/>
        <v>30.363636363636363</v>
      </c>
      <c r="J329" t="s">
        <v>21</v>
      </c>
      <c r="K329" t="s">
        <v>22</v>
      </c>
      <c r="L329">
        <v>1566968400</v>
      </c>
      <c r="M329" s="7">
        <f t="shared" si="20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2" x14ac:dyDescent="0.8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133.56231003039514</v>
      </c>
      <c r="G330" s="10" t="s">
        <v>20</v>
      </c>
      <c r="H330">
        <v>2441</v>
      </c>
      <c r="I330">
        <f t="shared" si="22"/>
        <v>54.004916018025398</v>
      </c>
      <c r="J330" t="s">
        <v>21</v>
      </c>
      <c r="K330" t="s">
        <v>22</v>
      </c>
      <c r="L330">
        <v>1543557600</v>
      </c>
      <c r="M330" s="7">
        <f t="shared" si="20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8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22.896588486140725</v>
      </c>
      <c r="G331" s="10" t="s">
        <v>47</v>
      </c>
      <c r="H331">
        <v>211</v>
      </c>
      <c r="I331">
        <f t="shared" si="22"/>
        <v>101.78672985781991</v>
      </c>
      <c r="J331" t="s">
        <v>21</v>
      </c>
      <c r="K331" t="s">
        <v>22</v>
      </c>
      <c r="L331">
        <v>1481522400</v>
      </c>
      <c r="M331" s="7">
        <f t="shared" si="20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2" x14ac:dyDescent="0.8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184.95548961424333</v>
      </c>
      <c r="G332" s="10" t="s">
        <v>20</v>
      </c>
      <c r="H332">
        <v>1385</v>
      </c>
      <c r="I332">
        <f t="shared" si="22"/>
        <v>45.003610108303249</v>
      </c>
      <c r="J332" t="s">
        <v>40</v>
      </c>
      <c r="K332" t="s">
        <v>41</v>
      </c>
      <c r="L332">
        <v>1512712800</v>
      </c>
      <c r="M332" s="7">
        <f t="shared" si="20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8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443.72727272727275</v>
      </c>
      <c r="G333" s="10" t="s">
        <v>20</v>
      </c>
      <c r="H333">
        <v>190</v>
      </c>
      <c r="I333">
        <f t="shared" si="22"/>
        <v>77.068421052631578</v>
      </c>
      <c r="J333" t="s">
        <v>21</v>
      </c>
      <c r="K333" t="s">
        <v>22</v>
      </c>
      <c r="L333">
        <v>1324274400</v>
      </c>
      <c r="M333" s="7">
        <f t="shared" si="20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2" x14ac:dyDescent="0.8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199.9806763285024</v>
      </c>
      <c r="G334" s="10" t="s">
        <v>20</v>
      </c>
      <c r="H334">
        <v>470</v>
      </c>
      <c r="I334">
        <f t="shared" si="22"/>
        <v>88.076595744680844</v>
      </c>
      <c r="J334" t="s">
        <v>21</v>
      </c>
      <c r="K334" t="s">
        <v>22</v>
      </c>
      <c r="L334">
        <v>1364446800</v>
      </c>
      <c r="M334" s="7">
        <f t="shared" si="20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8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123.95833333333333</v>
      </c>
      <c r="G335" s="10" t="s">
        <v>20</v>
      </c>
      <c r="H335">
        <v>253</v>
      </c>
      <c r="I335">
        <f t="shared" si="22"/>
        <v>47.035573122529641</v>
      </c>
      <c r="J335" t="s">
        <v>21</v>
      </c>
      <c r="K335" t="s">
        <v>22</v>
      </c>
      <c r="L335">
        <v>1542693600</v>
      </c>
      <c r="M335" s="7">
        <f t="shared" si="20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8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186.61329305135951</v>
      </c>
      <c r="G336" s="10" t="s">
        <v>20</v>
      </c>
      <c r="H336">
        <v>1113</v>
      </c>
      <c r="I336">
        <f t="shared" si="22"/>
        <v>110.99550763701707</v>
      </c>
      <c r="J336" t="s">
        <v>21</v>
      </c>
      <c r="K336" t="s">
        <v>22</v>
      </c>
      <c r="L336">
        <v>1515564000</v>
      </c>
      <c r="M336" s="7">
        <f t="shared" si="20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8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114.28538550057536</v>
      </c>
      <c r="G337" s="10" t="s">
        <v>20</v>
      </c>
      <c r="H337">
        <v>2283</v>
      </c>
      <c r="I337">
        <f t="shared" si="22"/>
        <v>87.003066141042481</v>
      </c>
      <c r="J337" t="s">
        <v>21</v>
      </c>
      <c r="K337" t="s">
        <v>22</v>
      </c>
      <c r="L337">
        <v>1573797600</v>
      </c>
      <c r="M337" s="7">
        <f t="shared" si="20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8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97.032531824611041</v>
      </c>
      <c r="G338" s="10" t="s">
        <v>14</v>
      </c>
      <c r="H338">
        <v>1072</v>
      </c>
      <c r="I338">
        <f t="shared" si="22"/>
        <v>63.994402985074629</v>
      </c>
      <c r="J338" t="s">
        <v>21</v>
      </c>
      <c r="K338" t="s">
        <v>22</v>
      </c>
      <c r="L338">
        <v>1292392800</v>
      </c>
      <c r="M338" s="7">
        <f t="shared" si="20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8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122.81904761904762</v>
      </c>
      <c r="G339" s="10" t="s">
        <v>20</v>
      </c>
      <c r="H339">
        <v>1095</v>
      </c>
      <c r="I339">
        <f t="shared" si="22"/>
        <v>105.9945205479452</v>
      </c>
      <c r="J339" t="s">
        <v>21</v>
      </c>
      <c r="K339" t="s">
        <v>22</v>
      </c>
      <c r="L339">
        <v>1573452000</v>
      </c>
      <c r="M339" s="7">
        <f t="shared" si="20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8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179.14326647564468</v>
      </c>
      <c r="G340" s="10" t="s">
        <v>20</v>
      </c>
      <c r="H340">
        <v>1690</v>
      </c>
      <c r="I340">
        <f t="shared" si="22"/>
        <v>73.989349112426041</v>
      </c>
      <c r="J340" t="s">
        <v>21</v>
      </c>
      <c r="K340" t="s">
        <v>22</v>
      </c>
      <c r="L340">
        <v>1317790800</v>
      </c>
      <c r="M340" s="7">
        <f t="shared" si="20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8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79.951577402787962</v>
      </c>
      <c r="G341" s="10" t="s">
        <v>74</v>
      </c>
      <c r="H341">
        <v>1297</v>
      </c>
      <c r="I341">
        <f t="shared" si="22"/>
        <v>84.02004626060139</v>
      </c>
      <c r="J341" t="s">
        <v>15</v>
      </c>
      <c r="K341" t="s">
        <v>16</v>
      </c>
      <c r="L341">
        <v>1501650000</v>
      </c>
      <c r="M341" s="7">
        <f t="shared" si="20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8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94.242587601078171</v>
      </c>
      <c r="G342" s="10" t="s">
        <v>14</v>
      </c>
      <c r="H342">
        <v>393</v>
      </c>
      <c r="I342">
        <f t="shared" si="22"/>
        <v>88.966921119592882</v>
      </c>
      <c r="J342" t="s">
        <v>21</v>
      </c>
      <c r="K342" t="s">
        <v>22</v>
      </c>
      <c r="L342">
        <v>1323669600</v>
      </c>
      <c r="M342" s="7">
        <f t="shared" si="20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8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84.669291338582681</v>
      </c>
      <c r="G343" s="10" t="s">
        <v>14</v>
      </c>
      <c r="H343">
        <v>1257</v>
      </c>
      <c r="I343">
        <f t="shared" si="22"/>
        <v>76.990453460620529</v>
      </c>
      <c r="J343" t="s">
        <v>21</v>
      </c>
      <c r="K343" t="s">
        <v>22</v>
      </c>
      <c r="L343">
        <v>1440738000</v>
      </c>
      <c r="M343" s="7">
        <f t="shared" si="20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8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66.521920668058456</v>
      </c>
      <c r="G344" s="10" t="s">
        <v>14</v>
      </c>
      <c r="H344">
        <v>328</v>
      </c>
      <c r="I344">
        <f t="shared" si="22"/>
        <v>97.146341463414629</v>
      </c>
      <c r="J344" t="s">
        <v>21</v>
      </c>
      <c r="K344" t="s">
        <v>22</v>
      </c>
      <c r="L344">
        <v>1374296400</v>
      </c>
      <c r="M344" s="7">
        <f t="shared" si="20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8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53.922222222222224</v>
      </c>
      <c r="G345" s="10" t="s">
        <v>14</v>
      </c>
      <c r="H345">
        <v>147</v>
      </c>
      <c r="I345">
        <f t="shared" si="22"/>
        <v>33.013605442176868</v>
      </c>
      <c r="J345" t="s">
        <v>21</v>
      </c>
      <c r="K345" t="s">
        <v>22</v>
      </c>
      <c r="L345">
        <v>1384840800</v>
      </c>
      <c r="M345" s="7">
        <f t="shared" si="20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8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41.983299595141702</v>
      </c>
      <c r="G346" s="10" t="s">
        <v>14</v>
      </c>
      <c r="H346">
        <v>830</v>
      </c>
      <c r="I346">
        <f t="shared" si="22"/>
        <v>99.950602409638549</v>
      </c>
      <c r="J346" t="s">
        <v>21</v>
      </c>
      <c r="K346" t="s">
        <v>22</v>
      </c>
      <c r="L346">
        <v>1516600800</v>
      </c>
      <c r="M346" s="7">
        <f t="shared" si="20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8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14.69479695431472</v>
      </c>
      <c r="G347" s="10" t="s">
        <v>14</v>
      </c>
      <c r="H347">
        <v>331</v>
      </c>
      <c r="I347">
        <f t="shared" si="22"/>
        <v>69.966767371601208</v>
      </c>
      <c r="J347" t="s">
        <v>40</v>
      </c>
      <c r="K347" t="s">
        <v>41</v>
      </c>
      <c r="L347">
        <v>1436418000</v>
      </c>
      <c r="M347" s="7">
        <f t="shared" si="20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8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34.475000000000001</v>
      </c>
      <c r="G348" s="10" t="s">
        <v>14</v>
      </c>
      <c r="H348">
        <v>25</v>
      </c>
      <c r="I348">
        <f t="shared" si="22"/>
        <v>110.32</v>
      </c>
      <c r="J348" t="s">
        <v>21</v>
      </c>
      <c r="K348" t="s">
        <v>22</v>
      </c>
      <c r="L348">
        <v>1503550800</v>
      </c>
      <c r="M348" s="7">
        <f t="shared" si="20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8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1400.7777777777778</v>
      </c>
      <c r="G349" s="10" t="s">
        <v>20</v>
      </c>
      <c r="H349">
        <v>191</v>
      </c>
      <c r="I349">
        <f t="shared" si="22"/>
        <v>66.005235602094245</v>
      </c>
      <c r="J349" t="s">
        <v>21</v>
      </c>
      <c r="K349" t="s">
        <v>22</v>
      </c>
      <c r="L349">
        <v>1423634400</v>
      </c>
      <c r="M349" s="7">
        <f t="shared" si="20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8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71.770351758793964</v>
      </c>
      <c r="G350" s="10" t="s">
        <v>14</v>
      </c>
      <c r="H350">
        <v>3483</v>
      </c>
      <c r="I350">
        <f t="shared" si="22"/>
        <v>41.005742176284812</v>
      </c>
      <c r="J350" t="s">
        <v>21</v>
      </c>
      <c r="K350" t="s">
        <v>22</v>
      </c>
      <c r="L350">
        <v>1487224800</v>
      </c>
      <c r="M350" s="7">
        <f t="shared" si="20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8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53.074115044247783</v>
      </c>
      <c r="G351" s="10" t="s">
        <v>14</v>
      </c>
      <c r="H351">
        <v>923</v>
      </c>
      <c r="I351">
        <f t="shared" si="22"/>
        <v>103.96316359696641</v>
      </c>
      <c r="J351" t="s">
        <v>21</v>
      </c>
      <c r="K351" t="s">
        <v>22</v>
      </c>
      <c r="L351">
        <v>1500008400</v>
      </c>
      <c r="M351" s="7">
        <f t="shared" si="20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8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s="10" t="s">
        <v>14</v>
      </c>
      <c r="H352">
        <v>1</v>
      </c>
      <c r="I352">
        <f t="shared" si="22"/>
        <v>5</v>
      </c>
      <c r="J352" t="s">
        <v>21</v>
      </c>
      <c r="K352" t="s">
        <v>22</v>
      </c>
      <c r="L352">
        <v>1432098000</v>
      </c>
      <c r="M352" s="7">
        <f t="shared" si="20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8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127.70715249662618</v>
      </c>
      <c r="G353" s="10" t="s">
        <v>20</v>
      </c>
      <c r="H353">
        <v>2013</v>
      </c>
      <c r="I353">
        <f t="shared" si="22"/>
        <v>47.009935419771487</v>
      </c>
      <c r="J353" t="s">
        <v>21</v>
      </c>
      <c r="K353" t="s">
        <v>22</v>
      </c>
      <c r="L353">
        <v>1440392400</v>
      </c>
      <c r="M353" s="7">
        <f t="shared" si="20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8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34.892857142857139</v>
      </c>
      <c r="G354" s="10" t="s">
        <v>14</v>
      </c>
      <c r="H354">
        <v>33</v>
      </c>
      <c r="I354">
        <f t="shared" si="22"/>
        <v>29.606060606060606</v>
      </c>
      <c r="J354" t="s">
        <v>15</v>
      </c>
      <c r="K354" t="s">
        <v>16</v>
      </c>
      <c r="L354">
        <v>1446876000</v>
      </c>
      <c r="M354" s="7">
        <f t="shared" si="20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8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410.59821428571428</v>
      </c>
      <c r="G355" s="10" t="s">
        <v>20</v>
      </c>
      <c r="H355">
        <v>1703</v>
      </c>
      <c r="I355">
        <f t="shared" si="22"/>
        <v>81.010569583088667</v>
      </c>
      <c r="J355" t="s">
        <v>21</v>
      </c>
      <c r="K355" t="s">
        <v>22</v>
      </c>
      <c r="L355">
        <v>1562302800</v>
      </c>
      <c r="M355" s="7">
        <f t="shared" si="20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8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123.73770491803278</v>
      </c>
      <c r="G356" s="10" t="s">
        <v>20</v>
      </c>
      <c r="H356">
        <v>80</v>
      </c>
      <c r="I356">
        <f t="shared" si="22"/>
        <v>94.35</v>
      </c>
      <c r="J356" t="s">
        <v>36</v>
      </c>
      <c r="K356" t="s">
        <v>37</v>
      </c>
      <c r="L356">
        <v>1378184400</v>
      </c>
      <c r="M356" s="7">
        <f t="shared" si="20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8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58.973684210526315</v>
      </c>
      <c r="G357" s="10" t="s">
        <v>47</v>
      </c>
      <c r="H357">
        <v>86</v>
      </c>
      <c r="I357">
        <f t="shared" si="22"/>
        <v>26.058139534883722</v>
      </c>
      <c r="J357" t="s">
        <v>21</v>
      </c>
      <c r="K357" t="s">
        <v>22</v>
      </c>
      <c r="L357">
        <v>1485064800</v>
      </c>
      <c r="M357" s="7">
        <f t="shared" si="20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8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36.892473118279568</v>
      </c>
      <c r="G358" s="10" t="s">
        <v>14</v>
      </c>
      <c r="H358">
        <v>40</v>
      </c>
      <c r="I358">
        <f t="shared" si="22"/>
        <v>85.775000000000006</v>
      </c>
      <c r="J358" t="s">
        <v>107</v>
      </c>
      <c r="K358" t="s">
        <v>108</v>
      </c>
      <c r="L358">
        <v>1326520800</v>
      </c>
      <c r="M358" s="7">
        <f t="shared" si="20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8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184.91304347826087</v>
      </c>
      <c r="G359" s="10" t="s">
        <v>20</v>
      </c>
      <c r="H359">
        <v>41</v>
      </c>
      <c r="I359">
        <f t="shared" si="22"/>
        <v>103.73170731707317</v>
      </c>
      <c r="J359" t="s">
        <v>21</v>
      </c>
      <c r="K359" t="s">
        <v>22</v>
      </c>
      <c r="L359">
        <v>1441256400</v>
      </c>
      <c r="M359" s="7">
        <f t="shared" si="20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8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11.814432989690722</v>
      </c>
      <c r="G360" s="10" t="s">
        <v>14</v>
      </c>
      <c r="H360">
        <v>23</v>
      </c>
      <c r="I360">
        <f t="shared" si="22"/>
        <v>49.826086956521742</v>
      </c>
      <c r="J360" t="s">
        <v>15</v>
      </c>
      <c r="K360" t="s">
        <v>16</v>
      </c>
      <c r="L360">
        <v>1533877200</v>
      </c>
      <c r="M360" s="7">
        <f t="shared" si="20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8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298.7</v>
      </c>
      <c r="G361" s="10" t="s">
        <v>20</v>
      </c>
      <c r="H361">
        <v>187</v>
      </c>
      <c r="I361">
        <f t="shared" si="22"/>
        <v>63.893048128342244</v>
      </c>
      <c r="J361" t="s">
        <v>21</v>
      </c>
      <c r="K361" t="s">
        <v>22</v>
      </c>
      <c r="L361">
        <v>1314421200</v>
      </c>
      <c r="M361" s="7">
        <f t="shared" si="20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8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226.35175879396985</v>
      </c>
      <c r="G362" s="10" t="s">
        <v>20</v>
      </c>
      <c r="H362">
        <v>2875</v>
      </c>
      <c r="I362">
        <f t="shared" si="22"/>
        <v>47.002434782608695</v>
      </c>
      <c r="J362" t="s">
        <v>40</v>
      </c>
      <c r="K362" t="s">
        <v>41</v>
      </c>
      <c r="L362">
        <v>1293861600</v>
      </c>
      <c r="M362" s="7">
        <f t="shared" si="20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8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173.56363636363636</v>
      </c>
      <c r="G363" s="10" t="s">
        <v>20</v>
      </c>
      <c r="H363">
        <v>88</v>
      </c>
      <c r="I363">
        <f t="shared" si="22"/>
        <v>108.47727272727273</v>
      </c>
      <c r="J363" t="s">
        <v>21</v>
      </c>
      <c r="K363" t="s">
        <v>22</v>
      </c>
      <c r="L363">
        <v>1507352400</v>
      </c>
      <c r="M363" s="7">
        <f t="shared" si="20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8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371.75675675675677</v>
      </c>
      <c r="G364" s="10" t="s">
        <v>20</v>
      </c>
      <c r="H364">
        <v>191</v>
      </c>
      <c r="I364">
        <f t="shared" si="22"/>
        <v>72.015706806282722</v>
      </c>
      <c r="J364" t="s">
        <v>21</v>
      </c>
      <c r="K364" t="s">
        <v>22</v>
      </c>
      <c r="L364">
        <v>1296108000</v>
      </c>
      <c r="M364" s="7">
        <f t="shared" si="20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8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160.19230769230771</v>
      </c>
      <c r="G365" s="10" t="s">
        <v>20</v>
      </c>
      <c r="H365">
        <v>139</v>
      </c>
      <c r="I365">
        <f t="shared" si="22"/>
        <v>59.928057553956833</v>
      </c>
      <c r="J365" t="s">
        <v>21</v>
      </c>
      <c r="K365" t="s">
        <v>22</v>
      </c>
      <c r="L365">
        <v>1324965600</v>
      </c>
      <c r="M365" s="7">
        <f t="shared" si="20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8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1616.3333333333335</v>
      </c>
      <c r="G366" s="10" t="s">
        <v>20</v>
      </c>
      <c r="H366">
        <v>186</v>
      </c>
      <c r="I366">
        <f t="shared" si="22"/>
        <v>78.209677419354833</v>
      </c>
      <c r="J366" t="s">
        <v>21</v>
      </c>
      <c r="K366" t="s">
        <v>22</v>
      </c>
      <c r="L366">
        <v>1520229600</v>
      </c>
      <c r="M366" s="7">
        <f t="shared" si="20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8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733.4375</v>
      </c>
      <c r="G367" s="10" t="s">
        <v>20</v>
      </c>
      <c r="H367">
        <v>112</v>
      </c>
      <c r="I367">
        <f t="shared" si="22"/>
        <v>104.77678571428571</v>
      </c>
      <c r="J367" t="s">
        <v>26</v>
      </c>
      <c r="K367" t="s">
        <v>27</v>
      </c>
      <c r="L367">
        <v>1482991200</v>
      </c>
      <c r="M367" s="7">
        <f t="shared" si="20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8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592.11111111111109</v>
      </c>
      <c r="G368" s="10" t="s">
        <v>20</v>
      </c>
      <c r="H368">
        <v>101</v>
      </c>
      <c r="I368">
        <f t="shared" si="22"/>
        <v>105.52475247524752</v>
      </c>
      <c r="J368" t="s">
        <v>21</v>
      </c>
      <c r="K368" t="s">
        <v>22</v>
      </c>
      <c r="L368">
        <v>1294034400</v>
      </c>
      <c r="M368" s="7">
        <f t="shared" si="20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8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18.888888888888889</v>
      </c>
      <c r="G369" s="10" t="s">
        <v>14</v>
      </c>
      <c r="H369">
        <v>75</v>
      </c>
      <c r="I369">
        <f t="shared" si="22"/>
        <v>24.933333333333334</v>
      </c>
      <c r="J369" t="s">
        <v>21</v>
      </c>
      <c r="K369" t="s">
        <v>22</v>
      </c>
      <c r="L369">
        <v>1413608400</v>
      </c>
      <c r="M369" s="7">
        <f t="shared" si="20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8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276.80769230769232</v>
      </c>
      <c r="G370" s="10" t="s">
        <v>20</v>
      </c>
      <c r="H370">
        <v>206</v>
      </c>
      <c r="I370">
        <f t="shared" si="22"/>
        <v>69.873786407766985</v>
      </c>
      <c r="J370" t="s">
        <v>40</v>
      </c>
      <c r="K370" t="s">
        <v>41</v>
      </c>
      <c r="L370">
        <v>1286946000</v>
      </c>
      <c r="M370" s="7">
        <f t="shared" si="20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8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273.01851851851848</v>
      </c>
      <c r="G371" s="10" t="s">
        <v>20</v>
      </c>
      <c r="H371">
        <v>154</v>
      </c>
      <c r="I371">
        <f t="shared" si="22"/>
        <v>95.733766233766232</v>
      </c>
      <c r="J371" t="s">
        <v>21</v>
      </c>
      <c r="K371" t="s">
        <v>22</v>
      </c>
      <c r="L371">
        <v>1359871200</v>
      </c>
      <c r="M371" s="7">
        <f t="shared" si="20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8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159.36331255565449</v>
      </c>
      <c r="G372" s="10" t="s">
        <v>20</v>
      </c>
      <c r="H372">
        <v>5966</v>
      </c>
      <c r="I372">
        <f t="shared" si="22"/>
        <v>29.997485752598056</v>
      </c>
      <c r="J372" t="s">
        <v>21</v>
      </c>
      <c r="K372" t="s">
        <v>22</v>
      </c>
      <c r="L372">
        <v>1555304400</v>
      </c>
      <c r="M372" s="7">
        <f t="shared" si="20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8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67.869978858350947</v>
      </c>
      <c r="G373" s="10" t="s">
        <v>14</v>
      </c>
      <c r="H373">
        <v>2176</v>
      </c>
      <c r="I373">
        <f t="shared" si="22"/>
        <v>59.011948529411768</v>
      </c>
      <c r="J373" t="s">
        <v>21</v>
      </c>
      <c r="K373" t="s">
        <v>22</v>
      </c>
      <c r="L373">
        <v>1423375200</v>
      </c>
      <c r="M373" s="7">
        <f t="shared" si="20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2" x14ac:dyDescent="0.8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1591.5555555555554</v>
      </c>
      <c r="G374" s="10" t="s">
        <v>20</v>
      </c>
      <c r="H374">
        <v>169</v>
      </c>
      <c r="I374">
        <f t="shared" si="22"/>
        <v>84.757396449704146</v>
      </c>
      <c r="J374" t="s">
        <v>21</v>
      </c>
      <c r="K374" t="s">
        <v>22</v>
      </c>
      <c r="L374">
        <v>1420696800</v>
      </c>
      <c r="M374" s="7">
        <f t="shared" si="20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8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730.18222222222221</v>
      </c>
      <c r="G375" s="10" t="s">
        <v>20</v>
      </c>
      <c r="H375">
        <v>2106</v>
      </c>
      <c r="I375">
        <f t="shared" si="22"/>
        <v>78.010921177587846</v>
      </c>
      <c r="J375" t="s">
        <v>21</v>
      </c>
      <c r="K375" t="s">
        <v>22</v>
      </c>
      <c r="L375">
        <v>1502946000</v>
      </c>
      <c r="M375" s="7">
        <f t="shared" si="20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2" x14ac:dyDescent="0.8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13.185782556750297</v>
      </c>
      <c r="G376" s="10" t="s">
        <v>14</v>
      </c>
      <c r="H376">
        <v>441</v>
      </c>
      <c r="I376">
        <f t="shared" si="22"/>
        <v>50.05215419501134</v>
      </c>
      <c r="J376" t="s">
        <v>21</v>
      </c>
      <c r="K376" t="s">
        <v>22</v>
      </c>
      <c r="L376">
        <v>1547186400</v>
      </c>
      <c r="M376" s="7">
        <f t="shared" si="20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2" x14ac:dyDescent="0.8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54.777777777777779</v>
      </c>
      <c r="G377" s="10" t="s">
        <v>14</v>
      </c>
      <c r="H377">
        <v>25</v>
      </c>
      <c r="I377">
        <f t="shared" si="22"/>
        <v>59.16</v>
      </c>
      <c r="J377" t="s">
        <v>21</v>
      </c>
      <c r="K377" t="s">
        <v>22</v>
      </c>
      <c r="L377">
        <v>1444971600</v>
      </c>
      <c r="M377" s="7">
        <f t="shared" si="20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8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361.02941176470591</v>
      </c>
      <c r="G378" s="10" t="s">
        <v>20</v>
      </c>
      <c r="H378">
        <v>131</v>
      </c>
      <c r="I378">
        <f t="shared" si="22"/>
        <v>93.702290076335885</v>
      </c>
      <c r="J378" t="s">
        <v>21</v>
      </c>
      <c r="K378" t="s">
        <v>22</v>
      </c>
      <c r="L378">
        <v>1404622800</v>
      </c>
      <c r="M378" s="7">
        <f t="shared" si="20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8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10.257545271629779</v>
      </c>
      <c r="G379" s="10" t="s">
        <v>14</v>
      </c>
      <c r="H379">
        <v>127</v>
      </c>
      <c r="I379">
        <f t="shared" si="22"/>
        <v>40.14173228346457</v>
      </c>
      <c r="J379" t="s">
        <v>21</v>
      </c>
      <c r="K379" t="s">
        <v>22</v>
      </c>
      <c r="L379">
        <v>1571720400</v>
      </c>
      <c r="M379" s="7">
        <f t="shared" si="20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8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13.962962962962964</v>
      </c>
      <c r="G380" s="10" t="s">
        <v>14</v>
      </c>
      <c r="H380">
        <v>355</v>
      </c>
      <c r="I380">
        <f t="shared" si="22"/>
        <v>70.090140845070422</v>
      </c>
      <c r="J380" t="s">
        <v>21</v>
      </c>
      <c r="K380" t="s">
        <v>22</v>
      </c>
      <c r="L380">
        <v>1526878800</v>
      </c>
      <c r="M380" s="7">
        <f t="shared" si="20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8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40.444444444444443</v>
      </c>
      <c r="G381" s="10" t="s">
        <v>14</v>
      </c>
      <c r="H381">
        <v>44</v>
      </c>
      <c r="I381">
        <f t="shared" si="22"/>
        <v>66.181818181818187</v>
      </c>
      <c r="J381" t="s">
        <v>40</v>
      </c>
      <c r="K381" t="s">
        <v>41</v>
      </c>
      <c r="L381">
        <v>1319691600</v>
      </c>
      <c r="M381" s="7">
        <f t="shared" si="20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2" x14ac:dyDescent="0.8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160.32</v>
      </c>
      <c r="G382" s="10" t="s">
        <v>20</v>
      </c>
      <c r="H382">
        <v>84</v>
      </c>
      <c r="I382">
        <f t="shared" si="22"/>
        <v>47.714285714285715</v>
      </c>
      <c r="J382" t="s">
        <v>21</v>
      </c>
      <c r="K382" t="s">
        <v>22</v>
      </c>
      <c r="L382">
        <v>1371963600</v>
      </c>
      <c r="M382" s="7">
        <f t="shared" si="20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8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183.9433962264151</v>
      </c>
      <c r="G383" s="10" t="s">
        <v>20</v>
      </c>
      <c r="H383">
        <v>155</v>
      </c>
      <c r="I383">
        <f t="shared" si="22"/>
        <v>62.896774193548389</v>
      </c>
      <c r="J383" t="s">
        <v>21</v>
      </c>
      <c r="K383" t="s">
        <v>22</v>
      </c>
      <c r="L383">
        <v>1433739600</v>
      </c>
      <c r="M383" s="7">
        <f t="shared" si="20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2" x14ac:dyDescent="0.8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63.769230769230766</v>
      </c>
      <c r="G384" s="10" t="s">
        <v>14</v>
      </c>
      <c r="H384">
        <v>67</v>
      </c>
      <c r="I384">
        <f t="shared" si="22"/>
        <v>86.611940298507463</v>
      </c>
      <c r="J384" t="s">
        <v>21</v>
      </c>
      <c r="K384" t="s">
        <v>22</v>
      </c>
      <c r="L384">
        <v>1508130000</v>
      </c>
      <c r="M384" s="7">
        <f t="shared" si="20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8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225.38095238095238</v>
      </c>
      <c r="G385" s="10" t="s">
        <v>20</v>
      </c>
      <c r="H385">
        <v>189</v>
      </c>
      <c r="I385">
        <f t="shared" si="22"/>
        <v>75.126984126984127</v>
      </c>
      <c r="J385" t="s">
        <v>21</v>
      </c>
      <c r="K385" t="s">
        <v>22</v>
      </c>
      <c r="L385">
        <v>1550037600</v>
      </c>
      <c r="M385" s="7">
        <f t="shared" si="20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8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172.00961538461539</v>
      </c>
      <c r="G386" s="10" t="s">
        <v>20</v>
      </c>
      <c r="H386">
        <v>4799</v>
      </c>
      <c r="I386">
        <f t="shared" si="22"/>
        <v>41.004167534903104</v>
      </c>
      <c r="J386" t="s">
        <v>21</v>
      </c>
      <c r="K386" t="s">
        <v>22</v>
      </c>
      <c r="L386">
        <v>1486706400</v>
      </c>
      <c r="M386" s="7">
        <f t="shared" ref="M386:M449" si="24">(((L386/60)/60)/24)+DATE(1970,1,1)</f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2" x14ac:dyDescent="0.8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(E387/D387)*100</f>
        <v>146.16709511568124</v>
      </c>
      <c r="G387" s="10" t="s">
        <v>20</v>
      </c>
      <c r="H387">
        <v>1137</v>
      </c>
      <c r="I387">
        <f t="shared" ref="I387:I450" si="26">IFERROR(E387/H387,"NA")</f>
        <v>50.007915567282325</v>
      </c>
      <c r="J387" t="s">
        <v>21</v>
      </c>
      <c r="K387" t="s">
        <v>22</v>
      </c>
      <c r="L387">
        <v>1553835600</v>
      </c>
      <c r="M387" s="7">
        <f t="shared" si="24"/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2" x14ac:dyDescent="0.8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76.42361623616236</v>
      </c>
      <c r="G388" s="10" t="s">
        <v>14</v>
      </c>
      <c r="H388">
        <v>1068</v>
      </c>
      <c r="I388">
        <f t="shared" si="26"/>
        <v>96.960674157303373</v>
      </c>
      <c r="J388" t="s">
        <v>21</v>
      </c>
      <c r="K388" t="s">
        <v>22</v>
      </c>
      <c r="L388">
        <v>1277528400</v>
      </c>
      <c r="M388" s="7">
        <f t="shared" si="24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8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39.261467889908261</v>
      </c>
      <c r="G389" s="10" t="s">
        <v>14</v>
      </c>
      <c r="H389">
        <v>424</v>
      </c>
      <c r="I389">
        <f t="shared" si="26"/>
        <v>100.93160377358491</v>
      </c>
      <c r="J389" t="s">
        <v>21</v>
      </c>
      <c r="K389" t="s">
        <v>22</v>
      </c>
      <c r="L389">
        <v>1339477200</v>
      </c>
      <c r="M389" s="7">
        <f t="shared" si="24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8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11.270034843205574</v>
      </c>
      <c r="G390" s="10" t="s">
        <v>74</v>
      </c>
      <c r="H390">
        <v>145</v>
      </c>
      <c r="I390">
        <f t="shared" si="26"/>
        <v>89.227586206896547</v>
      </c>
      <c r="J390" t="s">
        <v>98</v>
      </c>
      <c r="K390" t="s">
        <v>99</v>
      </c>
      <c r="L390">
        <v>1325656800</v>
      </c>
      <c r="M390" s="7">
        <f t="shared" si="24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8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122.11084337349398</v>
      </c>
      <c r="G391" s="10" t="s">
        <v>20</v>
      </c>
      <c r="H391">
        <v>1152</v>
      </c>
      <c r="I391">
        <f t="shared" si="26"/>
        <v>87.979166666666671</v>
      </c>
      <c r="J391" t="s">
        <v>21</v>
      </c>
      <c r="K391" t="s">
        <v>22</v>
      </c>
      <c r="L391">
        <v>1288242000</v>
      </c>
      <c r="M391" s="7">
        <f t="shared" si="24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8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186.54166666666669</v>
      </c>
      <c r="G392" s="10" t="s">
        <v>20</v>
      </c>
      <c r="H392">
        <v>50</v>
      </c>
      <c r="I392">
        <f t="shared" si="26"/>
        <v>89.54</v>
      </c>
      <c r="J392" t="s">
        <v>21</v>
      </c>
      <c r="K392" t="s">
        <v>22</v>
      </c>
      <c r="L392">
        <v>1379048400</v>
      </c>
      <c r="M392" s="7">
        <f t="shared" si="24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8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7.2731788079470201</v>
      </c>
      <c r="G393" s="10" t="s">
        <v>14</v>
      </c>
      <c r="H393">
        <v>151</v>
      </c>
      <c r="I393">
        <f t="shared" si="26"/>
        <v>29.09271523178808</v>
      </c>
      <c r="J393" t="s">
        <v>21</v>
      </c>
      <c r="K393" t="s">
        <v>22</v>
      </c>
      <c r="L393">
        <v>1389679200</v>
      </c>
      <c r="M393" s="7">
        <f t="shared" si="24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2" x14ac:dyDescent="0.8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65.642371234207957</v>
      </c>
      <c r="G394" s="10" t="s">
        <v>14</v>
      </c>
      <c r="H394">
        <v>1608</v>
      </c>
      <c r="I394">
        <f t="shared" si="26"/>
        <v>42.006218905472636</v>
      </c>
      <c r="J394" t="s">
        <v>21</v>
      </c>
      <c r="K394" t="s">
        <v>22</v>
      </c>
      <c r="L394">
        <v>1294293600</v>
      </c>
      <c r="M394" s="7">
        <f t="shared" si="24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8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228.96178343949046</v>
      </c>
      <c r="G395" s="10" t="s">
        <v>20</v>
      </c>
      <c r="H395">
        <v>3059</v>
      </c>
      <c r="I395">
        <f t="shared" si="26"/>
        <v>47.004903563255965</v>
      </c>
      <c r="J395" t="s">
        <v>15</v>
      </c>
      <c r="K395" t="s">
        <v>16</v>
      </c>
      <c r="L395">
        <v>1500267600</v>
      </c>
      <c r="M395" s="7">
        <f t="shared" si="24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8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469.37499999999994</v>
      </c>
      <c r="G396" s="10" t="s">
        <v>20</v>
      </c>
      <c r="H396">
        <v>34</v>
      </c>
      <c r="I396">
        <f t="shared" si="26"/>
        <v>110.44117647058823</v>
      </c>
      <c r="J396" t="s">
        <v>21</v>
      </c>
      <c r="K396" t="s">
        <v>22</v>
      </c>
      <c r="L396">
        <v>1375074000</v>
      </c>
      <c r="M396" s="7">
        <f t="shared" si="24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2" x14ac:dyDescent="0.8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130.11267605633802</v>
      </c>
      <c r="G397" s="10" t="s">
        <v>20</v>
      </c>
      <c r="H397">
        <v>220</v>
      </c>
      <c r="I397">
        <f t="shared" si="26"/>
        <v>41.990909090909092</v>
      </c>
      <c r="J397" t="s">
        <v>21</v>
      </c>
      <c r="K397" t="s">
        <v>22</v>
      </c>
      <c r="L397">
        <v>1323324000</v>
      </c>
      <c r="M397" s="7">
        <f t="shared" si="24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8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167.05422993492408</v>
      </c>
      <c r="G398" s="10" t="s">
        <v>20</v>
      </c>
      <c r="H398">
        <v>1604</v>
      </c>
      <c r="I398">
        <f t="shared" si="26"/>
        <v>48.012468827930178</v>
      </c>
      <c r="J398" t="s">
        <v>26</v>
      </c>
      <c r="K398" t="s">
        <v>27</v>
      </c>
      <c r="L398">
        <v>1538715600</v>
      </c>
      <c r="M398" s="7">
        <f t="shared" si="24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8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173.8641975308642</v>
      </c>
      <c r="G399" s="10" t="s">
        <v>20</v>
      </c>
      <c r="H399">
        <v>454</v>
      </c>
      <c r="I399">
        <f t="shared" si="26"/>
        <v>31.019823788546255</v>
      </c>
      <c r="J399" t="s">
        <v>21</v>
      </c>
      <c r="K399" t="s">
        <v>22</v>
      </c>
      <c r="L399">
        <v>1369285200</v>
      </c>
      <c r="M399" s="7">
        <f t="shared" si="24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8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717.76470588235293</v>
      </c>
      <c r="G400" s="10" t="s">
        <v>20</v>
      </c>
      <c r="H400">
        <v>123</v>
      </c>
      <c r="I400">
        <f t="shared" si="26"/>
        <v>99.203252032520325</v>
      </c>
      <c r="J400" t="s">
        <v>107</v>
      </c>
      <c r="K400" t="s">
        <v>108</v>
      </c>
      <c r="L400">
        <v>1525755600</v>
      </c>
      <c r="M400" s="7">
        <f t="shared" si="24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8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63.850976361767728</v>
      </c>
      <c r="G401" s="10" t="s">
        <v>14</v>
      </c>
      <c r="H401">
        <v>941</v>
      </c>
      <c r="I401">
        <f t="shared" si="26"/>
        <v>66.022316684378325</v>
      </c>
      <c r="J401" t="s">
        <v>21</v>
      </c>
      <c r="K401" t="s">
        <v>22</v>
      </c>
      <c r="L401">
        <v>1296626400</v>
      </c>
      <c r="M401" s="7">
        <f t="shared" si="24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2" x14ac:dyDescent="0.8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s="10" t="s">
        <v>14</v>
      </c>
      <c r="H402">
        <v>1</v>
      </c>
      <c r="I402">
        <f t="shared" si="26"/>
        <v>2</v>
      </c>
      <c r="J402" t="s">
        <v>21</v>
      </c>
      <c r="K402" t="s">
        <v>22</v>
      </c>
      <c r="L402">
        <v>1376629200</v>
      </c>
      <c r="M402" s="7">
        <f t="shared" si="24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8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1530.2222222222222</v>
      </c>
      <c r="G403" s="10" t="s">
        <v>20</v>
      </c>
      <c r="H403">
        <v>299</v>
      </c>
      <c r="I403">
        <f t="shared" si="26"/>
        <v>46.060200668896321</v>
      </c>
      <c r="J403" t="s">
        <v>21</v>
      </c>
      <c r="K403" t="s">
        <v>22</v>
      </c>
      <c r="L403">
        <v>1572152400</v>
      </c>
      <c r="M403" s="7">
        <f t="shared" si="24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8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40.356164383561641</v>
      </c>
      <c r="G404" s="10" t="s">
        <v>14</v>
      </c>
      <c r="H404">
        <v>40</v>
      </c>
      <c r="I404">
        <f t="shared" si="26"/>
        <v>73.650000000000006</v>
      </c>
      <c r="J404" t="s">
        <v>21</v>
      </c>
      <c r="K404" t="s">
        <v>22</v>
      </c>
      <c r="L404">
        <v>1325829600</v>
      </c>
      <c r="M404" s="7">
        <f t="shared" si="24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8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86.220633299284984</v>
      </c>
      <c r="G405" s="10" t="s">
        <v>14</v>
      </c>
      <c r="H405">
        <v>3015</v>
      </c>
      <c r="I405">
        <f t="shared" si="26"/>
        <v>55.99336650082919</v>
      </c>
      <c r="J405" t="s">
        <v>15</v>
      </c>
      <c r="K405" t="s">
        <v>16</v>
      </c>
      <c r="L405">
        <v>1273640400</v>
      </c>
      <c r="M405" s="7">
        <f t="shared" si="24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8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315.58486707566465</v>
      </c>
      <c r="G406" s="10" t="s">
        <v>20</v>
      </c>
      <c r="H406">
        <v>2237</v>
      </c>
      <c r="I406">
        <f t="shared" si="26"/>
        <v>68.985695127402778</v>
      </c>
      <c r="J406" t="s">
        <v>21</v>
      </c>
      <c r="K406" t="s">
        <v>22</v>
      </c>
      <c r="L406">
        <v>1510639200</v>
      </c>
      <c r="M406" s="7">
        <f t="shared" si="24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8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89.618243243243242</v>
      </c>
      <c r="G407" s="10" t="s">
        <v>14</v>
      </c>
      <c r="H407">
        <v>435</v>
      </c>
      <c r="I407">
        <f t="shared" si="26"/>
        <v>60.981609195402299</v>
      </c>
      <c r="J407" t="s">
        <v>21</v>
      </c>
      <c r="K407" t="s">
        <v>22</v>
      </c>
      <c r="L407">
        <v>1528088400</v>
      </c>
      <c r="M407" s="7">
        <f t="shared" si="24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8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182.14503816793894</v>
      </c>
      <c r="G408" s="10" t="s">
        <v>20</v>
      </c>
      <c r="H408">
        <v>645</v>
      </c>
      <c r="I408">
        <f t="shared" si="26"/>
        <v>110.98139534883721</v>
      </c>
      <c r="J408" t="s">
        <v>21</v>
      </c>
      <c r="K408" t="s">
        <v>22</v>
      </c>
      <c r="L408">
        <v>1359525600</v>
      </c>
      <c r="M408" s="7">
        <f t="shared" si="24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8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355.88235294117646</v>
      </c>
      <c r="G409" s="10" t="s">
        <v>20</v>
      </c>
      <c r="H409">
        <v>484</v>
      </c>
      <c r="I409">
        <f t="shared" si="26"/>
        <v>25</v>
      </c>
      <c r="J409" t="s">
        <v>36</v>
      </c>
      <c r="K409" t="s">
        <v>37</v>
      </c>
      <c r="L409">
        <v>1570942800</v>
      </c>
      <c r="M409" s="7">
        <f t="shared" si="24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8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131.83695652173913</v>
      </c>
      <c r="G410" s="10" t="s">
        <v>20</v>
      </c>
      <c r="H410">
        <v>154</v>
      </c>
      <c r="I410">
        <f t="shared" si="26"/>
        <v>78.759740259740255</v>
      </c>
      <c r="J410" t="s">
        <v>15</v>
      </c>
      <c r="K410" t="s">
        <v>16</v>
      </c>
      <c r="L410">
        <v>1466398800</v>
      </c>
      <c r="M410" s="7">
        <f t="shared" si="24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8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46.315634218289084</v>
      </c>
      <c r="G411" s="10" t="s">
        <v>14</v>
      </c>
      <c r="H411">
        <v>714</v>
      </c>
      <c r="I411">
        <f t="shared" si="26"/>
        <v>87.960784313725483</v>
      </c>
      <c r="J411" t="s">
        <v>21</v>
      </c>
      <c r="K411" t="s">
        <v>22</v>
      </c>
      <c r="L411">
        <v>1492491600</v>
      </c>
      <c r="M411" s="7">
        <f t="shared" si="24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8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36.132726089785294</v>
      </c>
      <c r="G412" s="10" t="s">
        <v>47</v>
      </c>
      <c r="H412">
        <v>1111</v>
      </c>
      <c r="I412">
        <f t="shared" si="26"/>
        <v>49.987398739873989</v>
      </c>
      <c r="J412" t="s">
        <v>21</v>
      </c>
      <c r="K412" t="s">
        <v>22</v>
      </c>
      <c r="L412">
        <v>1430197200</v>
      </c>
      <c r="M412" s="7">
        <f t="shared" si="24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8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104.62820512820512</v>
      </c>
      <c r="G413" s="10" t="s">
        <v>20</v>
      </c>
      <c r="H413">
        <v>82</v>
      </c>
      <c r="I413">
        <f t="shared" si="26"/>
        <v>99.524390243902445</v>
      </c>
      <c r="J413" t="s">
        <v>21</v>
      </c>
      <c r="K413" t="s">
        <v>22</v>
      </c>
      <c r="L413">
        <v>1496034000</v>
      </c>
      <c r="M413" s="7">
        <f t="shared" si="24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8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668.85714285714289</v>
      </c>
      <c r="G414" s="10" t="s">
        <v>20</v>
      </c>
      <c r="H414">
        <v>134</v>
      </c>
      <c r="I414">
        <f t="shared" si="26"/>
        <v>104.82089552238806</v>
      </c>
      <c r="J414" t="s">
        <v>21</v>
      </c>
      <c r="K414" t="s">
        <v>22</v>
      </c>
      <c r="L414">
        <v>1388728800</v>
      </c>
      <c r="M414" s="7">
        <f t="shared" si="24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8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62.072823218997364</v>
      </c>
      <c r="G415" s="10" t="s">
        <v>47</v>
      </c>
      <c r="H415">
        <v>1089</v>
      </c>
      <c r="I415">
        <f t="shared" si="26"/>
        <v>108.01469237832875</v>
      </c>
      <c r="J415" t="s">
        <v>21</v>
      </c>
      <c r="K415" t="s">
        <v>22</v>
      </c>
      <c r="L415">
        <v>1543298400</v>
      </c>
      <c r="M415" s="7">
        <f t="shared" si="24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8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84.699787460148784</v>
      </c>
      <c r="G416" s="10" t="s">
        <v>14</v>
      </c>
      <c r="H416">
        <v>5497</v>
      </c>
      <c r="I416">
        <f t="shared" si="26"/>
        <v>28.998544660724033</v>
      </c>
      <c r="J416" t="s">
        <v>21</v>
      </c>
      <c r="K416" t="s">
        <v>22</v>
      </c>
      <c r="L416">
        <v>1271739600</v>
      </c>
      <c r="M416" s="7">
        <f t="shared" si="24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8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11.059030837004405</v>
      </c>
      <c r="G417" s="10" t="s">
        <v>14</v>
      </c>
      <c r="H417">
        <v>418</v>
      </c>
      <c r="I417">
        <f t="shared" si="26"/>
        <v>30.028708133971293</v>
      </c>
      <c r="J417" t="s">
        <v>21</v>
      </c>
      <c r="K417" t="s">
        <v>22</v>
      </c>
      <c r="L417">
        <v>1326434400</v>
      </c>
      <c r="M417" s="7">
        <f t="shared" si="24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2" x14ac:dyDescent="0.8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43.838781575037146</v>
      </c>
      <c r="G418" s="10" t="s">
        <v>14</v>
      </c>
      <c r="H418">
        <v>1439</v>
      </c>
      <c r="I418">
        <f t="shared" si="26"/>
        <v>41.005559416261292</v>
      </c>
      <c r="J418" t="s">
        <v>21</v>
      </c>
      <c r="K418" t="s">
        <v>22</v>
      </c>
      <c r="L418">
        <v>1295244000</v>
      </c>
      <c r="M418" s="7">
        <f t="shared" si="24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8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55.470588235294116</v>
      </c>
      <c r="G419" s="10" t="s">
        <v>14</v>
      </c>
      <c r="H419">
        <v>15</v>
      </c>
      <c r="I419">
        <f t="shared" si="26"/>
        <v>62.866666666666667</v>
      </c>
      <c r="J419" t="s">
        <v>21</v>
      </c>
      <c r="K419" t="s">
        <v>22</v>
      </c>
      <c r="L419">
        <v>1541221200</v>
      </c>
      <c r="M419" s="7">
        <f t="shared" si="24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8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57.399511301160658</v>
      </c>
      <c r="G420" s="10" t="s">
        <v>14</v>
      </c>
      <c r="H420">
        <v>1999</v>
      </c>
      <c r="I420">
        <f t="shared" si="26"/>
        <v>47.005002501250623</v>
      </c>
      <c r="J420" t="s">
        <v>15</v>
      </c>
      <c r="K420" t="s">
        <v>16</v>
      </c>
      <c r="L420">
        <v>1336280400</v>
      </c>
      <c r="M420" s="7">
        <f t="shared" si="24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8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123.43497363796135</v>
      </c>
      <c r="G421" s="10" t="s">
        <v>20</v>
      </c>
      <c r="H421">
        <v>5203</v>
      </c>
      <c r="I421">
        <f t="shared" si="26"/>
        <v>26.997693638285604</v>
      </c>
      <c r="J421" t="s">
        <v>21</v>
      </c>
      <c r="K421" t="s">
        <v>22</v>
      </c>
      <c r="L421">
        <v>1324533600</v>
      </c>
      <c r="M421" s="7">
        <f t="shared" si="24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8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128.46</v>
      </c>
      <c r="G422" s="10" t="s">
        <v>20</v>
      </c>
      <c r="H422">
        <v>94</v>
      </c>
      <c r="I422">
        <f t="shared" si="26"/>
        <v>68.329787234042556</v>
      </c>
      <c r="J422" t="s">
        <v>21</v>
      </c>
      <c r="K422" t="s">
        <v>22</v>
      </c>
      <c r="L422">
        <v>1498366800</v>
      </c>
      <c r="M422" s="7">
        <f t="shared" si="24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8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63.989361702127653</v>
      </c>
      <c r="G423" s="10" t="s">
        <v>14</v>
      </c>
      <c r="H423">
        <v>118</v>
      </c>
      <c r="I423">
        <f t="shared" si="26"/>
        <v>50.974576271186443</v>
      </c>
      <c r="J423" t="s">
        <v>21</v>
      </c>
      <c r="K423" t="s">
        <v>22</v>
      </c>
      <c r="L423">
        <v>1498712400</v>
      </c>
      <c r="M423" s="7">
        <f t="shared" si="24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2" x14ac:dyDescent="0.8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127.29885057471265</v>
      </c>
      <c r="G424" s="10" t="s">
        <v>20</v>
      </c>
      <c r="H424">
        <v>205</v>
      </c>
      <c r="I424">
        <f t="shared" si="26"/>
        <v>54.024390243902438</v>
      </c>
      <c r="J424" t="s">
        <v>21</v>
      </c>
      <c r="K424" t="s">
        <v>22</v>
      </c>
      <c r="L424">
        <v>1271480400</v>
      </c>
      <c r="M424" s="7">
        <f t="shared" si="24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8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10.638024357239512</v>
      </c>
      <c r="G425" s="10" t="s">
        <v>14</v>
      </c>
      <c r="H425">
        <v>162</v>
      </c>
      <c r="I425">
        <f t="shared" si="26"/>
        <v>97.055555555555557</v>
      </c>
      <c r="J425" t="s">
        <v>21</v>
      </c>
      <c r="K425" t="s">
        <v>22</v>
      </c>
      <c r="L425">
        <v>1316667600</v>
      </c>
      <c r="M425" s="7">
        <f t="shared" si="24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8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40.470588235294116</v>
      </c>
      <c r="G426" s="10" t="s">
        <v>14</v>
      </c>
      <c r="H426">
        <v>83</v>
      </c>
      <c r="I426">
        <f t="shared" si="26"/>
        <v>24.867469879518072</v>
      </c>
      <c r="J426" t="s">
        <v>21</v>
      </c>
      <c r="K426" t="s">
        <v>22</v>
      </c>
      <c r="L426">
        <v>1524027600</v>
      </c>
      <c r="M426" s="7">
        <f t="shared" si="24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8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287.66666666666663</v>
      </c>
      <c r="G427" s="10" t="s">
        <v>20</v>
      </c>
      <c r="H427">
        <v>92</v>
      </c>
      <c r="I427">
        <f t="shared" si="26"/>
        <v>84.423913043478265</v>
      </c>
      <c r="J427" t="s">
        <v>21</v>
      </c>
      <c r="K427" t="s">
        <v>22</v>
      </c>
      <c r="L427">
        <v>1438059600</v>
      </c>
      <c r="M427" s="7">
        <f t="shared" si="24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8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572.94444444444446</v>
      </c>
      <c r="G428" s="10" t="s">
        <v>20</v>
      </c>
      <c r="H428">
        <v>219</v>
      </c>
      <c r="I428">
        <f t="shared" si="26"/>
        <v>47.091324200913242</v>
      </c>
      <c r="J428" t="s">
        <v>21</v>
      </c>
      <c r="K428" t="s">
        <v>22</v>
      </c>
      <c r="L428">
        <v>1361944800</v>
      </c>
      <c r="M428" s="7">
        <f t="shared" si="24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8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112.90429799426933</v>
      </c>
      <c r="G429" s="10" t="s">
        <v>20</v>
      </c>
      <c r="H429">
        <v>2526</v>
      </c>
      <c r="I429">
        <f t="shared" si="26"/>
        <v>77.996041171813147</v>
      </c>
      <c r="J429" t="s">
        <v>21</v>
      </c>
      <c r="K429" t="s">
        <v>22</v>
      </c>
      <c r="L429">
        <v>1410584400</v>
      </c>
      <c r="M429" s="7">
        <f t="shared" si="24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8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46.387573964497044</v>
      </c>
      <c r="G430" s="10" t="s">
        <v>14</v>
      </c>
      <c r="H430">
        <v>747</v>
      </c>
      <c r="I430">
        <f t="shared" si="26"/>
        <v>62.967871485943775</v>
      </c>
      <c r="J430" t="s">
        <v>21</v>
      </c>
      <c r="K430" t="s">
        <v>22</v>
      </c>
      <c r="L430">
        <v>1297404000</v>
      </c>
      <c r="M430" s="7">
        <f t="shared" si="24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8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90.675916230366497</v>
      </c>
      <c r="G431" s="10" t="s">
        <v>74</v>
      </c>
      <c r="H431">
        <v>2138</v>
      </c>
      <c r="I431">
        <f t="shared" si="26"/>
        <v>81.006080449017773</v>
      </c>
      <c r="J431" t="s">
        <v>21</v>
      </c>
      <c r="K431" t="s">
        <v>22</v>
      </c>
      <c r="L431">
        <v>1392012000</v>
      </c>
      <c r="M431" s="7">
        <f t="shared" si="24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8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67.740740740740748</v>
      </c>
      <c r="G432" s="10" t="s">
        <v>14</v>
      </c>
      <c r="H432">
        <v>84</v>
      </c>
      <c r="I432">
        <f t="shared" si="26"/>
        <v>65.321428571428569</v>
      </c>
      <c r="J432" t="s">
        <v>21</v>
      </c>
      <c r="K432" t="s">
        <v>22</v>
      </c>
      <c r="L432">
        <v>1569733200</v>
      </c>
      <c r="M432" s="7">
        <f t="shared" si="24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8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192.49019607843135</v>
      </c>
      <c r="G433" s="10" t="s">
        <v>20</v>
      </c>
      <c r="H433">
        <v>94</v>
      </c>
      <c r="I433">
        <f t="shared" si="26"/>
        <v>104.43617021276596</v>
      </c>
      <c r="J433" t="s">
        <v>21</v>
      </c>
      <c r="K433" t="s">
        <v>22</v>
      </c>
      <c r="L433">
        <v>1529643600</v>
      </c>
      <c r="M433" s="7">
        <f t="shared" si="24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8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82.714285714285722</v>
      </c>
      <c r="G434" s="10" t="s">
        <v>14</v>
      </c>
      <c r="H434">
        <v>91</v>
      </c>
      <c r="I434">
        <f t="shared" si="26"/>
        <v>69.989010989010993</v>
      </c>
      <c r="J434" t="s">
        <v>21</v>
      </c>
      <c r="K434" t="s">
        <v>22</v>
      </c>
      <c r="L434">
        <v>1399006800</v>
      </c>
      <c r="M434" s="7">
        <f t="shared" si="24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8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54.163920922570021</v>
      </c>
      <c r="G435" s="10" t="s">
        <v>14</v>
      </c>
      <c r="H435">
        <v>792</v>
      </c>
      <c r="I435">
        <f t="shared" si="26"/>
        <v>83.023989898989896</v>
      </c>
      <c r="J435" t="s">
        <v>21</v>
      </c>
      <c r="K435" t="s">
        <v>22</v>
      </c>
      <c r="L435">
        <v>1385359200</v>
      </c>
      <c r="M435" s="7">
        <f t="shared" si="24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8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16.722222222222221</v>
      </c>
      <c r="G436" s="10" t="s">
        <v>74</v>
      </c>
      <c r="H436">
        <v>10</v>
      </c>
      <c r="I436">
        <f t="shared" si="26"/>
        <v>90.3</v>
      </c>
      <c r="J436" t="s">
        <v>15</v>
      </c>
      <c r="K436" t="s">
        <v>16</v>
      </c>
      <c r="L436">
        <v>1480572000</v>
      </c>
      <c r="M436" s="7">
        <f t="shared" si="24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8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116.87664041994749</v>
      </c>
      <c r="G437" s="10" t="s">
        <v>20</v>
      </c>
      <c r="H437">
        <v>1713</v>
      </c>
      <c r="I437">
        <f t="shared" si="26"/>
        <v>103.98131932282546</v>
      </c>
      <c r="J437" t="s">
        <v>107</v>
      </c>
      <c r="K437" t="s">
        <v>108</v>
      </c>
      <c r="L437">
        <v>1418623200</v>
      </c>
      <c r="M437" s="7">
        <f t="shared" si="24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8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1052.1538461538462</v>
      </c>
      <c r="G438" s="10" t="s">
        <v>20</v>
      </c>
      <c r="H438">
        <v>249</v>
      </c>
      <c r="I438">
        <f t="shared" si="26"/>
        <v>54.931726907630519</v>
      </c>
      <c r="J438" t="s">
        <v>21</v>
      </c>
      <c r="K438" t="s">
        <v>22</v>
      </c>
      <c r="L438">
        <v>1555736400</v>
      </c>
      <c r="M438" s="7">
        <f t="shared" si="24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8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123.07407407407408</v>
      </c>
      <c r="G439" s="10" t="s">
        <v>20</v>
      </c>
      <c r="H439">
        <v>192</v>
      </c>
      <c r="I439">
        <f t="shared" si="26"/>
        <v>51.921875</v>
      </c>
      <c r="J439" t="s">
        <v>21</v>
      </c>
      <c r="K439" t="s">
        <v>22</v>
      </c>
      <c r="L439">
        <v>1442120400</v>
      </c>
      <c r="M439" s="7">
        <f t="shared" si="24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2" x14ac:dyDescent="0.8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178.63855421686748</v>
      </c>
      <c r="G440" s="10" t="s">
        <v>20</v>
      </c>
      <c r="H440">
        <v>247</v>
      </c>
      <c r="I440">
        <f t="shared" si="26"/>
        <v>60.02834008097166</v>
      </c>
      <c r="J440" t="s">
        <v>21</v>
      </c>
      <c r="K440" t="s">
        <v>22</v>
      </c>
      <c r="L440">
        <v>1362376800</v>
      </c>
      <c r="M440" s="7">
        <f t="shared" si="24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8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355.28169014084506</v>
      </c>
      <c r="G441" s="10" t="s">
        <v>20</v>
      </c>
      <c r="H441">
        <v>2293</v>
      </c>
      <c r="I441">
        <f t="shared" si="26"/>
        <v>44.003488879197555</v>
      </c>
      <c r="J441" t="s">
        <v>21</v>
      </c>
      <c r="K441" t="s">
        <v>22</v>
      </c>
      <c r="L441">
        <v>1478408400</v>
      </c>
      <c r="M441" s="7">
        <f t="shared" si="24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8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161.90634146341463</v>
      </c>
      <c r="G442" s="10" t="s">
        <v>20</v>
      </c>
      <c r="H442">
        <v>3131</v>
      </c>
      <c r="I442">
        <f t="shared" si="26"/>
        <v>53.003513254551258</v>
      </c>
      <c r="J442" t="s">
        <v>21</v>
      </c>
      <c r="K442" t="s">
        <v>22</v>
      </c>
      <c r="L442">
        <v>1498798800</v>
      </c>
      <c r="M442" s="7">
        <f t="shared" si="24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8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24.914285714285715</v>
      </c>
      <c r="G443" s="10" t="s">
        <v>14</v>
      </c>
      <c r="H443">
        <v>32</v>
      </c>
      <c r="I443">
        <f t="shared" si="26"/>
        <v>54.5</v>
      </c>
      <c r="J443" t="s">
        <v>21</v>
      </c>
      <c r="K443" t="s">
        <v>22</v>
      </c>
      <c r="L443">
        <v>1335416400</v>
      </c>
      <c r="M443" s="7">
        <f t="shared" si="24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8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198.72222222222223</v>
      </c>
      <c r="G444" s="10" t="s">
        <v>20</v>
      </c>
      <c r="H444">
        <v>143</v>
      </c>
      <c r="I444">
        <f t="shared" si="26"/>
        <v>75.04195804195804</v>
      </c>
      <c r="J444" t="s">
        <v>107</v>
      </c>
      <c r="K444" t="s">
        <v>108</v>
      </c>
      <c r="L444">
        <v>1504328400</v>
      </c>
      <c r="M444" s="7">
        <f t="shared" si="24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8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34.752688172043008</v>
      </c>
      <c r="G445" s="10" t="s">
        <v>74</v>
      </c>
      <c r="H445">
        <v>90</v>
      </c>
      <c r="I445">
        <f t="shared" si="26"/>
        <v>35.911111111111111</v>
      </c>
      <c r="J445" t="s">
        <v>21</v>
      </c>
      <c r="K445" t="s">
        <v>22</v>
      </c>
      <c r="L445">
        <v>1285822800</v>
      </c>
      <c r="M445" s="7">
        <f t="shared" si="24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8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176.41935483870967</v>
      </c>
      <c r="G446" s="10" t="s">
        <v>20</v>
      </c>
      <c r="H446">
        <v>296</v>
      </c>
      <c r="I446">
        <f t="shared" si="26"/>
        <v>36.952702702702702</v>
      </c>
      <c r="J446" t="s">
        <v>21</v>
      </c>
      <c r="K446" t="s">
        <v>22</v>
      </c>
      <c r="L446">
        <v>1311483600</v>
      </c>
      <c r="M446" s="7">
        <f t="shared" si="24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2" x14ac:dyDescent="0.8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511.38095238095235</v>
      </c>
      <c r="G447" s="10" t="s">
        <v>20</v>
      </c>
      <c r="H447">
        <v>170</v>
      </c>
      <c r="I447">
        <f t="shared" si="26"/>
        <v>63.170588235294119</v>
      </c>
      <c r="J447" t="s">
        <v>21</v>
      </c>
      <c r="K447" t="s">
        <v>22</v>
      </c>
      <c r="L447">
        <v>1291356000</v>
      </c>
      <c r="M447" s="7">
        <f t="shared" si="24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8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82.044117647058826</v>
      </c>
      <c r="G448" s="10" t="s">
        <v>14</v>
      </c>
      <c r="H448">
        <v>186</v>
      </c>
      <c r="I448">
        <f t="shared" si="26"/>
        <v>29.99462365591398</v>
      </c>
      <c r="J448" t="s">
        <v>21</v>
      </c>
      <c r="K448" t="s">
        <v>22</v>
      </c>
      <c r="L448">
        <v>1355810400</v>
      </c>
      <c r="M448" s="7">
        <f t="shared" si="24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2" x14ac:dyDescent="0.8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24.326030927835053</v>
      </c>
      <c r="G449" s="10" t="s">
        <v>74</v>
      </c>
      <c r="H449">
        <v>439</v>
      </c>
      <c r="I449">
        <f t="shared" si="26"/>
        <v>86</v>
      </c>
      <c r="J449" t="s">
        <v>40</v>
      </c>
      <c r="K449" t="s">
        <v>41</v>
      </c>
      <c r="L449">
        <v>1513663200</v>
      </c>
      <c r="M449" s="7">
        <f t="shared" si="24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8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50.482758620689658</v>
      </c>
      <c r="G450" s="10" t="s">
        <v>14</v>
      </c>
      <c r="H450">
        <v>605</v>
      </c>
      <c r="I450">
        <f t="shared" si="26"/>
        <v>75.014876033057845</v>
      </c>
      <c r="J450" t="s">
        <v>21</v>
      </c>
      <c r="K450" t="s">
        <v>22</v>
      </c>
      <c r="L450">
        <v>1365915600</v>
      </c>
      <c r="M450" s="7">
        <f t="shared" ref="M450:M513" si="28">(((L450/60)/60)/24)+DATE(1970,1,1)</f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8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(E451/D451)*100</f>
        <v>967</v>
      </c>
      <c r="G451" s="10" t="s">
        <v>20</v>
      </c>
      <c r="H451">
        <v>86</v>
      </c>
      <c r="I451">
        <f t="shared" ref="I451:I514" si="30">IFERROR(E451/H451,"NA")</f>
        <v>101.19767441860465</v>
      </c>
      <c r="J451" t="s">
        <v>36</v>
      </c>
      <c r="K451" t="s">
        <v>37</v>
      </c>
      <c r="L451">
        <v>1551852000</v>
      </c>
      <c r="M451" s="7">
        <f t="shared" si="28"/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8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s="10" t="s">
        <v>14</v>
      </c>
      <c r="H452">
        <v>1</v>
      </c>
      <c r="I452">
        <f t="shared" si="30"/>
        <v>4</v>
      </c>
      <c r="J452" t="s">
        <v>15</v>
      </c>
      <c r="K452" t="s">
        <v>16</v>
      </c>
      <c r="L452">
        <v>1540098000</v>
      </c>
      <c r="M452" s="7">
        <f t="shared" si="28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8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122.84501347708894</v>
      </c>
      <c r="G453" s="10" t="s">
        <v>20</v>
      </c>
      <c r="H453">
        <v>6286</v>
      </c>
      <c r="I453">
        <f t="shared" si="30"/>
        <v>29.001272669424118</v>
      </c>
      <c r="J453" t="s">
        <v>21</v>
      </c>
      <c r="K453" t="s">
        <v>22</v>
      </c>
      <c r="L453">
        <v>1500440400</v>
      </c>
      <c r="M453" s="7">
        <f t="shared" si="28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2" x14ac:dyDescent="0.8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63.4375</v>
      </c>
      <c r="G454" s="10" t="s">
        <v>14</v>
      </c>
      <c r="H454">
        <v>31</v>
      </c>
      <c r="I454">
        <f t="shared" si="30"/>
        <v>98.225806451612897</v>
      </c>
      <c r="J454" t="s">
        <v>21</v>
      </c>
      <c r="K454" t="s">
        <v>22</v>
      </c>
      <c r="L454">
        <v>1278392400</v>
      </c>
      <c r="M454" s="7">
        <f t="shared" si="28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2" x14ac:dyDescent="0.8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56.331688596491226</v>
      </c>
      <c r="G455" s="10" t="s">
        <v>14</v>
      </c>
      <c r="H455">
        <v>1181</v>
      </c>
      <c r="I455">
        <f t="shared" si="30"/>
        <v>87.001693480101608</v>
      </c>
      <c r="J455" t="s">
        <v>21</v>
      </c>
      <c r="K455" t="s">
        <v>22</v>
      </c>
      <c r="L455">
        <v>1480572000</v>
      </c>
      <c r="M455" s="7">
        <f t="shared" si="28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8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44.074999999999996</v>
      </c>
      <c r="G456" s="10" t="s">
        <v>14</v>
      </c>
      <c r="H456">
        <v>39</v>
      </c>
      <c r="I456">
        <f t="shared" si="30"/>
        <v>45.205128205128204</v>
      </c>
      <c r="J456" t="s">
        <v>21</v>
      </c>
      <c r="K456" t="s">
        <v>22</v>
      </c>
      <c r="L456">
        <v>1382331600</v>
      </c>
      <c r="M456" s="7">
        <f t="shared" si="28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8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118.37253218884121</v>
      </c>
      <c r="G457" s="10" t="s">
        <v>20</v>
      </c>
      <c r="H457">
        <v>3727</v>
      </c>
      <c r="I457">
        <f t="shared" si="30"/>
        <v>37.001341561577675</v>
      </c>
      <c r="J457" t="s">
        <v>21</v>
      </c>
      <c r="K457" t="s">
        <v>22</v>
      </c>
      <c r="L457">
        <v>1316754000</v>
      </c>
      <c r="M457" s="7">
        <f t="shared" si="28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2" x14ac:dyDescent="0.8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104.1243169398907</v>
      </c>
      <c r="G458" s="10" t="s">
        <v>20</v>
      </c>
      <c r="H458">
        <v>1605</v>
      </c>
      <c r="I458">
        <f t="shared" si="30"/>
        <v>94.976947040498445</v>
      </c>
      <c r="J458" t="s">
        <v>21</v>
      </c>
      <c r="K458" t="s">
        <v>22</v>
      </c>
      <c r="L458">
        <v>1518242400</v>
      </c>
      <c r="M458" s="7">
        <f t="shared" si="28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8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26.640000000000004</v>
      </c>
      <c r="G459" s="10" t="s">
        <v>14</v>
      </c>
      <c r="H459">
        <v>46</v>
      </c>
      <c r="I459">
        <f t="shared" si="30"/>
        <v>28.956521739130434</v>
      </c>
      <c r="J459" t="s">
        <v>21</v>
      </c>
      <c r="K459" t="s">
        <v>22</v>
      </c>
      <c r="L459">
        <v>1476421200</v>
      </c>
      <c r="M459" s="7">
        <f t="shared" si="28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8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351.20118343195264</v>
      </c>
      <c r="G460" s="10" t="s">
        <v>20</v>
      </c>
      <c r="H460">
        <v>2120</v>
      </c>
      <c r="I460">
        <f t="shared" si="30"/>
        <v>55.993396226415094</v>
      </c>
      <c r="J460" t="s">
        <v>21</v>
      </c>
      <c r="K460" t="s">
        <v>22</v>
      </c>
      <c r="L460">
        <v>1269752400</v>
      </c>
      <c r="M460" s="7">
        <f t="shared" si="28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8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90.063492063492063</v>
      </c>
      <c r="G461" s="10" t="s">
        <v>14</v>
      </c>
      <c r="H461">
        <v>105</v>
      </c>
      <c r="I461">
        <f t="shared" si="30"/>
        <v>54.038095238095238</v>
      </c>
      <c r="J461" t="s">
        <v>21</v>
      </c>
      <c r="K461" t="s">
        <v>22</v>
      </c>
      <c r="L461">
        <v>1419746400</v>
      </c>
      <c r="M461" s="7">
        <f t="shared" si="28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8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171.625</v>
      </c>
      <c r="G462" s="10" t="s">
        <v>20</v>
      </c>
      <c r="H462">
        <v>50</v>
      </c>
      <c r="I462">
        <f t="shared" si="30"/>
        <v>82.38</v>
      </c>
      <c r="J462" t="s">
        <v>21</v>
      </c>
      <c r="K462" t="s">
        <v>22</v>
      </c>
      <c r="L462">
        <v>1281330000</v>
      </c>
      <c r="M462" s="7">
        <f t="shared" si="28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8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141.04655870445345</v>
      </c>
      <c r="G463" s="10" t="s">
        <v>20</v>
      </c>
      <c r="H463">
        <v>2080</v>
      </c>
      <c r="I463">
        <f t="shared" si="30"/>
        <v>66.997115384615384</v>
      </c>
      <c r="J463" t="s">
        <v>21</v>
      </c>
      <c r="K463" t="s">
        <v>22</v>
      </c>
      <c r="L463">
        <v>1398661200</v>
      </c>
      <c r="M463" s="7">
        <f t="shared" si="28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8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30.57944915254237</v>
      </c>
      <c r="G464" s="10" t="s">
        <v>14</v>
      </c>
      <c r="H464">
        <v>535</v>
      </c>
      <c r="I464">
        <f t="shared" si="30"/>
        <v>107.91401869158878</v>
      </c>
      <c r="J464" t="s">
        <v>21</v>
      </c>
      <c r="K464" t="s">
        <v>22</v>
      </c>
      <c r="L464">
        <v>1359525600</v>
      </c>
      <c r="M464" s="7">
        <f t="shared" si="28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2" x14ac:dyDescent="0.8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108.16455696202532</v>
      </c>
      <c r="G465" s="10" t="s">
        <v>20</v>
      </c>
      <c r="H465">
        <v>2105</v>
      </c>
      <c r="I465">
        <f t="shared" si="30"/>
        <v>69.009501187648453</v>
      </c>
      <c r="J465" t="s">
        <v>21</v>
      </c>
      <c r="K465" t="s">
        <v>22</v>
      </c>
      <c r="L465">
        <v>1388469600</v>
      </c>
      <c r="M465" s="7">
        <f t="shared" si="28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8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133.45505617977528</v>
      </c>
      <c r="G466" s="10" t="s">
        <v>20</v>
      </c>
      <c r="H466">
        <v>2436</v>
      </c>
      <c r="I466">
        <f t="shared" si="30"/>
        <v>39.006568144499177</v>
      </c>
      <c r="J466" t="s">
        <v>21</v>
      </c>
      <c r="K466" t="s">
        <v>22</v>
      </c>
      <c r="L466">
        <v>1518328800</v>
      </c>
      <c r="M466" s="7">
        <f t="shared" si="28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8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187.85106382978722</v>
      </c>
      <c r="G467" s="10" t="s">
        <v>20</v>
      </c>
      <c r="H467">
        <v>80</v>
      </c>
      <c r="I467">
        <f t="shared" si="30"/>
        <v>110.3625</v>
      </c>
      <c r="J467" t="s">
        <v>21</v>
      </c>
      <c r="K467" t="s">
        <v>22</v>
      </c>
      <c r="L467">
        <v>1517032800</v>
      </c>
      <c r="M467" s="7">
        <f t="shared" si="28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8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s="10" t="s">
        <v>20</v>
      </c>
      <c r="H468">
        <v>42</v>
      </c>
      <c r="I468">
        <f t="shared" si="30"/>
        <v>94.857142857142861</v>
      </c>
      <c r="J468" t="s">
        <v>21</v>
      </c>
      <c r="K468" t="s">
        <v>22</v>
      </c>
      <c r="L468">
        <v>1368594000</v>
      </c>
      <c r="M468" s="7">
        <f t="shared" si="28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2" x14ac:dyDescent="0.8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575.21428571428578</v>
      </c>
      <c r="G469" s="10" t="s">
        <v>20</v>
      </c>
      <c r="H469">
        <v>139</v>
      </c>
      <c r="I469">
        <f t="shared" si="30"/>
        <v>57.935251798561154</v>
      </c>
      <c r="J469" t="s">
        <v>15</v>
      </c>
      <c r="K469" t="s">
        <v>16</v>
      </c>
      <c r="L469">
        <v>1448258400</v>
      </c>
      <c r="M469" s="7">
        <f t="shared" si="28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8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40.5</v>
      </c>
      <c r="G470" s="10" t="s">
        <v>14</v>
      </c>
      <c r="H470">
        <v>16</v>
      </c>
      <c r="I470">
        <f t="shared" si="30"/>
        <v>101.25</v>
      </c>
      <c r="J470" t="s">
        <v>21</v>
      </c>
      <c r="K470" t="s">
        <v>22</v>
      </c>
      <c r="L470">
        <v>1555218000</v>
      </c>
      <c r="M470" s="7">
        <f t="shared" si="28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8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184.42857142857144</v>
      </c>
      <c r="G471" s="10" t="s">
        <v>20</v>
      </c>
      <c r="H471">
        <v>159</v>
      </c>
      <c r="I471">
        <f t="shared" si="30"/>
        <v>64.95597484276729</v>
      </c>
      <c r="J471" t="s">
        <v>21</v>
      </c>
      <c r="K471" t="s">
        <v>22</v>
      </c>
      <c r="L471">
        <v>1431925200</v>
      </c>
      <c r="M471" s="7">
        <f t="shared" si="28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8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285.80555555555554</v>
      </c>
      <c r="G472" s="10" t="s">
        <v>20</v>
      </c>
      <c r="H472">
        <v>381</v>
      </c>
      <c r="I472">
        <f t="shared" si="30"/>
        <v>27.00524934383202</v>
      </c>
      <c r="J472" t="s">
        <v>21</v>
      </c>
      <c r="K472" t="s">
        <v>22</v>
      </c>
      <c r="L472">
        <v>1481522400</v>
      </c>
      <c r="M472" s="7">
        <f t="shared" si="28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8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s="10" t="s">
        <v>20</v>
      </c>
      <c r="H473">
        <v>194</v>
      </c>
      <c r="I473">
        <f t="shared" si="30"/>
        <v>50.97422680412371</v>
      </c>
      <c r="J473" t="s">
        <v>40</v>
      </c>
      <c r="K473" t="s">
        <v>41</v>
      </c>
      <c r="L473">
        <v>1335934800</v>
      </c>
      <c r="M473" s="7">
        <f t="shared" si="28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8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39.234070221066318</v>
      </c>
      <c r="G474" s="10" t="s">
        <v>14</v>
      </c>
      <c r="H474">
        <v>575</v>
      </c>
      <c r="I474">
        <f t="shared" si="30"/>
        <v>104.94260869565217</v>
      </c>
      <c r="J474" t="s">
        <v>21</v>
      </c>
      <c r="K474" t="s">
        <v>22</v>
      </c>
      <c r="L474">
        <v>1552280400</v>
      </c>
      <c r="M474" s="7">
        <f t="shared" si="28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8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178.14000000000001</v>
      </c>
      <c r="G475" s="10" t="s">
        <v>20</v>
      </c>
      <c r="H475">
        <v>106</v>
      </c>
      <c r="I475">
        <f t="shared" si="30"/>
        <v>84.028301886792448</v>
      </c>
      <c r="J475" t="s">
        <v>21</v>
      </c>
      <c r="K475" t="s">
        <v>22</v>
      </c>
      <c r="L475">
        <v>1529989200</v>
      </c>
      <c r="M475" s="7">
        <f t="shared" si="28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8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365.15</v>
      </c>
      <c r="G476" s="10" t="s">
        <v>20</v>
      </c>
      <c r="H476">
        <v>142</v>
      </c>
      <c r="I476">
        <f t="shared" si="30"/>
        <v>102.85915492957747</v>
      </c>
      <c r="J476" t="s">
        <v>21</v>
      </c>
      <c r="K476" t="s">
        <v>22</v>
      </c>
      <c r="L476">
        <v>1418709600</v>
      </c>
      <c r="M476" s="7">
        <f t="shared" si="28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2" x14ac:dyDescent="0.8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113.94594594594594</v>
      </c>
      <c r="G477" s="10" t="s">
        <v>20</v>
      </c>
      <c r="H477">
        <v>211</v>
      </c>
      <c r="I477">
        <f t="shared" si="30"/>
        <v>39.962085308056871</v>
      </c>
      <c r="J477" t="s">
        <v>21</v>
      </c>
      <c r="K477" t="s">
        <v>22</v>
      </c>
      <c r="L477">
        <v>1372136400</v>
      </c>
      <c r="M477" s="7">
        <f t="shared" si="28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2" x14ac:dyDescent="0.8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29.828720626631856</v>
      </c>
      <c r="G478" s="10" t="s">
        <v>14</v>
      </c>
      <c r="H478">
        <v>1120</v>
      </c>
      <c r="I478">
        <f t="shared" si="30"/>
        <v>51.001785714285717</v>
      </c>
      <c r="J478" t="s">
        <v>21</v>
      </c>
      <c r="K478" t="s">
        <v>22</v>
      </c>
      <c r="L478">
        <v>1533877200</v>
      </c>
      <c r="M478" s="7">
        <f t="shared" si="28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8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54.270588235294113</v>
      </c>
      <c r="G479" s="10" t="s">
        <v>14</v>
      </c>
      <c r="H479">
        <v>113</v>
      </c>
      <c r="I479">
        <f t="shared" si="30"/>
        <v>40.823008849557525</v>
      </c>
      <c r="J479" t="s">
        <v>21</v>
      </c>
      <c r="K479" t="s">
        <v>22</v>
      </c>
      <c r="L479">
        <v>1309064400</v>
      </c>
      <c r="M479" s="7">
        <f t="shared" si="28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8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236.34156976744185</v>
      </c>
      <c r="G480" s="10" t="s">
        <v>20</v>
      </c>
      <c r="H480">
        <v>2756</v>
      </c>
      <c r="I480">
        <f t="shared" si="30"/>
        <v>58.999637155297535</v>
      </c>
      <c r="J480" t="s">
        <v>21</v>
      </c>
      <c r="K480" t="s">
        <v>22</v>
      </c>
      <c r="L480">
        <v>1425877200</v>
      </c>
      <c r="M480" s="7">
        <f t="shared" si="28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8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512.91666666666663</v>
      </c>
      <c r="G481" s="10" t="s">
        <v>20</v>
      </c>
      <c r="H481">
        <v>173</v>
      </c>
      <c r="I481">
        <f t="shared" si="30"/>
        <v>71.156069364161851</v>
      </c>
      <c r="J481" t="s">
        <v>40</v>
      </c>
      <c r="K481" t="s">
        <v>41</v>
      </c>
      <c r="L481">
        <v>1501304400</v>
      </c>
      <c r="M481" s="7">
        <f t="shared" si="28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8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100.65116279069768</v>
      </c>
      <c r="G482" s="10" t="s">
        <v>20</v>
      </c>
      <c r="H482">
        <v>87</v>
      </c>
      <c r="I482">
        <f t="shared" si="30"/>
        <v>99.494252873563212</v>
      </c>
      <c r="J482" t="s">
        <v>21</v>
      </c>
      <c r="K482" t="s">
        <v>22</v>
      </c>
      <c r="L482">
        <v>1268287200</v>
      </c>
      <c r="M482" s="7">
        <f t="shared" si="28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2" x14ac:dyDescent="0.8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81.348423194303152</v>
      </c>
      <c r="G483" s="10" t="s">
        <v>14</v>
      </c>
      <c r="H483">
        <v>1538</v>
      </c>
      <c r="I483">
        <f t="shared" si="30"/>
        <v>103.98634590377114</v>
      </c>
      <c r="J483" t="s">
        <v>21</v>
      </c>
      <c r="K483" t="s">
        <v>22</v>
      </c>
      <c r="L483">
        <v>1412139600</v>
      </c>
      <c r="M483" s="7">
        <f t="shared" si="28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2" x14ac:dyDescent="0.8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16.404761904761905</v>
      </c>
      <c r="G484" s="10" t="s">
        <v>14</v>
      </c>
      <c r="H484">
        <v>9</v>
      </c>
      <c r="I484">
        <f t="shared" si="30"/>
        <v>76.555555555555557</v>
      </c>
      <c r="J484" t="s">
        <v>21</v>
      </c>
      <c r="K484" t="s">
        <v>22</v>
      </c>
      <c r="L484">
        <v>1330063200</v>
      </c>
      <c r="M484" s="7">
        <f t="shared" si="28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8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52.774617067833695</v>
      </c>
      <c r="G485" s="10" t="s">
        <v>14</v>
      </c>
      <c r="H485">
        <v>554</v>
      </c>
      <c r="I485">
        <f t="shared" si="30"/>
        <v>87.068592057761734</v>
      </c>
      <c r="J485" t="s">
        <v>21</v>
      </c>
      <c r="K485" t="s">
        <v>22</v>
      </c>
      <c r="L485">
        <v>1576130400</v>
      </c>
      <c r="M485" s="7">
        <f t="shared" si="28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8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260.20608108108109</v>
      </c>
      <c r="G486" s="10" t="s">
        <v>20</v>
      </c>
      <c r="H486">
        <v>1572</v>
      </c>
      <c r="I486">
        <f t="shared" si="30"/>
        <v>48.99554707379135</v>
      </c>
      <c r="J486" t="s">
        <v>40</v>
      </c>
      <c r="K486" t="s">
        <v>41</v>
      </c>
      <c r="L486">
        <v>1407128400</v>
      </c>
      <c r="M486" s="7">
        <f t="shared" si="28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2" x14ac:dyDescent="0.8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30.73289183222958</v>
      </c>
      <c r="G487" s="10" t="s">
        <v>14</v>
      </c>
      <c r="H487">
        <v>648</v>
      </c>
      <c r="I487">
        <f t="shared" si="30"/>
        <v>42.969135802469133</v>
      </c>
      <c r="J487" t="s">
        <v>40</v>
      </c>
      <c r="K487" t="s">
        <v>41</v>
      </c>
      <c r="L487">
        <v>1560142800</v>
      </c>
      <c r="M487" s="7">
        <f t="shared" si="28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2" x14ac:dyDescent="0.8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13.5</v>
      </c>
      <c r="G488" s="10" t="s">
        <v>14</v>
      </c>
      <c r="H488">
        <v>21</v>
      </c>
      <c r="I488">
        <f t="shared" si="30"/>
        <v>33.428571428571431</v>
      </c>
      <c r="J488" t="s">
        <v>40</v>
      </c>
      <c r="K488" t="s">
        <v>41</v>
      </c>
      <c r="L488">
        <v>1520575200</v>
      </c>
      <c r="M488" s="7">
        <f t="shared" si="28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8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178.62556663644605</v>
      </c>
      <c r="G489" s="10" t="s">
        <v>20</v>
      </c>
      <c r="H489">
        <v>2346</v>
      </c>
      <c r="I489">
        <f t="shared" si="30"/>
        <v>83.982949701619773</v>
      </c>
      <c r="J489" t="s">
        <v>21</v>
      </c>
      <c r="K489" t="s">
        <v>22</v>
      </c>
      <c r="L489">
        <v>1492664400</v>
      </c>
      <c r="M489" s="7">
        <f t="shared" si="28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8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220.0566037735849</v>
      </c>
      <c r="G490" s="10" t="s">
        <v>20</v>
      </c>
      <c r="H490">
        <v>115</v>
      </c>
      <c r="I490">
        <f t="shared" si="30"/>
        <v>101.41739130434783</v>
      </c>
      <c r="J490" t="s">
        <v>21</v>
      </c>
      <c r="K490" t="s">
        <v>22</v>
      </c>
      <c r="L490">
        <v>1454479200</v>
      </c>
      <c r="M490" s="7">
        <f t="shared" si="28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8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101.5108695652174</v>
      </c>
      <c r="G491" s="10" t="s">
        <v>20</v>
      </c>
      <c r="H491">
        <v>85</v>
      </c>
      <c r="I491">
        <f t="shared" si="30"/>
        <v>109.87058823529412</v>
      </c>
      <c r="J491" t="s">
        <v>107</v>
      </c>
      <c r="K491" t="s">
        <v>108</v>
      </c>
      <c r="L491">
        <v>1281934800</v>
      </c>
      <c r="M491" s="7">
        <f t="shared" si="28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8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191.5</v>
      </c>
      <c r="G492" s="10" t="s">
        <v>20</v>
      </c>
      <c r="H492">
        <v>144</v>
      </c>
      <c r="I492">
        <f t="shared" si="30"/>
        <v>31.916666666666668</v>
      </c>
      <c r="J492" t="s">
        <v>21</v>
      </c>
      <c r="K492" t="s">
        <v>22</v>
      </c>
      <c r="L492">
        <v>1573970400</v>
      </c>
      <c r="M492" s="7">
        <f t="shared" si="28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2" x14ac:dyDescent="0.8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305.34683098591546</v>
      </c>
      <c r="G493" s="10" t="s">
        <v>20</v>
      </c>
      <c r="H493">
        <v>2443</v>
      </c>
      <c r="I493">
        <f t="shared" si="30"/>
        <v>70.993450675399103</v>
      </c>
      <c r="J493" t="s">
        <v>21</v>
      </c>
      <c r="K493" t="s">
        <v>22</v>
      </c>
      <c r="L493">
        <v>1372654800</v>
      </c>
      <c r="M493" s="7">
        <f t="shared" si="28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8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23.995287958115181</v>
      </c>
      <c r="G494" s="10" t="s">
        <v>74</v>
      </c>
      <c r="H494">
        <v>595</v>
      </c>
      <c r="I494">
        <f t="shared" si="30"/>
        <v>77.026890756302521</v>
      </c>
      <c r="J494" t="s">
        <v>21</v>
      </c>
      <c r="K494" t="s">
        <v>22</v>
      </c>
      <c r="L494">
        <v>1275886800</v>
      </c>
      <c r="M494" s="7">
        <f t="shared" si="28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8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723.77777777777771</v>
      </c>
      <c r="G495" s="10" t="s">
        <v>20</v>
      </c>
      <c r="H495">
        <v>64</v>
      </c>
      <c r="I495">
        <f t="shared" si="30"/>
        <v>101.78125</v>
      </c>
      <c r="J495" t="s">
        <v>21</v>
      </c>
      <c r="K495" t="s">
        <v>22</v>
      </c>
      <c r="L495">
        <v>1561784400</v>
      </c>
      <c r="M495" s="7">
        <f t="shared" si="28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8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547.36</v>
      </c>
      <c r="G496" s="10" t="s">
        <v>20</v>
      </c>
      <c r="H496">
        <v>268</v>
      </c>
      <c r="I496">
        <f t="shared" si="30"/>
        <v>51.059701492537314</v>
      </c>
      <c r="J496" t="s">
        <v>21</v>
      </c>
      <c r="K496" t="s">
        <v>22</v>
      </c>
      <c r="L496">
        <v>1332392400</v>
      </c>
      <c r="M496" s="7">
        <f t="shared" si="28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8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414.49999999999994</v>
      </c>
      <c r="G497" s="10" t="s">
        <v>20</v>
      </c>
      <c r="H497">
        <v>195</v>
      </c>
      <c r="I497">
        <f t="shared" si="30"/>
        <v>68.02051282051282</v>
      </c>
      <c r="J497" t="s">
        <v>36</v>
      </c>
      <c r="K497" t="s">
        <v>37</v>
      </c>
      <c r="L497">
        <v>1402376400</v>
      </c>
      <c r="M497" s="7">
        <f t="shared" si="28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8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0.90696409140369971</v>
      </c>
      <c r="G498" s="10" t="s">
        <v>14</v>
      </c>
      <c r="H498">
        <v>54</v>
      </c>
      <c r="I498">
        <f t="shared" si="30"/>
        <v>30.87037037037037</v>
      </c>
      <c r="J498" t="s">
        <v>21</v>
      </c>
      <c r="K498" t="s">
        <v>22</v>
      </c>
      <c r="L498">
        <v>1495342800</v>
      </c>
      <c r="M498" s="7">
        <f t="shared" si="28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8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34.173469387755098</v>
      </c>
      <c r="G499" s="10" t="s">
        <v>14</v>
      </c>
      <c r="H499">
        <v>120</v>
      </c>
      <c r="I499">
        <f t="shared" si="30"/>
        <v>27.908333333333335</v>
      </c>
      <c r="J499" t="s">
        <v>21</v>
      </c>
      <c r="K499" t="s">
        <v>22</v>
      </c>
      <c r="L499">
        <v>1482213600</v>
      </c>
      <c r="M499" s="7">
        <f t="shared" si="28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8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23.948810754912099</v>
      </c>
      <c r="G500" s="10" t="s">
        <v>14</v>
      </c>
      <c r="H500">
        <v>579</v>
      </c>
      <c r="I500">
        <f t="shared" si="30"/>
        <v>79.994818652849744</v>
      </c>
      <c r="J500" t="s">
        <v>36</v>
      </c>
      <c r="K500" t="s">
        <v>37</v>
      </c>
      <c r="L500">
        <v>1420092000</v>
      </c>
      <c r="M500" s="7">
        <f t="shared" si="28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2" x14ac:dyDescent="0.8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48.072649572649574</v>
      </c>
      <c r="G501" s="10" t="s">
        <v>14</v>
      </c>
      <c r="H501">
        <v>2072</v>
      </c>
      <c r="I501">
        <f t="shared" si="30"/>
        <v>38.003378378378379</v>
      </c>
      <c r="J501" t="s">
        <v>21</v>
      </c>
      <c r="K501" t="s">
        <v>22</v>
      </c>
      <c r="L501">
        <v>1458018000</v>
      </c>
      <c r="M501" s="7">
        <f t="shared" si="28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8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s="10" t="s">
        <v>14</v>
      </c>
      <c r="H502">
        <v>0</v>
      </c>
      <c r="I502" t="str">
        <f t="shared" si="30"/>
        <v>NA</v>
      </c>
      <c r="J502" t="s">
        <v>21</v>
      </c>
      <c r="K502" t="s">
        <v>22</v>
      </c>
      <c r="L502">
        <v>1367384400</v>
      </c>
      <c r="M502" s="7">
        <f t="shared" si="28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8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70.145182291666657</v>
      </c>
      <c r="G503" s="10" t="s">
        <v>14</v>
      </c>
      <c r="H503">
        <v>1796</v>
      </c>
      <c r="I503">
        <f t="shared" si="30"/>
        <v>59.990534521158132</v>
      </c>
      <c r="J503" t="s">
        <v>21</v>
      </c>
      <c r="K503" t="s">
        <v>22</v>
      </c>
      <c r="L503">
        <v>1363064400</v>
      </c>
      <c r="M503" s="7">
        <f t="shared" si="28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8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529.92307692307691</v>
      </c>
      <c r="G504" s="10" t="s">
        <v>20</v>
      </c>
      <c r="H504">
        <v>186</v>
      </c>
      <c r="I504">
        <f t="shared" si="30"/>
        <v>37.037634408602152</v>
      </c>
      <c r="J504" t="s">
        <v>26</v>
      </c>
      <c r="K504" t="s">
        <v>27</v>
      </c>
      <c r="L504">
        <v>1343365200</v>
      </c>
      <c r="M504" s="7">
        <f t="shared" si="28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2" x14ac:dyDescent="0.8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180.32549019607845</v>
      </c>
      <c r="G505" s="10" t="s">
        <v>20</v>
      </c>
      <c r="H505">
        <v>460</v>
      </c>
      <c r="I505">
        <f t="shared" si="30"/>
        <v>99.963043478260872</v>
      </c>
      <c r="J505" t="s">
        <v>21</v>
      </c>
      <c r="K505" t="s">
        <v>22</v>
      </c>
      <c r="L505">
        <v>1435726800</v>
      </c>
      <c r="M505" s="7">
        <f t="shared" si="28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8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92.320000000000007</v>
      </c>
      <c r="G506" s="10" t="s">
        <v>14</v>
      </c>
      <c r="H506">
        <v>62</v>
      </c>
      <c r="I506">
        <f t="shared" si="30"/>
        <v>111.6774193548387</v>
      </c>
      <c r="J506" t="s">
        <v>107</v>
      </c>
      <c r="K506" t="s">
        <v>108</v>
      </c>
      <c r="L506">
        <v>1431925200</v>
      </c>
      <c r="M506" s="7">
        <f t="shared" si="28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8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13.901001112347053</v>
      </c>
      <c r="G507" s="10" t="s">
        <v>14</v>
      </c>
      <c r="H507">
        <v>347</v>
      </c>
      <c r="I507">
        <f t="shared" si="30"/>
        <v>36.014409221902014</v>
      </c>
      <c r="J507" t="s">
        <v>21</v>
      </c>
      <c r="K507" t="s">
        <v>22</v>
      </c>
      <c r="L507">
        <v>1362722400</v>
      </c>
      <c r="M507" s="7">
        <f t="shared" si="28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8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927.07777777777767</v>
      </c>
      <c r="G508" s="10" t="s">
        <v>20</v>
      </c>
      <c r="H508">
        <v>2528</v>
      </c>
      <c r="I508">
        <f t="shared" si="30"/>
        <v>66.010284810126578</v>
      </c>
      <c r="J508" t="s">
        <v>21</v>
      </c>
      <c r="K508" t="s">
        <v>22</v>
      </c>
      <c r="L508">
        <v>1511416800</v>
      </c>
      <c r="M508" s="7">
        <f t="shared" si="28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2" x14ac:dyDescent="0.8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39.857142857142861</v>
      </c>
      <c r="G509" s="10" t="s">
        <v>14</v>
      </c>
      <c r="H509">
        <v>19</v>
      </c>
      <c r="I509">
        <f t="shared" si="30"/>
        <v>44.05263157894737</v>
      </c>
      <c r="J509" t="s">
        <v>21</v>
      </c>
      <c r="K509" t="s">
        <v>22</v>
      </c>
      <c r="L509">
        <v>1365483600</v>
      </c>
      <c r="M509" s="7">
        <f t="shared" si="28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8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112.22929936305732</v>
      </c>
      <c r="G510" s="10" t="s">
        <v>20</v>
      </c>
      <c r="H510">
        <v>3657</v>
      </c>
      <c r="I510">
        <f t="shared" si="30"/>
        <v>52.999726551818434</v>
      </c>
      <c r="J510" t="s">
        <v>21</v>
      </c>
      <c r="K510" t="s">
        <v>22</v>
      </c>
      <c r="L510">
        <v>1532840400</v>
      </c>
      <c r="M510" s="7">
        <f t="shared" si="28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8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70.925816023738875</v>
      </c>
      <c r="G511" s="10" t="s">
        <v>14</v>
      </c>
      <c r="H511">
        <v>1258</v>
      </c>
      <c r="I511">
        <f t="shared" si="30"/>
        <v>95</v>
      </c>
      <c r="J511" t="s">
        <v>21</v>
      </c>
      <c r="K511" t="s">
        <v>22</v>
      </c>
      <c r="L511">
        <v>1336194000</v>
      </c>
      <c r="M511" s="7">
        <f t="shared" si="28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8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119.08974358974358</v>
      </c>
      <c r="G512" s="10" t="s">
        <v>20</v>
      </c>
      <c r="H512">
        <v>131</v>
      </c>
      <c r="I512">
        <f t="shared" si="30"/>
        <v>70.908396946564892</v>
      </c>
      <c r="J512" t="s">
        <v>26</v>
      </c>
      <c r="K512" t="s">
        <v>27</v>
      </c>
      <c r="L512">
        <v>1527742800</v>
      </c>
      <c r="M512" s="7">
        <f t="shared" si="28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8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24.017591339648174</v>
      </c>
      <c r="G513" s="10" t="s">
        <v>14</v>
      </c>
      <c r="H513">
        <v>362</v>
      </c>
      <c r="I513">
        <f t="shared" si="30"/>
        <v>98.060773480662988</v>
      </c>
      <c r="J513" t="s">
        <v>21</v>
      </c>
      <c r="K513" t="s">
        <v>22</v>
      </c>
      <c r="L513">
        <v>1564030800</v>
      </c>
      <c r="M513" s="7">
        <f t="shared" si="28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8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139.31868131868131</v>
      </c>
      <c r="G514" s="10" t="s">
        <v>20</v>
      </c>
      <c r="H514">
        <v>239</v>
      </c>
      <c r="I514">
        <f t="shared" si="30"/>
        <v>53.046025104602514</v>
      </c>
      <c r="J514" t="s">
        <v>21</v>
      </c>
      <c r="K514" t="s">
        <v>22</v>
      </c>
      <c r="L514">
        <v>1404536400</v>
      </c>
      <c r="M514" s="7">
        <f t="shared" ref="M514:M577" si="32">(((L514/60)/60)/24)+DATE(1970,1,1)</f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8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(E515/D515)*100</f>
        <v>39.277108433734945</v>
      </c>
      <c r="G515" s="10" t="s">
        <v>74</v>
      </c>
      <c r="H515">
        <v>35</v>
      </c>
      <c r="I515">
        <f t="shared" ref="I515:I578" si="34">IFERROR(E515/H515,"NA")</f>
        <v>93.142857142857139</v>
      </c>
      <c r="J515" t="s">
        <v>21</v>
      </c>
      <c r="K515" t="s">
        <v>22</v>
      </c>
      <c r="L515">
        <v>1284008400</v>
      </c>
      <c r="M515" s="7">
        <f t="shared" si="32"/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8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22.439077144917089</v>
      </c>
      <c r="G516" s="10" t="s">
        <v>74</v>
      </c>
      <c r="H516">
        <v>528</v>
      </c>
      <c r="I516">
        <f t="shared" si="34"/>
        <v>58.945075757575758</v>
      </c>
      <c r="J516" t="s">
        <v>98</v>
      </c>
      <c r="K516" t="s">
        <v>99</v>
      </c>
      <c r="L516">
        <v>1386309600</v>
      </c>
      <c r="M516" s="7">
        <f t="shared" si="32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8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55.779069767441861</v>
      </c>
      <c r="G517" s="10" t="s">
        <v>14</v>
      </c>
      <c r="H517">
        <v>133</v>
      </c>
      <c r="I517">
        <f t="shared" si="34"/>
        <v>36.067669172932334</v>
      </c>
      <c r="J517" t="s">
        <v>15</v>
      </c>
      <c r="K517" t="s">
        <v>16</v>
      </c>
      <c r="L517">
        <v>1324620000</v>
      </c>
      <c r="M517" s="7">
        <f t="shared" si="32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8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42.523125996810208</v>
      </c>
      <c r="G518" s="10" t="s">
        <v>14</v>
      </c>
      <c r="H518">
        <v>846</v>
      </c>
      <c r="I518">
        <f t="shared" si="34"/>
        <v>63.030732860520096</v>
      </c>
      <c r="J518" t="s">
        <v>21</v>
      </c>
      <c r="K518" t="s">
        <v>22</v>
      </c>
      <c r="L518">
        <v>1281070800</v>
      </c>
      <c r="M518" s="7">
        <f t="shared" si="32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8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112.00000000000001</v>
      </c>
      <c r="G519" s="10" t="s">
        <v>20</v>
      </c>
      <c r="H519">
        <v>78</v>
      </c>
      <c r="I519">
        <f t="shared" si="34"/>
        <v>84.717948717948715</v>
      </c>
      <c r="J519" t="s">
        <v>21</v>
      </c>
      <c r="K519" t="s">
        <v>22</v>
      </c>
      <c r="L519">
        <v>1493960400</v>
      </c>
      <c r="M519" s="7">
        <f t="shared" si="32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2" x14ac:dyDescent="0.8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7.0681818181818183</v>
      </c>
      <c r="G520" s="10" t="s">
        <v>14</v>
      </c>
      <c r="H520">
        <v>10</v>
      </c>
      <c r="I520">
        <f t="shared" si="34"/>
        <v>62.2</v>
      </c>
      <c r="J520" t="s">
        <v>21</v>
      </c>
      <c r="K520" t="s">
        <v>22</v>
      </c>
      <c r="L520">
        <v>1519365600</v>
      </c>
      <c r="M520" s="7">
        <f t="shared" si="32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8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101.74563871693867</v>
      </c>
      <c r="G521" s="10" t="s">
        <v>20</v>
      </c>
      <c r="H521">
        <v>1773</v>
      </c>
      <c r="I521">
        <f t="shared" si="34"/>
        <v>101.97518330513255</v>
      </c>
      <c r="J521" t="s">
        <v>21</v>
      </c>
      <c r="K521" t="s">
        <v>22</v>
      </c>
      <c r="L521">
        <v>1420696800</v>
      </c>
      <c r="M521" s="7">
        <f t="shared" si="32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8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425.75</v>
      </c>
      <c r="G522" s="10" t="s">
        <v>20</v>
      </c>
      <c r="H522">
        <v>32</v>
      </c>
      <c r="I522">
        <f t="shared" si="34"/>
        <v>106.4375</v>
      </c>
      <c r="J522" t="s">
        <v>21</v>
      </c>
      <c r="K522" t="s">
        <v>22</v>
      </c>
      <c r="L522">
        <v>1555650000</v>
      </c>
      <c r="M522" s="7">
        <f t="shared" si="32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8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145.53947368421052</v>
      </c>
      <c r="G523" s="10" t="s">
        <v>20</v>
      </c>
      <c r="H523">
        <v>369</v>
      </c>
      <c r="I523">
        <f t="shared" si="34"/>
        <v>29.975609756097562</v>
      </c>
      <c r="J523" t="s">
        <v>21</v>
      </c>
      <c r="K523" t="s">
        <v>22</v>
      </c>
      <c r="L523">
        <v>1471928400</v>
      </c>
      <c r="M523" s="7">
        <f t="shared" si="32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2" x14ac:dyDescent="0.8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32.453465346534657</v>
      </c>
      <c r="G524" s="10" t="s">
        <v>14</v>
      </c>
      <c r="H524">
        <v>191</v>
      </c>
      <c r="I524">
        <f t="shared" si="34"/>
        <v>85.806282722513089</v>
      </c>
      <c r="J524" t="s">
        <v>21</v>
      </c>
      <c r="K524" t="s">
        <v>22</v>
      </c>
      <c r="L524">
        <v>1341291600</v>
      </c>
      <c r="M524" s="7">
        <f t="shared" si="32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8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700.33333333333326</v>
      </c>
      <c r="G525" s="10" t="s">
        <v>20</v>
      </c>
      <c r="H525">
        <v>89</v>
      </c>
      <c r="I525">
        <f t="shared" si="34"/>
        <v>70.82022471910112</v>
      </c>
      <c r="J525" t="s">
        <v>21</v>
      </c>
      <c r="K525" t="s">
        <v>22</v>
      </c>
      <c r="L525">
        <v>1267682400</v>
      </c>
      <c r="M525" s="7">
        <f t="shared" si="32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8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83.904860392967933</v>
      </c>
      <c r="G526" s="10" t="s">
        <v>14</v>
      </c>
      <c r="H526">
        <v>1979</v>
      </c>
      <c r="I526">
        <f t="shared" si="34"/>
        <v>40.998484082870135</v>
      </c>
      <c r="J526" t="s">
        <v>21</v>
      </c>
      <c r="K526" t="s">
        <v>22</v>
      </c>
      <c r="L526">
        <v>1272258000</v>
      </c>
      <c r="M526" s="7">
        <f t="shared" si="32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8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84.19047619047619</v>
      </c>
      <c r="G527" s="10" t="s">
        <v>14</v>
      </c>
      <c r="H527">
        <v>63</v>
      </c>
      <c r="I527">
        <f t="shared" si="34"/>
        <v>28.063492063492063</v>
      </c>
      <c r="J527" t="s">
        <v>21</v>
      </c>
      <c r="K527" t="s">
        <v>22</v>
      </c>
      <c r="L527">
        <v>1290492000</v>
      </c>
      <c r="M527" s="7">
        <f t="shared" si="32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2" x14ac:dyDescent="0.8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155.95180722891567</v>
      </c>
      <c r="G528" s="10" t="s">
        <v>20</v>
      </c>
      <c r="H528">
        <v>147</v>
      </c>
      <c r="I528">
        <f t="shared" si="34"/>
        <v>88.054421768707485</v>
      </c>
      <c r="J528" t="s">
        <v>21</v>
      </c>
      <c r="K528" t="s">
        <v>22</v>
      </c>
      <c r="L528">
        <v>1451109600</v>
      </c>
      <c r="M528" s="7">
        <f t="shared" si="32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8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99.619450317124731</v>
      </c>
      <c r="G529" s="10" t="s">
        <v>14</v>
      </c>
      <c r="H529">
        <v>6080</v>
      </c>
      <c r="I529">
        <f t="shared" si="34"/>
        <v>31</v>
      </c>
      <c r="J529" t="s">
        <v>15</v>
      </c>
      <c r="K529" t="s">
        <v>16</v>
      </c>
      <c r="L529">
        <v>1454652000</v>
      </c>
      <c r="M529" s="7">
        <f t="shared" si="32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8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80.300000000000011</v>
      </c>
      <c r="G530" s="10" t="s">
        <v>14</v>
      </c>
      <c r="H530">
        <v>80</v>
      </c>
      <c r="I530">
        <f t="shared" si="34"/>
        <v>90.337500000000006</v>
      </c>
      <c r="J530" t="s">
        <v>40</v>
      </c>
      <c r="K530" t="s">
        <v>41</v>
      </c>
      <c r="L530">
        <v>1385186400</v>
      </c>
      <c r="M530" s="7">
        <f t="shared" si="32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8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11.254901960784313</v>
      </c>
      <c r="G531" s="10" t="s">
        <v>14</v>
      </c>
      <c r="H531">
        <v>9</v>
      </c>
      <c r="I531">
        <f t="shared" si="34"/>
        <v>63.777777777777779</v>
      </c>
      <c r="J531" t="s">
        <v>21</v>
      </c>
      <c r="K531" t="s">
        <v>22</v>
      </c>
      <c r="L531">
        <v>1399698000</v>
      </c>
      <c r="M531" s="7">
        <f t="shared" si="32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2" x14ac:dyDescent="0.8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91.740952380952379</v>
      </c>
      <c r="G532" s="10" t="s">
        <v>14</v>
      </c>
      <c r="H532">
        <v>1784</v>
      </c>
      <c r="I532">
        <f t="shared" si="34"/>
        <v>53.995515695067262</v>
      </c>
      <c r="J532" t="s">
        <v>21</v>
      </c>
      <c r="K532" t="s">
        <v>22</v>
      </c>
      <c r="L532">
        <v>1283230800</v>
      </c>
      <c r="M532" s="7">
        <f t="shared" si="32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2" x14ac:dyDescent="0.8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95.521156936261391</v>
      </c>
      <c r="G533" s="10" t="s">
        <v>47</v>
      </c>
      <c r="H533">
        <v>3640</v>
      </c>
      <c r="I533">
        <f t="shared" si="34"/>
        <v>48.993956043956047</v>
      </c>
      <c r="J533" t="s">
        <v>98</v>
      </c>
      <c r="K533" t="s">
        <v>99</v>
      </c>
      <c r="L533">
        <v>1384149600</v>
      </c>
      <c r="M533" s="7">
        <f t="shared" si="32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8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502.87499999999994</v>
      </c>
      <c r="G534" s="10" t="s">
        <v>20</v>
      </c>
      <c r="H534">
        <v>126</v>
      </c>
      <c r="I534">
        <f t="shared" si="34"/>
        <v>63.857142857142854</v>
      </c>
      <c r="J534" t="s">
        <v>15</v>
      </c>
      <c r="K534" t="s">
        <v>16</v>
      </c>
      <c r="L534">
        <v>1516860000</v>
      </c>
      <c r="M534" s="7">
        <f t="shared" si="32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8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159.24394463667818</v>
      </c>
      <c r="G535" s="10" t="s">
        <v>20</v>
      </c>
      <c r="H535">
        <v>2218</v>
      </c>
      <c r="I535">
        <f t="shared" si="34"/>
        <v>82.996393146979258</v>
      </c>
      <c r="J535" t="s">
        <v>40</v>
      </c>
      <c r="K535" t="s">
        <v>41</v>
      </c>
      <c r="L535">
        <v>1374642000</v>
      </c>
      <c r="M535" s="7">
        <f t="shared" si="32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8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15.022446689113355</v>
      </c>
      <c r="G536" s="10" t="s">
        <v>14</v>
      </c>
      <c r="H536">
        <v>243</v>
      </c>
      <c r="I536">
        <f t="shared" si="34"/>
        <v>55.08230452674897</v>
      </c>
      <c r="J536" t="s">
        <v>21</v>
      </c>
      <c r="K536" t="s">
        <v>22</v>
      </c>
      <c r="L536">
        <v>1534482000</v>
      </c>
      <c r="M536" s="7">
        <f t="shared" si="32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8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482.03846153846149</v>
      </c>
      <c r="G537" s="10" t="s">
        <v>20</v>
      </c>
      <c r="H537">
        <v>202</v>
      </c>
      <c r="I537">
        <f t="shared" si="34"/>
        <v>62.044554455445542</v>
      </c>
      <c r="J537" t="s">
        <v>107</v>
      </c>
      <c r="K537" t="s">
        <v>108</v>
      </c>
      <c r="L537">
        <v>1528434000</v>
      </c>
      <c r="M537" s="7">
        <f t="shared" si="32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8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149.96938775510205</v>
      </c>
      <c r="G538" s="10" t="s">
        <v>20</v>
      </c>
      <c r="H538">
        <v>140</v>
      </c>
      <c r="I538">
        <f t="shared" si="34"/>
        <v>104.97857142857143</v>
      </c>
      <c r="J538" t="s">
        <v>107</v>
      </c>
      <c r="K538" t="s">
        <v>108</v>
      </c>
      <c r="L538">
        <v>1282626000</v>
      </c>
      <c r="M538" s="7">
        <f t="shared" si="32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8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117.22156398104266</v>
      </c>
      <c r="G539" s="10" t="s">
        <v>20</v>
      </c>
      <c r="H539">
        <v>1052</v>
      </c>
      <c r="I539">
        <f t="shared" si="34"/>
        <v>94.044676806083643</v>
      </c>
      <c r="J539" t="s">
        <v>36</v>
      </c>
      <c r="K539" t="s">
        <v>37</v>
      </c>
      <c r="L539">
        <v>1535605200</v>
      </c>
      <c r="M539" s="7">
        <f t="shared" si="32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8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37.695968274950431</v>
      </c>
      <c r="G540" s="10" t="s">
        <v>14</v>
      </c>
      <c r="H540">
        <v>1296</v>
      </c>
      <c r="I540">
        <f t="shared" si="34"/>
        <v>44.007716049382715</v>
      </c>
      <c r="J540" t="s">
        <v>21</v>
      </c>
      <c r="K540" t="s">
        <v>22</v>
      </c>
      <c r="L540">
        <v>1379826000</v>
      </c>
      <c r="M540" s="7">
        <f t="shared" si="32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8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72.653061224489804</v>
      </c>
      <c r="G541" s="10" t="s">
        <v>14</v>
      </c>
      <c r="H541">
        <v>77</v>
      </c>
      <c r="I541">
        <f t="shared" si="34"/>
        <v>92.467532467532465</v>
      </c>
      <c r="J541" t="s">
        <v>21</v>
      </c>
      <c r="K541" t="s">
        <v>22</v>
      </c>
      <c r="L541">
        <v>1561957200</v>
      </c>
      <c r="M541" s="7">
        <f t="shared" si="32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8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265.98113207547169</v>
      </c>
      <c r="G542" s="10" t="s">
        <v>20</v>
      </c>
      <c r="H542">
        <v>247</v>
      </c>
      <c r="I542">
        <f t="shared" si="34"/>
        <v>57.072874493927124</v>
      </c>
      <c r="J542" t="s">
        <v>21</v>
      </c>
      <c r="K542" t="s">
        <v>22</v>
      </c>
      <c r="L542">
        <v>1525496400</v>
      </c>
      <c r="M542" s="7">
        <f t="shared" si="32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8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24.205617977528089</v>
      </c>
      <c r="G543" s="10" t="s">
        <v>14</v>
      </c>
      <c r="H543">
        <v>395</v>
      </c>
      <c r="I543">
        <f t="shared" si="34"/>
        <v>109.07848101265823</v>
      </c>
      <c r="J543" t="s">
        <v>107</v>
      </c>
      <c r="K543" t="s">
        <v>108</v>
      </c>
      <c r="L543">
        <v>1433912400</v>
      </c>
      <c r="M543" s="7">
        <f t="shared" si="32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8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2.5064935064935066</v>
      </c>
      <c r="G544" s="10" t="s">
        <v>14</v>
      </c>
      <c r="H544">
        <v>49</v>
      </c>
      <c r="I544">
        <f t="shared" si="34"/>
        <v>39.387755102040813</v>
      </c>
      <c r="J544" t="s">
        <v>40</v>
      </c>
      <c r="K544" t="s">
        <v>41</v>
      </c>
      <c r="L544">
        <v>1453442400</v>
      </c>
      <c r="M544" s="7">
        <f t="shared" si="32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8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16.329799764428738</v>
      </c>
      <c r="G545" s="10" t="s">
        <v>14</v>
      </c>
      <c r="H545">
        <v>180</v>
      </c>
      <c r="I545">
        <f t="shared" si="34"/>
        <v>77.022222222222226</v>
      </c>
      <c r="J545" t="s">
        <v>21</v>
      </c>
      <c r="K545" t="s">
        <v>22</v>
      </c>
      <c r="L545">
        <v>1378875600</v>
      </c>
      <c r="M545" s="7">
        <f t="shared" si="32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2" x14ac:dyDescent="0.8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276.5</v>
      </c>
      <c r="G546" s="10" t="s">
        <v>20</v>
      </c>
      <c r="H546">
        <v>84</v>
      </c>
      <c r="I546">
        <f t="shared" si="34"/>
        <v>92.166666666666671</v>
      </c>
      <c r="J546" t="s">
        <v>21</v>
      </c>
      <c r="K546" t="s">
        <v>22</v>
      </c>
      <c r="L546">
        <v>1452232800</v>
      </c>
      <c r="M546" s="7">
        <f t="shared" si="32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8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88.803571428571431</v>
      </c>
      <c r="G547" s="10" t="s">
        <v>14</v>
      </c>
      <c r="H547">
        <v>2690</v>
      </c>
      <c r="I547">
        <f t="shared" si="34"/>
        <v>61.007063197026021</v>
      </c>
      <c r="J547" t="s">
        <v>21</v>
      </c>
      <c r="K547" t="s">
        <v>22</v>
      </c>
      <c r="L547">
        <v>1577253600</v>
      </c>
      <c r="M547" s="7">
        <f t="shared" si="32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8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163.57142857142856</v>
      </c>
      <c r="G548" s="10" t="s">
        <v>20</v>
      </c>
      <c r="H548">
        <v>88</v>
      </c>
      <c r="I548">
        <f t="shared" si="34"/>
        <v>78.068181818181813</v>
      </c>
      <c r="J548" t="s">
        <v>21</v>
      </c>
      <c r="K548" t="s">
        <v>22</v>
      </c>
      <c r="L548">
        <v>1537160400</v>
      </c>
      <c r="M548" s="7">
        <f t="shared" si="32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8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s="10" t="s">
        <v>20</v>
      </c>
      <c r="H549">
        <v>156</v>
      </c>
      <c r="I549">
        <f t="shared" si="34"/>
        <v>80.75</v>
      </c>
      <c r="J549" t="s">
        <v>21</v>
      </c>
      <c r="K549" t="s">
        <v>22</v>
      </c>
      <c r="L549">
        <v>1422165600</v>
      </c>
      <c r="M549" s="7">
        <f t="shared" si="32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8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270.91376701966715</v>
      </c>
      <c r="G550" s="10" t="s">
        <v>20</v>
      </c>
      <c r="H550">
        <v>2985</v>
      </c>
      <c r="I550">
        <f t="shared" si="34"/>
        <v>59.991289782244557</v>
      </c>
      <c r="J550" t="s">
        <v>21</v>
      </c>
      <c r="K550" t="s">
        <v>22</v>
      </c>
      <c r="L550">
        <v>1459486800</v>
      </c>
      <c r="M550" s="7">
        <f t="shared" si="32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2" x14ac:dyDescent="0.8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284.21355932203392</v>
      </c>
      <c r="G551" s="10" t="s">
        <v>20</v>
      </c>
      <c r="H551">
        <v>762</v>
      </c>
      <c r="I551">
        <f t="shared" si="34"/>
        <v>110.03018372703411</v>
      </c>
      <c r="J551" t="s">
        <v>21</v>
      </c>
      <c r="K551" t="s">
        <v>22</v>
      </c>
      <c r="L551">
        <v>1369717200</v>
      </c>
      <c r="M551" s="7">
        <f t="shared" si="32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2" x14ac:dyDescent="0.8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s="10" t="s">
        <v>74</v>
      </c>
      <c r="H552">
        <v>1</v>
      </c>
      <c r="I552">
        <f t="shared" si="34"/>
        <v>4</v>
      </c>
      <c r="J552" t="s">
        <v>98</v>
      </c>
      <c r="K552" t="s">
        <v>99</v>
      </c>
      <c r="L552">
        <v>1330495200</v>
      </c>
      <c r="M552" s="7">
        <f t="shared" si="32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8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58.6329816768462</v>
      </c>
      <c r="G553" s="10" t="s">
        <v>14</v>
      </c>
      <c r="H553">
        <v>2779</v>
      </c>
      <c r="I553">
        <f t="shared" si="34"/>
        <v>37.99856063332134</v>
      </c>
      <c r="J553" t="s">
        <v>26</v>
      </c>
      <c r="K553" t="s">
        <v>27</v>
      </c>
      <c r="L553">
        <v>1419055200</v>
      </c>
      <c r="M553" s="7">
        <f t="shared" si="32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8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98.51111111111112</v>
      </c>
      <c r="G554" s="10" t="s">
        <v>14</v>
      </c>
      <c r="H554">
        <v>92</v>
      </c>
      <c r="I554">
        <f t="shared" si="34"/>
        <v>96.369565217391298</v>
      </c>
      <c r="J554" t="s">
        <v>21</v>
      </c>
      <c r="K554" t="s">
        <v>22</v>
      </c>
      <c r="L554">
        <v>1480140000</v>
      </c>
      <c r="M554" s="7">
        <f t="shared" si="32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2" x14ac:dyDescent="0.8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43.975381008206334</v>
      </c>
      <c r="G555" s="10" t="s">
        <v>14</v>
      </c>
      <c r="H555">
        <v>1028</v>
      </c>
      <c r="I555">
        <f t="shared" si="34"/>
        <v>72.978599221789878</v>
      </c>
      <c r="J555" t="s">
        <v>21</v>
      </c>
      <c r="K555" t="s">
        <v>22</v>
      </c>
      <c r="L555">
        <v>1293948000</v>
      </c>
      <c r="M555" s="7">
        <f t="shared" si="32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2" x14ac:dyDescent="0.8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151.66315789473683</v>
      </c>
      <c r="G556" s="10" t="s">
        <v>20</v>
      </c>
      <c r="H556">
        <v>554</v>
      </c>
      <c r="I556">
        <f t="shared" si="34"/>
        <v>26.007220216606498</v>
      </c>
      <c r="J556" t="s">
        <v>15</v>
      </c>
      <c r="K556" t="s">
        <v>16</v>
      </c>
      <c r="L556">
        <v>1482127200</v>
      </c>
      <c r="M556" s="7">
        <f t="shared" si="32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8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223.63492063492063</v>
      </c>
      <c r="G557" s="10" t="s">
        <v>20</v>
      </c>
      <c r="H557">
        <v>135</v>
      </c>
      <c r="I557">
        <f t="shared" si="34"/>
        <v>104.36296296296297</v>
      </c>
      <c r="J557" t="s">
        <v>36</v>
      </c>
      <c r="K557" t="s">
        <v>37</v>
      </c>
      <c r="L557">
        <v>1396414800</v>
      </c>
      <c r="M557" s="7">
        <f t="shared" si="32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8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239.75</v>
      </c>
      <c r="G558" s="10" t="s">
        <v>20</v>
      </c>
      <c r="H558">
        <v>122</v>
      </c>
      <c r="I558">
        <f t="shared" si="34"/>
        <v>102.18852459016394</v>
      </c>
      <c r="J558" t="s">
        <v>21</v>
      </c>
      <c r="K558" t="s">
        <v>22</v>
      </c>
      <c r="L558">
        <v>1315285200</v>
      </c>
      <c r="M558" s="7">
        <f t="shared" si="32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8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199.33333333333334</v>
      </c>
      <c r="G559" s="10" t="s">
        <v>20</v>
      </c>
      <c r="H559">
        <v>221</v>
      </c>
      <c r="I559">
        <f t="shared" si="34"/>
        <v>54.117647058823529</v>
      </c>
      <c r="J559" t="s">
        <v>21</v>
      </c>
      <c r="K559" t="s">
        <v>22</v>
      </c>
      <c r="L559">
        <v>1443762000</v>
      </c>
      <c r="M559" s="7">
        <f t="shared" si="32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8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137.34482758620689</v>
      </c>
      <c r="G560" s="10" t="s">
        <v>20</v>
      </c>
      <c r="H560">
        <v>126</v>
      </c>
      <c r="I560">
        <f t="shared" si="34"/>
        <v>63.222222222222221</v>
      </c>
      <c r="J560" t="s">
        <v>21</v>
      </c>
      <c r="K560" t="s">
        <v>22</v>
      </c>
      <c r="L560">
        <v>1456293600</v>
      </c>
      <c r="M560" s="7">
        <f t="shared" si="32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8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100.9696106362773</v>
      </c>
      <c r="G561" s="10" t="s">
        <v>20</v>
      </c>
      <c r="H561">
        <v>1022</v>
      </c>
      <c r="I561">
        <f t="shared" si="34"/>
        <v>104.03228962818004</v>
      </c>
      <c r="J561" t="s">
        <v>21</v>
      </c>
      <c r="K561" t="s">
        <v>22</v>
      </c>
      <c r="L561">
        <v>1470114000</v>
      </c>
      <c r="M561" s="7">
        <f t="shared" si="32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8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794.16</v>
      </c>
      <c r="G562" s="10" t="s">
        <v>20</v>
      </c>
      <c r="H562">
        <v>3177</v>
      </c>
      <c r="I562">
        <f t="shared" si="34"/>
        <v>49.994334277620396</v>
      </c>
      <c r="J562" t="s">
        <v>21</v>
      </c>
      <c r="K562" t="s">
        <v>22</v>
      </c>
      <c r="L562">
        <v>1321596000</v>
      </c>
      <c r="M562" s="7">
        <f t="shared" si="32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8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369.7</v>
      </c>
      <c r="G563" s="10" t="s">
        <v>20</v>
      </c>
      <c r="H563">
        <v>198</v>
      </c>
      <c r="I563">
        <f t="shared" si="34"/>
        <v>56.015151515151516</v>
      </c>
      <c r="J563" t="s">
        <v>98</v>
      </c>
      <c r="K563" t="s">
        <v>99</v>
      </c>
      <c r="L563">
        <v>1318827600</v>
      </c>
      <c r="M563" s="7">
        <f t="shared" si="32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2" x14ac:dyDescent="0.8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12.818181818181817</v>
      </c>
      <c r="G564" s="10" t="s">
        <v>14</v>
      </c>
      <c r="H564">
        <v>26</v>
      </c>
      <c r="I564">
        <f t="shared" si="34"/>
        <v>48.807692307692307</v>
      </c>
      <c r="J564" t="s">
        <v>98</v>
      </c>
      <c r="K564" t="s">
        <v>99</v>
      </c>
      <c r="L564">
        <v>1552366800</v>
      </c>
      <c r="M564" s="7">
        <f t="shared" si="32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8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138.02702702702703</v>
      </c>
      <c r="G565" s="10" t="s">
        <v>20</v>
      </c>
      <c r="H565">
        <v>85</v>
      </c>
      <c r="I565">
        <f t="shared" si="34"/>
        <v>60.082352941176474</v>
      </c>
      <c r="J565" t="s">
        <v>26</v>
      </c>
      <c r="K565" t="s">
        <v>27</v>
      </c>
      <c r="L565">
        <v>1542088800</v>
      </c>
      <c r="M565" s="7">
        <f t="shared" si="32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8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83.813278008298752</v>
      </c>
      <c r="G566" s="10" t="s">
        <v>14</v>
      </c>
      <c r="H566">
        <v>1790</v>
      </c>
      <c r="I566">
        <f t="shared" si="34"/>
        <v>78.990502793296088</v>
      </c>
      <c r="J566" t="s">
        <v>21</v>
      </c>
      <c r="K566" t="s">
        <v>22</v>
      </c>
      <c r="L566">
        <v>1426395600</v>
      </c>
      <c r="M566" s="7">
        <f t="shared" si="32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8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204.60063224446787</v>
      </c>
      <c r="G567" s="10" t="s">
        <v>20</v>
      </c>
      <c r="H567">
        <v>3596</v>
      </c>
      <c r="I567">
        <f t="shared" si="34"/>
        <v>53.99499443826474</v>
      </c>
      <c r="J567" t="s">
        <v>21</v>
      </c>
      <c r="K567" t="s">
        <v>22</v>
      </c>
      <c r="L567">
        <v>1321336800</v>
      </c>
      <c r="M567" s="7">
        <f t="shared" si="32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8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44.344086021505376</v>
      </c>
      <c r="G568" s="10" t="s">
        <v>14</v>
      </c>
      <c r="H568">
        <v>37</v>
      </c>
      <c r="I568">
        <f t="shared" si="34"/>
        <v>111.45945945945945</v>
      </c>
      <c r="J568" t="s">
        <v>21</v>
      </c>
      <c r="K568" t="s">
        <v>22</v>
      </c>
      <c r="L568">
        <v>1456293600</v>
      </c>
      <c r="M568" s="7">
        <f t="shared" si="32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2" x14ac:dyDescent="0.8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218.60294117647058</v>
      </c>
      <c r="G569" s="10" t="s">
        <v>20</v>
      </c>
      <c r="H569">
        <v>244</v>
      </c>
      <c r="I569">
        <f t="shared" si="34"/>
        <v>60.922131147540981</v>
      </c>
      <c r="J569" t="s">
        <v>21</v>
      </c>
      <c r="K569" t="s">
        <v>22</v>
      </c>
      <c r="L569">
        <v>1404968400</v>
      </c>
      <c r="M569" s="7">
        <f t="shared" si="32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8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186.03314917127071</v>
      </c>
      <c r="G570" s="10" t="s">
        <v>20</v>
      </c>
      <c r="H570">
        <v>5180</v>
      </c>
      <c r="I570">
        <f t="shared" si="34"/>
        <v>26.0015444015444</v>
      </c>
      <c r="J570" t="s">
        <v>21</v>
      </c>
      <c r="K570" t="s">
        <v>22</v>
      </c>
      <c r="L570">
        <v>1279170000</v>
      </c>
      <c r="M570" s="7">
        <f t="shared" si="32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8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237.33830845771143</v>
      </c>
      <c r="G571" s="10" t="s">
        <v>20</v>
      </c>
      <c r="H571">
        <v>589</v>
      </c>
      <c r="I571">
        <f t="shared" si="34"/>
        <v>80.993208828522924</v>
      </c>
      <c r="J571" t="s">
        <v>107</v>
      </c>
      <c r="K571" t="s">
        <v>108</v>
      </c>
      <c r="L571">
        <v>1294725600</v>
      </c>
      <c r="M571" s="7">
        <f t="shared" si="32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8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305.65384615384613</v>
      </c>
      <c r="G572" s="10" t="s">
        <v>20</v>
      </c>
      <c r="H572">
        <v>2725</v>
      </c>
      <c r="I572">
        <f t="shared" si="34"/>
        <v>34.995963302752294</v>
      </c>
      <c r="J572" t="s">
        <v>21</v>
      </c>
      <c r="K572" t="s">
        <v>22</v>
      </c>
      <c r="L572">
        <v>1419055200</v>
      </c>
      <c r="M572" s="7">
        <f t="shared" si="32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8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94.142857142857139</v>
      </c>
      <c r="G573" s="10" t="s">
        <v>14</v>
      </c>
      <c r="H573">
        <v>35</v>
      </c>
      <c r="I573">
        <f t="shared" si="34"/>
        <v>94.142857142857139</v>
      </c>
      <c r="J573" t="s">
        <v>107</v>
      </c>
      <c r="K573" t="s">
        <v>108</v>
      </c>
      <c r="L573">
        <v>1434690000</v>
      </c>
      <c r="M573" s="7">
        <f t="shared" si="32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8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54.400000000000006</v>
      </c>
      <c r="G574" s="10" t="s">
        <v>74</v>
      </c>
      <c r="H574">
        <v>94</v>
      </c>
      <c r="I574">
        <f t="shared" si="34"/>
        <v>52.085106382978722</v>
      </c>
      <c r="J574" t="s">
        <v>21</v>
      </c>
      <c r="K574" t="s">
        <v>22</v>
      </c>
      <c r="L574">
        <v>1443416400</v>
      </c>
      <c r="M574" s="7">
        <f t="shared" si="32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8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111.88059701492537</v>
      </c>
      <c r="G575" s="10" t="s">
        <v>20</v>
      </c>
      <c r="H575">
        <v>300</v>
      </c>
      <c r="I575">
        <f t="shared" si="34"/>
        <v>24.986666666666668</v>
      </c>
      <c r="J575" t="s">
        <v>21</v>
      </c>
      <c r="K575" t="s">
        <v>22</v>
      </c>
      <c r="L575">
        <v>1399006800</v>
      </c>
      <c r="M575" s="7">
        <f t="shared" si="32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8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369.14814814814815</v>
      </c>
      <c r="G576" s="10" t="s">
        <v>20</v>
      </c>
      <c r="H576">
        <v>144</v>
      </c>
      <c r="I576">
        <f t="shared" si="34"/>
        <v>69.215277777777771</v>
      </c>
      <c r="J576" t="s">
        <v>21</v>
      </c>
      <c r="K576" t="s">
        <v>22</v>
      </c>
      <c r="L576">
        <v>1575698400</v>
      </c>
      <c r="M576" s="7">
        <f t="shared" si="32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8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62.930372148859547</v>
      </c>
      <c r="G577" s="10" t="s">
        <v>14</v>
      </c>
      <c r="H577">
        <v>558</v>
      </c>
      <c r="I577">
        <f t="shared" si="34"/>
        <v>93.944444444444443</v>
      </c>
      <c r="J577" t="s">
        <v>21</v>
      </c>
      <c r="K577" t="s">
        <v>22</v>
      </c>
      <c r="L577">
        <v>1400562000</v>
      </c>
      <c r="M577" s="7">
        <f t="shared" si="32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2" x14ac:dyDescent="0.8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64.927835051546396</v>
      </c>
      <c r="G578" s="10" t="s">
        <v>14</v>
      </c>
      <c r="H578">
        <v>64</v>
      </c>
      <c r="I578">
        <f t="shared" si="34"/>
        <v>98.40625</v>
      </c>
      <c r="J578" t="s">
        <v>21</v>
      </c>
      <c r="K578" t="s">
        <v>22</v>
      </c>
      <c r="L578">
        <v>1509512400</v>
      </c>
      <c r="M578" s="7">
        <f t="shared" ref="M578:M641" si="36">(((L578/60)/60)/24)+DATE(1970,1,1)</f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8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(E579/D579)*100</f>
        <v>18.853658536585368</v>
      </c>
      <c r="G579" s="10" t="s">
        <v>74</v>
      </c>
      <c r="H579">
        <v>37</v>
      </c>
      <c r="I579">
        <f t="shared" ref="I579:I642" si="38">IFERROR(E579/H579,"NA")</f>
        <v>41.783783783783782</v>
      </c>
      <c r="J579" t="s">
        <v>21</v>
      </c>
      <c r="K579" t="s">
        <v>22</v>
      </c>
      <c r="L579">
        <v>1299823200</v>
      </c>
      <c r="M579" s="7">
        <f t="shared" si="36"/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8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16.754404145077721</v>
      </c>
      <c r="G580" s="10" t="s">
        <v>14</v>
      </c>
      <c r="H580">
        <v>245</v>
      </c>
      <c r="I580">
        <f t="shared" si="38"/>
        <v>65.991836734693877</v>
      </c>
      <c r="J580" t="s">
        <v>21</v>
      </c>
      <c r="K580" t="s">
        <v>22</v>
      </c>
      <c r="L580">
        <v>1322719200</v>
      </c>
      <c r="M580" s="7">
        <f t="shared" si="36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8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101.11290322580646</v>
      </c>
      <c r="G581" s="10" t="s">
        <v>20</v>
      </c>
      <c r="H581">
        <v>87</v>
      </c>
      <c r="I581">
        <f t="shared" si="38"/>
        <v>72.05747126436782</v>
      </c>
      <c r="J581" t="s">
        <v>21</v>
      </c>
      <c r="K581" t="s">
        <v>22</v>
      </c>
      <c r="L581">
        <v>1312693200</v>
      </c>
      <c r="M581" s="7">
        <f t="shared" si="36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8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341.5022831050228</v>
      </c>
      <c r="G582" s="10" t="s">
        <v>20</v>
      </c>
      <c r="H582">
        <v>3116</v>
      </c>
      <c r="I582">
        <f t="shared" si="38"/>
        <v>48.003209242618745</v>
      </c>
      <c r="J582" t="s">
        <v>21</v>
      </c>
      <c r="K582" t="s">
        <v>22</v>
      </c>
      <c r="L582">
        <v>1393394400</v>
      </c>
      <c r="M582" s="7">
        <f t="shared" si="36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8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64.016666666666666</v>
      </c>
      <c r="G583" s="10" t="s">
        <v>14</v>
      </c>
      <c r="H583">
        <v>71</v>
      </c>
      <c r="I583">
        <f t="shared" si="38"/>
        <v>54.098591549295776</v>
      </c>
      <c r="J583" t="s">
        <v>21</v>
      </c>
      <c r="K583" t="s">
        <v>22</v>
      </c>
      <c r="L583">
        <v>1304053200</v>
      </c>
      <c r="M583" s="7">
        <f t="shared" si="36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8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52.080459770114942</v>
      </c>
      <c r="G584" s="10" t="s">
        <v>14</v>
      </c>
      <c r="H584">
        <v>42</v>
      </c>
      <c r="I584">
        <f t="shared" si="38"/>
        <v>107.88095238095238</v>
      </c>
      <c r="J584" t="s">
        <v>21</v>
      </c>
      <c r="K584" t="s">
        <v>22</v>
      </c>
      <c r="L584">
        <v>1433912400</v>
      </c>
      <c r="M584" s="7">
        <f t="shared" si="36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2" x14ac:dyDescent="0.8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322.40211640211641</v>
      </c>
      <c r="G585" s="10" t="s">
        <v>20</v>
      </c>
      <c r="H585">
        <v>909</v>
      </c>
      <c r="I585">
        <f t="shared" si="38"/>
        <v>67.034103410341032</v>
      </c>
      <c r="J585" t="s">
        <v>21</v>
      </c>
      <c r="K585" t="s">
        <v>22</v>
      </c>
      <c r="L585">
        <v>1329717600</v>
      </c>
      <c r="M585" s="7">
        <f t="shared" si="36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8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119.50810185185186</v>
      </c>
      <c r="G586" s="10" t="s">
        <v>20</v>
      </c>
      <c r="H586">
        <v>1613</v>
      </c>
      <c r="I586">
        <f t="shared" si="38"/>
        <v>64.01425914445133</v>
      </c>
      <c r="J586" t="s">
        <v>21</v>
      </c>
      <c r="K586" t="s">
        <v>22</v>
      </c>
      <c r="L586">
        <v>1335330000</v>
      </c>
      <c r="M586" s="7">
        <f t="shared" si="36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8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146.79775280898878</v>
      </c>
      <c r="G587" s="10" t="s">
        <v>20</v>
      </c>
      <c r="H587">
        <v>136</v>
      </c>
      <c r="I587">
        <f t="shared" si="38"/>
        <v>96.066176470588232</v>
      </c>
      <c r="J587" t="s">
        <v>21</v>
      </c>
      <c r="K587" t="s">
        <v>22</v>
      </c>
      <c r="L587">
        <v>1268888400</v>
      </c>
      <c r="M587" s="7">
        <f t="shared" si="36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8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950.57142857142856</v>
      </c>
      <c r="G588" s="10" t="s">
        <v>20</v>
      </c>
      <c r="H588">
        <v>130</v>
      </c>
      <c r="I588">
        <f t="shared" si="38"/>
        <v>51.184615384615384</v>
      </c>
      <c r="J588" t="s">
        <v>21</v>
      </c>
      <c r="K588" t="s">
        <v>22</v>
      </c>
      <c r="L588">
        <v>1289973600</v>
      </c>
      <c r="M588" s="7">
        <f t="shared" si="36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8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72.893617021276597</v>
      </c>
      <c r="G589" s="10" t="s">
        <v>14</v>
      </c>
      <c r="H589">
        <v>156</v>
      </c>
      <c r="I589">
        <f t="shared" si="38"/>
        <v>43.92307692307692</v>
      </c>
      <c r="J589" t="s">
        <v>15</v>
      </c>
      <c r="K589" t="s">
        <v>16</v>
      </c>
      <c r="L589">
        <v>1547877600</v>
      </c>
      <c r="M589" s="7">
        <f t="shared" si="36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8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79.008248730964468</v>
      </c>
      <c r="G590" s="10" t="s">
        <v>14</v>
      </c>
      <c r="H590">
        <v>1368</v>
      </c>
      <c r="I590">
        <f t="shared" si="38"/>
        <v>91.021198830409361</v>
      </c>
      <c r="J590" t="s">
        <v>40</v>
      </c>
      <c r="K590" t="s">
        <v>41</v>
      </c>
      <c r="L590">
        <v>1269493200</v>
      </c>
      <c r="M590" s="7">
        <f t="shared" si="36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8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64.721518987341781</v>
      </c>
      <c r="G591" s="10" t="s">
        <v>14</v>
      </c>
      <c r="H591">
        <v>102</v>
      </c>
      <c r="I591">
        <f t="shared" si="38"/>
        <v>50.127450980392155</v>
      </c>
      <c r="J591" t="s">
        <v>21</v>
      </c>
      <c r="K591" t="s">
        <v>22</v>
      </c>
      <c r="L591">
        <v>1436072400</v>
      </c>
      <c r="M591" s="7">
        <f t="shared" si="36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2" x14ac:dyDescent="0.8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82.028169014084511</v>
      </c>
      <c r="G592" s="10" t="s">
        <v>14</v>
      </c>
      <c r="H592">
        <v>86</v>
      </c>
      <c r="I592">
        <f t="shared" si="38"/>
        <v>67.720930232558146</v>
      </c>
      <c r="J592" t="s">
        <v>26</v>
      </c>
      <c r="K592" t="s">
        <v>27</v>
      </c>
      <c r="L592">
        <v>1419141600</v>
      </c>
      <c r="M592" s="7">
        <f t="shared" si="36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8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1037.6666666666667</v>
      </c>
      <c r="G593" s="10" t="s">
        <v>20</v>
      </c>
      <c r="H593">
        <v>102</v>
      </c>
      <c r="I593">
        <f t="shared" si="38"/>
        <v>61.03921568627451</v>
      </c>
      <c r="J593" t="s">
        <v>21</v>
      </c>
      <c r="K593" t="s">
        <v>22</v>
      </c>
      <c r="L593">
        <v>1279083600</v>
      </c>
      <c r="M593" s="7">
        <f t="shared" si="36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2" x14ac:dyDescent="0.8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12.910076530612244</v>
      </c>
      <c r="G594" s="10" t="s">
        <v>14</v>
      </c>
      <c r="H594">
        <v>253</v>
      </c>
      <c r="I594">
        <f t="shared" si="38"/>
        <v>80.011857707509876</v>
      </c>
      <c r="J594" t="s">
        <v>21</v>
      </c>
      <c r="K594" t="s">
        <v>22</v>
      </c>
      <c r="L594">
        <v>1401426000</v>
      </c>
      <c r="M594" s="7">
        <f t="shared" si="36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8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154.84210526315789</v>
      </c>
      <c r="G595" s="10" t="s">
        <v>20</v>
      </c>
      <c r="H595">
        <v>4006</v>
      </c>
      <c r="I595">
        <f t="shared" si="38"/>
        <v>47.001497753369947</v>
      </c>
      <c r="J595" t="s">
        <v>21</v>
      </c>
      <c r="K595" t="s">
        <v>22</v>
      </c>
      <c r="L595">
        <v>1395810000</v>
      </c>
      <c r="M595" s="7">
        <f t="shared" si="36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2" x14ac:dyDescent="0.8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7.0991735537190088</v>
      </c>
      <c r="G596" s="10" t="s">
        <v>14</v>
      </c>
      <c r="H596">
        <v>157</v>
      </c>
      <c r="I596">
        <f t="shared" si="38"/>
        <v>71.127388535031841</v>
      </c>
      <c r="J596" t="s">
        <v>21</v>
      </c>
      <c r="K596" t="s">
        <v>22</v>
      </c>
      <c r="L596">
        <v>1467003600</v>
      </c>
      <c r="M596" s="7">
        <f t="shared" si="36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2" x14ac:dyDescent="0.8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208.52773826458036</v>
      </c>
      <c r="G597" s="10" t="s">
        <v>20</v>
      </c>
      <c r="H597">
        <v>1629</v>
      </c>
      <c r="I597">
        <f t="shared" si="38"/>
        <v>89.99079189686924</v>
      </c>
      <c r="J597" t="s">
        <v>21</v>
      </c>
      <c r="K597" t="s">
        <v>22</v>
      </c>
      <c r="L597">
        <v>1268715600</v>
      </c>
      <c r="M597" s="7">
        <f t="shared" si="36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8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99.683544303797461</v>
      </c>
      <c r="G598" s="10" t="s">
        <v>14</v>
      </c>
      <c r="H598">
        <v>183</v>
      </c>
      <c r="I598">
        <f t="shared" si="38"/>
        <v>43.032786885245905</v>
      </c>
      <c r="J598" t="s">
        <v>21</v>
      </c>
      <c r="K598" t="s">
        <v>22</v>
      </c>
      <c r="L598">
        <v>1457157600</v>
      </c>
      <c r="M598" s="7">
        <f t="shared" si="36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8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201.59756097560978</v>
      </c>
      <c r="G599" s="10" t="s">
        <v>20</v>
      </c>
      <c r="H599">
        <v>2188</v>
      </c>
      <c r="I599">
        <f t="shared" si="38"/>
        <v>67.997714808043881</v>
      </c>
      <c r="J599" t="s">
        <v>21</v>
      </c>
      <c r="K599" t="s">
        <v>22</v>
      </c>
      <c r="L599">
        <v>1573970400</v>
      </c>
      <c r="M599" s="7">
        <f t="shared" si="36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8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162.09032258064516</v>
      </c>
      <c r="G600" s="10" t="s">
        <v>20</v>
      </c>
      <c r="H600">
        <v>2409</v>
      </c>
      <c r="I600">
        <f t="shared" si="38"/>
        <v>73.004566210045667</v>
      </c>
      <c r="J600" t="s">
        <v>107</v>
      </c>
      <c r="K600" t="s">
        <v>108</v>
      </c>
      <c r="L600">
        <v>1276578000</v>
      </c>
      <c r="M600" s="7">
        <f t="shared" si="36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2" x14ac:dyDescent="0.8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3.6436208125445471</v>
      </c>
      <c r="G601" s="10" t="s">
        <v>14</v>
      </c>
      <c r="H601">
        <v>82</v>
      </c>
      <c r="I601">
        <f t="shared" si="38"/>
        <v>62.341463414634148</v>
      </c>
      <c r="J601" t="s">
        <v>36</v>
      </c>
      <c r="K601" t="s">
        <v>37</v>
      </c>
      <c r="L601">
        <v>1423720800</v>
      </c>
      <c r="M601" s="7">
        <f t="shared" si="36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8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s="10" t="s">
        <v>14</v>
      </c>
      <c r="H602">
        <v>1</v>
      </c>
      <c r="I602">
        <f t="shared" si="38"/>
        <v>5</v>
      </c>
      <c r="J602" t="s">
        <v>40</v>
      </c>
      <c r="K602" t="s">
        <v>41</v>
      </c>
      <c r="L602">
        <v>1375160400</v>
      </c>
      <c r="M602" s="7">
        <f t="shared" si="36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8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206.63492063492063</v>
      </c>
      <c r="G603" s="10" t="s">
        <v>20</v>
      </c>
      <c r="H603">
        <v>194</v>
      </c>
      <c r="I603">
        <f t="shared" si="38"/>
        <v>67.103092783505161</v>
      </c>
      <c r="J603" t="s">
        <v>21</v>
      </c>
      <c r="K603" t="s">
        <v>22</v>
      </c>
      <c r="L603">
        <v>1401426000</v>
      </c>
      <c r="M603" s="7">
        <f t="shared" si="36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2" x14ac:dyDescent="0.8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128.23628691983123</v>
      </c>
      <c r="G604" s="10" t="s">
        <v>20</v>
      </c>
      <c r="H604">
        <v>1140</v>
      </c>
      <c r="I604">
        <f t="shared" si="38"/>
        <v>79.978947368421046</v>
      </c>
      <c r="J604" t="s">
        <v>21</v>
      </c>
      <c r="K604" t="s">
        <v>22</v>
      </c>
      <c r="L604">
        <v>1433480400</v>
      </c>
      <c r="M604" s="7">
        <f t="shared" si="36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8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119.66037735849055</v>
      </c>
      <c r="G605" s="10" t="s">
        <v>20</v>
      </c>
      <c r="H605">
        <v>102</v>
      </c>
      <c r="I605">
        <f t="shared" si="38"/>
        <v>62.176470588235297</v>
      </c>
      <c r="J605" t="s">
        <v>21</v>
      </c>
      <c r="K605" t="s">
        <v>22</v>
      </c>
      <c r="L605">
        <v>1555563600</v>
      </c>
      <c r="M605" s="7">
        <f t="shared" si="36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8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170.73055242390078</v>
      </c>
      <c r="G606" s="10" t="s">
        <v>20</v>
      </c>
      <c r="H606">
        <v>2857</v>
      </c>
      <c r="I606">
        <f t="shared" si="38"/>
        <v>53.005950297514879</v>
      </c>
      <c r="J606" t="s">
        <v>21</v>
      </c>
      <c r="K606" t="s">
        <v>22</v>
      </c>
      <c r="L606">
        <v>1295676000</v>
      </c>
      <c r="M606" s="7">
        <f t="shared" si="36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8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187.21212121212122</v>
      </c>
      <c r="G607" s="10" t="s">
        <v>20</v>
      </c>
      <c r="H607">
        <v>107</v>
      </c>
      <c r="I607">
        <f t="shared" si="38"/>
        <v>57.738317757009348</v>
      </c>
      <c r="J607" t="s">
        <v>21</v>
      </c>
      <c r="K607" t="s">
        <v>22</v>
      </c>
      <c r="L607">
        <v>1443848400</v>
      </c>
      <c r="M607" s="7">
        <f t="shared" si="36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8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188.38235294117646</v>
      </c>
      <c r="G608" s="10" t="s">
        <v>20</v>
      </c>
      <c r="H608">
        <v>160</v>
      </c>
      <c r="I608">
        <f t="shared" si="38"/>
        <v>40.03125</v>
      </c>
      <c r="J608" t="s">
        <v>40</v>
      </c>
      <c r="K608" t="s">
        <v>41</v>
      </c>
      <c r="L608">
        <v>1457330400</v>
      </c>
      <c r="M608" s="7">
        <f t="shared" si="36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8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131.29869186046511</v>
      </c>
      <c r="G609" s="10" t="s">
        <v>20</v>
      </c>
      <c r="H609">
        <v>2230</v>
      </c>
      <c r="I609">
        <f t="shared" si="38"/>
        <v>81.016591928251117</v>
      </c>
      <c r="J609" t="s">
        <v>21</v>
      </c>
      <c r="K609" t="s">
        <v>22</v>
      </c>
      <c r="L609">
        <v>1395550800</v>
      </c>
      <c r="M609" s="7">
        <f t="shared" si="36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8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283.97435897435901</v>
      </c>
      <c r="G610" s="10" t="s">
        <v>20</v>
      </c>
      <c r="H610">
        <v>316</v>
      </c>
      <c r="I610">
        <f t="shared" si="38"/>
        <v>35.047468354430379</v>
      </c>
      <c r="J610" t="s">
        <v>21</v>
      </c>
      <c r="K610" t="s">
        <v>22</v>
      </c>
      <c r="L610">
        <v>1551852000</v>
      </c>
      <c r="M610" s="7">
        <f t="shared" si="36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8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120.41999999999999</v>
      </c>
      <c r="G611" s="10" t="s">
        <v>20</v>
      </c>
      <c r="H611">
        <v>117</v>
      </c>
      <c r="I611">
        <f t="shared" si="38"/>
        <v>102.92307692307692</v>
      </c>
      <c r="J611" t="s">
        <v>21</v>
      </c>
      <c r="K611" t="s">
        <v>22</v>
      </c>
      <c r="L611">
        <v>1547618400</v>
      </c>
      <c r="M611" s="7">
        <f t="shared" si="36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2" x14ac:dyDescent="0.8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419.0560747663551</v>
      </c>
      <c r="G612" s="10" t="s">
        <v>20</v>
      </c>
      <c r="H612">
        <v>6406</v>
      </c>
      <c r="I612">
        <f t="shared" si="38"/>
        <v>27.998126756166094</v>
      </c>
      <c r="J612" t="s">
        <v>21</v>
      </c>
      <c r="K612" t="s">
        <v>22</v>
      </c>
      <c r="L612">
        <v>1355637600</v>
      </c>
      <c r="M612" s="7">
        <f t="shared" si="36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8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13.853658536585368</v>
      </c>
      <c r="G613" s="10" t="s">
        <v>74</v>
      </c>
      <c r="H613">
        <v>15</v>
      </c>
      <c r="I613">
        <f t="shared" si="38"/>
        <v>75.733333333333334</v>
      </c>
      <c r="J613" t="s">
        <v>21</v>
      </c>
      <c r="K613" t="s">
        <v>22</v>
      </c>
      <c r="L613">
        <v>1374728400</v>
      </c>
      <c r="M613" s="7">
        <f t="shared" si="36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8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139.43548387096774</v>
      </c>
      <c r="G614" s="10" t="s">
        <v>20</v>
      </c>
      <c r="H614">
        <v>192</v>
      </c>
      <c r="I614">
        <f t="shared" si="38"/>
        <v>45.026041666666664</v>
      </c>
      <c r="J614" t="s">
        <v>21</v>
      </c>
      <c r="K614" t="s">
        <v>22</v>
      </c>
      <c r="L614">
        <v>1287810000</v>
      </c>
      <c r="M614" s="7">
        <f t="shared" si="36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8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s="10" t="s">
        <v>20</v>
      </c>
      <c r="H615">
        <v>26</v>
      </c>
      <c r="I615">
        <f t="shared" si="38"/>
        <v>73.615384615384613</v>
      </c>
      <c r="J615" t="s">
        <v>15</v>
      </c>
      <c r="K615" t="s">
        <v>16</v>
      </c>
      <c r="L615">
        <v>1503723600</v>
      </c>
      <c r="M615" s="7">
        <f t="shared" si="36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2" x14ac:dyDescent="0.8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155.49056603773585</v>
      </c>
      <c r="G616" s="10" t="s">
        <v>20</v>
      </c>
      <c r="H616">
        <v>723</v>
      </c>
      <c r="I616">
        <f t="shared" si="38"/>
        <v>56.991701244813278</v>
      </c>
      <c r="J616" t="s">
        <v>21</v>
      </c>
      <c r="K616" t="s">
        <v>22</v>
      </c>
      <c r="L616">
        <v>1484114400</v>
      </c>
      <c r="M616" s="7">
        <f t="shared" si="36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8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170.44705882352943</v>
      </c>
      <c r="G617" s="10" t="s">
        <v>20</v>
      </c>
      <c r="H617">
        <v>170</v>
      </c>
      <c r="I617">
        <f t="shared" si="38"/>
        <v>85.223529411764702</v>
      </c>
      <c r="J617" t="s">
        <v>107</v>
      </c>
      <c r="K617" t="s">
        <v>108</v>
      </c>
      <c r="L617">
        <v>1461906000</v>
      </c>
      <c r="M617" s="7">
        <f t="shared" si="36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8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189.515625</v>
      </c>
      <c r="G618" s="10" t="s">
        <v>20</v>
      </c>
      <c r="H618">
        <v>238</v>
      </c>
      <c r="I618">
        <f t="shared" si="38"/>
        <v>50.962184873949582</v>
      </c>
      <c r="J618" t="s">
        <v>40</v>
      </c>
      <c r="K618" t="s">
        <v>41</v>
      </c>
      <c r="L618">
        <v>1379653200</v>
      </c>
      <c r="M618" s="7">
        <f t="shared" si="36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8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249.71428571428572</v>
      </c>
      <c r="G619" s="10" t="s">
        <v>20</v>
      </c>
      <c r="H619">
        <v>55</v>
      </c>
      <c r="I619">
        <f t="shared" si="38"/>
        <v>63.563636363636363</v>
      </c>
      <c r="J619" t="s">
        <v>21</v>
      </c>
      <c r="K619" t="s">
        <v>22</v>
      </c>
      <c r="L619">
        <v>1401858000</v>
      </c>
      <c r="M619" s="7">
        <f t="shared" si="36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8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48.860523665659613</v>
      </c>
      <c r="G620" s="10" t="s">
        <v>14</v>
      </c>
      <c r="H620">
        <v>1198</v>
      </c>
      <c r="I620">
        <f t="shared" si="38"/>
        <v>80.999165275459092</v>
      </c>
      <c r="J620" t="s">
        <v>21</v>
      </c>
      <c r="K620" t="s">
        <v>22</v>
      </c>
      <c r="L620">
        <v>1367470800</v>
      </c>
      <c r="M620" s="7">
        <f t="shared" si="36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8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28.461970393057683</v>
      </c>
      <c r="G621" s="10" t="s">
        <v>14</v>
      </c>
      <c r="H621">
        <v>648</v>
      </c>
      <c r="I621">
        <f t="shared" si="38"/>
        <v>86.044753086419746</v>
      </c>
      <c r="J621" t="s">
        <v>21</v>
      </c>
      <c r="K621" t="s">
        <v>22</v>
      </c>
      <c r="L621">
        <v>1304658000</v>
      </c>
      <c r="M621" s="7">
        <f t="shared" si="36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8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268.02325581395348</v>
      </c>
      <c r="G622" s="10" t="s">
        <v>20</v>
      </c>
      <c r="H622">
        <v>128</v>
      </c>
      <c r="I622">
        <f t="shared" si="38"/>
        <v>90.0390625</v>
      </c>
      <c r="J622" t="s">
        <v>26</v>
      </c>
      <c r="K622" t="s">
        <v>27</v>
      </c>
      <c r="L622">
        <v>1467954000</v>
      </c>
      <c r="M622" s="7">
        <f t="shared" si="36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8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619.80078125</v>
      </c>
      <c r="G623" s="10" t="s">
        <v>20</v>
      </c>
      <c r="H623">
        <v>2144</v>
      </c>
      <c r="I623">
        <f t="shared" si="38"/>
        <v>74.006063432835816</v>
      </c>
      <c r="J623" t="s">
        <v>21</v>
      </c>
      <c r="K623" t="s">
        <v>22</v>
      </c>
      <c r="L623">
        <v>1473742800</v>
      </c>
      <c r="M623" s="7">
        <f t="shared" si="36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8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3.1301587301587301</v>
      </c>
      <c r="G624" s="10" t="s">
        <v>14</v>
      </c>
      <c r="H624">
        <v>64</v>
      </c>
      <c r="I624">
        <f t="shared" si="38"/>
        <v>92.4375</v>
      </c>
      <c r="J624" t="s">
        <v>21</v>
      </c>
      <c r="K624" t="s">
        <v>22</v>
      </c>
      <c r="L624">
        <v>1523768400</v>
      </c>
      <c r="M624" s="7">
        <f t="shared" si="36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8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159.92152704135739</v>
      </c>
      <c r="G625" s="10" t="s">
        <v>20</v>
      </c>
      <c r="H625">
        <v>2693</v>
      </c>
      <c r="I625">
        <f t="shared" si="38"/>
        <v>55.999257333828446</v>
      </c>
      <c r="J625" t="s">
        <v>40</v>
      </c>
      <c r="K625" t="s">
        <v>41</v>
      </c>
      <c r="L625">
        <v>1437022800</v>
      </c>
      <c r="M625" s="7">
        <f t="shared" si="36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8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279.39215686274508</v>
      </c>
      <c r="G626" s="10" t="s">
        <v>20</v>
      </c>
      <c r="H626">
        <v>432</v>
      </c>
      <c r="I626">
        <f t="shared" si="38"/>
        <v>32.983796296296298</v>
      </c>
      <c r="J626" t="s">
        <v>21</v>
      </c>
      <c r="K626" t="s">
        <v>22</v>
      </c>
      <c r="L626">
        <v>1422165600</v>
      </c>
      <c r="M626" s="7">
        <f t="shared" si="36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2" x14ac:dyDescent="0.8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77.373333333333335</v>
      </c>
      <c r="G627" s="10" t="s">
        <v>14</v>
      </c>
      <c r="H627">
        <v>62</v>
      </c>
      <c r="I627">
        <f t="shared" si="38"/>
        <v>93.596774193548384</v>
      </c>
      <c r="J627" t="s">
        <v>21</v>
      </c>
      <c r="K627" t="s">
        <v>22</v>
      </c>
      <c r="L627">
        <v>1580104800</v>
      </c>
      <c r="M627" s="7">
        <f t="shared" si="36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2" x14ac:dyDescent="0.8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206.32812500000003</v>
      </c>
      <c r="G628" s="10" t="s">
        <v>20</v>
      </c>
      <c r="H628">
        <v>189</v>
      </c>
      <c r="I628">
        <f t="shared" si="38"/>
        <v>69.867724867724874</v>
      </c>
      <c r="J628" t="s">
        <v>21</v>
      </c>
      <c r="K628" t="s">
        <v>22</v>
      </c>
      <c r="L628">
        <v>1285650000</v>
      </c>
      <c r="M628" s="7">
        <f t="shared" si="36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8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694.25</v>
      </c>
      <c r="G629" s="10" t="s">
        <v>20</v>
      </c>
      <c r="H629">
        <v>154</v>
      </c>
      <c r="I629">
        <f t="shared" si="38"/>
        <v>72.129870129870127</v>
      </c>
      <c r="J629" t="s">
        <v>40</v>
      </c>
      <c r="K629" t="s">
        <v>41</v>
      </c>
      <c r="L629">
        <v>1276664400</v>
      </c>
      <c r="M629" s="7">
        <f t="shared" si="36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8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151.78947368421052</v>
      </c>
      <c r="G630" s="10" t="s">
        <v>20</v>
      </c>
      <c r="H630">
        <v>96</v>
      </c>
      <c r="I630">
        <f t="shared" si="38"/>
        <v>30.041666666666668</v>
      </c>
      <c r="J630" t="s">
        <v>21</v>
      </c>
      <c r="K630" t="s">
        <v>22</v>
      </c>
      <c r="L630">
        <v>1286168400</v>
      </c>
      <c r="M630" s="7">
        <f t="shared" si="36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8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64.58207217694995</v>
      </c>
      <c r="G631" s="10" t="s">
        <v>14</v>
      </c>
      <c r="H631">
        <v>750</v>
      </c>
      <c r="I631">
        <f t="shared" si="38"/>
        <v>73.968000000000004</v>
      </c>
      <c r="J631" t="s">
        <v>21</v>
      </c>
      <c r="K631" t="s">
        <v>22</v>
      </c>
      <c r="L631">
        <v>1467781200</v>
      </c>
      <c r="M631" s="7">
        <f t="shared" si="36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8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62.873684210526314</v>
      </c>
      <c r="G632" s="10" t="s">
        <v>74</v>
      </c>
      <c r="H632">
        <v>87</v>
      </c>
      <c r="I632">
        <f t="shared" si="38"/>
        <v>68.65517241379311</v>
      </c>
      <c r="J632" t="s">
        <v>21</v>
      </c>
      <c r="K632" t="s">
        <v>22</v>
      </c>
      <c r="L632">
        <v>1556686800</v>
      </c>
      <c r="M632" s="7">
        <f t="shared" si="36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8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310.39864864864865</v>
      </c>
      <c r="G633" s="10" t="s">
        <v>20</v>
      </c>
      <c r="H633">
        <v>3063</v>
      </c>
      <c r="I633">
        <f t="shared" si="38"/>
        <v>59.992164544564154</v>
      </c>
      <c r="J633" t="s">
        <v>21</v>
      </c>
      <c r="K633" t="s">
        <v>22</v>
      </c>
      <c r="L633">
        <v>1553576400</v>
      </c>
      <c r="M633" s="7">
        <f t="shared" si="36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8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42.859916782246884</v>
      </c>
      <c r="G634" s="10" t="s">
        <v>47</v>
      </c>
      <c r="H634">
        <v>278</v>
      </c>
      <c r="I634">
        <f t="shared" si="38"/>
        <v>111.15827338129496</v>
      </c>
      <c r="J634" t="s">
        <v>21</v>
      </c>
      <c r="K634" t="s">
        <v>22</v>
      </c>
      <c r="L634">
        <v>1414904400</v>
      </c>
      <c r="M634" s="7">
        <f t="shared" si="36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8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83.119402985074629</v>
      </c>
      <c r="G635" s="10" t="s">
        <v>14</v>
      </c>
      <c r="H635">
        <v>105</v>
      </c>
      <c r="I635">
        <f t="shared" si="38"/>
        <v>53.038095238095238</v>
      </c>
      <c r="J635" t="s">
        <v>21</v>
      </c>
      <c r="K635" t="s">
        <v>22</v>
      </c>
      <c r="L635">
        <v>1446876000</v>
      </c>
      <c r="M635" s="7">
        <f t="shared" si="36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8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78.531302876480552</v>
      </c>
      <c r="G636" s="10" t="s">
        <v>74</v>
      </c>
      <c r="H636">
        <v>1658</v>
      </c>
      <c r="I636">
        <f t="shared" si="38"/>
        <v>55.985524728588658</v>
      </c>
      <c r="J636" t="s">
        <v>21</v>
      </c>
      <c r="K636" t="s">
        <v>22</v>
      </c>
      <c r="L636">
        <v>1490418000</v>
      </c>
      <c r="M636" s="7">
        <f t="shared" si="36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8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114.09352517985612</v>
      </c>
      <c r="G637" s="10" t="s">
        <v>20</v>
      </c>
      <c r="H637">
        <v>2266</v>
      </c>
      <c r="I637">
        <f t="shared" si="38"/>
        <v>69.986760812003524</v>
      </c>
      <c r="J637" t="s">
        <v>21</v>
      </c>
      <c r="K637" t="s">
        <v>22</v>
      </c>
      <c r="L637">
        <v>1360389600</v>
      </c>
      <c r="M637" s="7">
        <f t="shared" si="36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8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64.537683358624179</v>
      </c>
      <c r="G638" s="10" t="s">
        <v>14</v>
      </c>
      <c r="H638">
        <v>2604</v>
      </c>
      <c r="I638">
        <f t="shared" si="38"/>
        <v>48.998079877112133</v>
      </c>
      <c r="J638" t="s">
        <v>36</v>
      </c>
      <c r="K638" t="s">
        <v>37</v>
      </c>
      <c r="L638">
        <v>1326866400</v>
      </c>
      <c r="M638" s="7">
        <f t="shared" si="36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8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79.411764705882348</v>
      </c>
      <c r="G639" s="10" t="s">
        <v>14</v>
      </c>
      <c r="H639">
        <v>65</v>
      </c>
      <c r="I639">
        <f t="shared" si="38"/>
        <v>103.84615384615384</v>
      </c>
      <c r="J639" t="s">
        <v>21</v>
      </c>
      <c r="K639" t="s">
        <v>22</v>
      </c>
      <c r="L639">
        <v>1479103200</v>
      </c>
      <c r="M639" s="7">
        <f t="shared" si="36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8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11.419117647058824</v>
      </c>
      <c r="G640" s="10" t="s">
        <v>14</v>
      </c>
      <c r="H640">
        <v>94</v>
      </c>
      <c r="I640">
        <f t="shared" si="38"/>
        <v>99.127659574468083</v>
      </c>
      <c r="J640" t="s">
        <v>21</v>
      </c>
      <c r="K640" t="s">
        <v>22</v>
      </c>
      <c r="L640">
        <v>1280206800</v>
      </c>
      <c r="M640" s="7">
        <f t="shared" si="36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8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56.186046511627907</v>
      </c>
      <c r="G641" s="10" t="s">
        <v>47</v>
      </c>
      <c r="H641">
        <v>45</v>
      </c>
      <c r="I641">
        <f t="shared" si="38"/>
        <v>107.37777777777778</v>
      </c>
      <c r="J641" t="s">
        <v>21</v>
      </c>
      <c r="K641" t="s">
        <v>22</v>
      </c>
      <c r="L641">
        <v>1532754000</v>
      </c>
      <c r="M641" s="7">
        <f t="shared" si="36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8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16.501669449081803</v>
      </c>
      <c r="G642" s="10" t="s">
        <v>14</v>
      </c>
      <c r="H642">
        <v>257</v>
      </c>
      <c r="I642">
        <f t="shared" si="38"/>
        <v>76.922178988326849</v>
      </c>
      <c r="J642" t="s">
        <v>21</v>
      </c>
      <c r="K642" t="s">
        <v>22</v>
      </c>
      <c r="L642">
        <v>1453096800</v>
      </c>
      <c r="M642" s="7">
        <f t="shared" ref="M642:M705" si="40">(((L642/60)/60)/24)+DATE(1970,1,1)</f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2" x14ac:dyDescent="0.8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(E643/D643)*100</f>
        <v>119.96808510638297</v>
      </c>
      <c r="G643" s="10" t="s">
        <v>20</v>
      </c>
      <c r="H643">
        <v>194</v>
      </c>
      <c r="I643">
        <f t="shared" ref="I643:I706" si="42">IFERROR(E643/H643,"NA")</f>
        <v>58.128865979381445</v>
      </c>
      <c r="J643" t="s">
        <v>98</v>
      </c>
      <c r="K643" t="s">
        <v>99</v>
      </c>
      <c r="L643">
        <v>1487570400</v>
      </c>
      <c r="M643" s="7">
        <f t="shared" si="40"/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8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145.45652173913044</v>
      </c>
      <c r="G644" s="10" t="s">
        <v>20</v>
      </c>
      <c r="H644">
        <v>129</v>
      </c>
      <c r="I644">
        <f t="shared" si="42"/>
        <v>103.73643410852713</v>
      </c>
      <c r="J644" t="s">
        <v>15</v>
      </c>
      <c r="K644" t="s">
        <v>16</v>
      </c>
      <c r="L644">
        <v>1545026400</v>
      </c>
      <c r="M644" s="7">
        <f t="shared" si="40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8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221.38255033557047</v>
      </c>
      <c r="G645" s="10" t="s">
        <v>20</v>
      </c>
      <c r="H645">
        <v>375</v>
      </c>
      <c r="I645">
        <f t="shared" si="42"/>
        <v>87.962666666666664</v>
      </c>
      <c r="J645" t="s">
        <v>21</v>
      </c>
      <c r="K645" t="s">
        <v>22</v>
      </c>
      <c r="L645">
        <v>1488348000</v>
      </c>
      <c r="M645" s="7">
        <f t="shared" si="40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8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48.396694214876035</v>
      </c>
      <c r="G646" s="10" t="s">
        <v>14</v>
      </c>
      <c r="H646">
        <v>2928</v>
      </c>
      <c r="I646">
        <f t="shared" si="42"/>
        <v>28</v>
      </c>
      <c r="J646" t="s">
        <v>15</v>
      </c>
      <c r="K646" t="s">
        <v>16</v>
      </c>
      <c r="L646">
        <v>1545112800</v>
      </c>
      <c r="M646" s="7">
        <f t="shared" si="40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8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92.911504424778755</v>
      </c>
      <c r="G647" s="10" t="s">
        <v>14</v>
      </c>
      <c r="H647">
        <v>4697</v>
      </c>
      <c r="I647">
        <f t="shared" si="42"/>
        <v>37.999361294443261</v>
      </c>
      <c r="J647" t="s">
        <v>21</v>
      </c>
      <c r="K647" t="s">
        <v>22</v>
      </c>
      <c r="L647">
        <v>1537938000</v>
      </c>
      <c r="M647" s="7">
        <f t="shared" si="40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8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88.599797365754824</v>
      </c>
      <c r="G648" s="10" t="s">
        <v>14</v>
      </c>
      <c r="H648">
        <v>2915</v>
      </c>
      <c r="I648">
        <f t="shared" si="42"/>
        <v>29.999313893653515</v>
      </c>
      <c r="J648" t="s">
        <v>21</v>
      </c>
      <c r="K648" t="s">
        <v>22</v>
      </c>
      <c r="L648">
        <v>1363150800</v>
      </c>
      <c r="M648" s="7">
        <f t="shared" si="40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8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41.4</v>
      </c>
      <c r="G649" s="10" t="s">
        <v>14</v>
      </c>
      <c r="H649">
        <v>18</v>
      </c>
      <c r="I649">
        <f t="shared" si="42"/>
        <v>103.5</v>
      </c>
      <c r="J649" t="s">
        <v>21</v>
      </c>
      <c r="K649" t="s">
        <v>22</v>
      </c>
      <c r="L649">
        <v>1523250000</v>
      </c>
      <c r="M649" s="7">
        <f t="shared" si="40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8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63.056795131845846</v>
      </c>
      <c r="G650" s="10" t="s">
        <v>74</v>
      </c>
      <c r="H650">
        <v>723</v>
      </c>
      <c r="I650">
        <f t="shared" si="42"/>
        <v>85.994467496542185</v>
      </c>
      <c r="J650" t="s">
        <v>21</v>
      </c>
      <c r="K650" t="s">
        <v>22</v>
      </c>
      <c r="L650">
        <v>1499317200</v>
      </c>
      <c r="M650" s="7">
        <f t="shared" si="40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8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48.482333607230892</v>
      </c>
      <c r="G651" s="10" t="s">
        <v>14</v>
      </c>
      <c r="H651">
        <v>602</v>
      </c>
      <c r="I651">
        <f t="shared" si="42"/>
        <v>98.011627906976742</v>
      </c>
      <c r="J651" t="s">
        <v>98</v>
      </c>
      <c r="K651" t="s">
        <v>99</v>
      </c>
      <c r="L651">
        <v>1287550800</v>
      </c>
      <c r="M651" s="7">
        <f t="shared" si="40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8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s="10" t="s">
        <v>14</v>
      </c>
      <c r="H652">
        <v>1</v>
      </c>
      <c r="I652">
        <f t="shared" si="42"/>
        <v>2</v>
      </c>
      <c r="J652" t="s">
        <v>21</v>
      </c>
      <c r="K652" t="s">
        <v>22</v>
      </c>
      <c r="L652">
        <v>1404795600</v>
      </c>
      <c r="M652" s="7">
        <f t="shared" si="40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8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88.47941026944585</v>
      </c>
      <c r="G653" s="10" t="s">
        <v>14</v>
      </c>
      <c r="H653">
        <v>3868</v>
      </c>
      <c r="I653">
        <f t="shared" si="42"/>
        <v>44.994570837642193</v>
      </c>
      <c r="J653" t="s">
        <v>107</v>
      </c>
      <c r="K653" t="s">
        <v>108</v>
      </c>
      <c r="L653">
        <v>1393048800</v>
      </c>
      <c r="M653" s="7">
        <f t="shared" si="40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8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126.84</v>
      </c>
      <c r="G654" s="10" t="s">
        <v>20</v>
      </c>
      <c r="H654">
        <v>409</v>
      </c>
      <c r="I654">
        <f t="shared" si="42"/>
        <v>31.012224938875306</v>
      </c>
      <c r="J654" t="s">
        <v>21</v>
      </c>
      <c r="K654" t="s">
        <v>22</v>
      </c>
      <c r="L654">
        <v>1470373200</v>
      </c>
      <c r="M654" s="7">
        <f t="shared" si="40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8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2338.833333333333</v>
      </c>
      <c r="G655" s="10" t="s">
        <v>20</v>
      </c>
      <c r="H655">
        <v>234</v>
      </c>
      <c r="I655">
        <f t="shared" si="42"/>
        <v>59.970085470085472</v>
      </c>
      <c r="J655" t="s">
        <v>21</v>
      </c>
      <c r="K655" t="s">
        <v>22</v>
      </c>
      <c r="L655">
        <v>1460091600</v>
      </c>
      <c r="M655" s="7">
        <f t="shared" si="40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8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508.38857142857148</v>
      </c>
      <c r="G656" s="10" t="s">
        <v>20</v>
      </c>
      <c r="H656">
        <v>3016</v>
      </c>
      <c r="I656">
        <f t="shared" si="42"/>
        <v>58.9973474801061</v>
      </c>
      <c r="J656" t="s">
        <v>21</v>
      </c>
      <c r="K656" t="s">
        <v>22</v>
      </c>
      <c r="L656">
        <v>1440392400</v>
      </c>
      <c r="M656" s="7">
        <f t="shared" si="40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8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191.47826086956522</v>
      </c>
      <c r="G657" s="10" t="s">
        <v>20</v>
      </c>
      <c r="H657">
        <v>264</v>
      </c>
      <c r="I657">
        <f t="shared" si="42"/>
        <v>50.045454545454547</v>
      </c>
      <c r="J657" t="s">
        <v>21</v>
      </c>
      <c r="K657" t="s">
        <v>22</v>
      </c>
      <c r="L657">
        <v>1488434400</v>
      </c>
      <c r="M657" s="7">
        <f t="shared" si="40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2" x14ac:dyDescent="0.8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42.127533783783782</v>
      </c>
      <c r="G658" s="10" t="s">
        <v>14</v>
      </c>
      <c r="H658">
        <v>504</v>
      </c>
      <c r="I658">
        <f t="shared" si="42"/>
        <v>98.966269841269835</v>
      </c>
      <c r="J658" t="s">
        <v>26</v>
      </c>
      <c r="K658" t="s">
        <v>27</v>
      </c>
      <c r="L658">
        <v>1514440800</v>
      </c>
      <c r="M658" s="7">
        <f t="shared" si="40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8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8.24</v>
      </c>
      <c r="G659" s="10" t="s">
        <v>14</v>
      </c>
      <c r="H659">
        <v>14</v>
      </c>
      <c r="I659">
        <f t="shared" si="42"/>
        <v>58.857142857142854</v>
      </c>
      <c r="J659" t="s">
        <v>21</v>
      </c>
      <c r="K659" t="s">
        <v>22</v>
      </c>
      <c r="L659">
        <v>1514354400</v>
      </c>
      <c r="M659" s="7">
        <f t="shared" si="40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8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60.064638783269963</v>
      </c>
      <c r="G660" s="10" t="s">
        <v>74</v>
      </c>
      <c r="H660">
        <v>390</v>
      </c>
      <c r="I660">
        <f t="shared" si="42"/>
        <v>81.010256410256417</v>
      </c>
      <c r="J660" t="s">
        <v>21</v>
      </c>
      <c r="K660" t="s">
        <v>22</v>
      </c>
      <c r="L660">
        <v>1440910800</v>
      </c>
      <c r="M660" s="7">
        <f t="shared" si="40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8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47.232808616404313</v>
      </c>
      <c r="G661" s="10" t="s">
        <v>14</v>
      </c>
      <c r="H661">
        <v>750</v>
      </c>
      <c r="I661">
        <f t="shared" si="42"/>
        <v>76.013333333333335</v>
      </c>
      <c r="J661" t="s">
        <v>40</v>
      </c>
      <c r="K661" t="s">
        <v>41</v>
      </c>
      <c r="L661">
        <v>1296108000</v>
      </c>
      <c r="M661" s="7">
        <f t="shared" si="40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8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81.736263736263737</v>
      </c>
      <c r="G662" s="10" t="s">
        <v>14</v>
      </c>
      <c r="H662">
        <v>77</v>
      </c>
      <c r="I662">
        <f t="shared" si="42"/>
        <v>96.597402597402592</v>
      </c>
      <c r="J662" t="s">
        <v>21</v>
      </c>
      <c r="K662" t="s">
        <v>22</v>
      </c>
      <c r="L662">
        <v>1440133200</v>
      </c>
      <c r="M662" s="7">
        <f t="shared" si="40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8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54.187265917603</v>
      </c>
      <c r="G663" s="10" t="s">
        <v>14</v>
      </c>
      <c r="H663">
        <v>752</v>
      </c>
      <c r="I663">
        <f t="shared" si="42"/>
        <v>76.957446808510639</v>
      </c>
      <c r="J663" t="s">
        <v>36</v>
      </c>
      <c r="K663" t="s">
        <v>37</v>
      </c>
      <c r="L663">
        <v>1332910800</v>
      </c>
      <c r="M663" s="7">
        <f t="shared" si="40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8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97.868131868131869</v>
      </c>
      <c r="G664" s="10" t="s">
        <v>14</v>
      </c>
      <c r="H664">
        <v>131</v>
      </c>
      <c r="I664">
        <f t="shared" si="42"/>
        <v>67.984732824427482</v>
      </c>
      <c r="J664" t="s">
        <v>21</v>
      </c>
      <c r="K664" t="s">
        <v>22</v>
      </c>
      <c r="L664">
        <v>1544335200</v>
      </c>
      <c r="M664" s="7">
        <f t="shared" si="40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8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77.239999999999995</v>
      </c>
      <c r="G665" s="10" t="s">
        <v>14</v>
      </c>
      <c r="H665">
        <v>87</v>
      </c>
      <c r="I665">
        <f t="shared" si="42"/>
        <v>88.781609195402297</v>
      </c>
      <c r="J665" t="s">
        <v>21</v>
      </c>
      <c r="K665" t="s">
        <v>22</v>
      </c>
      <c r="L665">
        <v>1286427600</v>
      </c>
      <c r="M665" s="7">
        <f t="shared" si="40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8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33.464735516372798</v>
      </c>
      <c r="G666" s="10" t="s">
        <v>14</v>
      </c>
      <c r="H666">
        <v>1063</v>
      </c>
      <c r="I666">
        <f t="shared" si="42"/>
        <v>24.99623706491063</v>
      </c>
      <c r="J666" t="s">
        <v>21</v>
      </c>
      <c r="K666" t="s">
        <v>22</v>
      </c>
      <c r="L666">
        <v>1329717600</v>
      </c>
      <c r="M666" s="7">
        <f t="shared" si="40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8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239.58823529411765</v>
      </c>
      <c r="G667" s="10" t="s">
        <v>20</v>
      </c>
      <c r="H667">
        <v>272</v>
      </c>
      <c r="I667">
        <f t="shared" si="42"/>
        <v>44.922794117647058</v>
      </c>
      <c r="J667" t="s">
        <v>21</v>
      </c>
      <c r="K667" t="s">
        <v>22</v>
      </c>
      <c r="L667">
        <v>1310187600</v>
      </c>
      <c r="M667" s="7">
        <f t="shared" si="40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8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64.032258064516128</v>
      </c>
      <c r="G668" s="10" t="s">
        <v>74</v>
      </c>
      <c r="H668">
        <v>25</v>
      </c>
      <c r="I668">
        <f t="shared" si="42"/>
        <v>79.400000000000006</v>
      </c>
      <c r="J668" t="s">
        <v>21</v>
      </c>
      <c r="K668" t="s">
        <v>22</v>
      </c>
      <c r="L668">
        <v>1377838800</v>
      </c>
      <c r="M668" s="7">
        <f t="shared" si="40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2" x14ac:dyDescent="0.8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176.15942028985506</v>
      </c>
      <c r="G669" s="10" t="s">
        <v>20</v>
      </c>
      <c r="H669">
        <v>419</v>
      </c>
      <c r="I669">
        <f t="shared" si="42"/>
        <v>29.009546539379475</v>
      </c>
      <c r="J669" t="s">
        <v>21</v>
      </c>
      <c r="K669" t="s">
        <v>22</v>
      </c>
      <c r="L669">
        <v>1410325200</v>
      </c>
      <c r="M669" s="7">
        <f t="shared" si="40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2" x14ac:dyDescent="0.8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20.33818181818182</v>
      </c>
      <c r="G670" s="10" t="s">
        <v>14</v>
      </c>
      <c r="H670">
        <v>76</v>
      </c>
      <c r="I670">
        <f t="shared" si="42"/>
        <v>73.59210526315789</v>
      </c>
      <c r="J670" t="s">
        <v>21</v>
      </c>
      <c r="K670" t="s">
        <v>22</v>
      </c>
      <c r="L670">
        <v>1343797200</v>
      </c>
      <c r="M670" s="7">
        <f t="shared" si="40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8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358.64754098360658</v>
      </c>
      <c r="G671" s="10" t="s">
        <v>20</v>
      </c>
      <c r="H671">
        <v>1621</v>
      </c>
      <c r="I671">
        <f t="shared" si="42"/>
        <v>107.97038864898211</v>
      </c>
      <c r="J671" t="s">
        <v>107</v>
      </c>
      <c r="K671" t="s">
        <v>108</v>
      </c>
      <c r="L671">
        <v>1498453200</v>
      </c>
      <c r="M671" s="7">
        <f t="shared" si="40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2" x14ac:dyDescent="0.8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468.85802469135803</v>
      </c>
      <c r="G672" s="10" t="s">
        <v>20</v>
      </c>
      <c r="H672">
        <v>1101</v>
      </c>
      <c r="I672">
        <f t="shared" si="42"/>
        <v>68.987284287011803</v>
      </c>
      <c r="J672" t="s">
        <v>21</v>
      </c>
      <c r="K672" t="s">
        <v>22</v>
      </c>
      <c r="L672">
        <v>1456380000</v>
      </c>
      <c r="M672" s="7">
        <f t="shared" si="40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2" x14ac:dyDescent="0.8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122.05635245901641</v>
      </c>
      <c r="G673" s="10" t="s">
        <v>20</v>
      </c>
      <c r="H673">
        <v>1073</v>
      </c>
      <c r="I673">
        <f t="shared" si="42"/>
        <v>111.02236719478098</v>
      </c>
      <c r="J673" t="s">
        <v>21</v>
      </c>
      <c r="K673" t="s">
        <v>22</v>
      </c>
      <c r="L673">
        <v>1280552400</v>
      </c>
      <c r="M673" s="7">
        <f t="shared" si="40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8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55.931783729156137</v>
      </c>
      <c r="G674" s="10" t="s">
        <v>14</v>
      </c>
      <c r="H674">
        <v>4428</v>
      </c>
      <c r="I674">
        <f t="shared" si="42"/>
        <v>24.997515808491418</v>
      </c>
      <c r="J674" t="s">
        <v>26</v>
      </c>
      <c r="K674" t="s">
        <v>27</v>
      </c>
      <c r="L674">
        <v>1521608400</v>
      </c>
      <c r="M674" s="7">
        <f t="shared" si="40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8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43.660714285714285</v>
      </c>
      <c r="G675" s="10" t="s">
        <v>14</v>
      </c>
      <c r="H675">
        <v>58</v>
      </c>
      <c r="I675">
        <f t="shared" si="42"/>
        <v>42.155172413793103</v>
      </c>
      <c r="J675" t="s">
        <v>107</v>
      </c>
      <c r="K675" t="s">
        <v>108</v>
      </c>
      <c r="L675">
        <v>1460696400</v>
      </c>
      <c r="M675" s="7">
        <f t="shared" si="40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8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33.53837141183363</v>
      </c>
      <c r="G676" s="10" t="s">
        <v>74</v>
      </c>
      <c r="H676">
        <v>1218</v>
      </c>
      <c r="I676">
        <f t="shared" si="42"/>
        <v>47.003284072249592</v>
      </c>
      <c r="J676" t="s">
        <v>21</v>
      </c>
      <c r="K676" t="s">
        <v>22</v>
      </c>
      <c r="L676">
        <v>1313730000</v>
      </c>
      <c r="M676" s="7">
        <f t="shared" si="40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8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122.97938144329896</v>
      </c>
      <c r="G677" s="10" t="s">
        <v>20</v>
      </c>
      <c r="H677">
        <v>331</v>
      </c>
      <c r="I677">
        <f t="shared" si="42"/>
        <v>36.0392749244713</v>
      </c>
      <c r="J677" t="s">
        <v>21</v>
      </c>
      <c r="K677" t="s">
        <v>22</v>
      </c>
      <c r="L677">
        <v>1568178000</v>
      </c>
      <c r="M677" s="7">
        <f t="shared" si="40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8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189.74959871589084</v>
      </c>
      <c r="G678" s="10" t="s">
        <v>20</v>
      </c>
      <c r="H678">
        <v>1170</v>
      </c>
      <c r="I678">
        <f t="shared" si="42"/>
        <v>101.03760683760684</v>
      </c>
      <c r="J678" t="s">
        <v>21</v>
      </c>
      <c r="K678" t="s">
        <v>22</v>
      </c>
      <c r="L678">
        <v>1348635600</v>
      </c>
      <c r="M678" s="7">
        <f t="shared" si="40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8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83.622641509433961</v>
      </c>
      <c r="G679" s="10" t="s">
        <v>14</v>
      </c>
      <c r="H679">
        <v>111</v>
      </c>
      <c r="I679">
        <f t="shared" si="42"/>
        <v>39.927927927927925</v>
      </c>
      <c r="J679" t="s">
        <v>21</v>
      </c>
      <c r="K679" t="s">
        <v>22</v>
      </c>
      <c r="L679">
        <v>1468126800</v>
      </c>
      <c r="M679" s="7">
        <f t="shared" si="40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8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17.968844221105527</v>
      </c>
      <c r="G680" s="10" t="s">
        <v>74</v>
      </c>
      <c r="H680">
        <v>215</v>
      </c>
      <c r="I680">
        <f t="shared" si="42"/>
        <v>83.158139534883716</v>
      </c>
      <c r="J680" t="s">
        <v>21</v>
      </c>
      <c r="K680" t="s">
        <v>22</v>
      </c>
      <c r="L680">
        <v>1547877600</v>
      </c>
      <c r="M680" s="7">
        <f t="shared" si="40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8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1036.5</v>
      </c>
      <c r="G681" s="10" t="s">
        <v>20</v>
      </c>
      <c r="H681">
        <v>363</v>
      </c>
      <c r="I681">
        <f t="shared" si="42"/>
        <v>39.97520661157025</v>
      </c>
      <c r="J681" t="s">
        <v>21</v>
      </c>
      <c r="K681" t="s">
        <v>22</v>
      </c>
      <c r="L681">
        <v>1571374800</v>
      </c>
      <c r="M681" s="7">
        <f t="shared" si="40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2" x14ac:dyDescent="0.8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97.405219780219781</v>
      </c>
      <c r="G682" s="10" t="s">
        <v>14</v>
      </c>
      <c r="H682">
        <v>2955</v>
      </c>
      <c r="I682">
        <f t="shared" si="42"/>
        <v>47.993908629441627</v>
      </c>
      <c r="J682" t="s">
        <v>21</v>
      </c>
      <c r="K682" t="s">
        <v>22</v>
      </c>
      <c r="L682">
        <v>1576303200</v>
      </c>
      <c r="M682" s="7">
        <f t="shared" si="40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2" x14ac:dyDescent="0.8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86.386203150461711</v>
      </c>
      <c r="G683" s="10" t="s">
        <v>14</v>
      </c>
      <c r="H683">
        <v>1657</v>
      </c>
      <c r="I683">
        <f t="shared" si="42"/>
        <v>95.978877489438744</v>
      </c>
      <c r="J683" t="s">
        <v>21</v>
      </c>
      <c r="K683" t="s">
        <v>22</v>
      </c>
      <c r="L683">
        <v>1324447200</v>
      </c>
      <c r="M683" s="7">
        <f t="shared" si="40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8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150.16666666666666</v>
      </c>
      <c r="G684" s="10" t="s">
        <v>20</v>
      </c>
      <c r="H684">
        <v>103</v>
      </c>
      <c r="I684">
        <f t="shared" si="42"/>
        <v>78.728155339805824</v>
      </c>
      <c r="J684" t="s">
        <v>21</v>
      </c>
      <c r="K684" t="s">
        <v>22</v>
      </c>
      <c r="L684">
        <v>1386741600</v>
      </c>
      <c r="M684" s="7">
        <f t="shared" si="40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8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358.43478260869563</v>
      </c>
      <c r="G685" s="10" t="s">
        <v>20</v>
      </c>
      <c r="H685">
        <v>147</v>
      </c>
      <c r="I685">
        <f t="shared" si="42"/>
        <v>56.081632653061227</v>
      </c>
      <c r="J685" t="s">
        <v>21</v>
      </c>
      <c r="K685" t="s">
        <v>22</v>
      </c>
      <c r="L685">
        <v>1537074000</v>
      </c>
      <c r="M685" s="7">
        <f t="shared" si="40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8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542.85714285714289</v>
      </c>
      <c r="G686" s="10" t="s">
        <v>20</v>
      </c>
      <c r="H686">
        <v>110</v>
      </c>
      <c r="I686">
        <f t="shared" si="42"/>
        <v>69.090909090909093</v>
      </c>
      <c r="J686" t="s">
        <v>15</v>
      </c>
      <c r="K686" t="s">
        <v>16</v>
      </c>
      <c r="L686">
        <v>1277787600</v>
      </c>
      <c r="M686" s="7">
        <f t="shared" si="40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8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67.500714285714281</v>
      </c>
      <c r="G687" s="10" t="s">
        <v>14</v>
      </c>
      <c r="H687">
        <v>926</v>
      </c>
      <c r="I687">
        <f t="shared" si="42"/>
        <v>102.05291576673866</v>
      </c>
      <c r="J687" t="s">
        <v>15</v>
      </c>
      <c r="K687" t="s">
        <v>16</v>
      </c>
      <c r="L687">
        <v>1440306000</v>
      </c>
      <c r="M687" s="7">
        <f t="shared" si="40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8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191.74666666666667</v>
      </c>
      <c r="G688" s="10" t="s">
        <v>20</v>
      </c>
      <c r="H688">
        <v>134</v>
      </c>
      <c r="I688">
        <f t="shared" si="42"/>
        <v>107.32089552238806</v>
      </c>
      <c r="J688" t="s">
        <v>21</v>
      </c>
      <c r="K688" t="s">
        <v>22</v>
      </c>
      <c r="L688">
        <v>1522126800</v>
      </c>
      <c r="M688" s="7">
        <f t="shared" si="40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8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s="10" t="s">
        <v>20</v>
      </c>
      <c r="H689">
        <v>269</v>
      </c>
      <c r="I689">
        <f t="shared" si="42"/>
        <v>51.970260223048328</v>
      </c>
      <c r="J689" t="s">
        <v>21</v>
      </c>
      <c r="K689" t="s">
        <v>22</v>
      </c>
      <c r="L689">
        <v>1489298400</v>
      </c>
      <c r="M689" s="7">
        <f t="shared" si="40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8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429.27586206896552</v>
      </c>
      <c r="G690" s="10" t="s">
        <v>20</v>
      </c>
      <c r="H690">
        <v>175</v>
      </c>
      <c r="I690">
        <f t="shared" si="42"/>
        <v>71.137142857142862</v>
      </c>
      <c r="J690" t="s">
        <v>21</v>
      </c>
      <c r="K690" t="s">
        <v>22</v>
      </c>
      <c r="L690">
        <v>1547100000</v>
      </c>
      <c r="M690" s="7">
        <f t="shared" si="40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8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100.65753424657535</v>
      </c>
      <c r="G691" s="10" t="s">
        <v>20</v>
      </c>
      <c r="H691">
        <v>69</v>
      </c>
      <c r="I691">
        <f t="shared" si="42"/>
        <v>106.49275362318841</v>
      </c>
      <c r="J691" t="s">
        <v>21</v>
      </c>
      <c r="K691" t="s">
        <v>22</v>
      </c>
      <c r="L691">
        <v>1383022800</v>
      </c>
      <c r="M691" s="7">
        <f t="shared" si="40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8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226.61111111111109</v>
      </c>
      <c r="G692" s="10" t="s">
        <v>20</v>
      </c>
      <c r="H692">
        <v>190</v>
      </c>
      <c r="I692">
        <f t="shared" si="42"/>
        <v>42.93684210526316</v>
      </c>
      <c r="J692" t="s">
        <v>21</v>
      </c>
      <c r="K692" t="s">
        <v>22</v>
      </c>
      <c r="L692">
        <v>1322373600</v>
      </c>
      <c r="M692" s="7">
        <f t="shared" si="40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8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142.38</v>
      </c>
      <c r="G693" s="10" t="s">
        <v>20</v>
      </c>
      <c r="H693">
        <v>237</v>
      </c>
      <c r="I693">
        <f t="shared" si="42"/>
        <v>30.037974683544302</v>
      </c>
      <c r="J693" t="s">
        <v>21</v>
      </c>
      <c r="K693" t="s">
        <v>22</v>
      </c>
      <c r="L693">
        <v>1349240400</v>
      </c>
      <c r="M693" s="7">
        <f t="shared" si="40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8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90.633333333333326</v>
      </c>
      <c r="G694" s="10" t="s">
        <v>14</v>
      </c>
      <c r="H694">
        <v>77</v>
      </c>
      <c r="I694">
        <f t="shared" si="42"/>
        <v>70.623376623376629</v>
      </c>
      <c r="J694" t="s">
        <v>40</v>
      </c>
      <c r="K694" t="s">
        <v>41</v>
      </c>
      <c r="L694">
        <v>1562648400</v>
      </c>
      <c r="M694" s="7">
        <f t="shared" si="40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2" x14ac:dyDescent="0.8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63.966740576496676</v>
      </c>
      <c r="G695" s="10" t="s">
        <v>14</v>
      </c>
      <c r="H695">
        <v>1748</v>
      </c>
      <c r="I695">
        <f t="shared" si="42"/>
        <v>66.016018306636155</v>
      </c>
      <c r="J695" t="s">
        <v>21</v>
      </c>
      <c r="K695" t="s">
        <v>22</v>
      </c>
      <c r="L695">
        <v>1508216400</v>
      </c>
      <c r="M695" s="7">
        <f t="shared" si="40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8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84.131868131868131</v>
      </c>
      <c r="G696" s="10" t="s">
        <v>14</v>
      </c>
      <c r="H696">
        <v>79</v>
      </c>
      <c r="I696">
        <f t="shared" si="42"/>
        <v>96.911392405063296</v>
      </c>
      <c r="J696" t="s">
        <v>21</v>
      </c>
      <c r="K696" t="s">
        <v>22</v>
      </c>
      <c r="L696">
        <v>1511762400</v>
      </c>
      <c r="M696" s="7">
        <f t="shared" si="40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8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133.93478260869566</v>
      </c>
      <c r="G697" s="10" t="s">
        <v>20</v>
      </c>
      <c r="H697">
        <v>196</v>
      </c>
      <c r="I697">
        <f t="shared" si="42"/>
        <v>62.867346938775512</v>
      </c>
      <c r="J697" t="s">
        <v>107</v>
      </c>
      <c r="K697" t="s">
        <v>108</v>
      </c>
      <c r="L697">
        <v>1447480800</v>
      </c>
      <c r="M697" s="7">
        <f t="shared" si="40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8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59.042047531992694</v>
      </c>
      <c r="G698" s="10" t="s">
        <v>14</v>
      </c>
      <c r="H698">
        <v>889</v>
      </c>
      <c r="I698">
        <f t="shared" si="42"/>
        <v>108.98537682789652</v>
      </c>
      <c r="J698" t="s">
        <v>21</v>
      </c>
      <c r="K698" t="s">
        <v>22</v>
      </c>
      <c r="L698">
        <v>1429506000</v>
      </c>
      <c r="M698" s="7">
        <f t="shared" si="40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2" x14ac:dyDescent="0.8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152.80062063615205</v>
      </c>
      <c r="G699" s="10" t="s">
        <v>20</v>
      </c>
      <c r="H699">
        <v>7295</v>
      </c>
      <c r="I699">
        <f t="shared" si="42"/>
        <v>26.999314599040439</v>
      </c>
      <c r="J699" t="s">
        <v>21</v>
      </c>
      <c r="K699" t="s">
        <v>22</v>
      </c>
      <c r="L699">
        <v>1522472400</v>
      </c>
      <c r="M699" s="7">
        <f t="shared" si="40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8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446.69121140142522</v>
      </c>
      <c r="G700" s="10" t="s">
        <v>20</v>
      </c>
      <c r="H700">
        <v>2893</v>
      </c>
      <c r="I700">
        <f t="shared" si="42"/>
        <v>65.004147943311438</v>
      </c>
      <c r="J700" t="s">
        <v>15</v>
      </c>
      <c r="K700" t="s">
        <v>16</v>
      </c>
      <c r="L700">
        <v>1322114400</v>
      </c>
      <c r="M700" s="7">
        <f t="shared" si="40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8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84.391891891891888</v>
      </c>
      <c r="G701" s="10" t="s">
        <v>14</v>
      </c>
      <c r="H701">
        <v>56</v>
      </c>
      <c r="I701">
        <f t="shared" si="42"/>
        <v>111.51785714285714</v>
      </c>
      <c r="J701" t="s">
        <v>21</v>
      </c>
      <c r="K701" t="s">
        <v>22</v>
      </c>
      <c r="L701">
        <v>1561438800</v>
      </c>
      <c r="M701" s="7">
        <f t="shared" si="40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2" x14ac:dyDescent="0.8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s="10" t="s">
        <v>14</v>
      </c>
      <c r="H702">
        <v>1</v>
      </c>
      <c r="I702">
        <f t="shared" si="42"/>
        <v>3</v>
      </c>
      <c r="J702" t="s">
        <v>21</v>
      </c>
      <c r="K702" t="s">
        <v>22</v>
      </c>
      <c r="L702">
        <v>1264399200</v>
      </c>
      <c r="M702" s="7">
        <f t="shared" si="40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2" x14ac:dyDescent="0.8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175.02692307692308</v>
      </c>
      <c r="G703" s="10" t="s">
        <v>20</v>
      </c>
      <c r="H703">
        <v>820</v>
      </c>
      <c r="I703">
        <f t="shared" si="42"/>
        <v>110.99268292682927</v>
      </c>
      <c r="J703" t="s">
        <v>21</v>
      </c>
      <c r="K703" t="s">
        <v>22</v>
      </c>
      <c r="L703">
        <v>1301202000</v>
      </c>
      <c r="M703" s="7">
        <f t="shared" si="40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2" x14ac:dyDescent="0.8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54.137931034482754</v>
      </c>
      <c r="G704" s="10" t="s">
        <v>14</v>
      </c>
      <c r="H704">
        <v>83</v>
      </c>
      <c r="I704">
        <f t="shared" si="42"/>
        <v>56.746987951807228</v>
      </c>
      <c r="J704" t="s">
        <v>21</v>
      </c>
      <c r="K704" t="s">
        <v>22</v>
      </c>
      <c r="L704">
        <v>1374469200</v>
      </c>
      <c r="M704" s="7">
        <f t="shared" si="40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8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311.87381703470032</v>
      </c>
      <c r="G705" s="10" t="s">
        <v>20</v>
      </c>
      <c r="H705">
        <v>2038</v>
      </c>
      <c r="I705">
        <f t="shared" si="42"/>
        <v>97.020608439646708</v>
      </c>
      <c r="J705" t="s">
        <v>21</v>
      </c>
      <c r="K705" t="s">
        <v>22</v>
      </c>
      <c r="L705">
        <v>1334984400</v>
      </c>
      <c r="M705" s="7">
        <f t="shared" si="40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2" x14ac:dyDescent="0.8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122.78160919540231</v>
      </c>
      <c r="G706" s="10" t="s">
        <v>20</v>
      </c>
      <c r="H706">
        <v>116</v>
      </c>
      <c r="I706">
        <f t="shared" si="42"/>
        <v>92.08620689655173</v>
      </c>
      <c r="J706" t="s">
        <v>21</v>
      </c>
      <c r="K706" t="s">
        <v>22</v>
      </c>
      <c r="L706">
        <v>1467608400</v>
      </c>
      <c r="M706" s="7">
        <f t="shared" ref="M706:M769" si="44">(((L706/60)/60)/24)+DATE(1970,1,1)</f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8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(E707/D707)*100</f>
        <v>99.026517383618156</v>
      </c>
      <c r="G707" s="10" t="s">
        <v>14</v>
      </c>
      <c r="H707">
        <v>2025</v>
      </c>
      <c r="I707">
        <f t="shared" ref="I707:I770" si="46">IFERROR(E707/H707,"NA")</f>
        <v>82.986666666666665</v>
      </c>
      <c r="J707" t="s">
        <v>40</v>
      </c>
      <c r="K707" t="s">
        <v>41</v>
      </c>
      <c r="L707">
        <v>1386741600</v>
      </c>
      <c r="M707" s="7">
        <f t="shared" si="44"/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2" x14ac:dyDescent="0.8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127.84686346863469</v>
      </c>
      <c r="G708" s="10" t="s">
        <v>20</v>
      </c>
      <c r="H708">
        <v>1345</v>
      </c>
      <c r="I708">
        <f t="shared" si="46"/>
        <v>103.03791821561339</v>
      </c>
      <c r="J708" t="s">
        <v>26</v>
      </c>
      <c r="K708" t="s">
        <v>27</v>
      </c>
      <c r="L708">
        <v>1546754400</v>
      </c>
      <c r="M708" s="7">
        <f t="shared" si="44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2" x14ac:dyDescent="0.8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158.61643835616439</v>
      </c>
      <c r="G709" s="10" t="s">
        <v>20</v>
      </c>
      <c r="H709">
        <v>168</v>
      </c>
      <c r="I709">
        <f t="shared" si="46"/>
        <v>68.922619047619051</v>
      </c>
      <c r="J709" t="s">
        <v>21</v>
      </c>
      <c r="K709" t="s">
        <v>22</v>
      </c>
      <c r="L709">
        <v>1544248800</v>
      </c>
      <c r="M709" s="7">
        <f t="shared" si="44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8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707.05882352941171</v>
      </c>
      <c r="G710" s="10" t="s">
        <v>20</v>
      </c>
      <c r="H710">
        <v>137</v>
      </c>
      <c r="I710">
        <f t="shared" si="46"/>
        <v>87.737226277372258</v>
      </c>
      <c r="J710" t="s">
        <v>98</v>
      </c>
      <c r="K710" t="s">
        <v>99</v>
      </c>
      <c r="L710">
        <v>1495429200</v>
      </c>
      <c r="M710" s="7">
        <f t="shared" si="44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8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142.38775510204081</v>
      </c>
      <c r="G711" s="10" t="s">
        <v>20</v>
      </c>
      <c r="H711">
        <v>186</v>
      </c>
      <c r="I711">
        <f t="shared" si="46"/>
        <v>75.021505376344081</v>
      </c>
      <c r="J711" t="s">
        <v>107</v>
      </c>
      <c r="K711" t="s">
        <v>108</v>
      </c>
      <c r="L711">
        <v>1334811600</v>
      </c>
      <c r="M711" s="7">
        <f t="shared" si="44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2" x14ac:dyDescent="0.8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147.86046511627907</v>
      </c>
      <c r="G712" s="10" t="s">
        <v>20</v>
      </c>
      <c r="H712">
        <v>125</v>
      </c>
      <c r="I712">
        <f t="shared" si="46"/>
        <v>50.863999999999997</v>
      </c>
      <c r="J712" t="s">
        <v>21</v>
      </c>
      <c r="K712" t="s">
        <v>22</v>
      </c>
      <c r="L712">
        <v>1531544400</v>
      </c>
      <c r="M712" s="7">
        <f t="shared" si="44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2" x14ac:dyDescent="0.8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20.322580645161288</v>
      </c>
      <c r="G713" s="10" t="s">
        <v>14</v>
      </c>
      <c r="H713">
        <v>14</v>
      </c>
      <c r="I713">
        <f t="shared" si="46"/>
        <v>90</v>
      </c>
      <c r="J713" t="s">
        <v>107</v>
      </c>
      <c r="K713" t="s">
        <v>108</v>
      </c>
      <c r="L713">
        <v>1453615200</v>
      </c>
      <c r="M713" s="7">
        <f t="shared" si="44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2" x14ac:dyDescent="0.8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1840.625</v>
      </c>
      <c r="G714" s="10" t="s">
        <v>20</v>
      </c>
      <c r="H714">
        <v>202</v>
      </c>
      <c r="I714">
        <f t="shared" si="46"/>
        <v>72.896039603960389</v>
      </c>
      <c r="J714" t="s">
        <v>21</v>
      </c>
      <c r="K714" t="s">
        <v>22</v>
      </c>
      <c r="L714">
        <v>1467954000</v>
      </c>
      <c r="M714" s="7">
        <f t="shared" si="44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8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161.94202898550725</v>
      </c>
      <c r="G715" s="10" t="s">
        <v>20</v>
      </c>
      <c r="H715">
        <v>103</v>
      </c>
      <c r="I715">
        <f t="shared" si="46"/>
        <v>108.48543689320388</v>
      </c>
      <c r="J715" t="s">
        <v>21</v>
      </c>
      <c r="K715" t="s">
        <v>22</v>
      </c>
      <c r="L715">
        <v>1471842000</v>
      </c>
      <c r="M715" s="7">
        <f t="shared" si="44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8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472.82077922077923</v>
      </c>
      <c r="G716" s="10" t="s">
        <v>20</v>
      </c>
      <c r="H716">
        <v>1785</v>
      </c>
      <c r="I716">
        <f t="shared" si="46"/>
        <v>101.98095238095237</v>
      </c>
      <c r="J716" t="s">
        <v>21</v>
      </c>
      <c r="K716" t="s">
        <v>22</v>
      </c>
      <c r="L716">
        <v>1408424400</v>
      </c>
      <c r="M716" s="7">
        <f t="shared" si="44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8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24.466101694915253</v>
      </c>
      <c r="G717" s="10" t="s">
        <v>14</v>
      </c>
      <c r="H717">
        <v>656</v>
      </c>
      <c r="I717">
        <f t="shared" si="46"/>
        <v>44.009146341463413</v>
      </c>
      <c r="J717" t="s">
        <v>21</v>
      </c>
      <c r="K717" t="s">
        <v>22</v>
      </c>
      <c r="L717">
        <v>1281157200</v>
      </c>
      <c r="M717" s="7">
        <f t="shared" si="44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8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517.65</v>
      </c>
      <c r="G718" s="10" t="s">
        <v>20</v>
      </c>
      <c r="H718">
        <v>157</v>
      </c>
      <c r="I718">
        <f t="shared" si="46"/>
        <v>65.942675159235662</v>
      </c>
      <c r="J718" t="s">
        <v>21</v>
      </c>
      <c r="K718" t="s">
        <v>22</v>
      </c>
      <c r="L718">
        <v>1373432400</v>
      </c>
      <c r="M718" s="7">
        <f t="shared" si="44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2" x14ac:dyDescent="0.8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247.64285714285714</v>
      </c>
      <c r="G719" s="10" t="s">
        <v>20</v>
      </c>
      <c r="H719">
        <v>555</v>
      </c>
      <c r="I719">
        <f t="shared" si="46"/>
        <v>24.987387387387386</v>
      </c>
      <c r="J719" t="s">
        <v>21</v>
      </c>
      <c r="K719" t="s">
        <v>22</v>
      </c>
      <c r="L719">
        <v>1313989200</v>
      </c>
      <c r="M719" s="7">
        <f t="shared" si="44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8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100.20481927710843</v>
      </c>
      <c r="G720" s="10" t="s">
        <v>20</v>
      </c>
      <c r="H720">
        <v>297</v>
      </c>
      <c r="I720">
        <f t="shared" si="46"/>
        <v>28.003367003367003</v>
      </c>
      <c r="J720" t="s">
        <v>21</v>
      </c>
      <c r="K720" t="s">
        <v>22</v>
      </c>
      <c r="L720">
        <v>1371445200</v>
      </c>
      <c r="M720" s="7">
        <f t="shared" si="44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8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s="10" t="s">
        <v>20</v>
      </c>
      <c r="H721">
        <v>123</v>
      </c>
      <c r="I721">
        <f t="shared" si="46"/>
        <v>85.829268292682926</v>
      </c>
      <c r="J721" t="s">
        <v>21</v>
      </c>
      <c r="K721" t="s">
        <v>22</v>
      </c>
      <c r="L721">
        <v>1338267600</v>
      </c>
      <c r="M721" s="7">
        <f t="shared" si="44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2" x14ac:dyDescent="0.8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37.091954022988503</v>
      </c>
      <c r="G722" s="10" t="s">
        <v>74</v>
      </c>
      <c r="H722">
        <v>38</v>
      </c>
      <c r="I722">
        <f t="shared" si="46"/>
        <v>84.921052631578945</v>
      </c>
      <c r="J722" t="s">
        <v>36</v>
      </c>
      <c r="K722" t="s">
        <v>37</v>
      </c>
      <c r="L722">
        <v>1519192800</v>
      </c>
      <c r="M722" s="7">
        <f t="shared" si="44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8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4.392394822006473</v>
      </c>
      <c r="G723" s="10" t="s">
        <v>74</v>
      </c>
      <c r="H723">
        <v>60</v>
      </c>
      <c r="I723">
        <f t="shared" si="46"/>
        <v>90.483333333333334</v>
      </c>
      <c r="J723" t="s">
        <v>21</v>
      </c>
      <c r="K723" t="s">
        <v>22</v>
      </c>
      <c r="L723">
        <v>1522818000</v>
      </c>
      <c r="M723" s="7">
        <f t="shared" si="44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8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156.50721649484535</v>
      </c>
      <c r="G724" s="10" t="s">
        <v>20</v>
      </c>
      <c r="H724">
        <v>3036</v>
      </c>
      <c r="I724">
        <f t="shared" si="46"/>
        <v>25.00197628458498</v>
      </c>
      <c r="J724" t="s">
        <v>21</v>
      </c>
      <c r="K724" t="s">
        <v>22</v>
      </c>
      <c r="L724">
        <v>1509948000</v>
      </c>
      <c r="M724" s="7">
        <f t="shared" si="44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8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270.40816326530609</v>
      </c>
      <c r="G725" s="10" t="s">
        <v>20</v>
      </c>
      <c r="H725">
        <v>144</v>
      </c>
      <c r="I725">
        <f t="shared" si="46"/>
        <v>92.013888888888886</v>
      </c>
      <c r="J725" t="s">
        <v>26</v>
      </c>
      <c r="K725" t="s">
        <v>27</v>
      </c>
      <c r="L725">
        <v>1456898400</v>
      </c>
      <c r="M725" s="7">
        <f t="shared" si="44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2" x14ac:dyDescent="0.8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134.05952380952382</v>
      </c>
      <c r="G726" s="10" t="s">
        <v>20</v>
      </c>
      <c r="H726">
        <v>121</v>
      </c>
      <c r="I726">
        <f t="shared" si="46"/>
        <v>93.066115702479337</v>
      </c>
      <c r="J726" t="s">
        <v>40</v>
      </c>
      <c r="K726" t="s">
        <v>41</v>
      </c>
      <c r="L726">
        <v>1413954000</v>
      </c>
      <c r="M726" s="7">
        <f t="shared" si="44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8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50.398033126293996</v>
      </c>
      <c r="G727" s="10" t="s">
        <v>14</v>
      </c>
      <c r="H727">
        <v>1596</v>
      </c>
      <c r="I727">
        <f t="shared" si="46"/>
        <v>61.008145363408524</v>
      </c>
      <c r="J727" t="s">
        <v>21</v>
      </c>
      <c r="K727" t="s">
        <v>22</v>
      </c>
      <c r="L727">
        <v>1416031200</v>
      </c>
      <c r="M727" s="7">
        <f t="shared" si="44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8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88.815837937384899</v>
      </c>
      <c r="G728" s="10" t="s">
        <v>74</v>
      </c>
      <c r="H728">
        <v>524</v>
      </c>
      <c r="I728">
        <f t="shared" si="46"/>
        <v>92.036259541984734</v>
      </c>
      <c r="J728" t="s">
        <v>21</v>
      </c>
      <c r="K728" t="s">
        <v>22</v>
      </c>
      <c r="L728">
        <v>1287982800</v>
      </c>
      <c r="M728" s="7">
        <f t="shared" si="44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8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s="10" t="s">
        <v>20</v>
      </c>
      <c r="H729">
        <v>181</v>
      </c>
      <c r="I729">
        <f t="shared" si="46"/>
        <v>81.132596685082873</v>
      </c>
      <c r="J729" t="s">
        <v>21</v>
      </c>
      <c r="K729" t="s">
        <v>22</v>
      </c>
      <c r="L729">
        <v>1547964000</v>
      </c>
      <c r="M729" s="7">
        <f t="shared" si="44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2" x14ac:dyDescent="0.8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17.5</v>
      </c>
      <c r="G730" s="10" t="s">
        <v>14</v>
      </c>
      <c r="H730">
        <v>10</v>
      </c>
      <c r="I730">
        <f t="shared" si="46"/>
        <v>73.5</v>
      </c>
      <c r="J730" t="s">
        <v>21</v>
      </c>
      <c r="K730" t="s">
        <v>22</v>
      </c>
      <c r="L730">
        <v>1464152400</v>
      </c>
      <c r="M730" s="7">
        <f t="shared" si="44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2" x14ac:dyDescent="0.8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185.66071428571428</v>
      </c>
      <c r="G731" s="10" t="s">
        <v>20</v>
      </c>
      <c r="H731">
        <v>122</v>
      </c>
      <c r="I731">
        <f t="shared" si="46"/>
        <v>85.221311475409834</v>
      </c>
      <c r="J731" t="s">
        <v>21</v>
      </c>
      <c r="K731" t="s">
        <v>22</v>
      </c>
      <c r="L731">
        <v>1359957600</v>
      </c>
      <c r="M731" s="7">
        <f t="shared" si="44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8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412.6631944444444</v>
      </c>
      <c r="G732" s="10" t="s">
        <v>20</v>
      </c>
      <c r="H732">
        <v>1071</v>
      </c>
      <c r="I732">
        <f t="shared" si="46"/>
        <v>110.96825396825396</v>
      </c>
      <c r="J732" t="s">
        <v>15</v>
      </c>
      <c r="K732" t="s">
        <v>16</v>
      </c>
      <c r="L732">
        <v>1432357200</v>
      </c>
      <c r="M732" s="7">
        <f t="shared" si="44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8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90.25</v>
      </c>
      <c r="G733" s="10" t="s">
        <v>74</v>
      </c>
      <c r="H733">
        <v>219</v>
      </c>
      <c r="I733">
        <f t="shared" si="46"/>
        <v>32.968036529680369</v>
      </c>
      <c r="J733" t="s">
        <v>21</v>
      </c>
      <c r="K733" t="s">
        <v>22</v>
      </c>
      <c r="L733">
        <v>1500786000</v>
      </c>
      <c r="M733" s="7">
        <f t="shared" si="44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8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91.984615384615381</v>
      </c>
      <c r="G734" s="10" t="s">
        <v>14</v>
      </c>
      <c r="H734">
        <v>1121</v>
      </c>
      <c r="I734">
        <f t="shared" si="46"/>
        <v>96.005352363960753</v>
      </c>
      <c r="J734" t="s">
        <v>21</v>
      </c>
      <c r="K734" t="s">
        <v>22</v>
      </c>
      <c r="L734">
        <v>1490158800</v>
      </c>
      <c r="M734" s="7">
        <f t="shared" si="44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8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527.00632911392404</v>
      </c>
      <c r="G735" s="10" t="s">
        <v>20</v>
      </c>
      <c r="H735">
        <v>980</v>
      </c>
      <c r="I735">
        <f t="shared" si="46"/>
        <v>84.96632653061225</v>
      </c>
      <c r="J735" t="s">
        <v>21</v>
      </c>
      <c r="K735" t="s">
        <v>22</v>
      </c>
      <c r="L735">
        <v>1406178000</v>
      </c>
      <c r="M735" s="7">
        <f t="shared" si="44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8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319.14285714285711</v>
      </c>
      <c r="G736" s="10" t="s">
        <v>20</v>
      </c>
      <c r="H736">
        <v>536</v>
      </c>
      <c r="I736">
        <f t="shared" si="46"/>
        <v>25.007462686567163</v>
      </c>
      <c r="J736" t="s">
        <v>21</v>
      </c>
      <c r="K736" t="s">
        <v>22</v>
      </c>
      <c r="L736">
        <v>1485583200</v>
      </c>
      <c r="M736" s="7">
        <f t="shared" si="44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2" x14ac:dyDescent="0.8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354.18867924528303</v>
      </c>
      <c r="G737" s="10" t="s">
        <v>20</v>
      </c>
      <c r="H737">
        <v>1991</v>
      </c>
      <c r="I737">
        <f t="shared" si="46"/>
        <v>65.998995479658461</v>
      </c>
      <c r="J737" t="s">
        <v>21</v>
      </c>
      <c r="K737" t="s">
        <v>22</v>
      </c>
      <c r="L737">
        <v>1459314000</v>
      </c>
      <c r="M737" s="7">
        <f t="shared" si="44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8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32.896103896103895</v>
      </c>
      <c r="G738" s="10" t="s">
        <v>74</v>
      </c>
      <c r="H738">
        <v>29</v>
      </c>
      <c r="I738">
        <f t="shared" si="46"/>
        <v>87.34482758620689</v>
      </c>
      <c r="J738" t="s">
        <v>21</v>
      </c>
      <c r="K738" t="s">
        <v>22</v>
      </c>
      <c r="L738">
        <v>1424412000</v>
      </c>
      <c r="M738" s="7">
        <f t="shared" si="44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2" x14ac:dyDescent="0.8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135.8918918918919</v>
      </c>
      <c r="G739" s="10" t="s">
        <v>20</v>
      </c>
      <c r="H739">
        <v>180</v>
      </c>
      <c r="I739">
        <f t="shared" si="46"/>
        <v>27.933333333333334</v>
      </c>
      <c r="J739" t="s">
        <v>21</v>
      </c>
      <c r="K739" t="s">
        <v>22</v>
      </c>
      <c r="L739">
        <v>1478844000</v>
      </c>
      <c r="M739" s="7">
        <f t="shared" si="44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8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2.0843373493975905</v>
      </c>
      <c r="G740" s="10" t="s">
        <v>14</v>
      </c>
      <c r="H740">
        <v>15</v>
      </c>
      <c r="I740">
        <f t="shared" si="46"/>
        <v>103.8</v>
      </c>
      <c r="J740" t="s">
        <v>21</v>
      </c>
      <c r="K740" t="s">
        <v>22</v>
      </c>
      <c r="L740">
        <v>1416117600</v>
      </c>
      <c r="M740" s="7">
        <f t="shared" si="44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8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s="10" t="s">
        <v>14</v>
      </c>
      <c r="H741">
        <v>191</v>
      </c>
      <c r="I741">
        <f t="shared" si="46"/>
        <v>31.937172774869111</v>
      </c>
      <c r="J741" t="s">
        <v>21</v>
      </c>
      <c r="K741" t="s">
        <v>22</v>
      </c>
      <c r="L741">
        <v>1340946000</v>
      </c>
      <c r="M741" s="7">
        <f t="shared" si="44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8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30.037735849056602</v>
      </c>
      <c r="G742" s="10" t="s">
        <v>14</v>
      </c>
      <c r="H742">
        <v>16</v>
      </c>
      <c r="I742">
        <f t="shared" si="46"/>
        <v>99.5</v>
      </c>
      <c r="J742" t="s">
        <v>21</v>
      </c>
      <c r="K742" t="s">
        <v>22</v>
      </c>
      <c r="L742">
        <v>1486101600</v>
      </c>
      <c r="M742" s="7">
        <f t="shared" si="44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8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1179.1666666666665</v>
      </c>
      <c r="G743" s="10" t="s">
        <v>20</v>
      </c>
      <c r="H743">
        <v>130</v>
      </c>
      <c r="I743">
        <f t="shared" si="46"/>
        <v>108.84615384615384</v>
      </c>
      <c r="J743" t="s">
        <v>21</v>
      </c>
      <c r="K743" t="s">
        <v>22</v>
      </c>
      <c r="L743">
        <v>1274590800</v>
      </c>
      <c r="M743" s="7">
        <f t="shared" si="44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8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1126.0833333333335</v>
      </c>
      <c r="G744" s="10" t="s">
        <v>20</v>
      </c>
      <c r="H744">
        <v>122</v>
      </c>
      <c r="I744">
        <f t="shared" si="46"/>
        <v>110.76229508196721</v>
      </c>
      <c r="J744" t="s">
        <v>21</v>
      </c>
      <c r="K744" t="s">
        <v>22</v>
      </c>
      <c r="L744">
        <v>1263880800</v>
      </c>
      <c r="M744" s="7">
        <f t="shared" si="44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2" x14ac:dyDescent="0.8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12.923076923076923</v>
      </c>
      <c r="G745" s="10" t="s">
        <v>14</v>
      </c>
      <c r="H745">
        <v>17</v>
      </c>
      <c r="I745">
        <f t="shared" si="46"/>
        <v>29.647058823529413</v>
      </c>
      <c r="J745" t="s">
        <v>21</v>
      </c>
      <c r="K745" t="s">
        <v>22</v>
      </c>
      <c r="L745">
        <v>1445403600</v>
      </c>
      <c r="M745" s="7">
        <f t="shared" si="44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8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s="10" t="s">
        <v>20</v>
      </c>
      <c r="H746">
        <v>140</v>
      </c>
      <c r="I746">
        <f t="shared" si="46"/>
        <v>101.71428571428571</v>
      </c>
      <c r="J746" t="s">
        <v>21</v>
      </c>
      <c r="K746" t="s">
        <v>22</v>
      </c>
      <c r="L746">
        <v>1533877200</v>
      </c>
      <c r="M746" s="7">
        <f t="shared" si="44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2" x14ac:dyDescent="0.8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30.304347826086957</v>
      </c>
      <c r="G747" s="10" t="s">
        <v>14</v>
      </c>
      <c r="H747">
        <v>34</v>
      </c>
      <c r="I747">
        <f t="shared" si="46"/>
        <v>61.5</v>
      </c>
      <c r="J747" t="s">
        <v>21</v>
      </c>
      <c r="K747" t="s">
        <v>22</v>
      </c>
      <c r="L747">
        <v>1275195600</v>
      </c>
      <c r="M747" s="7">
        <f t="shared" si="44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8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212.50896057347671</v>
      </c>
      <c r="G748" s="10" t="s">
        <v>20</v>
      </c>
      <c r="H748">
        <v>3388</v>
      </c>
      <c r="I748">
        <f t="shared" si="46"/>
        <v>35</v>
      </c>
      <c r="J748" t="s">
        <v>21</v>
      </c>
      <c r="K748" t="s">
        <v>22</v>
      </c>
      <c r="L748">
        <v>1318136400</v>
      </c>
      <c r="M748" s="7">
        <f t="shared" si="44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8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228.85714285714286</v>
      </c>
      <c r="G749" s="10" t="s">
        <v>20</v>
      </c>
      <c r="H749">
        <v>280</v>
      </c>
      <c r="I749">
        <f t="shared" si="46"/>
        <v>40.049999999999997</v>
      </c>
      <c r="J749" t="s">
        <v>21</v>
      </c>
      <c r="K749" t="s">
        <v>22</v>
      </c>
      <c r="L749">
        <v>1283403600</v>
      </c>
      <c r="M749" s="7">
        <f t="shared" si="44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8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34.959979476654695</v>
      </c>
      <c r="G750" s="10" t="s">
        <v>74</v>
      </c>
      <c r="H750">
        <v>614</v>
      </c>
      <c r="I750">
        <f t="shared" si="46"/>
        <v>110.97231270358306</v>
      </c>
      <c r="J750" t="s">
        <v>21</v>
      </c>
      <c r="K750" t="s">
        <v>22</v>
      </c>
      <c r="L750">
        <v>1267423200</v>
      </c>
      <c r="M750" s="7">
        <f t="shared" si="44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8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157.29069767441862</v>
      </c>
      <c r="G751" s="10" t="s">
        <v>20</v>
      </c>
      <c r="H751">
        <v>366</v>
      </c>
      <c r="I751">
        <f t="shared" si="46"/>
        <v>36.959016393442624</v>
      </c>
      <c r="J751" t="s">
        <v>107</v>
      </c>
      <c r="K751" t="s">
        <v>108</v>
      </c>
      <c r="L751">
        <v>1412744400</v>
      </c>
      <c r="M751" s="7">
        <f t="shared" si="44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8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s="10" t="s">
        <v>14</v>
      </c>
      <c r="H752">
        <v>1</v>
      </c>
      <c r="I752">
        <f t="shared" si="46"/>
        <v>1</v>
      </c>
      <c r="J752" t="s">
        <v>40</v>
      </c>
      <c r="K752" t="s">
        <v>41</v>
      </c>
      <c r="L752">
        <v>1277960400</v>
      </c>
      <c r="M752" s="7">
        <f t="shared" si="44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8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232.30555555555554</v>
      </c>
      <c r="G753" s="10" t="s">
        <v>20</v>
      </c>
      <c r="H753">
        <v>270</v>
      </c>
      <c r="I753">
        <f t="shared" si="46"/>
        <v>30.974074074074075</v>
      </c>
      <c r="J753" t="s">
        <v>21</v>
      </c>
      <c r="K753" t="s">
        <v>22</v>
      </c>
      <c r="L753">
        <v>1458190800</v>
      </c>
      <c r="M753" s="7">
        <f t="shared" si="44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8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92.448275862068968</v>
      </c>
      <c r="G754" s="10" t="s">
        <v>74</v>
      </c>
      <c r="H754">
        <v>114</v>
      </c>
      <c r="I754">
        <f t="shared" si="46"/>
        <v>47.035087719298247</v>
      </c>
      <c r="J754" t="s">
        <v>21</v>
      </c>
      <c r="K754" t="s">
        <v>22</v>
      </c>
      <c r="L754">
        <v>1280984400</v>
      </c>
      <c r="M754" s="7">
        <f t="shared" si="44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8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256.70212765957444</v>
      </c>
      <c r="G755" s="10" t="s">
        <v>20</v>
      </c>
      <c r="H755">
        <v>137</v>
      </c>
      <c r="I755">
        <f t="shared" si="46"/>
        <v>88.065693430656935</v>
      </c>
      <c r="J755" t="s">
        <v>21</v>
      </c>
      <c r="K755" t="s">
        <v>22</v>
      </c>
      <c r="L755">
        <v>1274590800</v>
      </c>
      <c r="M755" s="7">
        <f t="shared" si="44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8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168.47017045454547</v>
      </c>
      <c r="G756" s="10" t="s">
        <v>20</v>
      </c>
      <c r="H756">
        <v>3205</v>
      </c>
      <c r="I756">
        <f t="shared" si="46"/>
        <v>37.005616224648989</v>
      </c>
      <c r="J756" t="s">
        <v>21</v>
      </c>
      <c r="K756" t="s">
        <v>22</v>
      </c>
      <c r="L756">
        <v>1351400400</v>
      </c>
      <c r="M756" s="7">
        <f t="shared" si="44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8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166.57777777777778</v>
      </c>
      <c r="G757" s="10" t="s">
        <v>20</v>
      </c>
      <c r="H757">
        <v>288</v>
      </c>
      <c r="I757">
        <f t="shared" si="46"/>
        <v>26.027777777777779</v>
      </c>
      <c r="J757" t="s">
        <v>36</v>
      </c>
      <c r="K757" t="s">
        <v>37</v>
      </c>
      <c r="L757">
        <v>1514354400</v>
      </c>
      <c r="M757" s="7">
        <f t="shared" si="44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8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772.07692307692309</v>
      </c>
      <c r="G758" s="10" t="s">
        <v>20</v>
      </c>
      <c r="H758">
        <v>148</v>
      </c>
      <c r="I758">
        <f t="shared" si="46"/>
        <v>67.817567567567565</v>
      </c>
      <c r="J758" t="s">
        <v>21</v>
      </c>
      <c r="K758" t="s">
        <v>22</v>
      </c>
      <c r="L758">
        <v>1421733600</v>
      </c>
      <c r="M758" s="7">
        <f t="shared" si="44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8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406.85714285714283</v>
      </c>
      <c r="G759" s="10" t="s">
        <v>20</v>
      </c>
      <c r="H759">
        <v>114</v>
      </c>
      <c r="I759">
        <f t="shared" si="46"/>
        <v>49.964912280701753</v>
      </c>
      <c r="J759" t="s">
        <v>21</v>
      </c>
      <c r="K759" t="s">
        <v>22</v>
      </c>
      <c r="L759">
        <v>1305176400</v>
      </c>
      <c r="M759" s="7">
        <f t="shared" si="44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8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564.20608108108115</v>
      </c>
      <c r="G760" s="10" t="s">
        <v>20</v>
      </c>
      <c r="H760">
        <v>1518</v>
      </c>
      <c r="I760">
        <f t="shared" si="46"/>
        <v>110.01646903820817</v>
      </c>
      <c r="J760" t="s">
        <v>15</v>
      </c>
      <c r="K760" t="s">
        <v>16</v>
      </c>
      <c r="L760">
        <v>1414126800</v>
      </c>
      <c r="M760" s="7">
        <f t="shared" si="44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2" x14ac:dyDescent="0.8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68.426865671641792</v>
      </c>
      <c r="G761" s="10" t="s">
        <v>14</v>
      </c>
      <c r="H761">
        <v>1274</v>
      </c>
      <c r="I761">
        <f t="shared" si="46"/>
        <v>89.964678178963894</v>
      </c>
      <c r="J761" t="s">
        <v>21</v>
      </c>
      <c r="K761" t="s">
        <v>22</v>
      </c>
      <c r="L761">
        <v>1517810400</v>
      </c>
      <c r="M761" s="7">
        <f t="shared" si="44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8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34.351966873706004</v>
      </c>
      <c r="G762" s="10" t="s">
        <v>14</v>
      </c>
      <c r="H762">
        <v>210</v>
      </c>
      <c r="I762">
        <f t="shared" si="46"/>
        <v>79.009523809523813</v>
      </c>
      <c r="J762" t="s">
        <v>107</v>
      </c>
      <c r="K762" t="s">
        <v>108</v>
      </c>
      <c r="L762">
        <v>1564635600</v>
      </c>
      <c r="M762" s="7">
        <f t="shared" si="44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8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655.4545454545455</v>
      </c>
      <c r="G763" s="10" t="s">
        <v>20</v>
      </c>
      <c r="H763">
        <v>166</v>
      </c>
      <c r="I763">
        <f t="shared" si="46"/>
        <v>86.867469879518069</v>
      </c>
      <c r="J763" t="s">
        <v>21</v>
      </c>
      <c r="K763" t="s">
        <v>22</v>
      </c>
      <c r="L763">
        <v>1500699600</v>
      </c>
      <c r="M763" s="7">
        <f t="shared" si="44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8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177.25714285714284</v>
      </c>
      <c r="G764" s="10" t="s">
        <v>20</v>
      </c>
      <c r="H764">
        <v>100</v>
      </c>
      <c r="I764">
        <f t="shared" si="46"/>
        <v>62.04</v>
      </c>
      <c r="J764" t="s">
        <v>26</v>
      </c>
      <c r="K764" t="s">
        <v>27</v>
      </c>
      <c r="L764">
        <v>1354082400</v>
      </c>
      <c r="M764" s="7">
        <f t="shared" si="44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8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113.17857142857144</v>
      </c>
      <c r="G765" s="10" t="s">
        <v>20</v>
      </c>
      <c r="H765">
        <v>235</v>
      </c>
      <c r="I765">
        <f t="shared" si="46"/>
        <v>26.970212765957445</v>
      </c>
      <c r="J765" t="s">
        <v>21</v>
      </c>
      <c r="K765" t="s">
        <v>22</v>
      </c>
      <c r="L765">
        <v>1336453200</v>
      </c>
      <c r="M765" s="7">
        <f t="shared" si="44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2" x14ac:dyDescent="0.8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728.18181818181824</v>
      </c>
      <c r="G766" s="10" t="s">
        <v>20</v>
      </c>
      <c r="H766">
        <v>148</v>
      </c>
      <c r="I766">
        <f t="shared" si="46"/>
        <v>54.121621621621621</v>
      </c>
      <c r="J766" t="s">
        <v>21</v>
      </c>
      <c r="K766" t="s">
        <v>22</v>
      </c>
      <c r="L766">
        <v>1305262800</v>
      </c>
      <c r="M766" s="7">
        <f t="shared" si="44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8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208.33333333333334</v>
      </c>
      <c r="G767" s="10" t="s">
        <v>20</v>
      </c>
      <c r="H767">
        <v>198</v>
      </c>
      <c r="I767">
        <f t="shared" si="46"/>
        <v>41.035353535353536</v>
      </c>
      <c r="J767" t="s">
        <v>21</v>
      </c>
      <c r="K767" t="s">
        <v>22</v>
      </c>
      <c r="L767">
        <v>1492232400</v>
      </c>
      <c r="M767" s="7">
        <f t="shared" si="44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2" x14ac:dyDescent="0.8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31.171232876712331</v>
      </c>
      <c r="G768" s="10" t="s">
        <v>14</v>
      </c>
      <c r="H768">
        <v>248</v>
      </c>
      <c r="I768">
        <f t="shared" si="46"/>
        <v>55.052419354838712</v>
      </c>
      <c r="J768" t="s">
        <v>26</v>
      </c>
      <c r="K768" t="s">
        <v>27</v>
      </c>
      <c r="L768">
        <v>1537333200</v>
      </c>
      <c r="M768" s="7">
        <f t="shared" si="44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8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56.967078189300416</v>
      </c>
      <c r="G769" s="10" t="s">
        <v>14</v>
      </c>
      <c r="H769">
        <v>513</v>
      </c>
      <c r="I769">
        <f t="shared" si="46"/>
        <v>107.93762183235867</v>
      </c>
      <c r="J769" t="s">
        <v>21</v>
      </c>
      <c r="K769" t="s">
        <v>22</v>
      </c>
      <c r="L769">
        <v>1444107600</v>
      </c>
      <c r="M769" s="7">
        <f t="shared" si="44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8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s="10" t="s">
        <v>20</v>
      </c>
      <c r="H770">
        <v>150</v>
      </c>
      <c r="I770">
        <f t="shared" si="46"/>
        <v>73.92</v>
      </c>
      <c r="J770" t="s">
        <v>21</v>
      </c>
      <c r="K770" t="s">
        <v>22</v>
      </c>
      <c r="L770">
        <v>1386741600</v>
      </c>
      <c r="M770" s="7">
        <f t="shared" ref="M770:M833" si="48">(((L770/60)/60)/24)+DATE(1970,1,1)</f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8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(E771/D771)*100</f>
        <v>86.867834394904463</v>
      </c>
      <c r="G771" s="10" t="s">
        <v>14</v>
      </c>
      <c r="H771">
        <v>3410</v>
      </c>
      <c r="I771">
        <f t="shared" ref="I771:I834" si="50">IFERROR(E771/H771,"NA")</f>
        <v>31.995894428152493</v>
      </c>
      <c r="J771" t="s">
        <v>21</v>
      </c>
      <c r="K771" t="s">
        <v>22</v>
      </c>
      <c r="L771">
        <v>1376542800</v>
      </c>
      <c r="M771" s="7">
        <f t="shared" si="48"/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8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270.74418604651163</v>
      </c>
      <c r="G772" s="10" t="s">
        <v>20</v>
      </c>
      <c r="H772">
        <v>216</v>
      </c>
      <c r="I772">
        <f t="shared" si="50"/>
        <v>53.898148148148145</v>
      </c>
      <c r="J772" t="s">
        <v>107</v>
      </c>
      <c r="K772" t="s">
        <v>108</v>
      </c>
      <c r="L772">
        <v>1397451600</v>
      </c>
      <c r="M772" s="7">
        <f t="shared" si="48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8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49.446428571428569</v>
      </c>
      <c r="G773" s="10" t="s">
        <v>74</v>
      </c>
      <c r="H773">
        <v>26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 s="7">
        <f t="shared" si="48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8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113.3596256684492</v>
      </c>
      <c r="G774" s="10" t="s">
        <v>20</v>
      </c>
      <c r="H774">
        <v>5139</v>
      </c>
      <c r="I774">
        <f t="shared" si="50"/>
        <v>32.999805409612762</v>
      </c>
      <c r="J774" t="s">
        <v>21</v>
      </c>
      <c r="K774" t="s">
        <v>22</v>
      </c>
      <c r="L774">
        <v>1549692000</v>
      </c>
      <c r="M774" s="7">
        <f t="shared" si="48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8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190.55555555555554</v>
      </c>
      <c r="G775" s="10" t="s">
        <v>20</v>
      </c>
      <c r="H775">
        <v>2353</v>
      </c>
      <c r="I775">
        <f t="shared" si="50"/>
        <v>43.00254993625159</v>
      </c>
      <c r="J775" t="s">
        <v>21</v>
      </c>
      <c r="K775" t="s">
        <v>22</v>
      </c>
      <c r="L775">
        <v>1492059600</v>
      </c>
      <c r="M775" s="7">
        <f t="shared" si="48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8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135.5</v>
      </c>
      <c r="G776" s="10" t="s">
        <v>20</v>
      </c>
      <c r="H776">
        <v>78</v>
      </c>
      <c r="I776">
        <f t="shared" si="50"/>
        <v>86.858974358974365</v>
      </c>
      <c r="J776" t="s">
        <v>107</v>
      </c>
      <c r="K776" t="s">
        <v>108</v>
      </c>
      <c r="L776">
        <v>1463979600</v>
      </c>
      <c r="M776" s="7">
        <f t="shared" si="48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2" x14ac:dyDescent="0.8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10.297872340425531</v>
      </c>
      <c r="G777" s="10" t="s">
        <v>14</v>
      </c>
      <c r="H777">
        <v>10</v>
      </c>
      <c r="I777">
        <f t="shared" si="50"/>
        <v>96.8</v>
      </c>
      <c r="J777" t="s">
        <v>21</v>
      </c>
      <c r="K777" t="s">
        <v>22</v>
      </c>
      <c r="L777">
        <v>1415253600</v>
      </c>
      <c r="M777" s="7">
        <f t="shared" si="48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8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65.544223826714799</v>
      </c>
      <c r="G778" s="10" t="s">
        <v>14</v>
      </c>
      <c r="H778">
        <v>2201</v>
      </c>
      <c r="I778">
        <f t="shared" si="50"/>
        <v>32.995456610631528</v>
      </c>
      <c r="J778" t="s">
        <v>21</v>
      </c>
      <c r="K778" t="s">
        <v>22</v>
      </c>
      <c r="L778">
        <v>1562216400</v>
      </c>
      <c r="M778" s="7">
        <f t="shared" si="48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8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49.026652452025587</v>
      </c>
      <c r="G779" s="10" t="s">
        <v>14</v>
      </c>
      <c r="H779">
        <v>676</v>
      </c>
      <c r="I779">
        <f t="shared" si="50"/>
        <v>68.028106508875737</v>
      </c>
      <c r="J779" t="s">
        <v>21</v>
      </c>
      <c r="K779" t="s">
        <v>22</v>
      </c>
      <c r="L779">
        <v>1316754000</v>
      </c>
      <c r="M779" s="7">
        <f t="shared" si="48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8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787.92307692307691</v>
      </c>
      <c r="G780" s="10" t="s">
        <v>20</v>
      </c>
      <c r="H780">
        <v>174</v>
      </c>
      <c r="I780">
        <f t="shared" si="50"/>
        <v>58.867816091954026</v>
      </c>
      <c r="J780" t="s">
        <v>98</v>
      </c>
      <c r="K780" t="s">
        <v>99</v>
      </c>
      <c r="L780">
        <v>1313211600</v>
      </c>
      <c r="M780" s="7">
        <f t="shared" si="48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8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80.306347746090154</v>
      </c>
      <c r="G781" s="10" t="s">
        <v>14</v>
      </c>
      <c r="H781">
        <v>831</v>
      </c>
      <c r="I781">
        <f t="shared" si="50"/>
        <v>105.04572803850782</v>
      </c>
      <c r="J781" t="s">
        <v>21</v>
      </c>
      <c r="K781" t="s">
        <v>22</v>
      </c>
      <c r="L781">
        <v>1439528400</v>
      </c>
      <c r="M781" s="7">
        <f t="shared" si="48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8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106.29411764705883</v>
      </c>
      <c r="G782" s="10" t="s">
        <v>20</v>
      </c>
      <c r="H782">
        <v>164</v>
      </c>
      <c r="I782">
        <f t="shared" si="50"/>
        <v>33.054878048780488</v>
      </c>
      <c r="J782" t="s">
        <v>21</v>
      </c>
      <c r="K782" t="s">
        <v>22</v>
      </c>
      <c r="L782">
        <v>1469163600</v>
      </c>
      <c r="M782" s="7">
        <f t="shared" si="48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8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50.735632183908038</v>
      </c>
      <c r="G783" s="10" t="s">
        <v>74</v>
      </c>
      <c r="H783">
        <v>56</v>
      </c>
      <c r="I783">
        <f t="shared" si="50"/>
        <v>78.821428571428569</v>
      </c>
      <c r="J783" t="s">
        <v>98</v>
      </c>
      <c r="K783" t="s">
        <v>99</v>
      </c>
      <c r="L783">
        <v>1288501200</v>
      </c>
      <c r="M783" s="7">
        <f t="shared" si="48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8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215.31372549019611</v>
      </c>
      <c r="G784" s="10" t="s">
        <v>20</v>
      </c>
      <c r="H784">
        <v>161</v>
      </c>
      <c r="I784">
        <f t="shared" si="50"/>
        <v>68.204968944099377</v>
      </c>
      <c r="J784" t="s">
        <v>21</v>
      </c>
      <c r="K784" t="s">
        <v>22</v>
      </c>
      <c r="L784">
        <v>1298959200</v>
      </c>
      <c r="M784" s="7">
        <f t="shared" si="48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8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141.22972972972974</v>
      </c>
      <c r="G785" s="10" t="s">
        <v>20</v>
      </c>
      <c r="H785">
        <v>138</v>
      </c>
      <c r="I785">
        <f t="shared" si="50"/>
        <v>75.731884057971016</v>
      </c>
      <c r="J785" t="s">
        <v>21</v>
      </c>
      <c r="K785" t="s">
        <v>22</v>
      </c>
      <c r="L785">
        <v>1387260000</v>
      </c>
      <c r="M785" s="7">
        <f t="shared" si="48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8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115.33745781777279</v>
      </c>
      <c r="G786" s="10" t="s">
        <v>20</v>
      </c>
      <c r="H786">
        <v>3308</v>
      </c>
      <c r="I786">
        <f t="shared" si="50"/>
        <v>30.996070133010882</v>
      </c>
      <c r="J786" t="s">
        <v>21</v>
      </c>
      <c r="K786" t="s">
        <v>22</v>
      </c>
      <c r="L786">
        <v>1457244000</v>
      </c>
      <c r="M786" s="7">
        <f t="shared" si="48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2" x14ac:dyDescent="0.8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193.11940298507463</v>
      </c>
      <c r="G787" s="10" t="s">
        <v>20</v>
      </c>
      <c r="H787">
        <v>127</v>
      </c>
      <c r="I787">
        <f t="shared" si="50"/>
        <v>101.88188976377953</v>
      </c>
      <c r="J787" t="s">
        <v>26</v>
      </c>
      <c r="K787" t="s">
        <v>27</v>
      </c>
      <c r="L787">
        <v>1556341200</v>
      </c>
      <c r="M787" s="7">
        <f t="shared" si="48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8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729.73333333333335</v>
      </c>
      <c r="G788" s="10" t="s">
        <v>20</v>
      </c>
      <c r="H788">
        <v>207</v>
      </c>
      <c r="I788">
        <f t="shared" si="50"/>
        <v>52.879227053140099</v>
      </c>
      <c r="J788" t="s">
        <v>107</v>
      </c>
      <c r="K788" t="s">
        <v>108</v>
      </c>
      <c r="L788">
        <v>1522126800</v>
      </c>
      <c r="M788" s="7">
        <f t="shared" si="48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8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99.66339869281046</v>
      </c>
      <c r="G789" s="10" t="s">
        <v>14</v>
      </c>
      <c r="H789">
        <v>859</v>
      </c>
      <c r="I789">
        <f t="shared" si="50"/>
        <v>71.005820721769496</v>
      </c>
      <c r="J789" t="s">
        <v>15</v>
      </c>
      <c r="K789" t="s">
        <v>16</v>
      </c>
      <c r="L789">
        <v>1305954000</v>
      </c>
      <c r="M789" s="7">
        <f t="shared" si="48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8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88.166666666666671</v>
      </c>
      <c r="G790" s="10" t="s">
        <v>47</v>
      </c>
      <c r="H790">
        <v>31</v>
      </c>
      <c r="I790">
        <f t="shared" si="50"/>
        <v>102.38709677419355</v>
      </c>
      <c r="J790" t="s">
        <v>21</v>
      </c>
      <c r="K790" t="s">
        <v>22</v>
      </c>
      <c r="L790">
        <v>1350709200</v>
      </c>
      <c r="M790" s="7">
        <f t="shared" si="48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8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37.233333333333334</v>
      </c>
      <c r="G791" s="10" t="s">
        <v>14</v>
      </c>
      <c r="H791">
        <v>45</v>
      </c>
      <c r="I791">
        <f t="shared" si="50"/>
        <v>74.466666666666669</v>
      </c>
      <c r="J791" t="s">
        <v>21</v>
      </c>
      <c r="K791" t="s">
        <v>22</v>
      </c>
      <c r="L791">
        <v>1401166800</v>
      </c>
      <c r="M791" s="7">
        <f t="shared" si="48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8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30.540075309306079</v>
      </c>
      <c r="G792" s="10" t="s">
        <v>74</v>
      </c>
      <c r="H792">
        <v>1113</v>
      </c>
      <c r="I792">
        <f t="shared" si="50"/>
        <v>51.009883198562441</v>
      </c>
      <c r="J792" t="s">
        <v>21</v>
      </c>
      <c r="K792" t="s">
        <v>22</v>
      </c>
      <c r="L792">
        <v>1266127200</v>
      </c>
      <c r="M792" s="7">
        <f t="shared" si="48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8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25.714285714285712</v>
      </c>
      <c r="G793" s="10" t="s">
        <v>14</v>
      </c>
      <c r="H793">
        <v>6</v>
      </c>
      <c r="I793">
        <f t="shared" si="50"/>
        <v>90</v>
      </c>
      <c r="J793" t="s">
        <v>21</v>
      </c>
      <c r="K793" t="s">
        <v>22</v>
      </c>
      <c r="L793">
        <v>1481436000</v>
      </c>
      <c r="M793" s="7">
        <f t="shared" si="48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8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s="10" t="s">
        <v>14</v>
      </c>
      <c r="H794">
        <v>7</v>
      </c>
      <c r="I794">
        <f t="shared" si="50"/>
        <v>97.142857142857139</v>
      </c>
      <c r="J794" t="s">
        <v>21</v>
      </c>
      <c r="K794" t="s">
        <v>22</v>
      </c>
      <c r="L794">
        <v>1372222800</v>
      </c>
      <c r="M794" s="7">
        <f t="shared" si="48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8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1185.909090909091</v>
      </c>
      <c r="G795" s="10" t="s">
        <v>20</v>
      </c>
      <c r="H795">
        <v>181</v>
      </c>
      <c r="I795">
        <f t="shared" si="50"/>
        <v>72.071823204419886</v>
      </c>
      <c r="J795" t="s">
        <v>98</v>
      </c>
      <c r="K795" t="s">
        <v>99</v>
      </c>
      <c r="L795">
        <v>1372136400</v>
      </c>
      <c r="M795" s="7">
        <f t="shared" si="48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8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125.39393939393939</v>
      </c>
      <c r="G796" s="10" t="s">
        <v>20</v>
      </c>
      <c r="H796">
        <v>110</v>
      </c>
      <c r="I796">
        <f t="shared" si="50"/>
        <v>75.236363636363635</v>
      </c>
      <c r="J796" t="s">
        <v>21</v>
      </c>
      <c r="K796" t="s">
        <v>22</v>
      </c>
      <c r="L796">
        <v>1513922400</v>
      </c>
      <c r="M796" s="7">
        <f t="shared" si="48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2" x14ac:dyDescent="0.8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14.394366197183098</v>
      </c>
      <c r="G797" s="10" t="s">
        <v>14</v>
      </c>
      <c r="H797">
        <v>31</v>
      </c>
      <c r="I797">
        <f t="shared" si="50"/>
        <v>32.967741935483872</v>
      </c>
      <c r="J797" t="s">
        <v>21</v>
      </c>
      <c r="K797" t="s">
        <v>22</v>
      </c>
      <c r="L797">
        <v>1477976400</v>
      </c>
      <c r="M797" s="7">
        <f t="shared" si="48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8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54.807692307692314</v>
      </c>
      <c r="G798" s="10" t="s">
        <v>14</v>
      </c>
      <c r="H798">
        <v>78</v>
      </c>
      <c r="I798">
        <f t="shared" si="50"/>
        <v>54.807692307692307</v>
      </c>
      <c r="J798" t="s">
        <v>21</v>
      </c>
      <c r="K798" t="s">
        <v>22</v>
      </c>
      <c r="L798">
        <v>1407474000</v>
      </c>
      <c r="M798" s="7">
        <f t="shared" si="48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8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109.63157894736841</v>
      </c>
      <c r="G799" s="10" t="s">
        <v>20</v>
      </c>
      <c r="H799">
        <v>185</v>
      </c>
      <c r="I799">
        <f t="shared" si="50"/>
        <v>45.037837837837834</v>
      </c>
      <c r="J799" t="s">
        <v>21</v>
      </c>
      <c r="K799" t="s">
        <v>22</v>
      </c>
      <c r="L799">
        <v>1546149600</v>
      </c>
      <c r="M799" s="7">
        <f t="shared" si="48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8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188.47058823529412</v>
      </c>
      <c r="G800" s="10" t="s">
        <v>20</v>
      </c>
      <c r="H800">
        <v>121</v>
      </c>
      <c r="I800">
        <f t="shared" si="50"/>
        <v>52.958677685950413</v>
      </c>
      <c r="J800" t="s">
        <v>21</v>
      </c>
      <c r="K800" t="s">
        <v>22</v>
      </c>
      <c r="L800">
        <v>1338440400</v>
      </c>
      <c r="M800" s="7">
        <f t="shared" si="48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8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87.008284023668637</v>
      </c>
      <c r="G801" s="10" t="s">
        <v>14</v>
      </c>
      <c r="H801">
        <v>1225</v>
      </c>
      <c r="I801">
        <f t="shared" si="50"/>
        <v>60.017959183673469</v>
      </c>
      <c r="J801" t="s">
        <v>40</v>
      </c>
      <c r="K801" t="s">
        <v>41</v>
      </c>
      <c r="L801">
        <v>1454133600</v>
      </c>
      <c r="M801" s="7">
        <f t="shared" si="48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8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s="10" t="s">
        <v>14</v>
      </c>
      <c r="H802"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 s="7">
        <f t="shared" si="48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8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202.9130434782609</v>
      </c>
      <c r="G803" s="10" t="s">
        <v>20</v>
      </c>
      <c r="H803">
        <v>106</v>
      </c>
      <c r="I803">
        <f t="shared" si="50"/>
        <v>44.028301886792455</v>
      </c>
      <c r="J803" t="s">
        <v>21</v>
      </c>
      <c r="K803" t="s">
        <v>22</v>
      </c>
      <c r="L803">
        <v>1577772000</v>
      </c>
      <c r="M803" s="7">
        <f t="shared" si="48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2" x14ac:dyDescent="0.8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197.03225806451613</v>
      </c>
      <c r="G804" s="10" t="s">
        <v>20</v>
      </c>
      <c r="H804">
        <v>142</v>
      </c>
      <c r="I804">
        <f t="shared" si="50"/>
        <v>86.028169014084511</v>
      </c>
      <c r="J804" t="s">
        <v>21</v>
      </c>
      <c r="K804" t="s">
        <v>22</v>
      </c>
      <c r="L804">
        <v>1562216400</v>
      </c>
      <c r="M804" s="7">
        <f t="shared" si="48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2" x14ac:dyDescent="0.8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s="10" t="s">
        <v>20</v>
      </c>
      <c r="H805">
        <v>233</v>
      </c>
      <c r="I805">
        <f t="shared" si="50"/>
        <v>28.012875536480685</v>
      </c>
      <c r="J805" t="s">
        <v>21</v>
      </c>
      <c r="K805" t="s">
        <v>22</v>
      </c>
      <c r="L805">
        <v>1548568800</v>
      </c>
      <c r="M805" s="7">
        <f t="shared" si="48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8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268.73076923076923</v>
      </c>
      <c r="G806" s="10" t="s">
        <v>20</v>
      </c>
      <c r="H806">
        <v>218</v>
      </c>
      <c r="I806">
        <f t="shared" si="50"/>
        <v>32.050458715596328</v>
      </c>
      <c r="J806" t="s">
        <v>21</v>
      </c>
      <c r="K806" t="s">
        <v>22</v>
      </c>
      <c r="L806">
        <v>1514872800</v>
      </c>
      <c r="M806" s="7">
        <f t="shared" si="48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2" x14ac:dyDescent="0.8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50.845360824742272</v>
      </c>
      <c r="G807" s="10" t="s">
        <v>14</v>
      </c>
      <c r="H807">
        <v>67</v>
      </c>
      <c r="I807">
        <f t="shared" si="50"/>
        <v>73.611940298507463</v>
      </c>
      <c r="J807" t="s">
        <v>26</v>
      </c>
      <c r="K807" t="s">
        <v>27</v>
      </c>
      <c r="L807">
        <v>1416031200</v>
      </c>
      <c r="M807" s="7">
        <f t="shared" si="48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8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1180.2857142857142</v>
      </c>
      <c r="G808" s="10" t="s">
        <v>20</v>
      </c>
      <c r="H808">
        <v>76</v>
      </c>
      <c r="I808">
        <f t="shared" si="50"/>
        <v>108.71052631578948</v>
      </c>
      <c r="J808" t="s">
        <v>21</v>
      </c>
      <c r="K808" t="s">
        <v>22</v>
      </c>
      <c r="L808">
        <v>1330927200</v>
      </c>
      <c r="M808" s="7">
        <f t="shared" si="48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8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s="10" t="s">
        <v>20</v>
      </c>
      <c r="H809">
        <v>43</v>
      </c>
      <c r="I809">
        <f t="shared" si="50"/>
        <v>42.97674418604651</v>
      </c>
      <c r="J809" t="s">
        <v>21</v>
      </c>
      <c r="K809" t="s">
        <v>22</v>
      </c>
      <c r="L809">
        <v>1571115600</v>
      </c>
      <c r="M809" s="7">
        <f t="shared" si="48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8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30.44230769230769</v>
      </c>
      <c r="G810" s="10" t="s">
        <v>14</v>
      </c>
      <c r="H810">
        <v>19</v>
      </c>
      <c r="I810">
        <f t="shared" si="50"/>
        <v>83.315789473684205</v>
      </c>
      <c r="J810" t="s">
        <v>21</v>
      </c>
      <c r="K810" t="s">
        <v>22</v>
      </c>
      <c r="L810">
        <v>1463461200</v>
      </c>
      <c r="M810" s="7">
        <f t="shared" si="48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8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62.880681818181813</v>
      </c>
      <c r="G811" s="10" t="s">
        <v>14</v>
      </c>
      <c r="H811">
        <v>2108</v>
      </c>
      <c r="I811">
        <f t="shared" si="50"/>
        <v>42</v>
      </c>
      <c r="J811" t="s">
        <v>98</v>
      </c>
      <c r="K811" t="s">
        <v>99</v>
      </c>
      <c r="L811">
        <v>1344920400</v>
      </c>
      <c r="M811" s="7">
        <f t="shared" si="48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8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193.125</v>
      </c>
      <c r="G812" s="10" t="s">
        <v>20</v>
      </c>
      <c r="H812">
        <v>221</v>
      </c>
      <c r="I812">
        <f t="shared" si="50"/>
        <v>55.927601809954751</v>
      </c>
      <c r="J812" t="s">
        <v>21</v>
      </c>
      <c r="K812" t="s">
        <v>22</v>
      </c>
      <c r="L812">
        <v>1511848800</v>
      </c>
      <c r="M812" s="7">
        <f t="shared" si="48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8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77.102702702702715</v>
      </c>
      <c r="G813" s="10" t="s">
        <v>14</v>
      </c>
      <c r="H813">
        <v>679</v>
      </c>
      <c r="I813">
        <f t="shared" si="50"/>
        <v>105.03681885125184</v>
      </c>
      <c r="J813" t="s">
        <v>21</v>
      </c>
      <c r="K813" t="s">
        <v>22</v>
      </c>
      <c r="L813">
        <v>1452319200</v>
      </c>
      <c r="M813" s="7">
        <f t="shared" si="48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8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225.52763819095478</v>
      </c>
      <c r="G814" s="10" t="s">
        <v>20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 s="7">
        <f t="shared" si="48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8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239.40625</v>
      </c>
      <c r="G815" s="10" t="s">
        <v>20</v>
      </c>
      <c r="H815">
        <v>68</v>
      </c>
      <c r="I815">
        <f t="shared" si="50"/>
        <v>112.66176470588235</v>
      </c>
      <c r="J815" t="s">
        <v>21</v>
      </c>
      <c r="K815" t="s">
        <v>22</v>
      </c>
      <c r="L815">
        <v>1346043600</v>
      </c>
      <c r="M815" s="7">
        <f t="shared" si="48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8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92.1875</v>
      </c>
      <c r="G816" s="10" t="s">
        <v>14</v>
      </c>
      <c r="H816">
        <v>36</v>
      </c>
      <c r="I816">
        <f t="shared" si="50"/>
        <v>81.944444444444443</v>
      </c>
      <c r="J816" t="s">
        <v>36</v>
      </c>
      <c r="K816" t="s">
        <v>37</v>
      </c>
      <c r="L816">
        <v>1464325200</v>
      </c>
      <c r="M816" s="7">
        <f t="shared" si="48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2" x14ac:dyDescent="0.8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130.23333333333335</v>
      </c>
      <c r="G817" s="10" t="s">
        <v>20</v>
      </c>
      <c r="H817">
        <v>183</v>
      </c>
      <c r="I817">
        <f t="shared" si="50"/>
        <v>64.049180327868854</v>
      </c>
      <c r="J817" t="s">
        <v>15</v>
      </c>
      <c r="K817" t="s">
        <v>16</v>
      </c>
      <c r="L817">
        <v>1511935200</v>
      </c>
      <c r="M817" s="7">
        <f t="shared" si="48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8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615.21739130434787</v>
      </c>
      <c r="G818" s="10" t="s">
        <v>20</v>
      </c>
      <c r="H818">
        <v>133</v>
      </c>
      <c r="I818">
        <f t="shared" si="50"/>
        <v>106.39097744360902</v>
      </c>
      <c r="J818" t="s">
        <v>21</v>
      </c>
      <c r="K818" t="s">
        <v>22</v>
      </c>
      <c r="L818">
        <v>1392012000</v>
      </c>
      <c r="M818" s="7">
        <f t="shared" si="48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8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368.79532163742692</v>
      </c>
      <c r="G819" s="10" t="s">
        <v>20</v>
      </c>
      <c r="H819">
        <v>2489</v>
      </c>
      <c r="I819">
        <f t="shared" si="50"/>
        <v>76.011249497790274</v>
      </c>
      <c r="J819" t="s">
        <v>107</v>
      </c>
      <c r="K819" t="s">
        <v>108</v>
      </c>
      <c r="L819">
        <v>1556946000</v>
      </c>
      <c r="M819" s="7">
        <f t="shared" si="48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8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1094.8571428571429</v>
      </c>
      <c r="G820" s="10" t="s">
        <v>20</v>
      </c>
      <c r="H820">
        <v>69</v>
      </c>
      <c r="I820">
        <f t="shared" si="50"/>
        <v>111.07246376811594</v>
      </c>
      <c r="J820" t="s">
        <v>21</v>
      </c>
      <c r="K820" t="s">
        <v>22</v>
      </c>
      <c r="L820">
        <v>1548050400</v>
      </c>
      <c r="M820" s="7">
        <f t="shared" si="48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2" x14ac:dyDescent="0.8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50.662921348314605</v>
      </c>
      <c r="G821" s="10" t="s">
        <v>14</v>
      </c>
      <c r="H821">
        <v>47</v>
      </c>
      <c r="I821">
        <f t="shared" si="50"/>
        <v>95.936170212765958</v>
      </c>
      <c r="J821" t="s">
        <v>21</v>
      </c>
      <c r="K821" t="s">
        <v>22</v>
      </c>
      <c r="L821">
        <v>1353736800</v>
      </c>
      <c r="M821" s="7">
        <f t="shared" si="48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8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800.6</v>
      </c>
      <c r="G822" s="10" t="s">
        <v>20</v>
      </c>
      <c r="H822">
        <v>279</v>
      </c>
      <c r="I822">
        <f t="shared" si="50"/>
        <v>43.043010752688176</v>
      </c>
      <c r="J822" t="s">
        <v>40</v>
      </c>
      <c r="K822" t="s">
        <v>41</v>
      </c>
      <c r="L822">
        <v>1532840400</v>
      </c>
      <c r="M822" s="7">
        <f t="shared" si="48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8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291.28571428571428</v>
      </c>
      <c r="G823" s="10" t="s">
        <v>20</v>
      </c>
      <c r="H823">
        <v>210</v>
      </c>
      <c r="I823">
        <f t="shared" si="50"/>
        <v>67.966666666666669</v>
      </c>
      <c r="J823" t="s">
        <v>21</v>
      </c>
      <c r="K823" t="s">
        <v>22</v>
      </c>
      <c r="L823">
        <v>1488261600</v>
      </c>
      <c r="M823" s="7">
        <f t="shared" si="48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8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349.9666666666667</v>
      </c>
      <c r="G824" s="10" t="s">
        <v>20</v>
      </c>
      <c r="H824">
        <v>2100</v>
      </c>
      <c r="I824">
        <f t="shared" si="50"/>
        <v>89.991428571428571</v>
      </c>
      <c r="J824" t="s">
        <v>21</v>
      </c>
      <c r="K824" t="s">
        <v>22</v>
      </c>
      <c r="L824">
        <v>1393567200</v>
      </c>
      <c r="M824" s="7">
        <f t="shared" si="48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8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357.07317073170731</v>
      </c>
      <c r="G825" s="10" t="s">
        <v>20</v>
      </c>
      <c r="H825">
        <v>252</v>
      </c>
      <c r="I825">
        <f t="shared" si="50"/>
        <v>58.095238095238095</v>
      </c>
      <c r="J825" t="s">
        <v>21</v>
      </c>
      <c r="K825" t="s">
        <v>22</v>
      </c>
      <c r="L825">
        <v>1410325200</v>
      </c>
      <c r="M825" s="7">
        <f t="shared" si="48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8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126.48941176470588</v>
      </c>
      <c r="G826" s="10" t="s">
        <v>20</v>
      </c>
      <c r="H826">
        <v>1280</v>
      </c>
      <c r="I826">
        <f t="shared" si="50"/>
        <v>83.996875000000003</v>
      </c>
      <c r="J826" t="s">
        <v>21</v>
      </c>
      <c r="K826" t="s">
        <v>22</v>
      </c>
      <c r="L826">
        <v>1276923600</v>
      </c>
      <c r="M826" s="7">
        <f t="shared" si="48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8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387.5</v>
      </c>
      <c r="G827" s="10" t="s">
        <v>20</v>
      </c>
      <c r="H827">
        <v>157</v>
      </c>
      <c r="I827">
        <f t="shared" si="50"/>
        <v>88.853503184713375</v>
      </c>
      <c r="J827" t="s">
        <v>40</v>
      </c>
      <c r="K827" t="s">
        <v>41</v>
      </c>
      <c r="L827">
        <v>1500958800</v>
      </c>
      <c r="M827" s="7">
        <f t="shared" si="48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2" x14ac:dyDescent="0.8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457.03571428571428</v>
      </c>
      <c r="G828" s="10" t="s">
        <v>20</v>
      </c>
      <c r="H828">
        <v>194</v>
      </c>
      <c r="I828">
        <f t="shared" si="50"/>
        <v>65.963917525773198</v>
      </c>
      <c r="J828" t="s">
        <v>21</v>
      </c>
      <c r="K828" t="s">
        <v>22</v>
      </c>
      <c r="L828">
        <v>1292220000</v>
      </c>
      <c r="M828" s="7">
        <f t="shared" si="48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2" x14ac:dyDescent="0.8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266.69565217391306</v>
      </c>
      <c r="G829" s="10" t="s">
        <v>20</v>
      </c>
      <c r="H829">
        <v>82</v>
      </c>
      <c r="I829">
        <f t="shared" si="50"/>
        <v>74.804878048780495</v>
      </c>
      <c r="J829" t="s">
        <v>26</v>
      </c>
      <c r="K829" t="s">
        <v>27</v>
      </c>
      <c r="L829">
        <v>1304398800</v>
      </c>
      <c r="M829" s="7">
        <f t="shared" si="48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2" x14ac:dyDescent="0.8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s="10" t="s">
        <v>14</v>
      </c>
      <c r="H830">
        <v>70</v>
      </c>
      <c r="I830">
        <f t="shared" si="50"/>
        <v>69.98571428571428</v>
      </c>
      <c r="J830" t="s">
        <v>21</v>
      </c>
      <c r="K830" t="s">
        <v>22</v>
      </c>
      <c r="L830">
        <v>1535432400</v>
      </c>
      <c r="M830" s="7">
        <f t="shared" si="48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8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51.34375</v>
      </c>
      <c r="G831" s="10" t="s">
        <v>14</v>
      </c>
      <c r="H831">
        <v>154</v>
      </c>
      <c r="I831">
        <f t="shared" si="50"/>
        <v>32.006493506493506</v>
      </c>
      <c r="J831" t="s">
        <v>21</v>
      </c>
      <c r="K831" t="s">
        <v>22</v>
      </c>
      <c r="L831">
        <v>1433826000</v>
      </c>
      <c r="M831" s="7">
        <f t="shared" si="48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2" x14ac:dyDescent="0.8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1.1710526315789473</v>
      </c>
      <c r="G832" s="10" t="s">
        <v>14</v>
      </c>
      <c r="H832">
        <v>22</v>
      </c>
      <c r="I832">
        <f t="shared" si="50"/>
        <v>64.727272727272734</v>
      </c>
      <c r="J832" t="s">
        <v>21</v>
      </c>
      <c r="K832" t="s">
        <v>22</v>
      </c>
      <c r="L832">
        <v>1514959200</v>
      </c>
      <c r="M832" s="7">
        <f t="shared" si="48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2" x14ac:dyDescent="0.8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108.97734294541709</v>
      </c>
      <c r="G833" s="10" t="s">
        <v>20</v>
      </c>
      <c r="H833">
        <v>4233</v>
      </c>
      <c r="I833">
        <f t="shared" si="50"/>
        <v>24.998110087408456</v>
      </c>
      <c r="J833" t="s">
        <v>21</v>
      </c>
      <c r="K833" t="s">
        <v>22</v>
      </c>
      <c r="L833">
        <v>1332738000</v>
      </c>
      <c r="M833" s="7">
        <f t="shared" si="48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8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315.17592592592592</v>
      </c>
      <c r="G834" s="10" t="s">
        <v>20</v>
      </c>
      <c r="H834">
        <v>1297</v>
      </c>
      <c r="I834">
        <f t="shared" si="50"/>
        <v>104.97764070932922</v>
      </c>
      <c r="J834" t="s">
        <v>36</v>
      </c>
      <c r="K834" t="s">
        <v>37</v>
      </c>
      <c r="L834">
        <v>1445490000</v>
      </c>
      <c r="M834" s="7">
        <f t="shared" ref="M834:M897" si="52">(((L834/60)/60)/24)+DATE(1970,1,1)</f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8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(E835/D835)*100</f>
        <v>157.69117647058823</v>
      </c>
      <c r="G835" s="10" t="s">
        <v>20</v>
      </c>
      <c r="H835">
        <v>165</v>
      </c>
      <c r="I835">
        <f t="shared" ref="I835:I898" si="54">IFERROR(E835/H835,"NA")</f>
        <v>64.987878787878785</v>
      </c>
      <c r="J835" t="s">
        <v>36</v>
      </c>
      <c r="K835" t="s">
        <v>37</v>
      </c>
      <c r="L835">
        <v>1297663200</v>
      </c>
      <c r="M835" s="7">
        <f t="shared" si="52"/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8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153.8082191780822</v>
      </c>
      <c r="G836" s="10" t="s">
        <v>20</v>
      </c>
      <c r="H836">
        <v>119</v>
      </c>
      <c r="I836">
        <f t="shared" si="54"/>
        <v>94.352941176470594</v>
      </c>
      <c r="J836" t="s">
        <v>21</v>
      </c>
      <c r="K836" t="s">
        <v>22</v>
      </c>
      <c r="L836">
        <v>1371963600</v>
      </c>
      <c r="M836" s="7">
        <f t="shared" si="52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8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89.738979118329468</v>
      </c>
      <c r="G837" s="10" t="s">
        <v>14</v>
      </c>
      <c r="H837">
        <v>1758</v>
      </c>
      <c r="I837">
        <f t="shared" si="54"/>
        <v>44.001706484641637</v>
      </c>
      <c r="J837" t="s">
        <v>21</v>
      </c>
      <c r="K837" t="s">
        <v>22</v>
      </c>
      <c r="L837">
        <v>1425103200</v>
      </c>
      <c r="M837" s="7">
        <f t="shared" si="52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8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75.135802469135797</v>
      </c>
      <c r="G838" s="10" t="s">
        <v>14</v>
      </c>
      <c r="H838">
        <v>94</v>
      </c>
      <c r="I838">
        <f t="shared" si="54"/>
        <v>64.744680851063833</v>
      </c>
      <c r="J838" t="s">
        <v>21</v>
      </c>
      <c r="K838" t="s">
        <v>22</v>
      </c>
      <c r="L838">
        <v>1265349600</v>
      </c>
      <c r="M838" s="7">
        <f t="shared" si="52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8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852.88135593220341</v>
      </c>
      <c r="G839" s="10" t="s">
        <v>20</v>
      </c>
      <c r="H839">
        <v>1797</v>
      </c>
      <c r="I839">
        <f t="shared" si="54"/>
        <v>84.00667779632721</v>
      </c>
      <c r="J839" t="s">
        <v>21</v>
      </c>
      <c r="K839" t="s">
        <v>22</v>
      </c>
      <c r="L839">
        <v>1301202000</v>
      </c>
      <c r="M839" s="7">
        <f t="shared" si="52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8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138.90625</v>
      </c>
      <c r="G840" s="10" t="s">
        <v>20</v>
      </c>
      <c r="H840">
        <v>261</v>
      </c>
      <c r="I840">
        <f t="shared" si="54"/>
        <v>34.061302681992338</v>
      </c>
      <c r="J840" t="s">
        <v>21</v>
      </c>
      <c r="K840" t="s">
        <v>22</v>
      </c>
      <c r="L840">
        <v>1538024400</v>
      </c>
      <c r="M840" s="7">
        <f t="shared" si="52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8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190.18181818181819</v>
      </c>
      <c r="G841" s="10" t="s">
        <v>20</v>
      </c>
      <c r="H841">
        <v>157</v>
      </c>
      <c r="I841">
        <f t="shared" si="54"/>
        <v>93.273885350318466</v>
      </c>
      <c r="J841" t="s">
        <v>21</v>
      </c>
      <c r="K841" t="s">
        <v>22</v>
      </c>
      <c r="L841">
        <v>1395032400</v>
      </c>
      <c r="M841" s="7">
        <f t="shared" si="52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8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100.24333619948409</v>
      </c>
      <c r="G842" s="10" t="s">
        <v>20</v>
      </c>
      <c r="H842">
        <v>3533</v>
      </c>
      <c r="I842">
        <f t="shared" si="54"/>
        <v>32.998301726577978</v>
      </c>
      <c r="J842" t="s">
        <v>21</v>
      </c>
      <c r="K842" t="s">
        <v>22</v>
      </c>
      <c r="L842">
        <v>1405486800</v>
      </c>
      <c r="M842" s="7">
        <f t="shared" si="52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8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142.75824175824175</v>
      </c>
      <c r="G843" s="10" t="s">
        <v>20</v>
      </c>
      <c r="H843">
        <v>155</v>
      </c>
      <c r="I843">
        <f t="shared" si="54"/>
        <v>83.812903225806451</v>
      </c>
      <c r="J843" t="s">
        <v>21</v>
      </c>
      <c r="K843" t="s">
        <v>22</v>
      </c>
      <c r="L843">
        <v>1455861600</v>
      </c>
      <c r="M843" s="7">
        <f t="shared" si="52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2" x14ac:dyDescent="0.8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563.13333333333333</v>
      </c>
      <c r="G844" s="10" t="s">
        <v>20</v>
      </c>
      <c r="H844">
        <v>132</v>
      </c>
      <c r="I844">
        <f t="shared" si="54"/>
        <v>63.992424242424242</v>
      </c>
      <c r="J844" t="s">
        <v>107</v>
      </c>
      <c r="K844" t="s">
        <v>108</v>
      </c>
      <c r="L844">
        <v>1529038800</v>
      </c>
      <c r="M844" s="7">
        <f t="shared" si="52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2" x14ac:dyDescent="0.8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30.715909090909086</v>
      </c>
      <c r="G845" s="10" t="s">
        <v>14</v>
      </c>
      <c r="H845">
        <v>33</v>
      </c>
      <c r="I845">
        <f t="shared" si="54"/>
        <v>81.909090909090907</v>
      </c>
      <c r="J845" t="s">
        <v>21</v>
      </c>
      <c r="K845" t="s">
        <v>22</v>
      </c>
      <c r="L845">
        <v>1535259600</v>
      </c>
      <c r="M845" s="7">
        <f t="shared" si="52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8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99.39772727272728</v>
      </c>
      <c r="G846" s="10" t="s">
        <v>74</v>
      </c>
      <c r="H846">
        <v>94</v>
      </c>
      <c r="I846">
        <f t="shared" si="54"/>
        <v>93.053191489361708</v>
      </c>
      <c r="J846" t="s">
        <v>21</v>
      </c>
      <c r="K846" t="s">
        <v>22</v>
      </c>
      <c r="L846">
        <v>1327212000</v>
      </c>
      <c r="M846" s="7">
        <f t="shared" si="52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8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197.54935622317598</v>
      </c>
      <c r="G847" s="10" t="s">
        <v>20</v>
      </c>
      <c r="H847">
        <v>1354</v>
      </c>
      <c r="I847">
        <f t="shared" si="54"/>
        <v>101.98449039881831</v>
      </c>
      <c r="J847" t="s">
        <v>40</v>
      </c>
      <c r="K847" t="s">
        <v>41</v>
      </c>
      <c r="L847">
        <v>1526360400</v>
      </c>
      <c r="M847" s="7">
        <f t="shared" si="52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8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508.5</v>
      </c>
      <c r="G848" s="10" t="s">
        <v>20</v>
      </c>
      <c r="H848">
        <v>48</v>
      </c>
      <c r="I848">
        <f t="shared" si="54"/>
        <v>105.9375</v>
      </c>
      <c r="J848" t="s">
        <v>21</v>
      </c>
      <c r="K848" t="s">
        <v>22</v>
      </c>
      <c r="L848">
        <v>1532149200</v>
      </c>
      <c r="M848" s="7">
        <f t="shared" si="52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8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237.74468085106383</v>
      </c>
      <c r="G849" s="10" t="s">
        <v>20</v>
      </c>
      <c r="H849">
        <v>110</v>
      </c>
      <c r="I849">
        <f t="shared" si="54"/>
        <v>101.58181818181818</v>
      </c>
      <c r="J849" t="s">
        <v>21</v>
      </c>
      <c r="K849" t="s">
        <v>22</v>
      </c>
      <c r="L849">
        <v>1515304800</v>
      </c>
      <c r="M849" s="7">
        <f t="shared" si="52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8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338.46875</v>
      </c>
      <c r="G850" s="10" t="s">
        <v>20</v>
      </c>
      <c r="H850">
        <v>172</v>
      </c>
      <c r="I850">
        <f t="shared" si="54"/>
        <v>62.970930232558139</v>
      </c>
      <c r="J850" t="s">
        <v>21</v>
      </c>
      <c r="K850" t="s">
        <v>22</v>
      </c>
      <c r="L850">
        <v>1276318800</v>
      </c>
      <c r="M850" s="7">
        <f t="shared" si="52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8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133.08955223880596</v>
      </c>
      <c r="G851" s="10" t="s">
        <v>20</v>
      </c>
      <c r="H851">
        <v>307</v>
      </c>
      <c r="I851">
        <f t="shared" si="54"/>
        <v>29.045602605863191</v>
      </c>
      <c r="J851" t="s">
        <v>21</v>
      </c>
      <c r="K851" t="s">
        <v>22</v>
      </c>
      <c r="L851">
        <v>1328767200</v>
      </c>
      <c r="M851" s="7">
        <f t="shared" si="52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2" x14ac:dyDescent="0.8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s="10" t="s">
        <v>14</v>
      </c>
      <c r="H852"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 s="7">
        <f t="shared" si="52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2" x14ac:dyDescent="0.8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207.79999999999998</v>
      </c>
      <c r="G853" s="10" t="s">
        <v>20</v>
      </c>
      <c r="H853">
        <v>160</v>
      </c>
      <c r="I853">
        <f t="shared" si="54"/>
        <v>77.924999999999997</v>
      </c>
      <c r="J853" t="s">
        <v>21</v>
      </c>
      <c r="K853" t="s">
        <v>22</v>
      </c>
      <c r="L853">
        <v>1335934800</v>
      </c>
      <c r="M853" s="7">
        <f t="shared" si="52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2" x14ac:dyDescent="0.8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51.122448979591837</v>
      </c>
      <c r="G854" s="10" t="s">
        <v>14</v>
      </c>
      <c r="H854">
        <v>31</v>
      </c>
      <c r="I854">
        <f t="shared" si="54"/>
        <v>80.806451612903231</v>
      </c>
      <c r="J854" t="s">
        <v>21</v>
      </c>
      <c r="K854" t="s">
        <v>22</v>
      </c>
      <c r="L854">
        <v>1310792400</v>
      </c>
      <c r="M854" s="7">
        <f t="shared" si="52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8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652.05847953216369</v>
      </c>
      <c r="G855" s="10" t="s">
        <v>20</v>
      </c>
      <c r="H855">
        <v>1467</v>
      </c>
      <c r="I855">
        <f t="shared" si="54"/>
        <v>76.006816632583508</v>
      </c>
      <c r="J855" t="s">
        <v>15</v>
      </c>
      <c r="K855" t="s">
        <v>16</v>
      </c>
      <c r="L855">
        <v>1308546000</v>
      </c>
      <c r="M855" s="7">
        <f t="shared" si="52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2" x14ac:dyDescent="0.8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113.63099415204678</v>
      </c>
      <c r="G856" s="10" t="s">
        <v>20</v>
      </c>
      <c r="H856">
        <v>2662</v>
      </c>
      <c r="I856">
        <f t="shared" si="54"/>
        <v>72.993613824192337</v>
      </c>
      <c r="J856" t="s">
        <v>15</v>
      </c>
      <c r="K856" t="s">
        <v>16</v>
      </c>
      <c r="L856">
        <v>1574056800</v>
      </c>
      <c r="M856" s="7">
        <f t="shared" si="52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8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102.37606837606839</v>
      </c>
      <c r="G857" s="10" t="s">
        <v>20</v>
      </c>
      <c r="H857">
        <v>452</v>
      </c>
      <c r="I857">
        <f t="shared" si="54"/>
        <v>53</v>
      </c>
      <c r="J857" t="s">
        <v>26</v>
      </c>
      <c r="K857" t="s">
        <v>27</v>
      </c>
      <c r="L857">
        <v>1308373200</v>
      </c>
      <c r="M857" s="7">
        <f t="shared" si="52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8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356.58333333333331</v>
      </c>
      <c r="G858" s="10" t="s">
        <v>20</v>
      </c>
      <c r="H858">
        <v>158</v>
      </c>
      <c r="I858">
        <f t="shared" si="54"/>
        <v>54.164556962025316</v>
      </c>
      <c r="J858" t="s">
        <v>21</v>
      </c>
      <c r="K858" t="s">
        <v>22</v>
      </c>
      <c r="L858">
        <v>1335243600</v>
      </c>
      <c r="M858" s="7">
        <f t="shared" si="52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2" x14ac:dyDescent="0.8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139.86792452830187</v>
      </c>
      <c r="G859" s="10" t="s">
        <v>20</v>
      </c>
      <c r="H859">
        <v>225</v>
      </c>
      <c r="I859">
        <f t="shared" si="54"/>
        <v>32.946666666666665</v>
      </c>
      <c r="J859" t="s">
        <v>98</v>
      </c>
      <c r="K859" t="s">
        <v>99</v>
      </c>
      <c r="L859">
        <v>1328421600</v>
      </c>
      <c r="M859" s="7">
        <f t="shared" si="52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2" x14ac:dyDescent="0.8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69.45</v>
      </c>
      <c r="G860" s="10" t="s">
        <v>14</v>
      </c>
      <c r="H860">
        <v>35</v>
      </c>
      <c r="I860">
        <f t="shared" si="54"/>
        <v>79.371428571428567</v>
      </c>
      <c r="J860" t="s">
        <v>21</v>
      </c>
      <c r="K860" t="s">
        <v>22</v>
      </c>
      <c r="L860">
        <v>1524286800</v>
      </c>
      <c r="M860" s="7">
        <f t="shared" si="52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2" x14ac:dyDescent="0.8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35.534246575342465</v>
      </c>
      <c r="G861" s="10" t="s">
        <v>14</v>
      </c>
      <c r="H861">
        <v>63</v>
      </c>
      <c r="I861">
        <f t="shared" si="54"/>
        <v>41.174603174603178</v>
      </c>
      <c r="J861" t="s">
        <v>21</v>
      </c>
      <c r="K861" t="s">
        <v>22</v>
      </c>
      <c r="L861">
        <v>1362117600</v>
      </c>
      <c r="M861" s="7">
        <f t="shared" si="52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2" x14ac:dyDescent="0.8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251.65</v>
      </c>
      <c r="G862" s="10" t="s">
        <v>20</v>
      </c>
      <c r="H862">
        <v>65</v>
      </c>
      <c r="I862">
        <f t="shared" si="54"/>
        <v>77.430769230769229</v>
      </c>
      <c r="J862" t="s">
        <v>21</v>
      </c>
      <c r="K862" t="s">
        <v>22</v>
      </c>
      <c r="L862">
        <v>1550556000</v>
      </c>
      <c r="M862" s="7">
        <f t="shared" si="52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8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105.87500000000001</v>
      </c>
      <c r="G863" s="10" t="s">
        <v>20</v>
      </c>
      <c r="H863">
        <v>163</v>
      </c>
      <c r="I863">
        <f t="shared" si="54"/>
        <v>57.159509202453989</v>
      </c>
      <c r="J863" t="s">
        <v>21</v>
      </c>
      <c r="K863" t="s">
        <v>22</v>
      </c>
      <c r="L863">
        <v>1269147600</v>
      </c>
      <c r="M863" s="7">
        <f t="shared" si="52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8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187.42857142857144</v>
      </c>
      <c r="G864" s="10" t="s">
        <v>20</v>
      </c>
      <c r="H864">
        <v>85</v>
      </c>
      <c r="I864">
        <f t="shared" si="54"/>
        <v>77.17647058823529</v>
      </c>
      <c r="J864" t="s">
        <v>21</v>
      </c>
      <c r="K864" t="s">
        <v>22</v>
      </c>
      <c r="L864">
        <v>1312174800</v>
      </c>
      <c r="M864" s="7">
        <f t="shared" si="52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8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386.78571428571428</v>
      </c>
      <c r="G865" s="10" t="s">
        <v>20</v>
      </c>
      <c r="H865">
        <v>217</v>
      </c>
      <c r="I865">
        <f t="shared" si="54"/>
        <v>24.953917050691246</v>
      </c>
      <c r="J865" t="s">
        <v>21</v>
      </c>
      <c r="K865" t="s">
        <v>22</v>
      </c>
      <c r="L865">
        <v>1434517200</v>
      </c>
      <c r="M865" s="7">
        <f t="shared" si="52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8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347.07142857142856</v>
      </c>
      <c r="G866" s="10" t="s">
        <v>20</v>
      </c>
      <c r="H866">
        <v>150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 s="7">
        <f t="shared" si="52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8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185.82098765432099</v>
      </c>
      <c r="G867" s="10" t="s">
        <v>20</v>
      </c>
      <c r="H867">
        <v>3272</v>
      </c>
      <c r="I867">
        <f t="shared" si="54"/>
        <v>46.000916870415651</v>
      </c>
      <c r="J867" t="s">
        <v>21</v>
      </c>
      <c r="K867" t="s">
        <v>22</v>
      </c>
      <c r="L867">
        <v>1410757200</v>
      </c>
      <c r="M867" s="7">
        <f t="shared" si="52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8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43.241247264770237</v>
      </c>
      <c r="G868" s="10" t="s">
        <v>74</v>
      </c>
      <c r="H868">
        <v>898</v>
      </c>
      <c r="I868">
        <f t="shared" si="54"/>
        <v>88.023385300668153</v>
      </c>
      <c r="J868" t="s">
        <v>21</v>
      </c>
      <c r="K868" t="s">
        <v>22</v>
      </c>
      <c r="L868">
        <v>1304830800</v>
      </c>
      <c r="M868" s="7">
        <f t="shared" si="52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2" x14ac:dyDescent="0.8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162.4375</v>
      </c>
      <c r="G869" s="10" t="s">
        <v>20</v>
      </c>
      <c r="H869">
        <v>300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 s="7">
        <f t="shared" si="52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8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184.84285714285716</v>
      </c>
      <c r="G870" s="10" t="s">
        <v>20</v>
      </c>
      <c r="H870">
        <v>126</v>
      </c>
      <c r="I870">
        <f t="shared" si="54"/>
        <v>102.69047619047619</v>
      </c>
      <c r="J870" t="s">
        <v>21</v>
      </c>
      <c r="K870" t="s">
        <v>22</v>
      </c>
      <c r="L870">
        <v>1381554000</v>
      </c>
      <c r="M870" s="7">
        <f t="shared" si="52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8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23.703520691785052</v>
      </c>
      <c r="G871" s="10" t="s">
        <v>14</v>
      </c>
      <c r="H871">
        <v>526</v>
      </c>
      <c r="I871">
        <f t="shared" si="54"/>
        <v>72.958174904942965</v>
      </c>
      <c r="J871" t="s">
        <v>21</v>
      </c>
      <c r="K871" t="s">
        <v>22</v>
      </c>
      <c r="L871">
        <v>1277096400</v>
      </c>
      <c r="M871" s="7">
        <f t="shared" si="52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8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89.870129870129873</v>
      </c>
      <c r="G872" s="10" t="s">
        <v>14</v>
      </c>
      <c r="H872">
        <v>121</v>
      </c>
      <c r="I872">
        <f t="shared" si="54"/>
        <v>57.190082644628099</v>
      </c>
      <c r="J872" t="s">
        <v>21</v>
      </c>
      <c r="K872" t="s">
        <v>22</v>
      </c>
      <c r="L872">
        <v>1440392400</v>
      </c>
      <c r="M872" s="7">
        <f t="shared" si="52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2" x14ac:dyDescent="0.8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272.6041958041958</v>
      </c>
      <c r="G873" s="10" t="s">
        <v>20</v>
      </c>
      <c r="H873">
        <v>2320</v>
      </c>
      <c r="I873">
        <f t="shared" si="54"/>
        <v>84.013793103448279</v>
      </c>
      <c r="J873" t="s">
        <v>21</v>
      </c>
      <c r="K873" t="s">
        <v>22</v>
      </c>
      <c r="L873">
        <v>1509512400</v>
      </c>
      <c r="M873" s="7">
        <f t="shared" si="52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8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170.04255319148936</v>
      </c>
      <c r="G874" s="10" t="s">
        <v>20</v>
      </c>
      <c r="H874">
        <v>81</v>
      </c>
      <c r="I874">
        <f t="shared" si="54"/>
        <v>98.666666666666671</v>
      </c>
      <c r="J874" t="s">
        <v>26</v>
      </c>
      <c r="K874" t="s">
        <v>27</v>
      </c>
      <c r="L874">
        <v>1535950800</v>
      </c>
      <c r="M874" s="7">
        <f t="shared" si="52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8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188.28503562945369</v>
      </c>
      <c r="G875" s="10" t="s">
        <v>20</v>
      </c>
      <c r="H875">
        <v>1887</v>
      </c>
      <c r="I875">
        <f t="shared" si="54"/>
        <v>42.007419183889773</v>
      </c>
      <c r="J875" t="s">
        <v>21</v>
      </c>
      <c r="K875" t="s">
        <v>22</v>
      </c>
      <c r="L875">
        <v>1389160800</v>
      </c>
      <c r="M875" s="7">
        <f t="shared" si="52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8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346.93532338308455</v>
      </c>
      <c r="G876" s="10" t="s">
        <v>20</v>
      </c>
      <c r="H876">
        <v>4358</v>
      </c>
      <c r="I876">
        <f t="shared" si="54"/>
        <v>32.002753556677376</v>
      </c>
      <c r="J876" t="s">
        <v>21</v>
      </c>
      <c r="K876" t="s">
        <v>22</v>
      </c>
      <c r="L876">
        <v>1271998800</v>
      </c>
      <c r="M876" s="7">
        <f t="shared" si="52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8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69.177215189873422</v>
      </c>
      <c r="G877" s="10" t="s">
        <v>14</v>
      </c>
      <c r="H877">
        <v>67</v>
      </c>
      <c r="I877">
        <f t="shared" si="54"/>
        <v>81.567164179104481</v>
      </c>
      <c r="J877" t="s">
        <v>21</v>
      </c>
      <c r="K877" t="s">
        <v>22</v>
      </c>
      <c r="L877">
        <v>1294898400</v>
      </c>
      <c r="M877" s="7">
        <f t="shared" si="52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2" x14ac:dyDescent="0.8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25.433734939759034</v>
      </c>
      <c r="G878" s="10" t="s">
        <v>14</v>
      </c>
      <c r="H878">
        <v>57</v>
      </c>
      <c r="I878">
        <f t="shared" si="54"/>
        <v>37.035087719298247</v>
      </c>
      <c r="J878" t="s">
        <v>15</v>
      </c>
      <c r="K878" t="s">
        <v>16</v>
      </c>
      <c r="L878">
        <v>1559970000</v>
      </c>
      <c r="M878" s="7">
        <f t="shared" si="52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8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77.400977995110026</v>
      </c>
      <c r="G879" s="10" t="s">
        <v>14</v>
      </c>
      <c r="H879">
        <v>1229</v>
      </c>
      <c r="I879">
        <f t="shared" si="54"/>
        <v>103.033360455655</v>
      </c>
      <c r="J879" t="s">
        <v>21</v>
      </c>
      <c r="K879" t="s">
        <v>22</v>
      </c>
      <c r="L879">
        <v>1469509200</v>
      </c>
      <c r="M879" s="7">
        <f t="shared" si="52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8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37.481481481481481</v>
      </c>
      <c r="G880" s="10" t="s">
        <v>14</v>
      </c>
      <c r="H880">
        <v>12</v>
      </c>
      <c r="I880">
        <f t="shared" si="54"/>
        <v>84.333333333333329</v>
      </c>
      <c r="J880" t="s">
        <v>107</v>
      </c>
      <c r="K880" t="s">
        <v>108</v>
      </c>
      <c r="L880">
        <v>1579068000</v>
      </c>
      <c r="M880" s="7">
        <f t="shared" si="52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8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543.79999999999995</v>
      </c>
      <c r="G881" s="10" t="s">
        <v>20</v>
      </c>
      <c r="H881">
        <v>53</v>
      </c>
      <c r="I881">
        <f t="shared" si="54"/>
        <v>102.60377358490567</v>
      </c>
      <c r="J881" t="s">
        <v>21</v>
      </c>
      <c r="K881" t="s">
        <v>22</v>
      </c>
      <c r="L881">
        <v>1487743200</v>
      </c>
      <c r="M881" s="7">
        <f t="shared" si="52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8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228.52189349112427</v>
      </c>
      <c r="G882" s="10" t="s">
        <v>20</v>
      </c>
      <c r="H882">
        <v>2414</v>
      </c>
      <c r="I882">
        <f t="shared" si="54"/>
        <v>79.992129246064621</v>
      </c>
      <c r="J882" t="s">
        <v>21</v>
      </c>
      <c r="K882" t="s">
        <v>22</v>
      </c>
      <c r="L882">
        <v>1563685200</v>
      </c>
      <c r="M882" s="7">
        <f t="shared" si="52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8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38.948339483394832</v>
      </c>
      <c r="G883" s="10" t="s">
        <v>14</v>
      </c>
      <c r="H883">
        <v>452</v>
      </c>
      <c r="I883">
        <f t="shared" si="54"/>
        <v>70.055309734513273</v>
      </c>
      <c r="J883" t="s">
        <v>21</v>
      </c>
      <c r="K883" t="s">
        <v>22</v>
      </c>
      <c r="L883">
        <v>1436418000</v>
      </c>
      <c r="M883" s="7">
        <f t="shared" si="52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8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s="10" t="s">
        <v>20</v>
      </c>
      <c r="H884">
        <v>80</v>
      </c>
      <c r="I884">
        <f t="shared" si="54"/>
        <v>37</v>
      </c>
      <c r="J884" t="s">
        <v>21</v>
      </c>
      <c r="K884" t="s">
        <v>22</v>
      </c>
      <c r="L884">
        <v>1421820000</v>
      </c>
      <c r="M884" s="7">
        <f t="shared" si="52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2" x14ac:dyDescent="0.8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237.91176470588232</v>
      </c>
      <c r="G885" s="10" t="s">
        <v>20</v>
      </c>
      <c r="H885">
        <v>193</v>
      </c>
      <c r="I885">
        <f t="shared" si="54"/>
        <v>41.911917098445599</v>
      </c>
      <c r="J885" t="s">
        <v>21</v>
      </c>
      <c r="K885" t="s">
        <v>22</v>
      </c>
      <c r="L885">
        <v>1274763600</v>
      </c>
      <c r="M885" s="7">
        <f t="shared" si="52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8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64.036299765807954</v>
      </c>
      <c r="G886" s="10" t="s">
        <v>14</v>
      </c>
      <c r="H886">
        <v>1886</v>
      </c>
      <c r="I886">
        <f t="shared" si="54"/>
        <v>57.992576882290564</v>
      </c>
      <c r="J886" t="s">
        <v>21</v>
      </c>
      <c r="K886" t="s">
        <v>22</v>
      </c>
      <c r="L886">
        <v>1399179600</v>
      </c>
      <c r="M886" s="7">
        <f t="shared" si="52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8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118.27777777777777</v>
      </c>
      <c r="G887" s="10" t="s">
        <v>20</v>
      </c>
      <c r="H887">
        <v>52</v>
      </c>
      <c r="I887">
        <f t="shared" si="54"/>
        <v>40.942307692307693</v>
      </c>
      <c r="J887" t="s">
        <v>21</v>
      </c>
      <c r="K887" t="s">
        <v>22</v>
      </c>
      <c r="L887">
        <v>1275800400</v>
      </c>
      <c r="M887" s="7">
        <f t="shared" si="52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8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84.824037184594957</v>
      </c>
      <c r="G888" s="10" t="s">
        <v>14</v>
      </c>
      <c r="H888">
        <v>1825</v>
      </c>
      <c r="I888">
        <f t="shared" si="54"/>
        <v>69.9972602739726</v>
      </c>
      <c r="J888" t="s">
        <v>21</v>
      </c>
      <c r="K888" t="s">
        <v>22</v>
      </c>
      <c r="L888">
        <v>1282798800</v>
      </c>
      <c r="M888" s="7">
        <f t="shared" si="52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2" x14ac:dyDescent="0.8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29.346153846153843</v>
      </c>
      <c r="G889" s="10" t="s">
        <v>14</v>
      </c>
      <c r="H889">
        <v>31</v>
      </c>
      <c r="I889">
        <f t="shared" si="54"/>
        <v>73.838709677419359</v>
      </c>
      <c r="J889" t="s">
        <v>21</v>
      </c>
      <c r="K889" t="s">
        <v>22</v>
      </c>
      <c r="L889">
        <v>1437109200</v>
      </c>
      <c r="M889" s="7">
        <f t="shared" si="52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2" x14ac:dyDescent="0.8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209.89655172413794</v>
      </c>
      <c r="G890" s="10" t="s">
        <v>20</v>
      </c>
      <c r="H890">
        <v>290</v>
      </c>
      <c r="I890">
        <f t="shared" si="54"/>
        <v>41.979310344827589</v>
      </c>
      <c r="J890" t="s">
        <v>21</v>
      </c>
      <c r="K890" t="s">
        <v>22</v>
      </c>
      <c r="L890">
        <v>1491886800</v>
      </c>
      <c r="M890" s="7">
        <f t="shared" si="52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8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169.78571428571431</v>
      </c>
      <c r="G891" s="10" t="s">
        <v>20</v>
      </c>
      <c r="H891">
        <v>122</v>
      </c>
      <c r="I891">
        <f t="shared" si="54"/>
        <v>77.93442622950819</v>
      </c>
      <c r="J891" t="s">
        <v>21</v>
      </c>
      <c r="K891" t="s">
        <v>22</v>
      </c>
      <c r="L891">
        <v>1394600400</v>
      </c>
      <c r="M891" s="7">
        <f t="shared" si="52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8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115.95907738095239</v>
      </c>
      <c r="G892" s="10" t="s">
        <v>20</v>
      </c>
      <c r="H892">
        <v>1470</v>
      </c>
      <c r="I892">
        <f t="shared" si="54"/>
        <v>106.01972789115646</v>
      </c>
      <c r="J892" t="s">
        <v>21</v>
      </c>
      <c r="K892" t="s">
        <v>22</v>
      </c>
      <c r="L892">
        <v>1561352400</v>
      </c>
      <c r="M892" s="7">
        <f t="shared" si="52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2" x14ac:dyDescent="0.8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258.59999999999997</v>
      </c>
      <c r="G893" s="10" t="s">
        <v>20</v>
      </c>
      <c r="H893">
        <v>165</v>
      </c>
      <c r="I893">
        <f t="shared" si="54"/>
        <v>47.018181818181816</v>
      </c>
      <c r="J893" t="s">
        <v>15</v>
      </c>
      <c r="K893" t="s">
        <v>16</v>
      </c>
      <c r="L893">
        <v>1322892000</v>
      </c>
      <c r="M893" s="7">
        <f t="shared" si="52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8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230.58333333333331</v>
      </c>
      <c r="G894" s="10" t="s">
        <v>20</v>
      </c>
      <c r="H894">
        <v>182</v>
      </c>
      <c r="I894">
        <f t="shared" si="54"/>
        <v>76.016483516483518</v>
      </c>
      <c r="J894" t="s">
        <v>21</v>
      </c>
      <c r="K894" t="s">
        <v>22</v>
      </c>
      <c r="L894">
        <v>1274418000</v>
      </c>
      <c r="M894" s="7">
        <f t="shared" si="52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8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128.21428571428572</v>
      </c>
      <c r="G895" s="10" t="s">
        <v>20</v>
      </c>
      <c r="H895">
        <v>199</v>
      </c>
      <c r="I895">
        <f t="shared" si="54"/>
        <v>54.120603015075375</v>
      </c>
      <c r="J895" t="s">
        <v>107</v>
      </c>
      <c r="K895" t="s">
        <v>108</v>
      </c>
      <c r="L895">
        <v>1434344400</v>
      </c>
      <c r="M895" s="7">
        <f t="shared" si="52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8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188.70588235294116</v>
      </c>
      <c r="G896" s="10" t="s">
        <v>20</v>
      </c>
      <c r="H896">
        <v>56</v>
      </c>
      <c r="I896">
        <f t="shared" si="54"/>
        <v>57.285714285714285</v>
      </c>
      <c r="J896" t="s">
        <v>40</v>
      </c>
      <c r="K896" t="s">
        <v>41</v>
      </c>
      <c r="L896">
        <v>1373518800</v>
      </c>
      <c r="M896" s="7">
        <f t="shared" si="52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2" x14ac:dyDescent="0.8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6.9511889862327907</v>
      </c>
      <c r="G897" s="10" t="s">
        <v>14</v>
      </c>
      <c r="H897">
        <v>107</v>
      </c>
      <c r="I897">
        <f t="shared" si="54"/>
        <v>103.81308411214954</v>
      </c>
      <c r="J897" t="s">
        <v>21</v>
      </c>
      <c r="K897" t="s">
        <v>22</v>
      </c>
      <c r="L897">
        <v>1517637600</v>
      </c>
      <c r="M897" s="7">
        <f t="shared" si="52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2" x14ac:dyDescent="0.8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774.43434343434342</v>
      </c>
      <c r="G898" s="10" t="s">
        <v>20</v>
      </c>
      <c r="H898">
        <v>1460</v>
      </c>
      <c r="I898">
        <f t="shared" si="54"/>
        <v>105.02602739726028</v>
      </c>
      <c r="J898" t="s">
        <v>26</v>
      </c>
      <c r="K898" t="s">
        <v>27</v>
      </c>
      <c r="L898">
        <v>1310619600</v>
      </c>
      <c r="M898" s="7">
        <f t="shared" ref="M898:M961" si="56">(((L898/60)/60)/24)+DATE(1970,1,1)</f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8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(E899/D899)*100</f>
        <v>27.693181818181817</v>
      </c>
      <c r="G899" s="10" t="s">
        <v>14</v>
      </c>
      <c r="H899">
        <v>27</v>
      </c>
      <c r="I899">
        <f t="shared" ref="I899:I962" si="58">IFERROR(E899/H899,"NA")</f>
        <v>90.259259259259252</v>
      </c>
      <c r="J899" t="s">
        <v>21</v>
      </c>
      <c r="K899" t="s">
        <v>22</v>
      </c>
      <c r="L899">
        <v>1556427600</v>
      </c>
      <c r="M899" s="7">
        <f t="shared" si="56"/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8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52.479620323841424</v>
      </c>
      <c r="G900" s="10" t="s">
        <v>14</v>
      </c>
      <c r="H900">
        <v>1221</v>
      </c>
      <c r="I900">
        <f t="shared" si="58"/>
        <v>76.978705978705975</v>
      </c>
      <c r="J900" t="s">
        <v>21</v>
      </c>
      <c r="K900" t="s">
        <v>22</v>
      </c>
      <c r="L900">
        <v>1576476000</v>
      </c>
      <c r="M900" s="7">
        <f t="shared" si="56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8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407.09677419354841</v>
      </c>
      <c r="G901" s="10" t="s">
        <v>20</v>
      </c>
      <c r="H901">
        <v>123</v>
      </c>
      <c r="I901">
        <f t="shared" si="58"/>
        <v>102.60162601626017</v>
      </c>
      <c r="J901" t="s">
        <v>98</v>
      </c>
      <c r="K901" t="s">
        <v>99</v>
      </c>
      <c r="L901">
        <v>1381122000</v>
      </c>
      <c r="M901" s="7">
        <f t="shared" si="56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8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s="10" t="s">
        <v>14</v>
      </c>
      <c r="H902">
        <v>1</v>
      </c>
      <c r="I902">
        <f t="shared" si="58"/>
        <v>2</v>
      </c>
      <c r="J902" t="s">
        <v>21</v>
      </c>
      <c r="K902" t="s">
        <v>22</v>
      </c>
      <c r="L902">
        <v>1411102800</v>
      </c>
      <c r="M902" s="7">
        <f t="shared" si="56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8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156.17857142857144</v>
      </c>
      <c r="G903" s="10" t="s">
        <v>20</v>
      </c>
      <c r="H903">
        <v>159</v>
      </c>
      <c r="I903">
        <f t="shared" si="58"/>
        <v>55.0062893081761</v>
      </c>
      <c r="J903" t="s">
        <v>21</v>
      </c>
      <c r="K903" t="s">
        <v>22</v>
      </c>
      <c r="L903">
        <v>1531803600</v>
      </c>
      <c r="M903" s="7">
        <f t="shared" si="56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8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252.42857142857144</v>
      </c>
      <c r="G904" s="10" t="s">
        <v>20</v>
      </c>
      <c r="H904">
        <v>110</v>
      </c>
      <c r="I904">
        <f t="shared" si="58"/>
        <v>32.127272727272725</v>
      </c>
      <c r="J904" t="s">
        <v>21</v>
      </c>
      <c r="K904" t="s">
        <v>22</v>
      </c>
      <c r="L904">
        <v>1454133600</v>
      </c>
      <c r="M904" s="7">
        <f t="shared" si="56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2" x14ac:dyDescent="0.8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1.729268292682927</v>
      </c>
      <c r="G905" s="10" t="s">
        <v>47</v>
      </c>
      <c r="H905">
        <v>14</v>
      </c>
      <c r="I905">
        <f t="shared" si="58"/>
        <v>50.642857142857146</v>
      </c>
      <c r="J905" t="s">
        <v>21</v>
      </c>
      <c r="K905" t="s">
        <v>22</v>
      </c>
      <c r="L905">
        <v>1336194000</v>
      </c>
      <c r="M905" s="7">
        <f t="shared" si="56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8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12.230769230769232</v>
      </c>
      <c r="G906" s="10" t="s">
        <v>14</v>
      </c>
      <c r="H906">
        <v>16</v>
      </c>
      <c r="I906">
        <f t="shared" si="58"/>
        <v>49.6875</v>
      </c>
      <c r="J906" t="s">
        <v>21</v>
      </c>
      <c r="K906" t="s">
        <v>22</v>
      </c>
      <c r="L906">
        <v>1349326800</v>
      </c>
      <c r="M906" s="7">
        <f t="shared" si="56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8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163.98734177215189</v>
      </c>
      <c r="G907" s="10" t="s">
        <v>20</v>
      </c>
      <c r="H907">
        <v>236</v>
      </c>
      <c r="I907">
        <f t="shared" si="58"/>
        <v>54.894067796610166</v>
      </c>
      <c r="J907" t="s">
        <v>21</v>
      </c>
      <c r="K907" t="s">
        <v>22</v>
      </c>
      <c r="L907">
        <v>1379566800</v>
      </c>
      <c r="M907" s="7">
        <f t="shared" si="56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2" x14ac:dyDescent="0.8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162.98181818181817</v>
      </c>
      <c r="G908" s="10" t="s">
        <v>20</v>
      </c>
      <c r="H908">
        <v>191</v>
      </c>
      <c r="I908">
        <f t="shared" si="58"/>
        <v>46.931937172774866</v>
      </c>
      <c r="J908" t="s">
        <v>21</v>
      </c>
      <c r="K908" t="s">
        <v>22</v>
      </c>
      <c r="L908">
        <v>1494651600</v>
      </c>
      <c r="M908" s="7">
        <f t="shared" si="56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8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20.252747252747252</v>
      </c>
      <c r="G909" s="10" t="s">
        <v>14</v>
      </c>
      <c r="H909">
        <v>41</v>
      </c>
      <c r="I909">
        <f t="shared" si="58"/>
        <v>44.951219512195124</v>
      </c>
      <c r="J909" t="s">
        <v>21</v>
      </c>
      <c r="K909" t="s">
        <v>22</v>
      </c>
      <c r="L909">
        <v>1303880400</v>
      </c>
      <c r="M909" s="7">
        <f t="shared" si="56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8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319.24083769633506</v>
      </c>
      <c r="G910" s="10" t="s">
        <v>20</v>
      </c>
      <c r="H910">
        <v>3934</v>
      </c>
      <c r="I910">
        <f t="shared" si="58"/>
        <v>30.99898322318251</v>
      </c>
      <c r="J910" t="s">
        <v>21</v>
      </c>
      <c r="K910" t="s">
        <v>22</v>
      </c>
      <c r="L910">
        <v>1335934800</v>
      </c>
      <c r="M910" s="7">
        <f t="shared" si="56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8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478.94444444444446</v>
      </c>
      <c r="G911" s="10" t="s">
        <v>20</v>
      </c>
      <c r="H911">
        <v>80</v>
      </c>
      <c r="I911">
        <f t="shared" si="58"/>
        <v>107.7625</v>
      </c>
      <c r="J911" t="s">
        <v>15</v>
      </c>
      <c r="K911" t="s">
        <v>16</v>
      </c>
      <c r="L911">
        <v>1528088400</v>
      </c>
      <c r="M911" s="7">
        <f t="shared" si="56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8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19.556634304207122</v>
      </c>
      <c r="G912" s="10" t="s">
        <v>74</v>
      </c>
      <c r="H912">
        <v>296</v>
      </c>
      <c r="I912">
        <f t="shared" si="58"/>
        <v>102.07770270270271</v>
      </c>
      <c r="J912" t="s">
        <v>21</v>
      </c>
      <c r="K912" t="s">
        <v>22</v>
      </c>
      <c r="L912">
        <v>1421906400</v>
      </c>
      <c r="M912" s="7">
        <f t="shared" si="56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8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198.94827586206895</v>
      </c>
      <c r="G913" s="10" t="s">
        <v>20</v>
      </c>
      <c r="H913">
        <v>462</v>
      </c>
      <c r="I913">
        <f t="shared" si="58"/>
        <v>24.976190476190474</v>
      </c>
      <c r="J913" t="s">
        <v>21</v>
      </c>
      <c r="K913" t="s">
        <v>22</v>
      </c>
      <c r="L913">
        <v>1568005200</v>
      </c>
      <c r="M913" s="7">
        <f t="shared" si="56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8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s="10" t="s">
        <v>20</v>
      </c>
      <c r="H914">
        <v>179</v>
      </c>
      <c r="I914">
        <f t="shared" si="58"/>
        <v>79.944134078212286</v>
      </c>
      <c r="J914" t="s">
        <v>21</v>
      </c>
      <c r="K914" t="s">
        <v>22</v>
      </c>
      <c r="L914">
        <v>1346821200</v>
      </c>
      <c r="M914" s="7">
        <f t="shared" si="56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8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50.621082621082621</v>
      </c>
      <c r="G915" s="10" t="s">
        <v>14</v>
      </c>
      <c r="H915">
        <v>523</v>
      </c>
      <c r="I915">
        <f t="shared" si="58"/>
        <v>67.946462715105156</v>
      </c>
      <c r="J915" t="s">
        <v>26</v>
      </c>
      <c r="K915" t="s">
        <v>27</v>
      </c>
      <c r="L915">
        <v>1557637200</v>
      </c>
      <c r="M915" s="7">
        <f t="shared" si="56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8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57.4375</v>
      </c>
      <c r="G916" s="10" t="s">
        <v>14</v>
      </c>
      <c r="H916">
        <v>141</v>
      </c>
      <c r="I916">
        <f t="shared" si="58"/>
        <v>26.070921985815602</v>
      </c>
      <c r="J916" t="s">
        <v>40</v>
      </c>
      <c r="K916" t="s">
        <v>41</v>
      </c>
      <c r="L916">
        <v>1375592400</v>
      </c>
      <c r="M916" s="7">
        <f t="shared" si="56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8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155.62827640984909</v>
      </c>
      <c r="G917" s="10" t="s">
        <v>20</v>
      </c>
      <c r="H917">
        <v>1866</v>
      </c>
      <c r="I917">
        <f t="shared" si="58"/>
        <v>105.0032154340836</v>
      </c>
      <c r="J917" t="s">
        <v>40</v>
      </c>
      <c r="K917" t="s">
        <v>41</v>
      </c>
      <c r="L917">
        <v>1503982800</v>
      </c>
      <c r="M917" s="7">
        <f t="shared" si="56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2" x14ac:dyDescent="0.8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36.297297297297298</v>
      </c>
      <c r="G918" s="10" t="s">
        <v>14</v>
      </c>
      <c r="H918">
        <v>52</v>
      </c>
      <c r="I918">
        <f t="shared" si="58"/>
        <v>25.826923076923077</v>
      </c>
      <c r="J918" t="s">
        <v>21</v>
      </c>
      <c r="K918" t="s">
        <v>22</v>
      </c>
      <c r="L918">
        <v>1418882400</v>
      </c>
      <c r="M918" s="7">
        <f t="shared" si="56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8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58.25</v>
      </c>
      <c r="G919" s="10" t="s">
        <v>47</v>
      </c>
      <c r="H919">
        <v>27</v>
      </c>
      <c r="I919">
        <f t="shared" si="58"/>
        <v>77.666666666666671</v>
      </c>
      <c r="J919" t="s">
        <v>40</v>
      </c>
      <c r="K919" t="s">
        <v>41</v>
      </c>
      <c r="L919">
        <v>1309237200</v>
      </c>
      <c r="M919" s="7">
        <f t="shared" si="56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8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237.39473684210526</v>
      </c>
      <c r="G920" s="10" t="s">
        <v>20</v>
      </c>
      <c r="H920">
        <v>156</v>
      </c>
      <c r="I920">
        <f t="shared" si="58"/>
        <v>57.82692307692308</v>
      </c>
      <c r="J920" t="s">
        <v>98</v>
      </c>
      <c r="K920" t="s">
        <v>99</v>
      </c>
      <c r="L920">
        <v>1343365200</v>
      </c>
      <c r="M920" s="7">
        <f t="shared" si="56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8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58.75</v>
      </c>
      <c r="G921" s="10" t="s">
        <v>14</v>
      </c>
      <c r="H921">
        <v>225</v>
      </c>
      <c r="I921">
        <f t="shared" si="58"/>
        <v>92.955555555555549</v>
      </c>
      <c r="J921" t="s">
        <v>26</v>
      </c>
      <c r="K921" t="s">
        <v>27</v>
      </c>
      <c r="L921">
        <v>1507957200</v>
      </c>
      <c r="M921" s="7">
        <f t="shared" si="56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8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182.56603773584905</v>
      </c>
      <c r="G922" s="10" t="s">
        <v>20</v>
      </c>
      <c r="H922">
        <v>255</v>
      </c>
      <c r="I922">
        <f t="shared" si="58"/>
        <v>37.945098039215686</v>
      </c>
      <c r="J922" t="s">
        <v>21</v>
      </c>
      <c r="K922" t="s">
        <v>22</v>
      </c>
      <c r="L922">
        <v>1549519200</v>
      </c>
      <c r="M922" s="7">
        <f t="shared" si="56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8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0.75436408977556113</v>
      </c>
      <c r="G923" s="10" t="s">
        <v>14</v>
      </c>
      <c r="H923">
        <v>38</v>
      </c>
      <c r="I923">
        <f t="shared" si="58"/>
        <v>31.842105263157894</v>
      </c>
      <c r="J923" t="s">
        <v>21</v>
      </c>
      <c r="K923" t="s">
        <v>22</v>
      </c>
      <c r="L923">
        <v>1329026400</v>
      </c>
      <c r="M923" s="7">
        <f t="shared" si="56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8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175.95330739299609</v>
      </c>
      <c r="G924" s="10" t="s">
        <v>20</v>
      </c>
      <c r="H924">
        <v>2261</v>
      </c>
      <c r="I924">
        <f t="shared" si="58"/>
        <v>40</v>
      </c>
      <c r="J924" t="s">
        <v>21</v>
      </c>
      <c r="K924" t="s">
        <v>22</v>
      </c>
      <c r="L924">
        <v>1544335200</v>
      </c>
      <c r="M924" s="7">
        <f t="shared" si="56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8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237.88235294117646</v>
      </c>
      <c r="G925" s="10" t="s">
        <v>20</v>
      </c>
      <c r="H925">
        <v>40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 s="7">
        <f t="shared" si="56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8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488.05076142131981</v>
      </c>
      <c r="G926" s="10" t="s">
        <v>20</v>
      </c>
      <c r="H926">
        <v>2289</v>
      </c>
      <c r="I926">
        <f t="shared" si="58"/>
        <v>84.006989951944078</v>
      </c>
      <c r="J926" t="s">
        <v>107</v>
      </c>
      <c r="K926" t="s">
        <v>108</v>
      </c>
      <c r="L926">
        <v>1572498000</v>
      </c>
      <c r="M926" s="7">
        <f t="shared" si="56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2" x14ac:dyDescent="0.8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224.06666666666669</v>
      </c>
      <c r="G927" s="10" t="s">
        <v>20</v>
      </c>
      <c r="H927">
        <v>65</v>
      </c>
      <c r="I927">
        <f t="shared" si="58"/>
        <v>103.41538461538461</v>
      </c>
      <c r="J927" t="s">
        <v>21</v>
      </c>
      <c r="K927" t="s">
        <v>22</v>
      </c>
      <c r="L927">
        <v>1506056400</v>
      </c>
      <c r="M927" s="7">
        <f t="shared" si="56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8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18.126436781609197</v>
      </c>
      <c r="G928" s="10" t="s">
        <v>14</v>
      </c>
      <c r="H928">
        <v>15</v>
      </c>
      <c r="I928">
        <f t="shared" si="58"/>
        <v>105.13333333333334</v>
      </c>
      <c r="J928" t="s">
        <v>21</v>
      </c>
      <c r="K928" t="s">
        <v>22</v>
      </c>
      <c r="L928">
        <v>1463029200</v>
      </c>
      <c r="M928" s="7">
        <f t="shared" si="56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8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45.847222222222221</v>
      </c>
      <c r="G929" s="10" t="s">
        <v>14</v>
      </c>
      <c r="H929">
        <v>37</v>
      </c>
      <c r="I929">
        <f t="shared" si="58"/>
        <v>89.21621621621621</v>
      </c>
      <c r="J929" t="s">
        <v>21</v>
      </c>
      <c r="K929" t="s">
        <v>22</v>
      </c>
      <c r="L929">
        <v>1342069200</v>
      </c>
      <c r="M929" s="7">
        <f t="shared" si="56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8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117.31541218637993</v>
      </c>
      <c r="G930" s="10" t="s">
        <v>20</v>
      </c>
      <c r="H930">
        <v>3777</v>
      </c>
      <c r="I930">
        <f t="shared" si="58"/>
        <v>51.995234312946785</v>
      </c>
      <c r="J930" t="s">
        <v>107</v>
      </c>
      <c r="K930" t="s">
        <v>108</v>
      </c>
      <c r="L930">
        <v>1388296800</v>
      </c>
      <c r="M930" s="7">
        <f t="shared" si="56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8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217.30909090909088</v>
      </c>
      <c r="G931" s="10" t="s">
        <v>20</v>
      </c>
      <c r="H931">
        <v>184</v>
      </c>
      <c r="I931">
        <f t="shared" si="58"/>
        <v>64.956521739130437</v>
      </c>
      <c r="J931" t="s">
        <v>40</v>
      </c>
      <c r="K931" t="s">
        <v>41</v>
      </c>
      <c r="L931">
        <v>1493787600</v>
      </c>
      <c r="M931" s="7">
        <f t="shared" si="56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8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112.28571428571428</v>
      </c>
      <c r="G932" s="10" t="s">
        <v>20</v>
      </c>
      <c r="H932">
        <v>85</v>
      </c>
      <c r="I932">
        <f t="shared" si="58"/>
        <v>46.235294117647058</v>
      </c>
      <c r="J932" t="s">
        <v>21</v>
      </c>
      <c r="K932" t="s">
        <v>22</v>
      </c>
      <c r="L932">
        <v>1424844000</v>
      </c>
      <c r="M932" s="7">
        <f t="shared" si="56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8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72.51898734177216</v>
      </c>
      <c r="G933" s="10" t="s">
        <v>14</v>
      </c>
      <c r="H933">
        <v>112</v>
      </c>
      <c r="I933">
        <f t="shared" si="58"/>
        <v>51.151785714285715</v>
      </c>
      <c r="J933" t="s">
        <v>21</v>
      </c>
      <c r="K933" t="s">
        <v>22</v>
      </c>
      <c r="L933">
        <v>1403931600</v>
      </c>
      <c r="M933" s="7">
        <f t="shared" si="56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8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212.30434782608697</v>
      </c>
      <c r="G934" s="10" t="s">
        <v>20</v>
      </c>
      <c r="H934">
        <v>144</v>
      </c>
      <c r="I934">
        <f t="shared" si="58"/>
        <v>33.909722222222221</v>
      </c>
      <c r="J934" t="s">
        <v>21</v>
      </c>
      <c r="K934" t="s">
        <v>22</v>
      </c>
      <c r="L934">
        <v>1394514000</v>
      </c>
      <c r="M934" s="7">
        <f t="shared" si="56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8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239.74657534246577</v>
      </c>
      <c r="G935" s="10" t="s">
        <v>20</v>
      </c>
      <c r="H935">
        <v>1902</v>
      </c>
      <c r="I935">
        <f t="shared" si="58"/>
        <v>92.016298633017882</v>
      </c>
      <c r="J935" t="s">
        <v>21</v>
      </c>
      <c r="K935" t="s">
        <v>22</v>
      </c>
      <c r="L935">
        <v>1365397200</v>
      </c>
      <c r="M935" s="7">
        <f t="shared" si="56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8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181.93548387096774</v>
      </c>
      <c r="G936" s="10" t="s">
        <v>20</v>
      </c>
      <c r="H936">
        <v>105</v>
      </c>
      <c r="I936">
        <f t="shared" si="58"/>
        <v>107.42857142857143</v>
      </c>
      <c r="J936" t="s">
        <v>21</v>
      </c>
      <c r="K936" t="s">
        <v>22</v>
      </c>
      <c r="L936">
        <v>1456120800</v>
      </c>
      <c r="M936" s="7">
        <f t="shared" si="56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2" x14ac:dyDescent="0.8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164.13114754098362</v>
      </c>
      <c r="G937" s="10" t="s">
        <v>20</v>
      </c>
      <c r="H937">
        <v>132</v>
      </c>
      <c r="I937">
        <f t="shared" si="58"/>
        <v>75.848484848484844</v>
      </c>
      <c r="J937" t="s">
        <v>21</v>
      </c>
      <c r="K937" t="s">
        <v>22</v>
      </c>
      <c r="L937">
        <v>1437714000</v>
      </c>
      <c r="M937" s="7">
        <f t="shared" si="56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8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1.6375968992248062</v>
      </c>
      <c r="G938" s="10" t="s">
        <v>14</v>
      </c>
      <c r="H938">
        <v>21</v>
      </c>
      <c r="I938">
        <f t="shared" si="58"/>
        <v>80.476190476190482</v>
      </c>
      <c r="J938" t="s">
        <v>21</v>
      </c>
      <c r="K938" t="s">
        <v>22</v>
      </c>
      <c r="L938">
        <v>1563771600</v>
      </c>
      <c r="M938" s="7">
        <f t="shared" si="56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8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49.64385964912281</v>
      </c>
      <c r="G939" s="10" t="s">
        <v>74</v>
      </c>
      <c r="H939">
        <v>976</v>
      </c>
      <c r="I939">
        <f t="shared" si="58"/>
        <v>86.978483606557376</v>
      </c>
      <c r="J939" t="s">
        <v>21</v>
      </c>
      <c r="K939" t="s">
        <v>22</v>
      </c>
      <c r="L939">
        <v>1448517600</v>
      </c>
      <c r="M939" s="7">
        <f t="shared" si="56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8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109.70652173913042</v>
      </c>
      <c r="G940" s="10" t="s">
        <v>20</v>
      </c>
      <c r="H940">
        <v>96</v>
      </c>
      <c r="I940">
        <f t="shared" si="58"/>
        <v>105.13541666666667</v>
      </c>
      <c r="J940" t="s">
        <v>21</v>
      </c>
      <c r="K940" t="s">
        <v>22</v>
      </c>
      <c r="L940">
        <v>1528779600</v>
      </c>
      <c r="M940" s="7">
        <f t="shared" si="56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2" x14ac:dyDescent="0.8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49.217948717948715</v>
      </c>
      <c r="G941" s="10" t="s">
        <v>14</v>
      </c>
      <c r="H941">
        <v>67</v>
      </c>
      <c r="I941">
        <f t="shared" si="58"/>
        <v>57.298507462686565</v>
      </c>
      <c r="J941" t="s">
        <v>21</v>
      </c>
      <c r="K941" t="s">
        <v>22</v>
      </c>
      <c r="L941">
        <v>1304744400</v>
      </c>
      <c r="M941" s="7">
        <f t="shared" si="56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8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62.232323232323225</v>
      </c>
      <c r="G942" s="10" t="s">
        <v>47</v>
      </c>
      <c r="H942">
        <v>66</v>
      </c>
      <c r="I942">
        <f t="shared" si="58"/>
        <v>93.348484848484844</v>
      </c>
      <c r="J942" t="s">
        <v>15</v>
      </c>
      <c r="K942" t="s">
        <v>16</v>
      </c>
      <c r="L942">
        <v>1354341600</v>
      </c>
      <c r="M942" s="7">
        <f t="shared" si="56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8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13.05813953488372</v>
      </c>
      <c r="G943" s="10" t="s">
        <v>14</v>
      </c>
      <c r="H943">
        <v>78</v>
      </c>
      <c r="I943">
        <f t="shared" si="58"/>
        <v>71.987179487179489</v>
      </c>
      <c r="J943" t="s">
        <v>21</v>
      </c>
      <c r="K943" t="s">
        <v>22</v>
      </c>
      <c r="L943">
        <v>1294552800</v>
      </c>
      <c r="M943" s="7">
        <f t="shared" si="56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8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64.635416666666671</v>
      </c>
      <c r="G944" s="10" t="s">
        <v>14</v>
      </c>
      <c r="H944">
        <v>67</v>
      </c>
      <c r="I944">
        <f t="shared" si="58"/>
        <v>92.611940298507463</v>
      </c>
      <c r="J944" t="s">
        <v>26</v>
      </c>
      <c r="K944" t="s">
        <v>27</v>
      </c>
      <c r="L944">
        <v>1295935200</v>
      </c>
      <c r="M944" s="7">
        <f t="shared" si="56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8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159.58666666666667</v>
      </c>
      <c r="G945" s="10" t="s">
        <v>20</v>
      </c>
      <c r="H945">
        <v>114</v>
      </c>
      <c r="I945">
        <f t="shared" si="58"/>
        <v>104.99122807017544</v>
      </c>
      <c r="J945" t="s">
        <v>21</v>
      </c>
      <c r="K945" t="s">
        <v>22</v>
      </c>
      <c r="L945">
        <v>1411534800</v>
      </c>
      <c r="M945" s="7">
        <f t="shared" si="56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8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81.42</v>
      </c>
      <c r="G946" s="10" t="s">
        <v>14</v>
      </c>
      <c r="H946">
        <v>263</v>
      </c>
      <c r="I946">
        <f t="shared" si="58"/>
        <v>30.958174904942965</v>
      </c>
      <c r="J946" t="s">
        <v>26</v>
      </c>
      <c r="K946" t="s">
        <v>27</v>
      </c>
      <c r="L946">
        <v>1486706400</v>
      </c>
      <c r="M946" s="7">
        <f t="shared" si="56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8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32.444767441860463</v>
      </c>
      <c r="G947" s="10" t="s">
        <v>14</v>
      </c>
      <c r="H947">
        <v>1691</v>
      </c>
      <c r="I947">
        <f t="shared" si="58"/>
        <v>33.001182732111175</v>
      </c>
      <c r="J947" t="s">
        <v>21</v>
      </c>
      <c r="K947" t="s">
        <v>22</v>
      </c>
      <c r="L947">
        <v>1333602000</v>
      </c>
      <c r="M947" s="7">
        <f t="shared" si="56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2" x14ac:dyDescent="0.8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9.9141184124918666</v>
      </c>
      <c r="G948" s="10" t="s">
        <v>14</v>
      </c>
      <c r="H948">
        <v>181</v>
      </c>
      <c r="I948">
        <f t="shared" si="58"/>
        <v>84.187845303867405</v>
      </c>
      <c r="J948" t="s">
        <v>21</v>
      </c>
      <c r="K948" t="s">
        <v>22</v>
      </c>
      <c r="L948">
        <v>1308200400</v>
      </c>
      <c r="M948" s="7">
        <f t="shared" si="56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8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26.694444444444443</v>
      </c>
      <c r="G949" s="10" t="s">
        <v>14</v>
      </c>
      <c r="H949">
        <v>13</v>
      </c>
      <c r="I949">
        <f t="shared" si="58"/>
        <v>73.92307692307692</v>
      </c>
      <c r="J949" t="s">
        <v>21</v>
      </c>
      <c r="K949" t="s">
        <v>22</v>
      </c>
      <c r="L949">
        <v>1411707600</v>
      </c>
      <c r="M949" s="7">
        <f t="shared" si="56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8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62.957446808510639</v>
      </c>
      <c r="G950" s="10" t="s">
        <v>74</v>
      </c>
      <c r="H950">
        <v>160</v>
      </c>
      <c r="I950">
        <f t="shared" si="58"/>
        <v>36.987499999999997</v>
      </c>
      <c r="J950" t="s">
        <v>21</v>
      </c>
      <c r="K950" t="s">
        <v>22</v>
      </c>
      <c r="L950">
        <v>1418364000</v>
      </c>
      <c r="M950" s="7">
        <f t="shared" si="56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2" x14ac:dyDescent="0.8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161.35593220338984</v>
      </c>
      <c r="G951" s="10" t="s">
        <v>20</v>
      </c>
      <c r="H951">
        <v>203</v>
      </c>
      <c r="I951">
        <f t="shared" si="58"/>
        <v>46.896551724137929</v>
      </c>
      <c r="J951" t="s">
        <v>21</v>
      </c>
      <c r="K951" t="s">
        <v>22</v>
      </c>
      <c r="L951">
        <v>1429333200</v>
      </c>
      <c r="M951" s="7">
        <f t="shared" si="56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8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s="10" t="s">
        <v>14</v>
      </c>
      <c r="H952">
        <v>1</v>
      </c>
      <c r="I952">
        <f t="shared" si="58"/>
        <v>5</v>
      </c>
      <c r="J952" t="s">
        <v>21</v>
      </c>
      <c r="K952" t="s">
        <v>22</v>
      </c>
      <c r="L952">
        <v>1555390800</v>
      </c>
      <c r="M952" s="7">
        <f t="shared" si="56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8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1096.9379310344827</v>
      </c>
      <c r="G953" s="10" t="s">
        <v>20</v>
      </c>
      <c r="H953">
        <v>1559</v>
      </c>
      <c r="I953">
        <f t="shared" si="58"/>
        <v>102.02437459910199</v>
      </c>
      <c r="J953" t="s">
        <v>21</v>
      </c>
      <c r="K953" t="s">
        <v>22</v>
      </c>
      <c r="L953">
        <v>1482732000</v>
      </c>
      <c r="M953" s="7">
        <f t="shared" si="56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8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70.094158075601371</v>
      </c>
      <c r="G954" s="10" t="s">
        <v>74</v>
      </c>
      <c r="H954">
        <v>2266</v>
      </c>
      <c r="I954">
        <f t="shared" si="58"/>
        <v>45.007502206531335</v>
      </c>
      <c r="J954" t="s">
        <v>21</v>
      </c>
      <c r="K954" t="s">
        <v>22</v>
      </c>
      <c r="L954">
        <v>1470718800</v>
      </c>
      <c r="M954" s="7">
        <f t="shared" si="56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2" x14ac:dyDescent="0.8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s="10" t="s">
        <v>14</v>
      </c>
      <c r="H955">
        <v>21</v>
      </c>
      <c r="I955">
        <f t="shared" si="58"/>
        <v>94.285714285714292</v>
      </c>
      <c r="J955" t="s">
        <v>21</v>
      </c>
      <c r="K955" t="s">
        <v>22</v>
      </c>
      <c r="L955">
        <v>1450591200</v>
      </c>
      <c r="M955" s="7">
        <f t="shared" si="56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8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367.0985915492958</v>
      </c>
      <c r="G956" s="10" t="s">
        <v>20</v>
      </c>
      <c r="H956">
        <v>1548</v>
      </c>
      <c r="I956">
        <f t="shared" si="58"/>
        <v>101.02325581395348</v>
      </c>
      <c r="J956" t="s">
        <v>26</v>
      </c>
      <c r="K956" t="s">
        <v>27</v>
      </c>
      <c r="L956">
        <v>1348290000</v>
      </c>
      <c r="M956" s="7">
        <f t="shared" si="56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2" x14ac:dyDescent="0.8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s="10" t="s">
        <v>20</v>
      </c>
      <c r="H957">
        <v>80</v>
      </c>
      <c r="I957">
        <f t="shared" si="58"/>
        <v>97.037499999999994</v>
      </c>
      <c r="J957" t="s">
        <v>21</v>
      </c>
      <c r="K957" t="s">
        <v>22</v>
      </c>
      <c r="L957">
        <v>1353823200</v>
      </c>
      <c r="M957" s="7">
        <f t="shared" si="56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8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19.028784648187631</v>
      </c>
      <c r="G958" s="10" t="s">
        <v>14</v>
      </c>
      <c r="H958">
        <v>830</v>
      </c>
      <c r="I958">
        <f t="shared" si="58"/>
        <v>43.00963855421687</v>
      </c>
      <c r="J958" t="s">
        <v>21</v>
      </c>
      <c r="K958" t="s">
        <v>22</v>
      </c>
      <c r="L958">
        <v>1450764000</v>
      </c>
      <c r="M958" s="7">
        <f t="shared" si="56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8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126.87755102040816</v>
      </c>
      <c r="G959" s="10" t="s">
        <v>20</v>
      </c>
      <c r="H959">
        <v>131</v>
      </c>
      <c r="I959">
        <f t="shared" si="58"/>
        <v>94.916030534351151</v>
      </c>
      <c r="J959" t="s">
        <v>21</v>
      </c>
      <c r="K959" t="s">
        <v>22</v>
      </c>
      <c r="L959">
        <v>1329372000</v>
      </c>
      <c r="M959" s="7">
        <f t="shared" si="56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2" x14ac:dyDescent="0.8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734.63636363636363</v>
      </c>
      <c r="G960" s="10" t="s">
        <v>20</v>
      </c>
      <c r="H960">
        <v>112</v>
      </c>
      <c r="I960">
        <f t="shared" si="58"/>
        <v>72.151785714285708</v>
      </c>
      <c r="J960" t="s">
        <v>21</v>
      </c>
      <c r="K960" t="s">
        <v>22</v>
      </c>
      <c r="L960">
        <v>1277096400</v>
      </c>
      <c r="M960" s="7">
        <f t="shared" si="56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8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4.5731034482758623</v>
      </c>
      <c r="G961" s="10" t="s">
        <v>14</v>
      </c>
      <c r="H961">
        <v>130</v>
      </c>
      <c r="I961">
        <f t="shared" si="58"/>
        <v>51.007692307692309</v>
      </c>
      <c r="J961" t="s">
        <v>21</v>
      </c>
      <c r="K961" t="s">
        <v>22</v>
      </c>
      <c r="L961">
        <v>1277701200</v>
      </c>
      <c r="M961" s="7">
        <f t="shared" si="56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8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85.054545454545448</v>
      </c>
      <c r="G962" s="10" t="s">
        <v>14</v>
      </c>
      <c r="H962">
        <v>55</v>
      </c>
      <c r="I962">
        <f t="shared" si="58"/>
        <v>85.054545454545448</v>
      </c>
      <c r="J962" t="s">
        <v>21</v>
      </c>
      <c r="K962" t="s">
        <v>22</v>
      </c>
      <c r="L962">
        <v>1454911200</v>
      </c>
      <c r="M962" s="7">
        <f t="shared" ref="M962:M1025" si="60">(((L962/60)/60)/24)+DATE(1970,1,1)</f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8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(E963/D963)*100</f>
        <v>119.29824561403508</v>
      </c>
      <c r="G963" s="10" t="s">
        <v>20</v>
      </c>
      <c r="H963">
        <v>155</v>
      </c>
      <c r="I963">
        <f t="shared" ref="I963:I1001" si="62">IFERROR(E963/H963,"NA")</f>
        <v>43.87096774193548</v>
      </c>
      <c r="J963" t="s">
        <v>21</v>
      </c>
      <c r="K963" t="s">
        <v>22</v>
      </c>
      <c r="L963">
        <v>1297922400</v>
      </c>
      <c r="M963" s="7">
        <f t="shared" si="60"/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8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296.02777777777777</v>
      </c>
      <c r="G964" s="10" t="s">
        <v>20</v>
      </c>
      <c r="H964">
        <v>266</v>
      </c>
      <c r="I964">
        <f t="shared" si="62"/>
        <v>40.063909774436091</v>
      </c>
      <c r="J964" t="s">
        <v>21</v>
      </c>
      <c r="K964" t="s">
        <v>22</v>
      </c>
      <c r="L964">
        <v>1384408800</v>
      </c>
      <c r="M964" s="7">
        <f t="shared" si="60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8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84.694915254237287</v>
      </c>
      <c r="G965" s="10" t="s">
        <v>14</v>
      </c>
      <c r="H965">
        <v>114</v>
      </c>
      <c r="I965">
        <f t="shared" si="62"/>
        <v>43.833333333333336</v>
      </c>
      <c r="J965" t="s">
        <v>107</v>
      </c>
      <c r="K965" t="s">
        <v>108</v>
      </c>
      <c r="L965">
        <v>1299304800</v>
      </c>
      <c r="M965" s="7">
        <f t="shared" si="60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8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355.7837837837838</v>
      </c>
      <c r="G966" s="10" t="s">
        <v>20</v>
      </c>
      <c r="H966">
        <v>155</v>
      </c>
      <c r="I966">
        <f t="shared" si="62"/>
        <v>84.92903225806451</v>
      </c>
      <c r="J966" t="s">
        <v>21</v>
      </c>
      <c r="K966" t="s">
        <v>22</v>
      </c>
      <c r="L966">
        <v>1431320400</v>
      </c>
      <c r="M966" s="7">
        <f t="shared" si="60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8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386.40909090909093</v>
      </c>
      <c r="G967" s="10" t="s">
        <v>20</v>
      </c>
      <c r="H967">
        <v>207</v>
      </c>
      <c r="I967">
        <f t="shared" si="62"/>
        <v>41.067632850241544</v>
      </c>
      <c r="J967" t="s">
        <v>40</v>
      </c>
      <c r="K967" t="s">
        <v>41</v>
      </c>
      <c r="L967">
        <v>1264399200</v>
      </c>
      <c r="M967" s="7">
        <f t="shared" si="60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8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792.23529411764707</v>
      </c>
      <c r="G968" s="10" t="s">
        <v>20</v>
      </c>
      <c r="H968">
        <v>245</v>
      </c>
      <c r="I968">
        <f t="shared" si="62"/>
        <v>54.971428571428568</v>
      </c>
      <c r="J968" t="s">
        <v>21</v>
      </c>
      <c r="K968" t="s">
        <v>22</v>
      </c>
      <c r="L968">
        <v>1497502800</v>
      </c>
      <c r="M968" s="7">
        <f t="shared" si="60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8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137.03393665158373</v>
      </c>
      <c r="G969" s="10" t="s">
        <v>20</v>
      </c>
      <c r="H969">
        <v>1573</v>
      </c>
      <c r="I969">
        <f t="shared" si="62"/>
        <v>77.010807374443743</v>
      </c>
      <c r="J969" t="s">
        <v>21</v>
      </c>
      <c r="K969" t="s">
        <v>22</v>
      </c>
      <c r="L969">
        <v>1333688400</v>
      </c>
      <c r="M969" s="7">
        <f t="shared" si="60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2" x14ac:dyDescent="0.8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338.20833333333337</v>
      </c>
      <c r="G970" s="10" t="s">
        <v>20</v>
      </c>
      <c r="H970">
        <v>114</v>
      </c>
      <c r="I970">
        <f t="shared" si="62"/>
        <v>71.201754385964918</v>
      </c>
      <c r="J970" t="s">
        <v>21</v>
      </c>
      <c r="K970" t="s">
        <v>22</v>
      </c>
      <c r="L970">
        <v>1293861600</v>
      </c>
      <c r="M970" s="7">
        <f t="shared" si="60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8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108.22784810126582</v>
      </c>
      <c r="G971" s="10" t="s">
        <v>20</v>
      </c>
      <c r="H971">
        <v>93</v>
      </c>
      <c r="I971">
        <f t="shared" si="62"/>
        <v>91.935483870967744</v>
      </c>
      <c r="J971" t="s">
        <v>21</v>
      </c>
      <c r="K971" t="s">
        <v>22</v>
      </c>
      <c r="L971">
        <v>1576994400</v>
      </c>
      <c r="M971" s="7">
        <f t="shared" si="60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2" x14ac:dyDescent="0.8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60.757639620653315</v>
      </c>
      <c r="G972" s="10" t="s">
        <v>14</v>
      </c>
      <c r="H972">
        <v>594</v>
      </c>
      <c r="I972">
        <f t="shared" si="62"/>
        <v>97.069023569023571</v>
      </c>
      <c r="J972" t="s">
        <v>21</v>
      </c>
      <c r="K972" t="s">
        <v>22</v>
      </c>
      <c r="L972">
        <v>1304917200</v>
      </c>
      <c r="M972" s="7">
        <f t="shared" si="60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8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27.725490196078432</v>
      </c>
      <c r="G973" s="10" t="s">
        <v>14</v>
      </c>
      <c r="H973">
        <v>24</v>
      </c>
      <c r="I973">
        <f t="shared" si="62"/>
        <v>58.916666666666664</v>
      </c>
      <c r="J973" t="s">
        <v>21</v>
      </c>
      <c r="K973" t="s">
        <v>22</v>
      </c>
      <c r="L973">
        <v>1381208400</v>
      </c>
      <c r="M973" s="7">
        <f t="shared" si="60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2" x14ac:dyDescent="0.8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228.3934426229508</v>
      </c>
      <c r="G974" s="10" t="s">
        <v>20</v>
      </c>
      <c r="H974">
        <v>1681</v>
      </c>
      <c r="I974">
        <f t="shared" si="62"/>
        <v>58.015466983938133</v>
      </c>
      <c r="J974" t="s">
        <v>21</v>
      </c>
      <c r="K974" t="s">
        <v>22</v>
      </c>
      <c r="L974">
        <v>1401685200</v>
      </c>
      <c r="M974" s="7">
        <f t="shared" si="60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8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21.615194054500414</v>
      </c>
      <c r="G975" s="10" t="s">
        <v>14</v>
      </c>
      <c r="H975">
        <v>252</v>
      </c>
      <c r="I975">
        <f t="shared" si="62"/>
        <v>103.87301587301587</v>
      </c>
      <c r="J975" t="s">
        <v>21</v>
      </c>
      <c r="K975" t="s">
        <v>22</v>
      </c>
      <c r="L975">
        <v>1291960800</v>
      </c>
      <c r="M975" s="7">
        <f t="shared" si="60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8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373.875</v>
      </c>
      <c r="G976" s="10" t="s">
        <v>20</v>
      </c>
      <c r="H976">
        <v>32</v>
      </c>
      <c r="I976">
        <f t="shared" si="62"/>
        <v>93.46875</v>
      </c>
      <c r="J976" t="s">
        <v>21</v>
      </c>
      <c r="K976" t="s">
        <v>22</v>
      </c>
      <c r="L976">
        <v>1368853200</v>
      </c>
      <c r="M976" s="7">
        <f t="shared" si="60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8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154.92592592592592</v>
      </c>
      <c r="G977" s="10" t="s">
        <v>20</v>
      </c>
      <c r="H977">
        <v>135</v>
      </c>
      <c r="I977">
        <f t="shared" si="62"/>
        <v>61.970370370370368</v>
      </c>
      <c r="J977" t="s">
        <v>21</v>
      </c>
      <c r="K977" t="s">
        <v>22</v>
      </c>
      <c r="L977">
        <v>1448776800</v>
      </c>
      <c r="M977" s="7">
        <f t="shared" si="60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2" x14ac:dyDescent="0.8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322.14999999999998</v>
      </c>
      <c r="G978" s="10" t="s">
        <v>20</v>
      </c>
      <c r="H978">
        <v>140</v>
      </c>
      <c r="I978">
        <f t="shared" si="62"/>
        <v>92.042857142857144</v>
      </c>
      <c r="J978" t="s">
        <v>21</v>
      </c>
      <c r="K978" t="s">
        <v>22</v>
      </c>
      <c r="L978">
        <v>1296194400</v>
      </c>
      <c r="M978" s="7">
        <f t="shared" si="60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8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73.957142857142856</v>
      </c>
      <c r="G979" s="10" t="s">
        <v>14</v>
      </c>
      <c r="H979">
        <v>67</v>
      </c>
      <c r="I979">
        <f t="shared" si="62"/>
        <v>77.268656716417908</v>
      </c>
      <c r="J979" t="s">
        <v>21</v>
      </c>
      <c r="K979" t="s">
        <v>22</v>
      </c>
      <c r="L979">
        <v>1517983200</v>
      </c>
      <c r="M979" s="7">
        <f t="shared" si="60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8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864.1</v>
      </c>
      <c r="G980" s="10" t="s">
        <v>20</v>
      </c>
      <c r="H980">
        <v>92</v>
      </c>
      <c r="I980">
        <f t="shared" si="62"/>
        <v>93.923913043478265</v>
      </c>
      <c r="J980" t="s">
        <v>21</v>
      </c>
      <c r="K980" t="s">
        <v>22</v>
      </c>
      <c r="L980">
        <v>1478930400</v>
      </c>
      <c r="M980" s="7">
        <f t="shared" si="60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8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143.26245847176079</v>
      </c>
      <c r="G981" s="10" t="s">
        <v>20</v>
      </c>
      <c r="H981">
        <v>1015</v>
      </c>
      <c r="I981">
        <f t="shared" si="62"/>
        <v>84.969458128078813</v>
      </c>
      <c r="J981" t="s">
        <v>40</v>
      </c>
      <c r="K981" t="s">
        <v>41</v>
      </c>
      <c r="L981">
        <v>1426395600</v>
      </c>
      <c r="M981" s="7">
        <f t="shared" si="60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8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40.281762295081968</v>
      </c>
      <c r="G982" s="10" t="s">
        <v>14</v>
      </c>
      <c r="H982">
        <v>742</v>
      </c>
      <c r="I982">
        <f t="shared" si="62"/>
        <v>105.97035040431267</v>
      </c>
      <c r="J982" t="s">
        <v>21</v>
      </c>
      <c r="K982" t="s">
        <v>22</v>
      </c>
      <c r="L982">
        <v>1446181200</v>
      </c>
      <c r="M982" s="7">
        <f t="shared" si="60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8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178.22388059701493</v>
      </c>
      <c r="G983" s="10" t="s">
        <v>20</v>
      </c>
      <c r="H983">
        <v>323</v>
      </c>
      <c r="I983">
        <f t="shared" si="62"/>
        <v>36.969040247678016</v>
      </c>
      <c r="J983" t="s">
        <v>21</v>
      </c>
      <c r="K983" t="s">
        <v>22</v>
      </c>
      <c r="L983">
        <v>1514181600</v>
      </c>
      <c r="M983" s="7">
        <f t="shared" si="60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8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84.930555555555557</v>
      </c>
      <c r="G984" s="10" t="s">
        <v>14</v>
      </c>
      <c r="H984">
        <v>75</v>
      </c>
      <c r="I984">
        <f t="shared" si="62"/>
        <v>81.533333333333331</v>
      </c>
      <c r="J984" t="s">
        <v>21</v>
      </c>
      <c r="K984" t="s">
        <v>22</v>
      </c>
      <c r="L984">
        <v>1311051600</v>
      </c>
      <c r="M984" s="7">
        <f t="shared" si="60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8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145.93648334624322</v>
      </c>
      <c r="G985" s="10" t="s">
        <v>20</v>
      </c>
      <c r="H985">
        <v>2326</v>
      </c>
      <c r="I985">
        <f t="shared" si="62"/>
        <v>80.999140154772135</v>
      </c>
      <c r="J985" t="s">
        <v>21</v>
      </c>
      <c r="K985" t="s">
        <v>22</v>
      </c>
      <c r="L985">
        <v>1564894800</v>
      </c>
      <c r="M985" s="7">
        <f t="shared" si="60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2" x14ac:dyDescent="0.8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152.46153846153848</v>
      </c>
      <c r="G986" s="10" t="s">
        <v>20</v>
      </c>
      <c r="H986">
        <v>381</v>
      </c>
      <c r="I986">
        <f t="shared" si="62"/>
        <v>26.010498687664043</v>
      </c>
      <c r="J986" t="s">
        <v>21</v>
      </c>
      <c r="K986" t="s">
        <v>22</v>
      </c>
      <c r="L986">
        <v>1567918800</v>
      </c>
      <c r="M986" s="7">
        <f t="shared" si="60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8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67.129542790152414</v>
      </c>
      <c r="G987" s="10" t="s">
        <v>14</v>
      </c>
      <c r="H987">
        <v>4405</v>
      </c>
      <c r="I987">
        <f t="shared" si="62"/>
        <v>25.998410896708286</v>
      </c>
      <c r="J987" t="s">
        <v>21</v>
      </c>
      <c r="K987" t="s">
        <v>22</v>
      </c>
      <c r="L987">
        <v>1386309600</v>
      </c>
      <c r="M987" s="7">
        <f t="shared" si="60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2" x14ac:dyDescent="0.8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40.307692307692307</v>
      </c>
      <c r="G988" s="10" t="s">
        <v>14</v>
      </c>
      <c r="H988">
        <v>92</v>
      </c>
      <c r="I988">
        <f t="shared" si="62"/>
        <v>34.173913043478258</v>
      </c>
      <c r="J988" t="s">
        <v>21</v>
      </c>
      <c r="K988" t="s">
        <v>22</v>
      </c>
      <c r="L988">
        <v>1301979600</v>
      </c>
      <c r="M988" s="7">
        <f t="shared" si="60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8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216.79032258064518</v>
      </c>
      <c r="G989" s="10" t="s">
        <v>20</v>
      </c>
      <c r="H989">
        <v>480</v>
      </c>
      <c r="I989">
        <f t="shared" si="62"/>
        <v>28.002083333333335</v>
      </c>
      <c r="J989" t="s">
        <v>21</v>
      </c>
      <c r="K989" t="s">
        <v>22</v>
      </c>
      <c r="L989">
        <v>1493269200</v>
      </c>
      <c r="M989" s="7">
        <f t="shared" si="60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8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52.117021276595743</v>
      </c>
      <c r="G990" s="10" t="s">
        <v>14</v>
      </c>
      <c r="H990">
        <v>64</v>
      </c>
      <c r="I990">
        <f t="shared" si="62"/>
        <v>76.546875</v>
      </c>
      <c r="J990" t="s">
        <v>21</v>
      </c>
      <c r="K990" t="s">
        <v>22</v>
      </c>
      <c r="L990">
        <v>1478930400</v>
      </c>
      <c r="M990" s="7">
        <f t="shared" si="60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8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499.58333333333337</v>
      </c>
      <c r="G991" s="10" t="s">
        <v>20</v>
      </c>
      <c r="H991">
        <v>226</v>
      </c>
      <c r="I991">
        <f t="shared" si="62"/>
        <v>53.053097345132741</v>
      </c>
      <c r="J991" t="s">
        <v>21</v>
      </c>
      <c r="K991" t="s">
        <v>22</v>
      </c>
      <c r="L991">
        <v>1555390800</v>
      </c>
      <c r="M991" s="7">
        <f t="shared" si="60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8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87.679487179487182</v>
      </c>
      <c r="G992" s="10" t="s">
        <v>14</v>
      </c>
      <c r="H992">
        <v>64</v>
      </c>
      <c r="I992">
        <f t="shared" si="62"/>
        <v>106.859375</v>
      </c>
      <c r="J992" t="s">
        <v>21</v>
      </c>
      <c r="K992" t="s">
        <v>22</v>
      </c>
      <c r="L992">
        <v>1456984800</v>
      </c>
      <c r="M992" s="7">
        <f t="shared" si="60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8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113.17346938775511</v>
      </c>
      <c r="G993" s="10" t="s">
        <v>20</v>
      </c>
      <c r="H993">
        <v>241</v>
      </c>
      <c r="I993">
        <f t="shared" si="62"/>
        <v>46.020746887966808</v>
      </c>
      <c r="J993" t="s">
        <v>21</v>
      </c>
      <c r="K993" t="s">
        <v>22</v>
      </c>
      <c r="L993">
        <v>1411621200</v>
      </c>
      <c r="M993" s="7">
        <f t="shared" si="60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8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426.54838709677421</v>
      </c>
      <c r="G994" s="10" t="s">
        <v>20</v>
      </c>
      <c r="H994">
        <v>132</v>
      </c>
      <c r="I994">
        <f t="shared" si="62"/>
        <v>100.17424242424242</v>
      </c>
      <c r="J994" t="s">
        <v>21</v>
      </c>
      <c r="K994" t="s">
        <v>22</v>
      </c>
      <c r="L994">
        <v>1525669200</v>
      </c>
      <c r="M994" s="7">
        <f t="shared" si="60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8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77.632653061224488</v>
      </c>
      <c r="G995" s="10" t="s">
        <v>74</v>
      </c>
      <c r="H995">
        <v>75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 s="7">
        <f t="shared" si="60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8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52.496810772501767</v>
      </c>
      <c r="G996" s="10" t="s">
        <v>14</v>
      </c>
      <c r="H996">
        <v>842</v>
      </c>
      <c r="I996">
        <f t="shared" si="62"/>
        <v>87.972684085510693</v>
      </c>
      <c r="J996" t="s">
        <v>21</v>
      </c>
      <c r="K996" t="s">
        <v>22</v>
      </c>
      <c r="L996">
        <v>1413522000</v>
      </c>
      <c r="M996" s="7">
        <f t="shared" si="60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8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157.46762589928059</v>
      </c>
      <c r="G997" s="10" t="s">
        <v>20</v>
      </c>
      <c r="H997">
        <v>2043</v>
      </c>
      <c r="I997">
        <f t="shared" si="62"/>
        <v>74.995594713656388</v>
      </c>
      <c r="J997" t="s">
        <v>21</v>
      </c>
      <c r="K997" t="s">
        <v>22</v>
      </c>
      <c r="L997">
        <v>1541307600</v>
      </c>
      <c r="M997" s="7">
        <f t="shared" si="60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2" x14ac:dyDescent="0.8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72.939393939393938</v>
      </c>
      <c r="G998" s="10" t="s">
        <v>14</v>
      </c>
      <c r="H998">
        <v>112</v>
      </c>
      <c r="I998">
        <f t="shared" si="62"/>
        <v>42.982142857142854</v>
      </c>
      <c r="J998" t="s">
        <v>21</v>
      </c>
      <c r="K998" t="s">
        <v>22</v>
      </c>
      <c r="L998">
        <v>1357106400</v>
      </c>
      <c r="M998" s="7">
        <f t="shared" si="60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8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60.565789473684205</v>
      </c>
      <c r="G999" s="10" t="s">
        <v>74</v>
      </c>
      <c r="H999">
        <v>139</v>
      </c>
      <c r="I999">
        <f t="shared" si="62"/>
        <v>33.115107913669064</v>
      </c>
      <c r="J999" t="s">
        <v>107</v>
      </c>
      <c r="K999" t="s">
        <v>108</v>
      </c>
      <c r="L999">
        <v>1390197600</v>
      </c>
      <c r="M999" s="7">
        <f t="shared" si="60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8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56.791291291291287</v>
      </c>
      <c r="G1000" s="10" t="s">
        <v>14</v>
      </c>
      <c r="H1000">
        <v>374</v>
      </c>
      <c r="I1000">
        <f t="shared" si="62"/>
        <v>101.13101604278074</v>
      </c>
      <c r="J1000" t="s">
        <v>21</v>
      </c>
      <c r="K1000" t="s">
        <v>22</v>
      </c>
      <c r="L1000">
        <v>1265868000</v>
      </c>
      <c r="M1000" s="7">
        <f t="shared" si="60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8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56.542754275427541</v>
      </c>
      <c r="G1001" s="10" t="s">
        <v>74</v>
      </c>
      <c r="H1001">
        <v>1122</v>
      </c>
      <c r="I1001">
        <f t="shared" si="62"/>
        <v>55.98841354723708</v>
      </c>
      <c r="J1001" t="s">
        <v>21</v>
      </c>
      <c r="K1001" t="s">
        <v>22</v>
      </c>
      <c r="L1001">
        <v>1467176400</v>
      </c>
      <c r="M1001" s="7">
        <f t="shared" si="60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71FF71"/>
        <color rgb="FF13CFE3"/>
      </colorScale>
    </cfRule>
  </conditionalFormatting>
  <conditionalFormatting sqref="G1:G1048576">
    <cfRule type="cellIs" dxfId="13" priority="2" operator="equal">
      <formula>"live"</formula>
    </cfRule>
    <cfRule type="cellIs" dxfId="12" priority="3" operator="equal">
      <formula>"canceled"</formula>
    </cfRule>
    <cfRule type="cellIs" dxfId="11" priority="4" operator="equal">
      <formula>"successful"</formula>
    </cfRule>
    <cfRule type="cellIs" dxfId="10" priority="5" operator="equal">
      <formula>"failed"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AECC-8EA4-4D46-A2C8-33EF7C87C667}">
  <sheetPr codeName="Sheet2"/>
  <dimension ref="A1:F14"/>
  <sheetViews>
    <sheetView showGridLines="0" workbookViewId="0">
      <selection activeCell="V21" sqref="V21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7" width="10.9140625" bestFit="1" customWidth="1"/>
  </cols>
  <sheetData>
    <row r="1" spans="1:6" x14ac:dyDescent="0.8">
      <c r="A1" s="5" t="s">
        <v>6</v>
      </c>
      <c r="B1" t="s">
        <v>2069</v>
      </c>
    </row>
    <row r="3" spans="1:6" x14ac:dyDescent="0.8">
      <c r="A3" s="5" t="s">
        <v>2068</v>
      </c>
      <c r="B3" s="5" t="s">
        <v>2070</v>
      </c>
    </row>
    <row r="4" spans="1:6" x14ac:dyDescent="0.8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8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8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8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8">
      <c r="A8" s="6" t="s">
        <v>2064</v>
      </c>
      <c r="E8">
        <v>4</v>
      </c>
      <c r="F8">
        <v>4</v>
      </c>
    </row>
    <row r="9" spans="1:6" x14ac:dyDescent="0.8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8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8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8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8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8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F5F-28FA-4CB1-89C3-42F332FFB0BC}">
  <sheetPr codeName="Sheet3"/>
  <dimension ref="A1:F30"/>
  <sheetViews>
    <sheetView showGridLines="0" zoomScaleNormal="100" workbookViewId="0">
      <selection activeCell="C33" sqref="C33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3.7890625" bestFit="1" customWidth="1"/>
    <col min="5" max="5" width="9.1640625" bestFit="1" customWidth="1"/>
    <col min="6" max="7" width="10.9140625" bestFit="1" customWidth="1"/>
  </cols>
  <sheetData>
    <row r="1" spans="1:6" x14ac:dyDescent="0.8">
      <c r="A1" s="5" t="s">
        <v>6</v>
      </c>
      <c r="B1" t="s">
        <v>2069</v>
      </c>
    </row>
    <row r="2" spans="1:6" x14ac:dyDescent="0.8">
      <c r="A2" s="5" t="s">
        <v>2031</v>
      </c>
      <c r="B2" t="s">
        <v>2069</v>
      </c>
    </row>
    <row r="4" spans="1:6" x14ac:dyDescent="0.8">
      <c r="A4" s="5" t="s">
        <v>2068</v>
      </c>
      <c r="B4" s="5" t="s">
        <v>2070</v>
      </c>
    </row>
    <row r="5" spans="1:6" x14ac:dyDescent="0.8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8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8">
      <c r="A7" s="6" t="s">
        <v>2065</v>
      </c>
      <c r="E7">
        <v>4</v>
      </c>
      <c r="F7">
        <v>4</v>
      </c>
    </row>
    <row r="8" spans="1:6" x14ac:dyDescent="0.8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8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8">
      <c r="A10" s="6" t="s">
        <v>2043</v>
      </c>
      <c r="C10">
        <v>8</v>
      </c>
      <c r="E10">
        <v>10</v>
      </c>
      <c r="F10">
        <v>18</v>
      </c>
    </row>
    <row r="11" spans="1:6" x14ac:dyDescent="0.8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8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8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8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8">
      <c r="A15" s="6" t="s">
        <v>2057</v>
      </c>
      <c r="C15">
        <v>3</v>
      </c>
      <c r="E15">
        <v>4</v>
      </c>
      <c r="F15">
        <v>7</v>
      </c>
    </row>
    <row r="16" spans="1:6" x14ac:dyDescent="0.8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8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8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8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8">
      <c r="A20" s="6" t="s">
        <v>2056</v>
      </c>
      <c r="C20">
        <v>4</v>
      </c>
      <c r="E20">
        <v>4</v>
      </c>
      <c r="F20">
        <v>8</v>
      </c>
    </row>
    <row r="21" spans="1:6" x14ac:dyDescent="0.8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8">
      <c r="A22" s="6" t="s">
        <v>2063</v>
      </c>
      <c r="C22">
        <v>9</v>
      </c>
      <c r="E22">
        <v>5</v>
      </c>
      <c r="F22">
        <v>14</v>
      </c>
    </row>
    <row r="23" spans="1:6" x14ac:dyDescent="0.8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8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8">
      <c r="A25" s="6" t="s">
        <v>2059</v>
      </c>
      <c r="C25">
        <v>7</v>
      </c>
      <c r="E25">
        <v>14</v>
      </c>
      <c r="F25">
        <v>21</v>
      </c>
    </row>
    <row r="26" spans="1:6" x14ac:dyDescent="0.8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8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8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8">
      <c r="A29" s="6" t="s">
        <v>2062</v>
      </c>
      <c r="E29">
        <v>3</v>
      </c>
      <c r="F29">
        <v>3</v>
      </c>
    </row>
    <row r="30" spans="1:6" x14ac:dyDescent="0.8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040B-D370-4E9A-889A-255475BA3355}">
  <sheetPr codeName="Sheet7"/>
  <dimension ref="A1:E18"/>
  <sheetViews>
    <sheetView showGridLines="0" zoomScaleNormal="100" workbookViewId="0">
      <selection activeCell="S13" sqref="S13"/>
    </sheetView>
  </sheetViews>
  <sheetFormatPr defaultRowHeight="16" x14ac:dyDescent="0.8"/>
  <cols>
    <col min="1" max="1" width="16.4140625" bestFit="1" customWidth="1"/>
    <col min="2" max="2" width="15.2890625" bestFit="1" customWidth="1"/>
    <col min="3" max="3" width="5.5390625" bestFit="1" customWidth="1"/>
    <col min="4" max="4" width="9.1640625" bestFit="1" customWidth="1"/>
    <col min="5" max="7" width="10.9140625" bestFit="1" customWidth="1"/>
  </cols>
  <sheetData>
    <row r="1" spans="1:5" x14ac:dyDescent="0.8">
      <c r="A1" s="5" t="s">
        <v>2031</v>
      </c>
      <c r="B1" t="s">
        <v>2069</v>
      </c>
    </row>
    <row r="2" spans="1:5" x14ac:dyDescent="0.8">
      <c r="A2" s="5" t="s">
        <v>2085</v>
      </c>
      <c r="B2" t="s">
        <v>2069</v>
      </c>
    </row>
    <row r="4" spans="1:5" x14ac:dyDescent="0.8">
      <c r="A4" s="5" t="s">
        <v>2068</v>
      </c>
      <c r="B4" s="5" t="s">
        <v>2070</v>
      </c>
    </row>
    <row r="5" spans="1:5" x14ac:dyDescent="0.8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8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8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8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8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8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8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8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8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8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8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8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8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8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325-2F7C-4169-9101-E8C1E05CA8D7}">
  <sheetPr codeName="Sheet8"/>
  <dimension ref="A1:H14"/>
  <sheetViews>
    <sheetView showGridLines="0" workbookViewId="0">
      <selection activeCell="D34" sqref="D34"/>
    </sheetView>
  </sheetViews>
  <sheetFormatPr defaultRowHeight="16" x14ac:dyDescent="0.8"/>
  <cols>
    <col min="1" max="1" width="18.4140625" bestFit="1" customWidth="1"/>
    <col min="2" max="2" width="17.1640625" bestFit="1" customWidth="1"/>
    <col min="3" max="3" width="13.4140625" bestFit="1" customWidth="1"/>
    <col min="4" max="4" width="16.0390625" bestFit="1" customWidth="1"/>
    <col min="5" max="5" width="12.5390625" bestFit="1" customWidth="1"/>
    <col min="6" max="6" width="19.7890625" bestFit="1" customWidth="1"/>
    <col min="7" max="7" width="16.0390625" bestFit="1" customWidth="1"/>
    <col min="8" max="8" width="18.7890625" bestFit="1" customWidth="1"/>
  </cols>
  <sheetData>
    <row r="1" spans="1:8" ht="16.75" thickBot="1" x14ac:dyDescent="0.95"/>
    <row r="2" spans="1:8" ht="16.75" thickBot="1" x14ac:dyDescent="0.95">
      <c r="A2" s="17" t="s">
        <v>2086</v>
      </c>
      <c r="B2" s="18" t="s">
        <v>2087</v>
      </c>
      <c r="C2" s="18" t="s">
        <v>2088</v>
      </c>
      <c r="D2" s="18" t="s">
        <v>2089</v>
      </c>
      <c r="E2" s="18" t="s">
        <v>2090</v>
      </c>
      <c r="F2" s="18" t="s">
        <v>2091</v>
      </c>
      <c r="G2" s="18" t="s">
        <v>2092</v>
      </c>
      <c r="H2" s="19" t="s">
        <v>2093</v>
      </c>
    </row>
    <row r="3" spans="1:8" x14ac:dyDescent="0.8">
      <c r="A3" s="14" t="s">
        <v>2094</v>
      </c>
      <c r="B3" s="15">
        <f>COUNTIFS(Crowdfunding!$D:$D,"&lt;1000",Crowdfunding!$G:$G,"=successful")</f>
        <v>30</v>
      </c>
      <c r="C3" s="15">
        <f>COUNTIFS(Crowdfunding!$D:$D,"&lt;1000",Crowdfunding!$G:$G,"=failed")</f>
        <v>20</v>
      </c>
      <c r="D3" s="15">
        <f>COUNTIFS(Crowdfunding!$D:$D,"&lt;1000",Crowdfunding!$G:$G,"=canceled")</f>
        <v>1</v>
      </c>
      <c r="E3" s="15">
        <f>SUM(B3:D3)</f>
        <v>51</v>
      </c>
      <c r="F3" s="16">
        <f>B3/E3</f>
        <v>0.58823529411764708</v>
      </c>
      <c r="G3" s="16">
        <f>C3/E3</f>
        <v>0.39215686274509803</v>
      </c>
      <c r="H3" s="16">
        <f>D3/E3</f>
        <v>1.9607843137254902E-2</v>
      </c>
    </row>
    <row r="4" spans="1:8" x14ac:dyDescent="0.8">
      <c r="A4" s="11" t="s">
        <v>2095</v>
      </c>
      <c r="B4" s="12">
        <f>COUNTIFS(Crowdfunding!$D:$D,"&gt;=1000",Crowdfunding!$D:$D,"&lt;=4999",Crowdfunding!$G:$G,"=successful")</f>
        <v>191</v>
      </c>
      <c r="C4" s="12">
        <f>COUNTIFS(Crowdfunding!$D:$D,"&gt;=1000",Crowdfunding!$D:$D,"&lt;=4999",Crowdfunding!$G:$G,"=failed")</f>
        <v>38</v>
      </c>
      <c r="D4" s="12">
        <f>COUNTIFS(Crowdfunding!$D:$D,"&gt;=1000",Crowdfunding!$D:$D,"&lt;=4999",Crowdfunding!$G:$G,"=canceled")</f>
        <v>2</v>
      </c>
      <c r="E4" s="12">
        <f t="shared" ref="E4:E14" si="0">SUM(B4:D4)</f>
        <v>231</v>
      </c>
      <c r="F4" s="13">
        <f t="shared" ref="F4:F14" si="1">B4/E4</f>
        <v>0.82683982683982682</v>
      </c>
      <c r="G4" s="13">
        <f t="shared" ref="G4:G14" si="2">C4/E4</f>
        <v>0.16450216450216451</v>
      </c>
      <c r="H4" s="13">
        <f t="shared" ref="H4:H14" si="3">D4/E4</f>
        <v>8.658008658008658E-3</v>
      </c>
    </row>
    <row r="5" spans="1:8" x14ac:dyDescent="0.8">
      <c r="A5" s="11" t="s">
        <v>2096</v>
      </c>
      <c r="B5" s="12">
        <f>COUNTIFS(Crowdfunding!$D:$D,"&gt;=5000",Crowdfunding!$D:$D,"&lt;=9999",Crowdfunding!$G:$G,"=successful")</f>
        <v>164</v>
      </c>
      <c r="C5" s="12">
        <f>COUNTIFS(Crowdfunding!$D:$D,"&gt;=5000",Crowdfunding!$D:$D,"&lt;=9999",Crowdfunding!$G:$G,"=failed")</f>
        <v>126</v>
      </c>
      <c r="D5" s="12">
        <f>COUNTIFS(Crowdfunding!$D:$D,"&gt;=5000",Crowdfunding!$D:$D,"&lt;=9999",Crowdfunding!$G:$G,"=canceled")</f>
        <v>25</v>
      </c>
      <c r="E5" s="12">
        <f t="shared" si="0"/>
        <v>315</v>
      </c>
      <c r="F5" s="13">
        <f t="shared" si="1"/>
        <v>0.52063492063492067</v>
      </c>
      <c r="G5" s="13">
        <f t="shared" si="2"/>
        <v>0.4</v>
      </c>
      <c r="H5" s="13">
        <f t="shared" si="3"/>
        <v>7.9365079365079361E-2</v>
      </c>
    </row>
    <row r="6" spans="1:8" x14ac:dyDescent="0.8">
      <c r="A6" s="11" t="s">
        <v>2097</v>
      </c>
      <c r="B6" s="12">
        <f>COUNTIFS(Crowdfunding!$D:$D,"&gt;=10000",Crowdfunding!$D:$D,"&lt;=14999",Crowdfunding!$G:$G,"=successful")</f>
        <v>4</v>
      </c>
      <c r="C6" s="12">
        <f>COUNTIFS(Crowdfunding!$D:$D,"&gt;=10000",Crowdfunding!$D:$D,"&lt;=14999",Crowdfunding!$G:$G,"=failed")</f>
        <v>5</v>
      </c>
      <c r="D6" s="12">
        <f>COUNTIFS(Crowdfunding!$D:$D,"&gt;=10000",Crowdfunding!$D:$D,"&lt;=14999",Crowdfunding!$G:$G,"=canceled")</f>
        <v>0</v>
      </c>
      <c r="E6" s="12">
        <f t="shared" si="0"/>
        <v>9</v>
      </c>
      <c r="F6" s="13">
        <f t="shared" si="1"/>
        <v>0.44444444444444442</v>
      </c>
      <c r="G6" s="13">
        <f t="shared" si="2"/>
        <v>0.55555555555555558</v>
      </c>
      <c r="H6" s="13">
        <f t="shared" si="3"/>
        <v>0</v>
      </c>
    </row>
    <row r="7" spans="1:8" x14ac:dyDescent="0.8">
      <c r="A7" s="11" t="s">
        <v>2098</v>
      </c>
      <c r="B7" s="12">
        <f>COUNTIFS(Crowdfunding!$D:$D,"&gt;=15000",Crowdfunding!$D:$D,"&lt;=19999",Crowdfunding!$G:$G,"=successful")</f>
        <v>10</v>
      </c>
      <c r="C7" s="12">
        <f>COUNTIFS(Crowdfunding!$D:$D,"&gt;=15000",Crowdfunding!$D:$D,"&lt;=19999",Crowdfunding!$G:$G,"=failed")</f>
        <v>0</v>
      </c>
      <c r="D7" s="12">
        <f>COUNTIFS(Crowdfunding!$D:$D,"&gt;=15000",Crowdfunding!$D:$D,"&lt;=19999",Crowdfunding!$G:$G,"=canceled")</f>
        <v>0</v>
      </c>
      <c r="E7" s="12">
        <f t="shared" si="0"/>
        <v>10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8">
      <c r="A8" s="11" t="s">
        <v>2099</v>
      </c>
      <c r="B8" s="12">
        <f>COUNTIFS(Crowdfunding!$D:$D,"&gt;=20000",Crowdfunding!$D:$D,"&lt;=24999",Crowdfunding!$G:$G,"=successful")</f>
        <v>7</v>
      </c>
      <c r="C8" s="12">
        <f>COUNTIFS(Crowdfunding!$D:$D,"&gt;=20000",Crowdfunding!$D:$D,"&lt;=24999",Crowdfunding!$G:$G,"=failed")</f>
        <v>0</v>
      </c>
      <c r="D8" s="12">
        <f>COUNTIFS(Crowdfunding!$D:$D,"&gt;=20000",Crowdfunding!$D:$D,"&lt;=24999",Crowdfunding!$G:$G,"=scanceled")</f>
        <v>0</v>
      </c>
      <c r="E8" s="12">
        <f t="shared" si="0"/>
        <v>7</v>
      </c>
      <c r="F8" s="13">
        <f t="shared" si="1"/>
        <v>1</v>
      </c>
      <c r="G8" s="13">
        <f t="shared" si="2"/>
        <v>0</v>
      </c>
      <c r="H8" s="13">
        <f t="shared" si="3"/>
        <v>0</v>
      </c>
    </row>
    <row r="9" spans="1:8" x14ac:dyDescent="0.8">
      <c r="A9" s="11" t="s">
        <v>2100</v>
      </c>
      <c r="B9" s="12">
        <f>COUNTIFS(Crowdfunding!$D:$D,"&gt;=25000",Crowdfunding!$D:$D,"&lt;=29999",Crowdfunding!$G:$G,"=successful")</f>
        <v>11</v>
      </c>
      <c r="C9" s="12">
        <f>COUNTIFS(Crowdfunding!$D:$D,"&gt;=25000",Crowdfunding!$D:$D,"&lt;=29999",Crowdfunding!$G:$G,"=failed")</f>
        <v>3</v>
      </c>
      <c r="D9" s="12">
        <f>COUNTIFS(Crowdfunding!$D:$D,"&gt;=25000",Crowdfunding!$D:$D,"&lt;=29999",Crowdfunding!$G:$G,"=canceled")</f>
        <v>0</v>
      </c>
      <c r="E9" s="12">
        <f t="shared" si="0"/>
        <v>14</v>
      </c>
      <c r="F9" s="13">
        <f t="shared" si="1"/>
        <v>0.7857142857142857</v>
      </c>
      <c r="G9" s="13">
        <f t="shared" si="2"/>
        <v>0.21428571428571427</v>
      </c>
      <c r="H9" s="13">
        <f t="shared" si="3"/>
        <v>0</v>
      </c>
    </row>
    <row r="10" spans="1:8" x14ac:dyDescent="0.8">
      <c r="A10" s="11" t="s">
        <v>2101</v>
      </c>
      <c r="B10" s="12">
        <f>COUNTIFS(Crowdfunding!$D:$D,"&gt;=30000",Crowdfunding!$D:$D,"&lt;=34999",Crowdfunding!$G:$G,"=successful")</f>
        <v>7</v>
      </c>
      <c r="C10" s="12">
        <f>COUNTIFS(Crowdfunding!$D:$D,"&gt;=30000",Crowdfunding!$D:$D,"&lt;=34999",Crowdfunding!$G:$G,"=failed")</f>
        <v>0</v>
      </c>
      <c r="D10" s="12">
        <f>COUNTIFS(Crowdfunding!$D:$D,"&gt;=30000",Crowdfunding!$D:$D,"&lt;=34999",Crowdfunding!$G:$G,"=canceled")</f>
        <v>0</v>
      </c>
      <c r="E10" s="12">
        <f t="shared" si="0"/>
        <v>7</v>
      </c>
      <c r="F10" s="13">
        <f t="shared" si="1"/>
        <v>1</v>
      </c>
      <c r="G10" s="13">
        <f t="shared" si="2"/>
        <v>0</v>
      </c>
      <c r="H10" s="13">
        <f t="shared" si="3"/>
        <v>0</v>
      </c>
    </row>
    <row r="11" spans="1:8" x14ac:dyDescent="0.8">
      <c r="A11" s="11" t="s">
        <v>2102</v>
      </c>
      <c r="B11" s="12">
        <f>COUNTIFS(Crowdfunding!$D:$D,"&gt;=35000",Crowdfunding!$D:$D,"&lt;=39999",Crowdfunding!$G:$G,"=successful")</f>
        <v>8</v>
      </c>
      <c r="C11" s="12">
        <f>COUNTIFS(Crowdfunding!$D:$D,"&gt;=35000",Crowdfunding!$D:$D,"&lt;=39999",Crowdfunding!$G:$G,"=failed")</f>
        <v>3</v>
      </c>
      <c r="D11" s="12">
        <f>COUNTIFS(Crowdfunding!$D:$D,"&gt;=35000",Crowdfunding!$D:$D,"&lt;=39999",Crowdfunding!$G:$G,"=canceled")</f>
        <v>1</v>
      </c>
      <c r="E11" s="12">
        <f t="shared" si="0"/>
        <v>12</v>
      </c>
      <c r="F11" s="13">
        <f t="shared" si="1"/>
        <v>0.66666666666666663</v>
      </c>
      <c r="G11" s="13">
        <f t="shared" si="2"/>
        <v>0.25</v>
      </c>
      <c r="H11" s="13">
        <f t="shared" si="3"/>
        <v>8.3333333333333329E-2</v>
      </c>
    </row>
    <row r="12" spans="1:8" x14ac:dyDescent="0.8">
      <c r="A12" s="11" t="s">
        <v>2103</v>
      </c>
      <c r="B12" s="12">
        <f>COUNTIFS(Crowdfunding!$D:$D,"&gt;=40000",Crowdfunding!$D:$D,"&lt;=44999",Crowdfunding!$G:$G,"=successful")</f>
        <v>11</v>
      </c>
      <c r="C12" s="12">
        <f>COUNTIFS(Crowdfunding!$D:$D,"&gt;=40000",Crowdfunding!$D:$D,"&lt;=44999",Crowdfunding!$G:$G,"=failed")</f>
        <v>3</v>
      </c>
      <c r="D12" s="12">
        <f>COUNTIFS(Crowdfunding!$D:$D,"&gt;=40000",Crowdfunding!$D:$D,"&lt;=44999",Crowdfunding!$G:$G,"=canceled")</f>
        <v>0</v>
      </c>
      <c r="E12" s="12">
        <f t="shared" si="0"/>
        <v>14</v>
      </c>
      <c r="F12" s="13">
        <f t="shared" si="1"/>
        <v>0.7857142857142857</v>
      </c>
      <c r="G12" s="13">
        <f t="shared" si="2"/>
        <v>0.21428571428571427</v>
      </c>
      <c r="H12" s="13">
        <f t="shared" si="3"/>
        <v>0</v>
      </c>
    </row>
    <row r="13" spans="1:8" x14ac:dyDescent="0.8">
      <c r="A13" s="11" t="s">
        <v>2104</v>
      </c>
      <c r="B13" s="12">
        <f>COUNTIFS(Crowdfunding!$D:$D,"&gt;=45000",Crowdfunding!$D:$D,"&lt;=49999",Crowdfunding!$G:$G,"=successful")</f>
        <v>8</v>
      </c>
      <c r="C13" s="12">
        <f>COUNTIFS(Crowdfunding!$D:$D,"&gt;=45000",Crowdfunding!$D:$D,"&lt;=49999",Crowdfunding!$G:$G,"=failed")</f>
        <v>3</v>
      </c>
      <c r="D13" s="12">
        <f>COUNTIFS(Crowdfunding!$D:$D,"&gt;=45000",Crowdfunding!$D:$D,"&lt;=49999",Crowdfunding!$G:$G,"=canceled")</f>
        <v>0</v>
      </c>
      <c r="E13" s="12">
        <f t="shared" si="0"/>
        <v>11</v>
      </c>
      <c r="F13" s="13">
        <f t="shared" si="1"/>
        <v>0.72727272727272729</v>
      </c>
      <c r="G13" s="13">
        <f t="shared" si="2"/>
        <v>0.27272727272727271</v>
      </c>
      <c r="H13" s="13">
        <f t="shared" si="3"/>
        <v>0</v>
      </c>
    </row>
    <row r="14" spans="1:8" ht="32" x14ac:dyDescent="0.8">
      <c r="A14" s="11" t="s">
        <v>2105</v>
      </c>
      <c r="B14" s="12">
        <f>COUNTIFS(Crowdfunding!$D:$D,"&gt;=50000",Crowdfunding!$G:$G,"=successful")</f>
        <v>114</v>
      </c>
      <c r="C14" s="12">
        <f>COUNTIFS(Crowdfunding!$D:$D,"&gt;=50000",Crowdfunding!$G:$G,"=failed")</f>
        <v>163</v>
      </c>
      <c r="D14" s="12">
        <f>COUNTIFS(Crowdfunding!$D:$D,"&gt;=50000",Crowdfunding!$G:$G,"=canceled")</f>
        <v>28</v>
      </c>
      <c r="E14" s="12">
        <f t="shared" si="0"/>
        <v>305</v>
      </c>
      <c r="F14" s="13">
        <f t="shared" si="1"/>
        <v>0.3737704918032787</v>
      </c>
      <c r="G14" s="13">
        <f t="shared" si="2"/>
        <v>0.53442622950819674</v>
      </c>
      <c r="H14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A205-E131-40D2-9348-0061B97C4054}">
  <dimension ref="B1:T566"/>
  <sheetViews>
    <sheetView showGridLines="0" tabSelected="1" workbookViewId="0">
      <selection activeCell="Q3" sqref="Q3"/>
    </sheetView>
  </sheetViews>
  <sheetFormatPr defaultRowHeight="16" x14ac:dyDescent="0.8"/>
  <cols>
    <col min="1" max="1" width="11.08203125" bestFit="1" customWidth="1"/>
    <col min="2" max="2" width="9.2890625" style="12" bestFit="1" customWidth="1"/>
    <col min="3" max="3" width="13.4140625" style="12" bestFit="1" customWidth="1"/>
    <col min="4" max="5" width="8.6640625" style="12"/>
    <col min="6" max="6" width="13.4140625" style="12" bestFit="1" customWidth="1"/>
    <col min="8" max="8" width="10.6640625" customWidth="1"/>
    <col min="9" max="9" width="16.2890625" bestFit="1" customWidth="1"/>
    <col min="10" max="10" width="12.2890625" bestFit="1" customWidth="1"/>
    <col min="12" max="12" width="16.2890625" bestFit="1" customWidth="1"/>
    <col min="13" max="13" width="10.7890625" bestFit="1" customWidth="1"/>
    <col min="14" max="14" width="47.4140625" customWidth="1"/>
  </cols>
  <sheetData>
    <row r="1" spans="2:20" ht="16.75" thickBot="1" x14ac:dyDescent="0.95">
      <c r="B1" s="20" t="s">
        <v>4</v>
      </c>
      <c r="C1" s="21" t="s">
        <v>5</v>
      </c>
      <c r="D1" s="22"/>
      <c r="E1" s="23" t="s">
        <v>4</v>
      </c>
      <c r="F1" s="24" t="s">
        <v>5</v>
      </c>
      <c r="I1" s="41" t="s">
        <v>2112</v>
      </c>
      <c r="J1" s="42"/>
      <c r="L1" s="41" t="s">
        <v>2113</v>
      </c>
      <c r="M1" s="42"/>
    </row>
    <row r="2" spans="2:20" x14ac:dyDescent="0.8">
      <c r="B2" s="15" t="s">
        <v>20</v>
      </c>
      <c r="C2" s="15">
        <v>158</v>
      </c>
      <c r="D2" s="15"/>
      <c r="E2" s="15" t="s">
        <v>14</v>
      </c>
      <c r="F2" s="15">
        <v>0</v>
      </c>
      <c r="I2" s="25" t="s">
        <v>2106</v>
      </c>
      <c r="J2" s="27">
        <f>AVERAGE(C:C)</f>
        <v>851.14690265486729</v>
      </c>
      <c r="L2" s="25" t="s">
        <v>2106</v>
      </c>
      <c r="M2" s="27">
        <f>AVERAGE(F:F)</f>
        <v>585.61538461538464</v>
      </c>
    </row>
    <row r="3" spans="2:20" x14ac:dyDescent="0.8">
      <c r="B3" s="12" t="s">
        <v>20</v>
      </c>
      <c r="C3" s="12">
        <v>1425</v>
      </c>
      <c r="E3" s="12" t="s">
        <v>14</v>
      </c>
      <c r="F3" s="12">
        <v>24</v>
      </c>
      <c r="I3" s="25" t="s">
        <v>2107</v>
      </c>
      <c r="J3" s="27">
        <f>MEDIAN(C:C)</f>
        <v>201</v>
      </c>
      <c r="L3" s="25" t="s">
        <v>2107</v>
      </c>
      <c r="M3" s="27">
        <f>MEDIAN(F:F)</f>
        <v>114.5</v>
      </c>
    </row>
    <row r="4" spans="2:20" x14ac:dyDescent="0.8">
      <c r="B4" s="12" t="s">
        <v>20</v>
      </c>
      <c r="C4" s="12">
        <v>174</v>
      </c>
      <c r="E4" s="12" t="s">
        <v>14</v>
      </c>
      <c r="F4" s="12">
        <v>53</v>
      </c>
      <c r="I4" s="25" t="s">
        <v>2108</v>
      </c>
      <c r="J4" s="27">
        <f>MIN(C:C)</f>
        <v>16</v>
      </c>
      <c r="L4" s="25" t="s">
        <v>2108</v>
      </c>
      <c r="M4" s="27">
        <f>MIN(F:F)</f>
        <v>0</v>
      </c>
    </row>
    <row r="5" spans="2:20" x14ac:dyDescent="0.8">
      <c r="B5" s="12" t="s">
        <v>20</v>
      </c>
      <c r="C5" s="12">
        <v>227</v>
      </c>
      <c r="E5" s="12" t="s">
        <v>14</v>
      </c>
      <c r="F5" s="12">
        <v>18</v>
      </c>
      <c r="I5" s="25" t="s">
        <v>2109</v>
      </c>
      <c r="J5" s="27">
        <f>MAX(C:C)</f>
        <v>7295</v>
      </c>
      <c r="L5" s="25" t="s">
        <v>2109</v>
      </c>
      <c r="M5" s="27">
        <f>MAX(F:F)</f>
        <v>6080</v>
      </c>
    </row>
    <row r="6" spans="2:20" x14ac:dyDescent="0.8">
      <c r="B6" s="12" t="s">
        <v>20</v>
      </c>
      <c r="C6" s="12">
        <v>220</v>
      </c>
      <c r="E6" s="12" t="s">
        <v>14</v>
      </c>
      <c r="F6" s="12">
        <v>44</v>
      </c>
      <c r="I6" s="25" t="s">
        <v>2110</v>
      </c>
      <c r="J6" s="27">
        <f>_xlfn.VAR.S(C:C)</f>
        <v>1606216.5936295739</v>
      </c>
      <c r="L6" s="25" t="s">
        <v>2110</v>
      </c>
      <c r="M6" s="27">
        <f>_xlfn.VAR.S(F:F)</f>
        <v>924113.45496927318</v>
      </c>
    </row>
    <row r="7" spans="2:20" ht="16.75" thickBot="1" x14ac:dyDescent="0.95">
      <c r="B7" s="12" t="s">
        <v>20</v>
      </c>
      <c r="C7" s="12">
        <v>98</v>
      </c>
      <c r="E7" s="12" t="s">
        <v>14</v>
      </c>
      <c r="F7" s="12">
        <v>27</v>
      </c>
      <c r="I7" s="26" t="s">
        <v>2111</v>
      </c>
      <c r="J7" s="28">
        <f>_xlfn.STDEV.S(C:C)</f>
        <v>1267.366006183523</v>
      </c>
      <c r="L7" s="26" t="s">
        <v>2111</v>
      </c>
      <c r="M7" s="28">
        <f>_xlfn.STDEV.S(F:F)</f>
        <v>961.30819978260524</v>
      </c>
    </row>
    <row r="8" spans="2:20" x14ac:dyDescent="0.8">
      <c r="B8" s="12" t="s">
        <v>20</v>
      </c>
      <c r="C8" s="12">
        <v>100</v>
      </c>
      <c r="E8" s="12" t="s">
        <v>14</v>
      </c>
      <c r="F8" s="12">
        <v>55</v>
      </c>
    </row>
    <row r="9" spans="2:20" ht="16.75" thickBot="1" x14ac:dyDescent="0.95">
      <c r="B9" s="12" t="s">
        <v>20</v>
      </c>
      <c r="C9" s="12">
        <v>1249</v>
      </c>
      <c r="E9" s="12" t="s">
        <v>14</v>
      </c>
      <c r="F9" s="12">
        <v>200</v>
      </c>
    </row>
    <row r="10" spans="2:20" x14ac:dyDescent="0.8">
      <c r="B10" s="12" t="s">
        <v>20</v>
      </c>
      <c r="C10" s="12">
        <v>1396</v>
      </c>
      <c r="E10" s="12" t="s">
        <v>14</v>
      </c>
      <c r="F10" s="12">
        <v>452</v>
      </c>
      <c r="N10" s="29"/>
      <c r="O10" s="30"/>
      <c r="P10" s="31"/>
      <c r="Q10" s="31"/>
      <c r="R10" s="31"/>
      <c r="S10" s="31"/>
      <c r="T10" s="32"/>
    </row>
    <row r="11" spans="2:20" x14ac:dyDescent="0.8">
      <c r="B11" s="12" t="s">
        <v>20</v>
      </c>
      <c r="C11" s="12">
        <v>890</v>
      </c>
      <c r="E11" s="12" t="s">
        <v>14</v>
      </c>
      <c r="F11" s="12">
        <v>674</v>
      </c>
      <c r="N11" s="33" t="s">
        <v>2114</v>
      </c>
      <c r="O11" s="34"/>
      <c r="P11" s="35"/>
      <c r="Q11" s="35"/>
      <c r="R11" s="35"/>
      <c r="S11" s="35"/>
      <c r="T11" s="36"/>
    </row>
    <row r="12" spans="2:20" x14ac:dyDescent="0.8">
      <c r="B12" s="12" t="s">
        <v>20</v>
      </c>
      <c r="C12" s="12">
        <v>142</v>
      </c>
      <c r="E12" s="12" t="s">
        <v>14</v>
      </c>
      <c r="F12" s="12">
        <v>558</v>
      </c>
      <c r="N12" s="37"/>
      <c r="O12" s="35"/>
      <c r="P12" s="35"/>
      <c r="Q12" s="35"/>
      <c r="R12" s="35"/>
      <c r="S12" s="35"/>
      <c r="T12" s="36"/>
    </row>
    <row r="13" spans="2:20" x14ac:dyDescent="0.8">
      <c r="B13" s="12" t="s">
        <v>20</v>
      </c>
      <c r="C13" s="12">
        <v>2673</v>
      </c>
      <c r="E13" s="12" t="s">
        <v>14</v>
      </c>
      <c r="F13" s="12">
        <v>15</v>
      </c>
      <c r="N13" s="33" t="s">
        <v>2115</v>
      </c>
      <c r="O13" s="35"/>
      <c r="P13" s="35"/>
      <c r="Q13" s="35"/>
      <c r="R13" s="35"/>
      <c r="S13" s="35"/>
      <c r="T13" s="36"/>
    </row>
    <row r="14" spans="2:20" x14ac:dyDescent="0.8">
      <c r="B14" s="12" t="s">
        <v>20</v>
      </c>
      <c r="C14" s="12">
        <v>163</v>
      </c>
      <c r="E14" s="12" t="s">
        <v>14</v>
      </c>
      <c r="F14" s="12">
        <v>2307</v>
      </c>
      <c r="N14" s="37" t="s">
        <v>2116</v>
      </c>
      <c r="O14" s="35"/>
      <c r="P14" s="35"/>
      <c r="Q14" s="35"/>
      <c r="R14" s="35"/>
      <c r="S14" s="35"/>
      <c r="T14" s="36"/>
    </row>
    <row r="15" spans="2:20" x14ac:dyDescent="0.8">
      <c r="B15" s="12" t="s">
        <v>20</v>
      </c>
      <c r="C15" s="12">
        <v>2220</v>
      </c>
      <c r="E15" s="12" t="s">
        <v>14</v>
      </c>
      <c r="F15" s="12">
        <v>88</v>
      </c>
      <c r="N15" s="33" t="s">
        <v>2117</v>
      </c>
      <c r="O15" s="35"/>
      <c r="P15" s="35"/>
      <c r="Q15" s="35"/>
      <c r="R15" s="35"/>
      <c r="S15" s="35"/>
      <c r="T15" s="36"/>
    </row>
    <row r="16" spans="2:20" ht="16.75" thickBot="1" x14ac:dyDescent="0.95">
      <c r="B16" s="12" t="s">
        <v>20</v>
      </c>
      <c r="C16" s="12">
        <v>1606</v>
      </c>
      <c r="E16" s="12" t="s">
        <v>14</v>
      </c>
      <c r="F16" s="12">
        <v>48</v>
      </c>
      <c r="N16" s="38"/>
      <c r="O16" s="39"/>
      <c r="P16" s="39"/>
      <c r="Q16" s="39"/>
      <c r="R16" s="39"/>
      <c r="S16" s="39"/>
      <c r="T16" s="40"/>
    </row>
    <row r="17" spans="2:6" x14ac:dyDescent="0.8">
      <c r="B17" s="12" t="s">
        <v>20</v>
      </c>
      <c r="C17" s="12">
        <v>129</v>
      </c>
      <c r="E17" s="12" t="s">
        <v>14</v>
      </c>
      <c r="F17" s="12">
        <v>1</v>
      </c>
    </row>
    <row r="18" spans="2:6" x14ac:dyDescent="0.8">
      <c r="B18" s="12" t="s">
        <v>20</v>
      </c>
      <c r="C18" s="12">
        <v>226</v>
      </c>
      <c r="E18" s="12" t="s">
        <v>14</v>
      </c>
      <c r="F18" s="12">
        <v>1467</v>
      </c>
    </row>
    <row r="19" spans="2:6" x14ac:dyDescent="0.8">
      <c r="B19" s="12" t="s">
        <v>20</v>
      </c>
      <c r="C19" s="12">
        <v>5419</v>
      </c>
      <c r="E19" s="12" t="s">
        <v>14</v>
      </c>
      <c r="F19" s="12">
        <v>75</v>
      </c>
    </row>
    <row r="20" spans="2:6" x14ac:dyDescent="0.8">
      <c r="B20" s="12" t="s">
        <v>20</v>
      </c>
      <c r="C20" s="12">
        <v>165</v>
      </c>
      <c r="E20" s="12" t="s">
        <v>14</v>
      </c>
      <c r="F20" s="12">
        <v>120</v>
      </c>
    </row>
    <row r="21" spans="2:6" x14ac:dyDescent="0.8">
      <c r="B21" s="12" t="s">
        <v>20</v>
      </c>
      <c r="C21" s="12">
        <v>1965</v>
      </c>
      <c r="E21" s="12" t="s">
        <v>14</v>
      </c>
      <c r="F21" s="12">
        <v>2253</v>
      </c>
    </row>
    <row r="22" spans="2:6" x14ac:dyDescent="0.8">
      <c r="B22" s="12" t="s">
        <v>20</v>
      </c>
      <c r="C22" s="12">
        <v>16</v>
      </c>
      <c r="E22" s="12" t="s">
        <v>14</v>
      </c>
      <c r="F22" s="12">
        <v>5</v>
      </c>
    </row>
    <row r="23" spans="2:6" x14ac:dyDescent="0.8">
      <c r="B23" s="12" t="s">
        <v>20</v>
      </c>
      <c r="C23" s="12">
        <v>107</v>
      </c>
      <c r="E23" s="12" t="s">
        <v>14</v>
      </c>
      <c r="F23" s="12">
        <v>38</v>
      </c>
    </row>
    <row r="24" spans="2:6" x14ac:dyDescent="0.8">
      <c r="B24" s="12" t="s">
        <v>20</v>
      </c>
      <c r="C24" s="12">
        <v>134</v>
      </c>
      <c r="E24" s="12" t="s">
        <v>14</v>
      </c>
      <c r="F24" s="12">
        <v>12</v>
      </c>
    </row>
    <row r="25" spans="2:6" x14ac:dyDescent="0.8">
      <c r="B25" s="12" t="s">
        <v>20</v>
      </c>
      <c r="C25" s="12">
        <v>198</v>
      </c>
      <c r="E25" s="12" t="s">
        <v>14</v>
      </c>
      <c r="F25" s="12">
        <v>1684</v>
      </c>
    </row>
    <row r="26" spans="2:6" x14ac:dyDescent="0.8">
      <c r="B26" s="12" t="s">
        <v>20</v>
      </c>
      <c r="C26" s="12">
        <v>111</v>
      </c>
      <c r="E26" s="12" t="s">
        <v>14</v>
      </c>
      <c r="F26" s="12">
        <v>56</v>
      </c>
    </row>
    <row r="27" spans="2:6" x14ac:dyDescent="0.8">
      <c r="B27" s="12" t="s">
        <v>20</v>
      </c>
      <c r="C27" s="12">
        <v>222</v>
      </c>
      <c r="E27" s="12" t="s">
        <v>14</v>
      </c>
      <c r="F27" s="12">
        <v>838</v>
      </c>
    </row>
    <row r="28" spans="2:6" x14ac:dyDescent="0.8">
      <c r="B28" s="12" t="s">
        <v>20</v>
      </c>
      <c r="C28" s="12">
        <v>6212</v>
      </c>
      <c r="E28" s="12" t="s">
        <v>14</v>
      </c>
      <c r="F28" s="12">
        <v>1000</v>
      </c>
    </row>
    <row r="29" spans="2:6" x14ac:dyDescent="0.8">
      <c r="B29" s="12" t="s">
        <v>20</v>
      </c>
      <c r="C29" s="12">
        <v>98</v>
      </c>
      <c r="E29" s="12" t="s">
        <v>14</v>
      </c>
      <c r="F29" s="12">
        <v>1482</v>
      </c>
    </row>
    <row r="30" spans="2:6" x14ac:dyDescent="0.8">
      <c r="B30" s="12" t="s">
        <v>20</v>
      </c>
      <c r="C30" s="12">
        <v>92</v>
      </c>
      <c r="E30" s="12" t="s">
        <v>14</v>
      </c>
      <c r="F30" s="12">
        <v>106</v>
      </c>
    </row>
    <row r="31" spans="2:6" x14ac:dyDescent="0.8">
      <c r="B31" s="12" t="s">
        <v>20</v>
      </c>
      <c r="C31" s="12">
        <v>149</v>
      </c>
      <c r="E31" s="12" t="s">
        <v>14</v>
      </c>
      <c r="F31" s="12">
        <v>679</v>
      </c>
    </row>
    <row r="32" spans="2:6" x14ac:dyDescent="0.8">
      <c r="B32" s="12" t="s">
        <v>20</v>
      </c>
      <c r="C32" s="12">
        <v>2431</v>
      </c>
      <c r="E32" s="12" t="s">
        <v>14</v>
      </c>
      <c r="F32" s="12">
        <v>1220</v>
      </c>
    </row>
    <row r="33" spans="2:6" x14ac:dyDescent="0.8">
      <c r="B33" s="12" t="s">
        <v>20</v>
      </c>
      <c r="C33" s="12">
        <v>303</v>
      </c>
      <c r="E33" s="12" t="s">
        <v>14</v>
      </c>
      <c r="F33" s="12">
        <v>1</v>
      </c>
    </row>
    <row r="34" spans="2:6" x14ac:dyDescent="0.8">
      <c r="B34" s="12" t="s">
        <v>20</v>
      </c>
      <c r="C34" s="12">
        <v>209</v>
      </c>
      <c r="E34" s="12" t="s">
        <v>14</v>
      </c>
      <c r="F34" s="12">
        <v>37</v>
      </c>
    </row>
    <row r="35" spans="2:6" x14ac:dyDescent="0.8">
      <c r="B35" s="12" t="s">
        <v>20</v>
      </c>
      <c r="C35" s="12">
        <v>131</v>
      </c>
      <c r="E35" s="12" t="s">
        <v>14</v>
      </c>
      <c r="F35" s="12">
        <v>60</v>
      </c>
    </row>
    <row r="36" spans="2:6" x14ac:dyDescent="0.8">
      <c r="B36" s="12" t="s">
        <v>20</v>
      </c>
      <c r="C36" s="12">
        <v>164</v>
      </c>
      <c r="E36" s="12" t="s">
        <v>14</v>
      </c>
      <c r="F36" s="12">
        <v>296</v>
      </c>
    </row>
    <row r="37" spans="2:6" x14ac:dyDescent="0.8">
      <c r="B37" s="12" t="s">
        <v>20</v>
      </c>
      <c r="C37" s="12">
        <v>201</v>
      </c>
      <c r="E37" s="12" t="s">
        <v>14</v>
      </c>
      <c r="F37" s="12">
        <v>3304</v>
      </c>
    </row>
    <row r="38" spans="2:6" x14ac:dyDescent="0.8">
      <c r="B38" s="12" t="s">
        <v>20</v>
      </c>
      <c r="C38" s="12">
        <v>211</v>
      </c>
      <c r="E38" s="12" t="s">
        <v>14</v>
      </c>
      <c r="F38" s="12">
        <v>73</v>
      </c>
    </row>
    <row r="39" spans="2:6" x14ac:dyDescent="0.8">
      <c r="B39" s="12" t="s">
        <v>20</v>
      </c>
      <c r="C39" s="12">
        <v>128</v>
      </c>
      <c r="E39" s="12" t="s">
        <v>14</v>
      </c>
      <c r="F39" s="12">
        <v>3387</v>
      </c>
    </row>
    <row r="40" spans="2:6" x14ac:dyDescent="0.8">
      <c r="B40" s="12" t="s">
        <v>20</v>
      </c>
      <c r="C40" s="12">
        <v>1600</v>
      </c>
      <c r="E40" s="12" t="s">
        <v>14</v>
      </c>
      <c r="F40" s="12">
        <v>662</v>
      </c>
    </row>
    <row r="41" spans="2:6" x14ac:dyDescent="0.8">
      <c r="B41" s="12" t="s">
        <v>20</v>
      </c>
      <c r="C41" s="12">
        <v>249</v>
      </c>
      <c r="E41" s="12" t="s">
        <v>14</v>
      </c>
      <c r="F41" s="12">
        <v>774</v>
      </c>
    </row>
    <row r="42" spans="2:6" x14ac:dyDescent="0.8">
      <c r="B42" s="12" t="s">
        <v>20</v>
      </c>
      <c r="C42" s="12">
        <v>236</v>
      </c>
      <c r="E42" s="12" t="s">
        <v>14</v>
      </c>
      <c r="F42" s="12">
        <v>672</v>
      </c>
    </row>
    <row r="43" spans="2:6" x14ac:dyDescent="0.8">
      <c r="B43" s="12" t="s">
        <v>20</v>
      </c>
      <c r="C43" s="12">
        <v>4065</v>
      </c>
      <c r="E43" s="12" t="s">
        <v>14</v>
      </c>
      <c r="F43" s="12">
        <v>940</v>
      </c>
    </row>
    <row r="44" spans="2:6" x14ac:dyDescent="0.8">
      <c r="B44" s="12" t="s">
        <v>20</v>
      </c>
      <c r="C44" s="12">
        <v>246</v>
      </c>
      <c r="E44" s="12" t="s">
        <v>14</v>
      </c>
      <c r="F44" s="12">
        <v>117</v>
      </c>
    </row>
    <row r="45" spans="2:6" x14ac:dyDescent="0.8">
      <c r="B45" s="12" t="s">
        <v>20</v>
      </c>
      <c r="C45" s="12">
        <v>2475</v>
      </c>
      <c r="E45" s="12" t="s">
        <v>14</v>
      </c>
      <c r="F45" s="12">
        <v>115</v>
      </c>
    </row>
    <row r="46" spans="2:6" x14ac:dyDescent="0.8">
      <c r="B46" s="12" t="s">
        <v>20</v>
      </c>
      <c r="C46" s="12">
        <v>76</v>
      </c>
      <c r="E46" s="12" t="s">
        <v>14</v>
      </c>
      <c r="F46" s="12">
        <v>326</v>
      </c>
    </row>
    <row r="47" spans="2:6" x14ac:dyDescent="0.8">
      <c r="B47" s="12" t="s">
        <v>20</v>
      </c>
      <c r="C47" s="12">
        <v>54</v>
      </c>
      <c r="E47" s="12" t="s">
        <v>14</v>
      </c>
      <c r="F47" s="12">
        <v>1</v>
      </c>
    </row>
    <row r="48" spans="2:6" x14ac:dyDescent="0.8">
      <c r="B48" s="12" t="s">
        <v>20</v>
      </c>
      <c r="C48" s="12">
        <v>88</v>
      </c>
      <c r="E48" s="12" t="s">
        <v>14</v>
      </c>
      <c r="F48" s="12">
        <v>1467</v>
      </c>
    </row>
    <row r="49" spans="2:6" x14ac:dyDescent="0.8">
      <c r="B49" s="12" t="s">
        <v>20</v>
      </c>
      <c r="C49" s="12">
        <v>85</v>
      </c>
      <c r="E49" s="12" t="s">
        <v>14</v>
      </c>
      <c r="F49" s="12">
        <v>5681</v>
      </c>
    </row>
    <row r="50" spans="2:6" x14ac:dyDescent="0.8">
      <c r="B50" s="12" t="s">
        <v>20</v>
      </c>
      <c r="C50" s="12">
        <v>170</v>
      </c>
      <c r="E50" s="12" t="s">
        <v>14</v>
      </c>
      <c r="F50" s="12">
        <v>1059</v>
      </c>
    </row>
    <row r="51" spans="2:6" x14ac:dyDescent="0.8">
      <c r="B51" s="12" t="s">
        <v>20</v>
      </c>
      <c r="C51" s="12">
        <v>330</v>
      </c>
      <c r="E51" s="12" t="s">
        <v>14</v>
      </c>
      <c r="F51" s="12">
        <v>1194</v>
      </c>
    </row>
    <row r="52" spans="2:6" x14ac:dyDescent="0.8">
      <c r="B52" s="12" t="s">
        <v>20</v>
      </c>
      <c r="C52" s="12">
        <v>127</v>
      </c>
      <c r="E52" s="12" t="s">
        <v>14</v>
      </c>
      <c r="F52" s="12">
        <v>30</v>
      </c>
    </row>
    <row r="53" spans="2:6" x14ac:dyDescent="0.8">
      <c r="B53" s="12" t="s">
        <v>20</v>
      </c>
      <c r="C53" s="12">
        <v>411</v>
      </c>
      <c r="E53" s="12" t="s">
        <v>14</v>
      </c>
      <c r="F53" s="12">
        <v>75</v>
      </c>
    </row>
    <row r="54" spans="2:6" x14ac:dyDescent="0.8">
      <c r="B54" s="12" t="s">
        <v>20</v>
      </c>
      <c r="C54" s="12">
        <v>180</v>
      </c>
      <c r="E54" s="12" t="s">
        <v>14</v>
      </c>
      <c r="F54" s="12">
        <v>955</v>
      </c>
    </row>
    <row r="55" spans="2:6" x14ac:dyDescent="0.8">
      <c r="B55" s="12" t="s">
        <v>20</v>
      </c>
      <c r="C55" s="12">
        <v>374</v>
      </c>
      <c r="E55" s="12" t="s">
        <v>14</v>
      </c>
      <c r="F55" s="12">
        <v>67</v>
      </c>
    </row>
    <row r="56" spans="2:6" x14ac:dyDescent="0.8">
      <c r="B56" s="12" t="s">
        <v>20</v>
      </c>
      <c r="C56" s="12">
        <v>71</v>
      </c>
      <c r="E56" s="12" t="s">
        <v>14</v>
      </c>
      <c r="F56" s="12">
        <v>5</v>
      </c>
    </row>
    <row r="57" spans="2:6" x14ac:dyDescent="0.8">
      <c r="B57" s="12" t="s">
        <v>20</v>
      </c>
      <c r="C57" s="12">
        <v>203</v>
      </c>
      <c r="E57" s="12" t="s">
        <v>14</v>
      </c>
      <c r="F57" s="12">
        <v>26</v>
      </c>
    </row>
    <row r="58" spans="2:6" x14ac:dyDescent="0.8">
      <c r="B58" s="12" t="s">
        <v>20</v>
      </c>
      <c r="C58" s="12">
        <v>113</v>
      </c>
      <c r="E58" s="12" t="s">
        <v>14</v>
      </c>
      <c r="F58" s="12">
        <v>1130</v>
      </c>
    </row>
    <row r="59" spans="2:6" x14ac:dyDescent="0.8">
      <c r="B59" s="12" t="s">
        <v>20</v>
      </c>
      <c r="C59" s="12">
        <v>96</v>
      </c>
      <c r="E59" s="12" t="s">
        <v>14</v>
      </c>
      <c r="F59" s="12">
        <v>782</v>
      </c>
    </row>
    <row r="60" spans="2:6" x14ac:dyDescent="0.8">
      <c r="B60" s="12" t="s">
        <v>20</v>
      </c>
      <c r="C60" s="12">
        <v>498</v>
      </c>
      <c r="E60" s="12" t="s">
        <v>14</v>
      </c>
      <c r="F60" s="12">
        <v>210</v>
      </c>
    </row>
    <row r="61" spans="2:6" x14ac:dyDescent="0.8">
      <c r="B61" s="12" t="s">
        <v>20</v>
      </c>
      <c r="C61" s="12">
        <v>180</v>
      </c>
      <c r="E61" s="12" t="s">
        <v>14</v>
      </c>
      <c r="F61" s="12">
        <v>136</v>
      </c>
    </row>
    <row r="62" spans="2:6" x14ac:dyDescent="0.8">
      <c r="B62" s="12" t="s">
        <v>20</v>
      </c>
      <c r="C62" s="12">
        <v>27</v>
      </c>
      <c r="E62" s="12" t="s">
        <v>14</v>
      </c>
      <c r="F62" s="12">
        <v>86</v>
      </c>
    </row>
    <row r="63" spans="2:6" x14ac:dyDescent="0.8">
      <c r="B63" s="12" t="s">
        <v>20</v>
      </c>
      <c r="C63" s="12">
        <v>2331</v>
      </c>
      <c r="E63" s="12" t="s">
        <v>14</v>
      </c>
      <c r="F63" s="12">
        <v>19</v>
      </c>
    </row>
    <row r="64" spans="2:6" x14ac:dyDescent="0.8">
      <c r="B64" s="12" t="s">
        <v>20</v>
      </c>
      <c r="C64" s="12">
        <v>113</v>
      </c>
      <c r="E64" s="12" t="s">
        <v>14</v>
      </c>
      <c r="F64" s="12">
        <v>886</v>
      </c>
    </row>
    <row r="65" spans="2:6" x14ac:dyDescent="0.8">
      <c r="B65" s="12" t="s">
        <v>20</v>
      </c>
      <c r="C65" s="12">
        <v>164</v>
      </c>
      <c r="E65" s="12" t="s">
        <v>14</v>
      </c>
      <c r="F65" s="12">
        <v>35</v>
      </c>
    </row>
    <row r="66" spans="2:6" x14ac:dyDescent="0.8">
      <c r="B66" s="12" t="s">
        <v>20</v>
      </c>
      <c r="C66" s="12">
        <v>164</v>
      </c>
      <c r="E66" s="12" t="s">
        <v>14</v>
      </c>
      <c r="F66" s="12">
        <v>24</v>
      </c>
    </row>
    <row r="67" spans="2:6" x14ac:dyDescent="0.8">
      <c r="B67" s="12" t="s">
        <v>20</v>
      </c>
      <c r="C67" s="12">
        <v>336</v>
      </c>
      <c r="E67" s="12" t="s">
        <v>14</v>
      </c>
      <c r="F67" s="12">
        <v>86</v>
      </c>
    </row>
    <row r="68" spans="2:6" x14ac:dyDescent="0.8">
      <c r="B68" s="12" t="s">
        <v>20</v>
      </c>
      <c r="C68" s="12">
        <v>1917</v>
      </c>
      <c r="E68" s="12" t="s">
        <v>14</v>
      </c>
      <c r="F68" s="12">
        <v>243</v>
      </c>
    </row>
    <row r="69" spans="2:6" x14ac:dyDescent="0.8">
      <c r="B69" s="12" t="s">
        <v>20</v>
      </c>
      <c r="C69" s="12">
        <v>95</v>
      </c>
      <c r="E69" s="12" t="s">
        <v>14</v>
      </c>
      <c r="F69" s="12">
        <v>65</v>
      </c>
    </row>
    <row r="70" spans="2:6" x14ac:dyDescent="0.8">
      <c r="B70" s="12" t="s">
        <v>20</v>
      </c>
      <c r="C70" s="12">
        <v>147</v>
      </c>
      <c r="E70" s="12" t="s">
        <v>14</v>
      </c>
      <c r="F70" s="12">
        <v>100</v>
      </c>
    </row>
    <row r="71" spans="2:6" x14ac:dyDescent="0.8">
      <c r="B71" s="12" t="s">
        <v>20</v>
      </c>
      <c r="C71" s="12">
        <v>86</v>
      </c>
      <c r="E71" s="12" t="s">
        <v>14</v>
      </c>
      <c r="F71" s="12">
        <v>168</v>
      </c>
    </row>
    <row r="72" spans="2:6" x14ac:dyDescent="0.8">
      <c r="B72" s="12" t="s">
        <v>20</v>
      </c>
      <c r="C72" s="12">
        <v>83</v>
      </c>
      <c r="E72" s="12" t="s">
        <v>14</v>
      </c>
      <c r="F72" s="12">
        <v>13</v>
      </c>
    </row>
    <row r="73" spans="2:6" x14ac:dyDescent="0.8">
      <c r="B73" s="12" t="s">
        <v>20</v>
      </c>
      <c r="C73" s="12">
        <v>676</v>
      </c>
      <c r="E73" s="12" t="s">
        <v>14</v>
      </c>
      <c r="F73" s="12">
        <v>1</v>
      </c>
    </row>
    <row r="74" spans="2:6" x14ac:dyDescent="0.8">
      <c r="B74" s="12" t="s">
        <v>20</v>
      </c>
      <c r="C74" s="12">
        <v>361</v>
      </c>
      <c r="E74" s="12" t="s">
        <v>14</v>
      </c>
      <c r="F74" s="12">
        <v>40</v>
      </c>
    </row>
    <row r="75" spans="2:6" x14ac:dyDescent="0.8">
      <c r="B75" s="12" t="s">
        <v>20</v>
      </c>
      <c r="C75" s="12">
        <v>131</v>
      </c>
      <c r="E75" s="12" t="s">
        <v>14</v>
      </c>
      <c r="F75" s="12">
        <v>226</v>
      </c>
    </row>
    <row r="76" spans="2:6" x14ac:dyDescent="0.8">
      <c r="B76" s="12" t="s">
        <v>20</v>
      </c>
      <c r="C76" s="12">
        <v>126</v>
      </c>
      <c r="E76" s="12" t="s">
        <v>14</v>
      </c>
      <c r="F76" s="12">
        <v>1625</v>
      </c>
    </row>
    <row r="77" spans="2:6" x14ac:dyDescent="0.8">
      <c r="B77" s="12" t="s">
        <v>20</v>
      </c>
      <c r="C77" s="12">
        <v>275</v>
      </c>
      <c r="E77" s="12" t="s">
        <v>14</v>
      </c>
      <c r="F77" s="12">
        <v>143</v>
      </c>
    </row>
    <row r="78" spans="2:6" x14ac:dyDescent="0.8">
      <c r="B78" s="12" t="s">
        <v>20</v>
      </c>
      <c r="C78" s="12">
        <v>67</v>
      </c>
      <c r="E78" s="12" t="s">
        <v>14</v>
      </c>
      <c r="F78" s="12">
        <v>934</v>
      </c>
    </row>
    <row r="79" spans="2:6" x14ac:dyDescent="0.8">
      <c r="B79" s="12" t="s">
        <v>20</v>
      </c>
      <c r="C79" s="12">
        <v>154</v>
      </c>
      <c r="E79" s="12" t="s">
        <v>14</v>
      </c>
      <c r="F79" s="12">
        <v>17</v>
      </c>
    </row>
    <row r="80" spans="2:6" x14ac:dyDescent="0.8">
      <c r="B80" s="12" t="s">
        <v>20</v>
      </c>
      <c r="C80" s="12">
        <v>1782</v>
      </c>
      <c r="E80" s="12" t="s">
        <v>14</v>
      </c>
      <c r="F80" s="12">
        <v>2179</v>
      </c>
    </row>
    <row r="81" spans="2:6" x14ac:dyDescent="0.8">
      <c r="B81" s="12" t="s">
        <v>20</v>
      </c>
      <c r="C81" s="12">
        <v>903</v>
      </c>
      <c r="E81" s="12" t="s">
        <v>14</v>
      </c>
      <c r="F81" s="12">
        <v>931</v>
      </c>
    </row>
    <row r="82" spans="2:6" x14ac:dyDescent="0.8">
      <c r="B82" s="12" t="s">
        <v>20</v>
      </c>
      <c r="C82" s="12">
        <v>94</v>
      </c>
      <c r="E82" s="12" t="s">
        <v>14</v>
      </c>
      <c r="F82" s="12">
        <v>92</v>
      </c>
    </row>
    <row r="83" spans="2:6" x14ac:dyDescent="0.8">
      <c r="B83" s="12" t="s">
        <v>20</v>
      </c>
      <c r="C83" s="12">
        <v>180</v>
      </c>
      <c r="E83" s="12" t="s">
        <v>14</v>
      </c>
      <c r="F83" s="12">
        <v>57</v>
      </c>
    </row>
    <row r="84" spans="2:6" x14ac:dyDescent="0.8">
      <c r="B84" s="12" t="s">
        <v>20</v>
      </c>
      <c r="C84" s="12">
        <v>533</v>
      </c>
      <c r="E84" s="12" t="s">
        <v>14</v>
      </c>
      <c r="F84" s="12">
        <v>41</v>
      </c>
    </row>
    <row r="85" spans="2:6" x14ac:dyDescent="0.8">
      <c r="B85" s="12" t="s">
        <v>20</v>
      </c>
      <c r="C85" s="12">
        <v>2443</v>
      </c>
      <c r="E85" s="12" t="s">
        <v>14</v>
      </c>
      <c r="F85" s="12">
        <v>1</v>
      </c>
    </row>
    <row r="86" spans="2:6" x14ac:dyDescent="0.8">
      <c r="B86" s="12" t="s">
        <v>20</v>
      </c>
      <c r="C86" s="12">
        <v>89</v>
      </c>
      <c r="E86" s="12" t="s">
        <v>14</v>
      </c>
      <c r="F86" s="12">
        <v>101</v>
      </c>
    </row>
    <row r="87" spans="2:6" x14ac:dyDescent="0.8">
      <c r="B87" s="12" t="s">
        <v>20</v>
      </c>
      <c r="C87" s="12">
        <v>159</v>
      </c>
      <c r="E87" s="12" t="s">
        <v>14</v>
      </c>
      <c r="F87" s="12">
        <v>1335</v>
      </c>
    </row>
    <row r="88" spans="2:6" x14ac:dyDescent="0.8">
      <c r="B88" s="12" t="s">
        <v>20</v>
      </c>
      <c r="C88" s="12">
        <v>50</v>
      </c>
      <c r="E88" s="12" t="s">
        <v>14</v>
      </c>
      <c r="F88" s="12">
        <v>15</v>
      </c>
    </row>
    <row r="89" spans="2:6" x14ac:dyDescent="0.8">
      <c r="B89" s="12" t="s">
        <v>20</v>
      </c>
      <c r="C89" s="12">
        <v>186</v>
      </c>
      <c r="E89" s="12" t="s">
        <v>14</v>
      </c>
      <c r="F89" s="12">
        <v>454</v>
      </c>
    </row>
    <row r="90" spans="2:6" x14ac:dyDescent="0.8">
      <c r="B90" s="12" t="s">
        <v>20</v>
      </c>
      <c r="C90" s="12">
        <v>1071</v>
      </c>
      <c r="E90" s="12" t="s">
        <v>14</v>
      </c>
      <c r="F90" s="12">
        <v>3182</v>
      </c>
    </row>
    <row r="91" spans="2:6" x14ac:dyDescent="0.8">
      <c r="B91" s="12" t="s">
        <v>20</v>
      </c>
      <c r="C91" s="12">
        <v>117</v>
      </c>
      <c r="E91" s="12" t="s">
        <v>14</v>
      </c>
      <c r="F91" s="12">
        <v>15</v>
      </c>
    </row>
    <row r="92" spans="2:6" x14ac:dyDescent="0.8">
      <c r="B92" s="12" t="s">
        <v>20</v>
      </c>
      <c r="C92" s="12">
        <v>70</v>
      </c>
      <c r="E92" s="12" t="s">
        <v>14</v>
      </c>
      <c r="F92" s="12">
        <v>133</v>
      </c>
    </row>
    <row r="93" spans="2:6" x14ac:dyDescent="0.8">
      <c r="B93" s="12" t="s">
        <v>20</v>
      </c>
      <c r="C93" s="12">
        <v>135</v>
      </c>
      <c r="E93" s="12" t="s">
        <v>14</v>
      </c>
      <c r="F93" s="12">
        <v>2062</v>
      </c>
    </row>
    <row r="94" spans="2:6" x14ac:dyDescent="0.8">
      <c r="B94" s="12" t="s">
        <v>20</v>
      </c>
      <c r="C94" s="12">
        <v>768</v>
      </c>
      <c r="E94" s="12" t="s">
        <v>14</v>
      </c>
      <c r="F94" s="12">
        <v>29</v>
      </c>
    </row>
    <row r="95" spans="2:6" x14ac:dyDescent="0.8">
      <c r="B95" s="12" t="s">
        <v>20</v>
      </c>
      <c r="C95" s="12">
        <v>199</v>
      </c>
      <c r="E95" s="12" t="s">
        <v>14</v>
      </c>
      <c r="F95" s="12">
        <v>132</v>
      </c>
    </row>
    <row r="96" spans="2:6" x14ac:dyDescent="0.8">
      <c r="B96" s="12" t="s">
        <v>20</v>
      </c>
      <c r="C96" s="12">
        <v>107</v>
      </c>
      <c r="E96" s="12" t="s">
        <v>14</v>
      </c>
      <c r="F96" s="12">
        <v>137</v>
      </c>
    </row>
    <row r="97" spans="2:6" x14ac:dyDescent="0.8">
      <c r="B97" s="12" t="s">
        <v>20</v>
      </c>
      <c r="C97" s="12">
        <v>195</v>
      </c>
      <c r="E97" s="12" t="s">
        <v>14</v>
      </c>
      <c r="F97" s="12">
        <v>908</v>
      </c>
    </row>
    <row r="98" spans="2:6" x14ac:dyDescent="0.8">
      <c r="B98" s="12" t="s">
        <v>20</v>
      </c>
      <c r="C98" s="12">
        <v>3376</v>
      </c>
      <c r="E98" s="12" t="s">
        <v>14</v>
      </c>
      <c r="F98" s="12">
        <v>10</v>
      </c>
    </row>
    <row r="99" spans="2:6" x14ac:dyDescent="0.8">
      <c r="B99" s="12" t="s">
        <v>20</v>
      </c>
      <c r="C99" s="12">
        <v>41</v>
      </c>
      <c r="E99" s="12" t="s">
        <v>14</v>
      </c>
      <c r="F99" s="12">
        <v>1910</v>
      </c>
    </row>
    <row r="100" spans="2:6" x14ac:dyDescent="0.8">
      <c r="B100" s="12" t="s">
        <v>20</v>
      </c>
      <c r="C100" s="12">
        <v>1821</v>
      </c>
      <c r="E100" s="12" t="s">
        <v>14</v>
      </c>
      <c r="F100" s="12">
        <v>38</v>
      </c>
    </row>
    <row r="101" spans="2:6" x14ac:dyDescent="0.8">
      <c r="B101" s="12" t="s">
        <v>20</v>
      </c>
      <c r="C101" s="12">
        <v>164</v>
      </c>
      <c r="E101" s="12" t="s">
        <v>14</v>
      </c>
      <c r="F101" s="12">
        <v>104</v>
      </c>
    </row>
    <row r="102" spans="2:6" x14ac:dyDescent="0.8">
      <c r="B102" s="12" t="s">
        <v>20</v>
      </c>
      <c r="C102" s="12">
        <v>157</v>
      </c>
      <c r="E102" s="12" t="s">
        <v>14</v>
      </c>
      <c r="F102" s="12">
        <v>49</v>
      </c>
    </row>
    <row r="103" spans="2:6" x14ac:dyDescent="0.8">
      <c r="B103" s="12" t="s">
        <v>20</v>
      </c>
      <c r="C103" s="12">
        <v>246</v>
      </c>
      <c r="E103" s="12" t="s">
        <v>14</v>
      </c>
      <c r="F103" s="12">
        <v>1</v>
      </c>
    </row>
    <row r="104" spans="2:6" x14ac:dyDescent="0.8">
      <c r="B104" s="12" t="s">
        <v>20</v>
      </c>
      <c r="C104" s="12">
        <v>1396</v>
      </c>
      <c r="E104" s="12" t="s">
        <v>14</v>
      </c>
      <c r="F104" s="12">
        <v>245</v>
      </c>
    </row>
    <row r="105" spans="2:6" x14ac:dyDescent="0.8">
      <c r="B105" s="12" t="s">
        <v>20</v>
      </c>
      <c r="C105" s="12">
        <v>2506</v>
      </c>
      <c r="E105" s="12" t="s">
        <v>14</v>
      </c>
      <c r="F105" s="12">
        <v>32</v>
      </c>
    </row>
    <row r="106" spans="2:6" x14ac:dyDescent="0.8">
      <c r="B106" s="12" t="s">
        <v>20</v>
      </c>
      <c r="C106" s="12">
        <v>244</v>
      </c>
      <c r="E106" s="12" t="s">
        <v>14</v>
      </c>
      <c r="F106" s="12">
        <v>7</v>
      </c>
    </row>
    <row r="107" spans="2:6" x14ac:dyDescent="0.8">
      <c r="B107" s="12" t="s">
        <v>20</v>
      </c>
      <c r="C107" s="12">
        <v>146</v>
      </c>
      <c r="E107" s="12" t="s">
        <v>14</v>
      </c>
      <c r="F107" s="12">
        <v>803</v>
      </c>
    </row>
    <row r="108" spans="2:6" x14ac:dyDescent="0.8">
      <c r="B108" s="12" t="s">
        <v>20</v>
      </c>
      <c r="C108" s="12">
        <v>1267</v>
      </c>
      <c r="E108" s="12" t="s">
        <v>14</v>
      </c>
      <c r="F108" s="12">
        <v>16</v>
      </c>
    </row>
    <row r="109" spans="2:6" x14ac:dyDescent="0.8">
      <c r="B109" s="12" t="s">
        <v>20</v>
      </c>
      <c r="C109" s="12">
        <v>1561</v>
      </c>
      <c r="E109" s="12" t="s">
        <v>14</v>
      </c>
      <c r="F109" s="12">
        <v>31</v>
      </c>
    </row>
    <row r="110" spans="2:6" x14ac:dyDescent="0.8">
      <c r="B110" s="12" t="s">
        <v>20</v>
      </c>
      <c r="C110" s="12">
        <v>48</v>
      </c>
      <c r="E110" s="12" t="s">
        <v>14</v>
      </c>
      <c r="F110" s="12">
        <v>108</v>
      </c>
    </row>
    <row r="111" spans="2:6" x14ac:dyDescent="0.8">
      <c r="B111" s="12" t="s">
        <v>20</v>
      </c>
      <c r="C111" s="12">
        <v>2739</v>
      </c>
      <c r="E111" s="12" t="s">
        <v>14</v>
      </c>
      <c r="F111" s="12">
        <v>30</v>
      </c>
    </row>
    <row r="112" spans="2:6" x14ac:dyDescent="0.8">
      <c r="B112" s="12" t="s">
        <v>20</v>
      </c>
      <c r="C112" s="12">
        <v>3537</v>
      </c>
      <c r="E112" s="12" t="s">
        <v>14</v>
      </c>
      <c r="F112" s="12">
        <v>17</v>
      </c>
    </row>
    <row r="113" spans="2:6" x14ac:dyDescent="0.8">
      <c r="B113" s="12" t="s">
        <v>20</v>
      </c>
      <c r="C113" s="12">
        <v>2107</v>
      </c>
      <c r="E113" s="12" t="s">
        <v>14</v>
      </c>
      <c r="F113" s="12">
        <v>80</v>
      </c>
    </row>
    <row r="114" spans="2:6" x14ac:dyDescent="0.8">
      <c r="B114" s="12" t="s">
        <v>20</v>
      </c>
      <c r="C114" s="12">
        <v>3318</v>
      </c>
      <c r="E114" s="12" t="s">
        <v>14</v>
      </c>
      <c r="F114" s="12">
        <v>2468</v>
      </c>
    </row>
    <row r="115" spans="2:6" x14ac:dyDescent="0.8">
      <c r="B115" s="12" t="s">
        <v>20</v>
      </c>
      <c r="C115" s="12">
        <v>340</v>
      </c>
      <c r="E115" s="12" t="s">
        <v>14</v>
      </c>
      <c r="F115" s="12">
        <v>26</v>
      </c>
    </row>
    <row r="116" spans="2:6" x14ac:dyDescent="0.8">
      <c r="B116" s="12" t="s">
        <v>20</v>
      </c>
      <c r="C116" s="12">
        <v>1442</v>
      </c>
      <c r="E116" s="12" t="s">
        <v>14</v>
      </c>
      <c r="F116" s="12">
        <v>73</v>
      </c>
    </row>
    <row r="117" spans="2:6" x14ac:dyDescent="0.8">
      <c r="B117" s="12" t="s">
        <v>20</v>
      </c>
      <c r="C117" s="12">
        <v>126</v>
      </c>
      <c r="E117" s="12" t="s">
        <v>14</v>
      </c>
      <c r="F117" s="12">
        <v>128</v>
      </c>
    </row>
    <row r="118" spans="2:6" x14ac:dyDescent="0.8">
      <c r="B118" s="12" t="s">
        <v>20</v>
      </c>
      <c r="C118" s="12">
        <v>524</v>
      </c>
      <c r="E118" s="12" t="s">
        <v>14</v>
      </c>
      <c r="F118" s="12">
        <v>33</v>
      </c>
    </row>
    <row r="119" spans="2:6" x14ac:dyDescent="0.8">
      <c r="B119" s="12" t="s">
        <v>20</v>
      </c>
      <c r="C119" s="12">
        <v>1989</v>
      </c>
      <c r="E119" s="12" t="s">
        <v>14</v>
      </c>
      <c r="F119" s="12">
        <v>1072</v>
      </c>
    </row>
    <row r="120" spans="2:6" x14ac:dyDescent="0.8">
      <c r="B120" s="12" t="s">
        <v>20</v>
      </c>
      <c r="C120" s="12">
        <v>157</v>
      </c>
      <c r="E120" s="12" t="s">
        <v>14</v>
      </c>
      <c r="F120" s="12">
        <v>393</v>
      </c>
    </row>
    <row r="121" spans="2:6" x14ac:dyDescent="0.8">
      <c r="B121" s="12" t="s">
        <v>20</v>
      </c>
      <c r="C121" s="12">
        <v>4498</v>
      </c>
      <c r="E121" s="12" t="s">
        <v>14</v>
      </c>
      <c r="F121" s="12">
        <v>1257</v>
      </c>
    </row>
    <row r="122" spans="2:6" x14ac:dyDescent="0.8">
      <c r="B122" s="12" t="s">
        <v>20</v>
      </c>
      <c r="C122" s="12">
        <v>80</v>
      </c>
      <c r="E122" s="12" t="s">
        <v>14</v>
      </c>
      <c r="F122" s="12">
        <v>328</v>
      </c>
    </row>
    <row r="123" spans="2:6" x14ac:dyDescent="0.8">
      <c r="B123" s="12" t="s">
        <v>20</v>
      </c>
      <c r="C123" s="12">
        <v>43</v>
      </c>
      <c r="E123" s="12" t="s">
        <v>14</v>
      </c>
      <c r="F123" s="12">
        <v>147</v>
      </c>
    </row>
    <row r="124" spans="2:6" x14ac:dyDescent="0.8">
      <c r="B124" s="12" t="s">
        <v>20</v>
      </c>
      <c r="C124" s="12">
        <v>2053</v>
      </c>
      <c r="E124" s="12" t="s">
        <v>14</v>
      </c>
      <c r="F124" s="12">
        <v>830</v>
      </c>
    </row>
    <row r="125" spans="2:6" x14ac:dyDescent="0.8">
      <c r="B125" s="12" t="s">
        <v>20</v>
      </c>
      <c r="C125" s="12">
        <v>168</v>
      </c>
      <c r="E125" s="12" t="s">
        <v>14</v>
      </c>
      <c r="F125" s="12">
        <v>331</v>
      </c>
    </row>
    <row r="126" spans="2:6" x14ac:dyDescent="0.8">
      <c r="B126" s="12" t="s">
        <v>20</v>
      </c>
      <c r="C126" s="12">
        <v>4289</v>
      </c>
      <c r="E126" s="12" t="s">
        <v>14</v>
      </c>
      <c r="F126" s="12">
        <v>25</v>
      </c>
    </row>
    <row r="127" spans="2:6" x14ac:dyDescent="0.8">
      <c r="B127" s="12" t="s">
        <v>20</v>
      </c>
      <c r="C127" s="12">
        <v>165</v>
      </c>
      <c r="E127" s="12" t="s">
        <v>14</v>
      </c>
      <c r="F127" s="12">
        <v>3483</v>
      </c>
    </row>
    <row r="128" spans="2:6" x14ac:dyDescent="0.8">
      <c r="B128" s="12" t="s">
        <v>20</v>
      </c>
      <c r="C128" s="12">
        <v>1815</v>
      </c>
      <c r="E128" s="12" t="s">
        <v>14</v>
      </c>
      <c r="F128" s="12">
        <v>923</v>
      </c>
    </row>
    <row r="129" spans="2:6" x14ac:dyDescent="0.8">
      <c r="B129" s="12" t="s">
        <v>20</v>
      </c>
      <c r="C129" s="12">
        <v>397</v>
      </c>
      <c r="E129" s="12" t="s">
        <v>14</v>
      </c>
      <c r="F129" s="12">
        <v>1</v>
      </c>
    </row>
    <row r="130" spans="2:6" x14ac:dyDescent="0.8">
      <c r="B130" s="12" t="s">
        <v>20</v>
      </c>
      <c r="C130" s="12">
        <v>1539</v>
      </c>
      <c r="E130" s="12" t="s">
        <v>14</v>
      </c>
      <c r="F130" s="12">
        <v>33</v>
      </c>
    </row>
    <row r="131" spans="2:6" x14ac:dyDescent="0.8">
      <c r="B131" s="12" t="s">
        <v>20</v>
      </c>
      <c r="C131" s="12">
        <v>138</v>
      </c>
      <c r="E131" s="12" t="s">
        <v>14</v>
      </c>
      <c r="F131" s="12">
        <v>40</v>
      </c>
    </row>
    <row r="132" spans="2:6" x14ac:dyDescent="0.8">
      <c r="B132" s="12" t="s">
        <v>20</v>
      </c>
      <c r="C132" s="12">
        <v>3594</v>
      </c>
      <c r="E132" s="12" t="s">
        <v>14</v>
      </c>
      <c r="F132" s="12">
        <v>23</v>
      </c>
    </row>
    <row r="133" spans="2:6" x14ac:dyDescent="0.8">
      <c r="B133" s="12" t="s">
        <v>20</v>
      </c>
      <c r="C133" s="12">
        <v>5880</v>
      </c>
      <c r="E133" s="12" t="s">
        <v>14</v>
      </c>
      <c r="F133" s="12">
        <v>75</v>
      </c>
    </row>
    <row r="134" spans="2:6" x14ac:dyDescent="0.8">
      <c r="B134" s="12" t="s">
        <v>20</v>
      </c>
      <c r="C134" s="12">
        <v>112</v>
      </c>
      <c r="E134" s="12" t="s">
        <v>14</v>
      </c>
      <c r="F134" s="12">
        <v>2176</v>
      </c>
    </row>
    <row r="135" spans="2:6" x14ac:dyDescent="0.8">
      <c r="B135" s="12" t="s">
        <v>20</v>
      </c>
      <c r="C135" s="12">
        <v>943</v>
      </c>
      <c r="E135" s="12" t="s">
        <v>14</v>
      </c>
      <c r="F135" s="12">
        <v>441</v>
      </c>
    </row>
    <row r="136" spans="2:6" x14ac:dyDescent="0.8">
      <c r="B136" s="12" t="s">
        <v>20</v>
      </c>
      <c r="C136" s="12">
        <v>2468</v>
      </c>
      <c r="E136" s="12" t="s">
        <v>14</v>
      </c>
      <c r="F136" s="12">
        <v>25</v>
      </c>
    </row>
    <row r="137" spans="2:6" x14ac:dyDescent="0.8">
      <c r="B137" s="12" t="s">
        <v>20</v>
      </c>
      <c r="C137" s="12">
        <v>2551</v>
      </c>
      <c r="E137" s="12" t="s">
        <v>14</v>
      </c>
      <c r="F137" s="12">
        <v>127</v>
      </c>
    </row>
    <row r="138" spans="2:6" x14ac:dyDescent="0.8">
      <c r="B138" s="12" t="s">
        <v>20</v>
      </c>
      <c r="C138" s="12">
        <v>101</v>
      </c>
      <c r="E138" s="12" t="s">
        <v>14</v>
      </c>
      <c r="F138" s="12">
        <v>355</v>
      </c>
    </row>
    <row r="139" spans="2:6" x14ac:dyDescent="0.8">
      <c r="B139" s="12" t="s">
        <v>20</v>
      </c>
      <c r="C139" s="12">
        <v>92</v>
      </c>
      <c r="E139" s="12" t="s">
        <v>14</v>
      </c>
      <c r="F139" s="12">
        <v>44</v>
      </c>
    </row>
    <row r="140" spans="2:6" x14ac:dyDescent="0.8">
      <c r="B140" s="12" t="s">
        <v>20</v>
      </c>
      <c r="C140" s="12">
        <v>62</v>
      </c>
      <c r="E140" s="12" t="s">
        <v>14</v>
      </c>
      <c r="F140" s="12">
        <v>67</v>
      </c>
    </row>
    <row r="141" spans="2:6" x14ac:dyDescent="0.8">
      <c r="B141" s="12" t="s">
        <v>20</v>
      </c>
      <c r="C141" s="12">
        <v>149</v>
      </c>
      <c r="E141" s="12" t="s">
        <v>14</v>
      </c>
      <c r="F141" s="12">
        <v>1068</v>
      </c>
    </row>
    <row r="142" spans="2:6" x14ac:dyDescent="0.8">
      <c r="B142" s="12" t="s">
        <v>20</v>
      </c>
      <c r="C142" s="12">
        <v>329</v>
      </c>
      <c r="E142" s="12" t="s">
        <v>14</v>
      </c>
      <c r="F142" s="12">
        <v>424</v>
      </c>
    </row>
    <row r="143" spans="2:6" x14ac:dyDescent="0.8">
      <c r="B143" s="12" t="s">
        <v>20</v>
      </c>
      <c r="C143" s="12">
        <v>97</v>
      </c>
      <c r="E143" s="12" t="s">
        <v>14</v>
      </c>
      <c r="F143" s="12">
        <v>151</v>
      </c>
    </row>
    <row r="144" spans="2:6" x14ac:dyDescent="0.8">
      <c r="B144" s="12" t="s">
        <v>20</v>
      </c>
      <c r="C144" s="12">
        <v>1784</v>
      </c>
      <c r="E144" s="12" t="s">
        <v>14</v>
      </c>
      <c r="F144" s="12">
        <v>1608</v>
      </c>
    </row>
    <row r="145" spans="2:6" x14ac:dyDescent="0.8">
      <c r="B145" s="12" t="s">
        <v>20</v>
      </c>
      <c r="C145" s="12">
        <v>1684</v>
      </c>
      <c r="E145" s="12" t="s">
        <v>14</v>
      </c>
      <c r="F145" s="12">
        <v>941</v>
      </c>
    </row>
    <row r="146" spans="2:6" x14ac:dyDescent="0.8">
      <c r="B146" s="12" t="s">
        <v>20</v>
      </c>
      <c r="C146" s="12">
        <v>250</v>
      </c>
      <c r="E146" s="12" t="s">
        <v>14</v>
      </c>
      <c r="F146" s="12">
        <v>1</v>
      </c>
    </row>
    <row r="147" spans="2:6" x14ac:dyDescent="0.8">
      <c r="B147" s="12" t="s">
        <v>20</v>
      </c>
      <c r="C147" s="12">
        <v>238</v>
      </c>
      <c r="E147" s="12" t="s">
        <v>14</v>
      </c>
      <c r="F147" s="12">
        <v>40</v>
      </c>
    </row>
    <row r="148" spans="2:6" x14ac:dyDescent="0.8">
      <c r="B148" s="12" t="s">
        <v>20</v>
      </c>
      <c r="C148" s="12">
        <v>53</v>
      </c>
      <c r="E148" s="12" t="s">
        <v>14</v>
      </c>
      <c r="F148" s="12">
        <v>3015</v>
      </c>
    </row>
    <row r="149" spans="2:6" x14ac:dyDescent="0.8">
      <c r="B149" s="12" t="s">
        <v>20</v>
      </c>
      <c r="C149" s="12">
        <v>214</v>
      </c>
      <c r="E149" s="12" t="s">
        <v>14</v>
      </c>
      <c r="F149" s="12">
        <v>435</v>
      </c>
    </row>
    <row r="150" spans="2:6" x14ac:dyDescent="0.8">
      <c r="B150" s="12" t="s">
        <v>20</v>
      </c>
      <c r="C150" s="12">
        <v>222</v>
      </c>
      <c r="E150" s="12" t="s">
        <v>14</v>
      </c>
      <c r="F150" s="12">
        <v>714</v>
      </c>
    </row>
    <row r="151" spans="2:6" x14ac:dyDescent="0.8">
      <c r="B151" s="12" t="s">
        <v>20</v>
      </c>
      <c r="C151" s="12">
        <v>1884</v>
      </c>
      <c r="E151" s="12" t="s">
        <v>14</v>
      </c>
      <c r="F151" s="12">
        <v>5497</v>
      </c>
    </row>
    <row r="152" spans="2:6" x14ac:dyDescent="0.8">
      <c r="B152" s="12" t="s">
        <v>20</v>
      </c>
      <c r="C152" s="12">
        <v>218</v>
      </c>
      <c r="E152" s="12" t="s">
        <v>14</v>
      </c>
      <c r="F152" s="12">
        <v>418</v>
      </c>
    </row>
    <row r="153" spans="2:6" x14ac:dyDescent="0.8">
      <c r="B153" s="12" t="s">
        <v>20</v>
      </c>
      <c r="C153" s="12">
        <v>6465</v>
      </c>
      <c r="E153" s="12" t="s">
        <v>14</v>
      </c>
      <c r="F153" s="12">
        <v>1439</v>
      </c>
    </row>
    <row r="154" spans="2:6" x14ac:dyDescent="0.8">
      <c r="B154" s="12" t="s">
        <v>20</v>
      </c>
      <c r="C154" s="12">
        <v>59</v>
      </c>
      <c r="E154" s="12" t="s">
        <v>14</v>
      </c>
      <c r="F154" s="12">
        <v>15</v>
      </c>
    </row>
    <row r="155" spans="2:6" x14ac:dyDescent="0.8">
      <c r="B155" s="12" t="s">
        <v>20</v>
      </c>
      <c r="C155" s="12">
        <v>88</v>
      </c>
      <c r="E155" s="12" t="s">
        <v>14</v>
      </c>
      <c r="F155" s="12">
        <v>1999</v>
      </c>
    </row>
    <row r="156" spans="2:6" x14ac:dyDescent="0.8">
      <c r="B156" s="12" t="s">
        <v>20</v>
      </c>
      <c r="C156" s="12">
        <v>1697</v>
      </c>
      <c r="E156" s="12" t="s">
        <v>14</v>
      </c>
      <c r="F156" s="12">
        <v>118</v>
      </c>
    </row>
    <row r="157" spans="2:6" x14ac:dyDescent="0.8">
      <c r="B157" s="12" t="s">
        <v>20</v>
      </c>
      <c r="C157" s="12">
        <v>92</v>
      </c>
      <c r="E157" s="12" t="s">
        <v>14</v>
      </c>
      <c r="F157" s="12">
        <v>162</v>
      </c>
    </row>
    <row r="158" spans="2:6" x14ac:dyDescent="0.8">
      <c r="B158" s="12" t="s">
        <v>20</v>
      </c>
      <c r="C158" s="12">
        <v>186</v>
      </c>
      <c r="E158" s="12" t="s">
        <v>14</v>
      </c>
      <c r="F158" s="12">
        <v>83</v>
      </c>
    </row>
    <row r="159" spans="2:6" x14ac:dyDescent="0.8">
      <c r="B159" s="12" t="s">
        <v>20</v>
      </c>
      <c r="C159" s="12">
        <v>138</v>
      </c>
      <c r="E159" s="12" t="s">
        <v>14</v>
      </c>
      <c r="F159" s="12">
        <v>747</v>
      </c>
    </row>
    <row r="160" spans="2:6" x14ac:dyDescent="0.8">
      <c r="B160" s="12" t="s">
        <v>20</v>
      </c>
      <c r="C160" s="12">
        <v>261</v>
      </c>
      <c r="E160" s="12" t="s">
        <v>14</v>
      </c>
      <c r="F160" s="12">
        <v>84</v>
      </c>
    </row>
    <row r="161" spans="2:6" x14ac:dyDescent="0.8">
      <c r="B161" s="12" t="s">
        <v>20</v>
      </c>
      <c r="C161" s="12">
        <v>107</v>
      </c>
      <c r="E161" s="12" t="s">
        <v>14</v>
      </c>
      <c r="F161" s="12">
        <v>91</v>
      </c>
    </row>
    <row r="162" spans="2:6" x14ac:dyDescent="0.8">
      <c r="B162" s="12" t="s">
        <v>20</v>
      </c>
      <c r="C162" s="12">
        <v>199</v>
      </c>
      <c r="E162" s="12" t="s">
        <v>14</v>
      </c>
      <c r="F162" s="12">
        <v>792</v>
      </c>
    </row>
    <row r="163" spans="2:6" x14ac:dyDescent="0.8">
      <c r="B163" s="12" t="s">
        <v>20</v>
      </c>
      <c r="C163" s="12">
        <v>5512</v>
      </c>
      <c r="E163" s="12" t="s">
        <v>14</v>
      </c>
      <c r="F163" s="12">
        <v>32</v>
      </c>
    </row>
    <row r="164" spans="2:6" x14ac:dyDescent="0.8">
      <c r="B164" s="12" t="s">
        <v>20</v>
      </c>
      <c r="C164" s="12">
        <v>86</v>
      </c>
      <c r="E164" s="12" t="s">
        <v>14</v>
      </c>
      <c r="F164" s="12">
        <v>186</v>
      </c>
    </row>
    <row r="165" spans="2:6" x14ac:dyDescent="0.8">
      <c r="B165" s="12" t="s">
        <v>20</v>
      </c>
      <c r="C165" s="12">
        <v>2768</v>
      </c>
      <c r="E165" s="12" t="s">
        <v>14</v>
      </c>
      <c r="F165" s="12">
        <v>605</v>
      </c>
    </row>
    <row r="166" spans="2:6" x14ac:dyDescent="0.8">
      <c r="B166" s="12" t="s">
        <v>20</v>
      </c>
      <c r="C166" s="12">
        <v>48</v>
      </c>
      <c r="E166" s="12" t="s">
        <v>14</v>
      </c>
      <c r="F166" s="12">
        <v>1</v>
      </c>
    </row>
    <row r="167" spans="2:6" x14ac:dyDescent="0.8">
      <c r="B167" s="12" t="s">
        <v>20</v>
      </c>
      <c r="C167" s="12">
        <v>87</v>
      </c>
      <c r="E167" s="12" t="s">
        <v>14</v>
      </c>
      <c r="F167" s="12">
        <v>31</v>
      </c>
    </row>
    <row r="168" spans="2:6" x14ac:dyDescent="0.8">
      <c r="B168" s="12" t="s">
        <v>20</v>
      </c>
      <c r="C168" s="12">
        <v>1894</v>
      </c>
      <c r="E168" s="12" t="s">
        <v>14</v>
      </c>
      <c r="F168" s="12">
        <v>1181</v>
      </c>
    </row>
    <row r="169" spans="2:6" x14ac:dyDescent="0.8">
      <c r="B169" s="12" t="s">
        <v>20</v>
      </c>
      <c r="C169" s="12">
        <v>282</v>
      </c>
      <c r="E169" s="12" t="s">
        <v>14</v>
      </c>
      <c r="F169" s="12">
        <v>39</v>
      </c>
    </row>
    <row r="170" spans="2:6" x14ac:dyDescent="0.8">
      <c r="B170" s="12" t="s">
        <v>20</v>
      </c>
      <c r="C170" s="12">
        <v>116</v>
      </c>
      <c r="E170" s="12" t="s">
        <v>14</v>
      </c>
      <c r="F170" s="12">
        <v>46</v>
      </c>
    </row>
    <row r="171" spans="2:6" x14ac:dyDescent="0.8">
      <c r="B171" s="12" t="s">
        <v>20</v>
      </c>
      <c r="C171" s="12">
        <v>83</v>
      </c>
      <c r="E171" s="12" t="s">
        <v>14</v>
      </c>
      <c r="F171" s="12">
        <v>105</v>
      </c>
    </row>
    <row r="172" spans="2:6" x14ac:dyDescent="0.8">
      <c r="B172" s="12" t="s">
        <v>20</v>
      </c>
      <c r="C172" s="12">
        <v>91</v>
      </c>
      <c r="E172" s="12" t="s">
        <v>14</v>
      </c>
      <c r="F172" s="12">
        <v>535</v>
      </c>
    </row>
    <row r="173" spans="2:6" x14ac:dyDescent="0.8">
      <c r="B173" s="12" t="s">
        <v>20</v>
      </c>
      <c r="C173" s="12">
        <v>546</v>
      </c>
      <c r="E173" s="12" t="s">
        <v>14</v>
      </c>
      <c r="F173" s="12">
        <v>16</v>
      </c>
    </row>
    <row r="174" spans="2:6" x14ac:dyDescent="0.8">
      <c r="B174" s="12" t="s">
        <v>20</v>
      </c>
      <c r="C174" s="12">
        <v>393</v>
      </c>
      <c r="E174" s="12" t="s">
        <v>14</v>
      </c>
      <c r="F174" s="12">
        <v>575</v>
      </c>
    </row>
    <row r="175" spans="2:6" x14ac:dyDescent="0.8">
      <c r="B175" s="12" t="s">
        <v>20</v>
      </c>
      <c r="C175" s="12">
        <v>133</v>
      </c>
      <c r="E175" s="12" t="s">
        <v>14</v>
      </c>
      <c r="F175" s="12">
        <v>1120</v>
      </c>
    </row>
    <row r="176" spans="2:6" x14ac:dyDescent="0.8">
      <c r="B176" s="12" t="s">
        <v>20</v>
      </c>
      <c r="C176" s="12">
        <v>254</v>
      </c>
      <c r="E176" s="12" t="s">
        <v>14</v>
      </c>
      <c r="F176" s="12">
        <v>113</v>
      </c>
    </row>
    <row r="177" spans="2:6" x14ac:dyDescent="0.8">
      <c r="B177" s="12" t="s">
        <v>20</v>
      </c>
      <c r="C177" s="12">
        <v>176</v>
      </c>
      <c r="E177" s="12" t="s">
        <v>14</v>
      </c>
      <c r="F177" s="12">
        <v>1538</v>
      </c>
    </row>
    <row r="178" spans="2:6" x14ac:dyDescent="0.8">
      <c r="B178" s="12" t="s">
        <v>20</v>
      </c>
      <c r="C178" s="12">
        <v>337</v>
      </c>
      <c r="E178" s="12" t="s">
        <v>14</v>
      </c>
      <c r="F178" s="12">
        <v>9</v>
      </c>
    </row>
    <row r="179" spans="2:6" x14ac:dyDescent="0.8">
      <c r="B179" s="12" t="s">
        <v>20</v>
      </c>
      <c r="C179" s="12">
        <v>107</v>
      </c>
      <c r="E179" s="12" t="s">
        <v>14</v>
      </c>
      <c r="F179" s="12">
        <v>554</v>
      </c>
    </row>
    <row r="180" spans="2:6" x14ac:dyDescent="0.8">
      <c r="B180" s="12" t="s">
        <v>20</v>
      </c>
      <c r="C180" s="12">
        <v>183</v>
      </c>
      <c r="E180" s="12" t="s">
        <v>14</v>
      </c>
      <c r="F180" s="12">
        <v>648</v>
      </c>
    </row>
    <row r="181" spans="2:6" x14ac:dyDescent="0.8">
      <c r="B181" s="12" t="s">
        <v>20</v>
      </c>
      <c r="C181" s="12">
        <v>72</v>
      </c>
      <c r="E181" s="12" t="s">
        <v>14</v>
      </c>
      <c r="F181" s="12">
        <v>21</v>
      </c>
    </row>
    <row r="182" spans="2:6" x14ac:dyDescent="0.8">
      <c r="B182" s="12" t="s">
        <v>20</v>
      </c>
      <c r="C182" s="12">
        <v>295</v>
      </c>
      <c r="E182" s="12" t="s">
        <v>14</v>
      </c>
      <c r="F182" s="12">
        <v>54</v>
      </c>
    </row>
    <row r="183" spans="2:6" x14ac:dyDescent="0.8">
      <c r="B183" s="12" t="s">
        <v>20</v>
      </c>
      <c r="C183" s="12">
        <v>142</v>
      </c>
      <c r="E183" s="12" t="s">
        <v>14</v>
      </c>
      <c r="F183" s="12">
        <v>120</v>
      </c>
    </row>
    <row r="184" spans="2:6" x14ac:dyDescent="0.8">
      <c r="B184" s="12" t="s">
        <v>20</v>
      </c>
      <c r="C184" s="12">
        <v>85</v>
      </c>
      <c r="E184" s="12" t="s">
        <v>14</v>
      </c>
      <c r="F184" s="12">
        <v>579</v>
      </c>
    </row>
    <row r="185" spans="2:6" x14ac:dyDescent="0.8">
      <c r="B185" s="12" t="s">
        <v>20</v>
      </c>
      <c r="C185" s="12">
        <v>659</v>
      </c>
      <c r="E185" s="12" t="s">
        <v>14</v>
      </c>
      <c r="F185" s="12">
        <v>2072</v>
      </c>
    </row>
    <row r="186" spans="2:6" x14ac:dyDescent="0.8">
      <c r="B186" s="12" t="s">
        <v>20</v>
      </c>
      <c r="C186" s="12">
        <v>121</v>
      </c>
      <c r="E186" s="12" t="s">
        <v>14</v>
      </c>
      <c r="F186" s="12">
        <v>0</v>
      </c>
    </row>
    <row r="187" spans="2:6" x14ac:dyDescent="0.8">
      <c r="B187" s="12" t="s">
        <v>20</v>
      </c>
      <c r="C187" s="12">
        <v>3742</v>
      </c>
      <c r="E187" s="12" t="s">
        <v>14</v>
      </c>
      <c r="F187" s="12">
        <v>1796</v>
      </c>
    </row>
    <row r="188" spans="2:6" x14ac:dyDescent="0.8">
      <c r="B188" s="12" t="s">
        <v>20</v>
      </c>
      <c r="C188" s="12">
        <v>223</v>
      </c>
      <c r="E188" s="12" t="s">
        <v>14</v>
      </c>
      <c r="F188" s="12">
        <v>62</v>
      </c>
    </row>
    <row r="189" spans="2:6" x14ac:dyDescent="0.8">
      <c r="B189" s="12" t="s">
        <v>20</v>
      </c>
      <c r="C189" s="12">
        <v>133</v>
      </c>
      <c r="E189" s="12" t="s">
        <v>14</v>
      </c>
      <c r="F189" s="12">
        <v>347</v>
      </c>
    </row>
    <row r="190" spans="2:6" x14ac:dyDescent="0.8">
      <c r="B190" s="12" t="s">
        <v>20</v>
      </c>
      <c r="C190" s="12">
        <v>5168</v>
      </c>
      <c r="E190" s="12" t="s">
        <v>14</v>
      </c>
      <c r="F190" s="12">
        <v>19</v>
      </c>
    </row>
    <row r="191" spans="2:6" x14ac:dyDescent="0.8">
      <c r="B191" s="12" t="s">
        <v>20</v>
      </c>
      <c r="C191" s="12">
        <v>307</v>
      </c>
      <c r="E191" s="12" t="s">
        <v>14</v>
      </c>
      <c r="F191" s="12">
        <v>1258</v>
      </c>
    </row>
    <row r="192" spans="2:6" x14ac:dyDescent="0.8">
      <c r="B192" s="12" t="s">
        <v>20</v>
      </c>
      <c r="C192" s="12">
        <v>2441</v>
      </c>
      <c r="E192" s="12" t="s">
        <v>14</v>
      </c>
      <c r="F192" s="12">
        <v>362</v>
      </c>
    </row>
    <row r="193" spans="2:6" x14ac:dyDescent="0.8">
      <c r="B193" s="12" t="s">
        <v>20</v>
      </c>
      <c r="C193" s="12">
        <v>1385</v>
      </c>
      <c r="E193" s="12" t="s">
        <v>14</v>
      </c>
      <c r="F193" s="12">
        <v>133</v>
      </c>
    </row>
    <row r="194" spans="2:6" x14ac:dyDescent="0.8">
      <c r="B194" s="12" t="s">
        <v>20</v>
      </c>
      <c r="C194" s="12">
        <v>190</v>
      </c>
      <c r="E194" s="12" t="s">
        <v>14</v>
      </c>
      <c r="F194" s="12">
        <v>846</v>
      </c>
    </row>
    <row r="195" spans="2:6" x14ac:dyDescent="0.8">
      <c r="B195" s="12" t="s">
        <v>20</v>
      </c>
      <c r="C195" s="12">
        <v>470</v>
      </c>
      <c r="E195" s="12" t="s">
        <v>14</v>
      </c>
      <c r="F195" s="12">
        <v>10</v>
      </c>
    </row>
    <row r="196" spans="2:6" x14ac:dyDescent="0.8">
      <c r="B196" s="12" t="s">
        <v>20</v>
      </c>
      <c r="C196" s="12">
        <v>253</v>
      </c>
      <c r="E196" s="12" t="s">
        <v>14</v>
      </c>
      <c r="F196" s="12">
        <v>191</v>
      </c>
    </row>
    <row r="197" spans="2:6" x14ac:dyDescent="0.8">
      <c r="B197" s="12" t="s">
        <v>20</v>
      </c>
      <c r="C197" s="12">
        <v>1113</v>
      </c>
      <c r="E197" s="12" t="s">
        <v>14</v>
      </c>
      <c r="F197" s="12">
        <v>1979</v>
      </c>
    </row>
    <row r="198" spans="2:6" x14ac:dyDescent="0.8">
      <c r="B198" s="12" t="s">
        <v>20</v>
      </c>
      <c r="C198" s="12">
        <v>2283</v>
      </c>
      <c r="E198" s="12" t="s">
        <v>14</v>
      </c>
      <c r="F198" s="12">
        <v>63</v>
      </c>
    </row>
    <row r="199" spans="2:6" x14ac:dyDescent="0.8">
      <c r="B199" s="12" t="s">
        <v>20</v>
      </c>
      <c r="C199" s="12">
        <v>1095</v>
      </c>
      <c r="E199" s="12" t="s">
        <v>14</v>
      </c>
      <c r="F199" s="12">
        <v>6080</v>
      </c>
    </row>
    <row r="200" spans="2:6" x14ac:dyDescent="0.8">
      <c r="B200" s="12" t="s">
        <v>20</v>
      </c>
      <c r="C200" s="12">
        <v>1690</v>
      </c>
      <c r="E200" s="12" t="s">
        <v>14</v>
      </c>
      <c r="F200" s="12">
        <v>80</v>
      </c>
    </row>
    <row r="201" spans="2:6" x14ac:dyDescent="0.8">
      <c r="B201" s="12" t="s">
        <v>20</v>
      </c>
      <c r="C201" s="12">
        <v>191</v>
      </c>
      <c r="E201" s="12" t="s">
        <v>14</v>
      </c>
      <c r="F201" s="12">
        <v>9</v>
      </c>
    </row>
    <row r="202" spans="2:6" x14ac:dyDescent="0.8">
      <c r="B202" s="12" t="s">
        <v>20</v>
      </c>
      <c r="C202" s="12">
        <v>2013</v>
      </c>
      <c r="E202" s="12" t="s">
        <v>14</v>
      </c>
      <c r="F202" s="12">
        <v>1784</v>
      </c>
    </row>
    <row r="203" spans="2:6" x14ac:dyDescent="0.8">
      <c r="B203" s="12" t="s">
        <v>20</v>
      </c>
      <c r="C203" s="12">
        <v>1703</v>
      </c>
      <c r="E203" s="12" t="s">
        <v>14</v>
      </c>
      <c r="F203" s="12">
        <v>243</v>
      </c>
    </row>
    <row r="204" spans="2:6" x14ac:dyDescent="0.8">
      <c r="B204" s="12" t="s">
        <v>20</v>
      </c>
      <c r="C204" s="12">
        <v>80</v>
      </c>
      <c r="E204" s="12" t="s">
        <v>14</v>
      </c>
      <c r="F204" s="12">
        <v>1296</v>
      </c>
    </row>
    <row r="205" spans="2:6" x14ac:dyDescent="0.8">
      <c r="B205" s="12" t="s">
        <v>20</v>
      </c>
      <c r="C205" s="12">
        <v>41</v>
      </c>
      <c r="E205" s="12" t="s">
        <v>14</v>
      </c>
      <c r="F205" s="12">
        <v>77</v>
      </c>
    </row>
    <row r="206" spans="2:6" x14ac:dyDescent="0.8">
      <c r="B206" s="12" t="s">
        <v>20</v>
      </c>
      <c r="C206" s="12">
        <v>187</v>
      </c>
      <c r="E206" s="12" t="s">
        <v>14</v>
      </c>
      <c r="F206" s="12">
        <v>395</v>
      </c>
    </row>
    <row r="207" spans="2:6" x14ac:dyDescent="0.8">
      <c r="B207" s="12" t="s">
        <v>20</v>
      </c>
      <c r="C207" s="12">
        <v>2875</v>
      </c>
      <c r="E207" s="12" t="s">
        <v>14</v>
      </c>
      <c r="F207" s="12">
        <v>49</v>
      </c>
    </row>
    <row r="208" spans="2:6" x14ac:dyDescent="0.8">
      <c r="B208" s="12" t="s">
        <v>20</v>
      </c>
      <c r="C208" s="12">
        <v>88</v>
      </c>
      <c r="E208" s="12" t="s">
        <v>14</v>
      </c>
      <c r="F208" s="12">
        <v>180</v>
      </c>
    </row>
    <row r="209" spans="2:6" x14ac:dyDescent="0.8">
      <c r="B209" s="12" t="s">
        <v>20</v>
      </c>
      <c r="C209" s="12">
        <v>191</v>
      </c>
      <c r="E209" s="12" t="s">
        <v>14</v>
      </c>
      <c r="F209" s="12">
        <v>2690</v>
      </c>
    </row>
    <row r="210" spans="2:6" x14ac:dyDescent="0.8">
      <c r="B210" s="12" t="s">
        <v>20</v>
      </c>
      <c r="C210" s="12">
        <v>139</v>
      </c>
      <c r="E210" s="12" t="s">
        <v>14</v>
      </c>
      <c r="F210" s="12">
        <v>2779</v>
      </c>
    </row>
    <row r="211" spans="2:6" x14ac:dyDescent="0.8">
      <c r="B211" s="12" t="s">
        <v>20</v>
      </c>
      <c r="C211" s="12">
        <v>186</v>
      </c>
      <c r="E211" s="12" t="s">
        <v>14</v>
      </c>
      <c r="F211" s="12">
        <v>92</v>
      </c>
    </row>
    <row r="212" spans="2:6" x14ac:dyDescent="0.8">
      <c r="B212" s="12" t="s">
        <v>20</v>
      </c>
      <c r="C212" s="12">
        <v>112</v>
      </c>
      <c r="E212" s="12" t="s">
        <v>14</v>
      </c>
      <c r="F212" s="12">
        <v>1028</v>
      </c>
    </row>
    <row r="213" spans="2:6" x14ac:dyDescent="0.8">
      <c r="B213" s="12" t="s">
        <v>20</v>
      </c>
      <c r="C213" s="12">
        <v>101</v>
      </c>
      <c r="E213" s="12" t="s">
        <v>14</v>
      </c>
      <c r="F213" s="12">
        <v>26</v>
      </c>
    </row>
    <row r="214" spans="2:6" x14ac:dyDescent="0.8">
      <c r="B214" s="12" t="s">
        <v>20</v>
      </c>
      <c r="C214" s="12">
        <v>206</v>
      </c>
      <c r="E214" s="12" t="s">
        <v>14</v>
      </c>
      <c r="F214" s="12">
        <v>1790</v>
      </c>
    </row>
    <row r="215" spans="2:6" x14ac:dyDescent="0.8">
      <c r="B215" s="12" t="s">
        <v>20</v>
      </c>
      <c r="C215" s="12">
        <v>154</v>
      </c>
      <c r="E215" s="12" t="s">
        <v>14</v>
      </c>
      <c r="F215" s="12">
        <v>37</v>
      </c>
    </row>
    <row r="216" spans="2:6" x14ac:dyDescent="0.8">
      <c r="B216" s="12" t="s">
        <v>20</v>
      </c>
      <c r="C216" s="12">
        <v>5966</v>
      </c>
      <c r="E216" s="12" t="s">
        <v>14</v>
      </c>
      <c r="F216" s="12">
        <v>35</v>
      </c>
    </row>
    <row r="217" spans="2:6" x14ac:dyDescent="0.8">
      <c r="B217" s="12" t="s">
        <v>20</v>
      </c>
      <c r="C217" s="12">
        <v>169</v>
      </c>
      <c r="E217" s="12" t="s">
        <v>14</v>
      </c>
      <c r="F217" s="12">
        <v>558</v>
      </c>
    </row>
    <row r="218" spans="2:6" x14ac:dyDescent="0.8">
      <c r="B218" s="12" t="s">
        <v>20</v>
      </c>
      <c r="C218" s="12">
        <v>2106</v>
      </c>
      <c r="E218" s="12" t="s">
        <v>14</v>
      </c>
      <c r="F218" s="12">
        <v>64</v>
      </c>
    </row>
    <row r="219" spans="2:6" x14ac:dyDescent="0.8">
      <c r="B219" s="12" t="s">
        <v>20</v>
      </c>
      <c r="C219" s="12">
        <v>131</v>
      </c>
      <c r="E219" s="12" t="s">
        <v>14</v>
      </c>
      <c r="F219" s="12">
        <v>245</v>
      </c>
    </row>
    <row r="220" spans="2:6" x14ac:dyDescent="0.8">
      <c r="B220" s="12" t="s">
        <v>20</v>
      </c>
      <c r="C220" s="12">
        <v>84</v>
      </c>
      <c r="E220" s="12" t="s">
        <v>14</v>
      </c>
      <c r="F220" s="12">
        <v>71</v>
      </c>
    </row>
    <row r="221" spans="2:6" x14ac:dyDescent="0.8">
      <c r="B221" s="12" t="s">
        <v>20</v>
      </c>
      <c r="C221" s="12">
        <v>155</v>
      </c>
      <c r="E221" s="12" t="s">
        <v>14</v>
      </c>
      <c r="F221" s="12">
        <v>42</v>
      </c>
    </row>
    <row r="222" spans="2:6" x14ac:dyDescent="0.8">
      <c r="B222" s="12" t="s">
        <v>20</v>
      </c>
      <c r="C222" s="12">
        <v>189</v>
      </c>
      <c r="E222" s="12" t="s">
        <v>14</v>
      </c>
      <c r="F222" s="12">
        <v>156</v>
      </c>
    </row>
    <row r="223" spans="2:6" x14ac:dyDescent="0.8">
      <c r="B223" s="12" t="s">
        <v>20</v>
      </c>
      <c r="C223" s="12">
        <v>4799</v>
      </c>
      <c r="E223" s="12" t="s">
        <v>14</v>
      </c>
      <c r="F223" s="12">
        <v>1368</v>
      </c>
    </row>
    <row r="224" spans="2:6" x14ac:dyDescent="0.8">
      <c r="B224" s="12" t="s">
        <v>20</v>
      </c>
      <c r="C224" s="12">
        <v>1137</v>
      </c>
      <c r="E224" s="12" t="s">
        <v>14</v>
      </c>
      <c r="F224" s="12">
        <v>102</v>
      </c>
    </row>
    <row r="225" spans="2:6" x14ac:dyDescent="0.8">
      <c r="B225" s="12" t="s">
        <v>20</v>
      </c>
      <c r="C225" s="12">
        <v>1152</v>
      </c>
      <c r="E225" s="12" t="s">
        <v>14</v>
      </c>
      <c r="F225" s="12">
        <v>86</v>
      </c>
    </row>
    <row r="226" spans="2:6" x14ac:dyDescent="0.8">
      <c r="B226" s="12" t="s">
        <v>20</v>
      </c>
      <c r="C226" s="12">
        <v>50</v>
      </c>
      <c r="E226" s="12" t="s">
        <v>14</v>
      </c>
      <c r="F226" s="12">
        <v>253</v>
      </c>
    </row>
    <row r="227" spans="2:6" x14ac:dyDescent="0.8">
      <c r="B227" s="12" t="s">
        <v>20</v>
      </c>
      <c r="C227" s="12">
        <v>3059</v>
      </c>
      <c r="E227" s="12" t="s">
        <v>14</v>
      </c>
      <c r="F227" s="12">
        <v>157</v>
      </c>
    </row>
    <row r="228" spans="2:6" x14ac:dyDescent="0.8">
      <c r="B228" s="12" t="s">
        <v>20</v>
      </c>
      <c r="C228" s="12">
        <v>34</v>
      </c>
      <c r="E228" s="12" t="s">
        <v>14</v>
      </c>
      <c r="F228" s="12">
        <v>183</v>
      </c>
    </row>
    <row r="229" spans="2:6" x14ac:dyDescent="0.8">
      <c r="B229" s="12" t="s">
        <v>20</v>
      </c>
      <c r="C229" s="12">
        <v>220</v>
      </c>
      <c r="E229" s="12" t="s">
        <v>14</v>
      </c>
      <c r="F229" s="12">
        <v>82</v>
      </c>
    </row>
    <row r="230" spans="2:6" x14ac:dyDescent="0.8">
      <c r="B230" s="12" t="s">
        <v>20</v>
      </c>
      <c r="C230" s="12">
        <v>1604</v>
      </c>
      <c r="E230" s="12" t="s">
        <v>14</v>
      </c>
      <c r="F230" s="12">
        <v>1</v>
      </c>
    </row>
    <row r="231" spans="2:6" x14ac:dyDescent="0.8">
      <c r="B231" s="12" t="s">
        <v>20</v>
      </c>
      <c r="C231" s="12">
        <v>454</v>
      </c>
      <c r="E231" s="12" t="s">
        <v>14</v>
      </c>
      <c r="F231" s="12">
        <v>1198</v>
      </c>
    </row>
    <row r="232" spans="2:6" x14ac:dyDescent="0.8">
      <c r="B232" s="12" t="s">
        <v>20</v>
      </c>
      <c r="C232" s="12">
        <v>123</v>
      </c>
      <c r="E232" s="12" t="s">
        <v>14</v>
      </c>
      <c r="F232" s="12">
        <v>648</v>
      </c>
    </row>
    <row r="233" spans="2:6" x14ac:dyDescent="0.8">
      <c r="B233" s="12" t="s">
        <v>20</v>
      </c>
      <c r="C233" s="12">
        <v>299</v>
      </c>
      <c r="E233" s="12" t="s">
        <v>14</v>
      </c>
      <c r="F233" s="12">
        <v>64</v>
      </c>
    </row>
    <row r="234" spans="2:6" x14ac:dyDescent="0.8">
      <c r="B234" s="12" t="s">
        <v>20</v>
      </c>
      <c r="C234" s="12">
        <v>2237</v>
      </c>
      <c r="E234" s="12" t="s">
        <v>14</v>
      </c>
      <c r="F234" s="12">
        <v>62</v>
      </c>
    </row>
    <row r="235" spans="2:6" x14ac:dyDescent="0.8">
      <c r="B235" s="12" t="s">
        <v>20</v>
      </c>
      <c r="C235" s="12">
        <v>645</v>
      </c>
      <c r="E235" s="12" t="s">
        <v>14</v>
      </c>
      <c r="F235" s="12">
        <v>750</v>
      </c>
    </row>
    <row r="236" spans="2:6" x14ac:dyDescent="0.8">
      <c r="B236" s="12" t="s">
        <v>20</v>
      </c>
      <c r="C236" s="12">
        <v>484</v>
      </c>
      <c r="E236" s="12" t="s">
        <v>14</v>
      </c>
      <c r="F236" s="12">
        <v>105</v>
      </c>
    </row>
    <row r="237" spans="2:6" x14ac:dyDescent="0.8">
      <c r="B237" s="12" t="s">
        <v>20</v>
      </c>
      <c r="C237" s="12">
        <v>154</v>
      </c>
      <c r="E237" s="12" t="s">
        <v>14</v>
      </c>
      <c r="F237" s="12">
        <v>2604</v>
      </c>
    </row>
    <row r="238" spans="2:6" x14ac:dyDescent="0.8">
      <c r="B238" s="12" t="s">
        <v>20</v>
      </c>
      <c r="C238" s="12">
        <v>82</v>
      </c>
      <c r="E238" s="12" t="s">
        <v>14</v>
      </c>
      <c r="F238" s="12">
        <v>65</v>
      </c>
    </row>
    <row r="239" spans="2:6" x14ac:dyDescent="0.8">
      <c r="B239" s="12" t="s">
        <v>20</v>
      </c>
      <c r="C239" s="12">
        <v>134</v>
      </c>
      <c r="E239" s="12" t="s">
        <v>14</v>
      </c>
      <c r="F239" s="12">
        <v>94</v>
      </c>
    </row>
    <row r="240" spans="2:6" x14ac:dyDescent="0.8">
      <c r="B240" s="12" t="s">
        <v>20</v>
      </c>
      <c r="C240" s="12">
        <v>5203</v>
      </c>
      <c r="E240" s="12" t="s">
        <v>14</v>
      </c>
      <c r="F240" s="12">
        <v>257</v>
      </c>
    </row>
    <row r="241" spans="2:6" x14ac:dyDescent="0.8">
      <c r="B241" s="12" t="s">
        <v>20</v>
      </c>
      <c r="C241" s="12">
        <v>94</v>
      </c>
      <c r="E241" s="12" t="s">
        <v>14</v>
      </c>
      <c r="F241" s="12">
        <v>2928</v>
      </c>
    </row>
    <row r="242" spans="2:6" x14ac:dyDescent="0.8">
      <c r="B242" s="12" t="s">
        <v>20</v>
      </c>
      <c r="C242" s="12">
        <v>205</v>
      </c>
      <c r="E242" s="12" t="s">
        <v>14</v>
      </c>
      <c r="F242" s="12">
        <v>4697</v>
      </c>
    </row>
    <row r="243" spans="2:6" x14ac:dyDescent="0.8">
      <c r="B243" s="12" t="s">
        <v>20</v>
      </c>
      <c r="C243" s="12">
        <v>92</v>
      </c>
      <c r="E243" s="12" t="s">
        <v>14</v>
      </c>
      <c r="F243" s="12">
        <v>2915</v>
      </c>
    </row>
    <row r="244" spans="2:6" x14ac:dyDescent="0.8">
      <c r="B244" s="12" t="s">
        <v>20</v>
      </c>
      <c r="C244" s="12">
        <v>219</v>
      </c>
      <c r="E244" s="12" t="s">
        <v>14</v>
      </c>
      <c r="F244" s="12">
        <v>18</v>
      </c>
    </row>
    <row r="245" spans="2:6" x14ac:dyDescent="0.8">
      <c r="B245" s="12" t="s">
        <v>20</v>
      </c>
      <c r="C245" s="12">
        <v>2526</v>
      </c>
      <c r="E245" s="12" t="s">
        <v>14</v>
      </c>
      <c r="F245" s="12">
        <v>602</v>
      </c>
    </row>
    <row r="246" spans="2:6" x14ac:dyDescent="0.8">
      <c r="B246" s="12" t="s">
        <v>20</v>
      </c>
      <c r="C246" s="12">
        <v>94</v>
      </c>
      <c r="E246" s="12" t="s">
        <v>14</v>
      </c>
      <c r="F246" s="12">
        <v>1</v>
      </c>
    </row>
    <row r="247" spans="2:6" x14ac:dyDescent="0.8">
      <c r="B247" s="12" t="s">
        <v>20</v>
      </c>
      <c r="C247" s="12">
        <v>1713</v>
      </c>
      <c r="E247" s="12" t="s">
        <v>14</v>
      </c>
      <c r="F247" s="12">
        <v>3868</v>
      </c>
    </row>
    <row r="248" spans="2:6" x14ac:dyDescent="0.8">
      <c r="B248" s="12" t="s">
        <v>20</v>
      </c>
      <c r="C248" s="12">
        <v>249</v>
      </c>
      <c r="E248" s="12" t="s">
        <v>14</v>
      </c>
      <c r="F248" s="12">
        <v>504</v>
      </c>
    </row>
    <row r="249" spans="2:6" x14ac:dyDescent="0.8">
      <c r="B249" s="12" t="s">
        <v>20</v>
      </c>
      <c r="C249" s="12">
        <v>192</v>
      </c>
      <c r="E249" s="12" t="s">
        <v>14</v>
      </c>
      <c r="F249" s="12">
        <v>14</v>
      </c>
    </row>
    <row r="250" spans="2:6" x14ac:dyDescent="0.8">
      <c r="B250" s="12" t="s">
        <v>20</v>
      </c>
      <c r="C250" s="12">
        <v>247</v>
      </c>
      <c r="E250" s="12" t="s">
        <v>14</v>
      </c>
      <c r="F250" s="12">
        <v>750</v>
      </c>
    </row>
    <row r="251" spans="2:6" x14ac:dyDescent="0.8">
      <c r="B251" s="12" t="s">
        <v>20</v>
      </c>
      <c r="C251" s="12">
        <v>2293</v>
      </c>
      <c r="E251" s="12" t="s">
        <v>14</v>
      </c>
      <c r="F251" s="12">
        <v>77</v>
      </c>
    </row>
    <row r="252" spans="2:6" x14ac:dyDescent="0.8">
      <c r="B252" s="12" t="s">
        <v>20</v>
      </c>
      <c r="C252" s="12">
        <v>3131</v>
      </c>
      <c r="E252" s="12" t="s">
        <v>14</v>
      </c>
      <c r="F252" s="12">
        <v>752</v>
      </c>
    </row>
    <row r="253" spans="2:6" x14ac:dyDescent="0.8">
      <c r="B253" s="12" t="s">
        <v>20</v>
      </c>
      <c r="C253" s="12">
        <v>143</v>
      </c>
      <c r="E253" s="12" t="s">
        <v>14</v>
      </c>
      <c r="F253" s="12">
        <v>131</v>
      </c>
    </row>
    <row r="254" spans="2:6" x14ac:dyDescent="0.8">
      <c r="B254" s="12" t="s">
        <v>20</v>
      </c>
      <c r="C254" s="12">
        <v>296</v>
      </c>
      <c r="E254" s="12" t="s">
        <v>14</v>
      </c>
      <c r="F254" s="12">
        <v>87</v>
      </c>
    </row>
    <row r="255" spans="2:6" x14ac:dyDescent="0.8">
      <c r="B255" s="12" t="s">
        <v>20</v>
      </c>
      <c r="C255" s="12">
        <v>170</v>
      </c>
      <c r="E255" s="12" t="s">
        <v>14</v>
      </c>
      <c r="F255" s="12">
        <v>1063</v>
      </c>
    </row>
    <row r="256" spans="2:6" x14ac:dyDescent="0.8">
      <c r="B256" s="12" t="s">
        <v>20</v>
      </c>
      <c r="C256" s="12">
        <v>86</v>
      </c>
      <c r="E256" s="12" t="s">
        <v>14</v>
      </c>
      <c r="F256" s="12">
        <v>76</v>
      </c>
    </row>
    <row r="257" spans="2:6" x14ac:dyDescent="0.8">
      <c r="B257" s="12" t="s">
        <v>20</v>
      </c>
      <c r="C257" s="12">
        <v>6286</v>
      </c>
      <c r="E257" s="12" t="s">
        <v>14</v>
      </c>
      <c r="F257" s="12">
        <v>4428</v>
      </c>
    </row>
    <row r="258" spans="2:6" x14ac:dyDescent="0.8">
      <c r="B258" s="12" t="s">
        <v>20</v>
      </c>
      <c r="C258" s="12">
        <v>3727</v>
      </c>
      <c r="E258" s="12" t="s">
        <v>14</v>
      </c>
      <c r="F258" s="12">
        <v>58</v>
      </c>
    </row>
    <row r="259" spans="2:6" x14ac:dyDescent="0.8">
      <c r="B259" s="12" t="s">
        <v>20</v>
      </c>
      <c r="C259" s="12">
        <v>1605</v>
      </c>
      <c r="E259" s="12" t="s">
        <v>14</v>
      </c>
      <c r="F259" s="12">
        <v>111</v>
      </c>
    </row>
    <row r="260" spans="2:6" x14ac:dyDescent="0.8">
      <c r="B260" s="12" t="s">
        <v>20</v>
      </c>
      <c r="C260" s="12">
        <v>2120</v>
      </c>
      <c r="E260" s="12" t="s">
        <v>14</v>
      </c>
      <c r="F260" s="12">
        <v>2955</v>
      </c>
    </row>
    <row r="261" spans="2:6" x14ac:dyDescent="0.8">
      <c r="B261" s="12" t="s">
        <v>20</v>
      </c>
      <c r="C261" s="12">
        <v>50</v>
      </c>
      <c r="E261" s="12" t="s">
        <v>14</v>
      </c>
      <c r="F261" s="12">
        <v>1657</v>
      </c>
    </row>
    <row r="262" spans="2:6" x14ac:dyDescent="0.8">
      <c r="B262" s="12" t="s">
        <v>20</v>
      </c>
      <c r="C262" s="12">
        <v>2080</v>
      </c>
      <c r="E262" s="12" t="s">
        <v>14</v>
      </c>
      <c r="F262" s="12">
        <v>926</v>
      </c>
    </row>
    <row r="263" spans="2:6" x14ac:dyDescent="0.8">
      <c r="B263" s="12" t="s">
        <v>20</v>
      </c>
      <c r="C263" s="12">
        <v>2105</v>
      </c>
      <c r="E263" s="12" t="s">
        <v>14</v>
      </c>
      <c r="F263" s="12">
        <v>77</v>
      </c>
    </row>
    <row r="264" spans="2:6" x14ac:dyDescent="0.8">
      <c r="B264" s="12" t="s">
        <v>20</v>
      </c>
      <c r="C264" s="12">
        <v>2436</v>
      </c>
      <c r="E264" s="12" t="s">
        <v>14</v>
      </c>
      <c r="F264" s="12">
        <v>1748</v>
      </c>
    </row>
    <row r="265" spans="2:6" x14ac:dyDescent="0.8">
      <c r="B265" s="12" t="s">
        <v>20</v>
      </c>
      <c r="C265" s="12">
        <v>80</v>
      </c>
      <c r="E265" s="12" t="s">
        <v>14</v>
      </c>
      <c r="F265" s="12">
        <v>79</v>
      </c>
    </row>
    <row r="266" spans="2:6" x14ac:dyDescent="0.8">
      <c r="B266" s="12" t="s">
        <v>20</v>
      </c>
      <c r="C266" s="12">
        <v>42</v>
      </c>
      <c r="E266" s="12" t="s">
        <v>14</v>
      </c>
      <c r="F266" s="12">
        <v>889</v>
      </c>
    </row>
    <row r="267" spans="2:6" x14ac:dyDescent="0.8">
      <c r="B267" s="12" t="s">
        <v>20</v>
      </c>
      <c r="C267" s="12">
        <v>139</v>
      </c>
      <c r="E267" s="12" t="s">
        <v>14</v>
      </c>
      <c r="F267" s="12">
        <v>56</v>
      </c>
    </row>
    <row r="268" spans="2:6" x14ac:dyDescent="0.8">
      <c r="B268" s="12" t="s">
        <v>20</v>
      </c>
      <c r="C268" s="12">
        <v>159</v>
      </c>
      <c r="E268" s="12" t="s">
        <v>14</v>
      </c>
      <c r="F268" s="12">
        <v>1</v>
      </c>
    </row>
    <row r="269" spans="2:6" x14ac:dyDescent="0.8">
      <c r="B269" s="12" t="s">
        <v>20</v>
      </c>
      <c r="C269" s="12">
        <v>381</v>
      </c>
      <c r="E269" s="12" t="s">
        <v>14</v>
      </c>
      <c r="F269" s="12">
        <v>83</v>
      </c>
    </row>
    <row r="270" spans="2:6" x14ac:dyDescent="0.8">
      <c r="B270" s="12" t="s">
        <v>20</v>
      </c>
      <c r="C270" s="12">
        <v>194</v>
      </c>
      <c r="E270" s="12" t="s">
        <v>14</v>
      </c>
      <c r="F270" s="12">
        <v>2025</v>
      </c>
    </row>
    <row r="271" spans="2:6" x14ac:dyDescent="0.8">
      <c r="B271" s="12" t="s">
        <v>20</v>
      </c>
      <c r="C271" s="12">
        <v>106</v>
      </c>
      <c r="E271" s="12" t="s">
        <v>14</v>
      </c>
      <c r="F271" s="12">
        <v>14</v>
      </c>
    </row>
    <row r="272" spans="2:6" x14ac:dyDescent="0.8">
      <c r="B272" s="12" t="s">
        <v>20</v>
      </c>
      <c r="C272" s="12">
        <v>142</v>
      </c>
      <c r="E272" s="12" t="s">
        <v>14</v>
      </c>
      <c r="F272" s="12">
        <v>656</v>
      </c>
    </row>
    <row r="273" spans="2:6" x14ac:dyDescent="0.8">
      <c r="B273" s="12" t="s">
        <v>20</v>
      </c>
      <c r="C273" s="12">
        <v>211</v>
      </c>
      <c r="E273" s="12" t="s">
        <v>14</v>
      </c>
      <c r="F273" s="12">
        <v>1596</v>
      </c>
    </row>
    <row r="274" spans="2:6" x14ac:dyDescent="0.8">
      <c r="B274" s="12" t="s">
        <v>20</v>
      </c>
      <c r="C274" s="12">
        <v>2756</v>
      </c>
      <c r="E274" s="12" t="s">
        <v>14</v>
      </c>
      <c r="F274" s="12">
        <v>10</v>
      </c>
    </row>
    <row r="275" spans="2:6" x14ac:dyDescent="0.8">
      <c r="B275" s="12" t="s">
        <v>20</v>
      </c>
      <c r="C275" s="12">
        <v>173</v>
      </c>
      <c r="E275" s="12" t="s">
        <v>14</v>
      </c>
      <c r="F275" s="12">
        <v>1121</v>
      </c>
    </row>
    <row r="276" spans="2:6" x14ac:dyDescent="0.8">
      <c r="B276" s="12" t="s">
        <v>20</v>
      </c>
      <c r="C276" s="12">
        <v>87</v>
      </c>
      <c r="E276" s="12" t="s">
        <v>14</v>
      </c>
      <c r="F276" s="12">
        <v>15</v>
      </c>
    </row>
    <row r="277" spans="2:6" x14ac:dyDescent="0.8">
      <c r="B277" s="12" t="s">
        <v>20</v>
      </c>
      <c r="C277" s="12">
        <v>1572</v>
      </c>
      <c r="E277" s="12" t="s">
        <v>14</v>
      </c>
      <c r="F277" s="12">
        <v>191</v>
      </c>
    </row>
    <row r="278" spans="2:6" x14ac:dyDescent="0.8">
      <c r="B278" s="12" t="s">
        <v>20</v>
      </c>
      <c r="C278" s="12">
        <v>2346</v>
      </c>
      <c r="E278" s="12" t="s">
        <v>14</v>
      </c>
      <c r="F278" s="12">
        <v>16</v>
      </c>
    </row>
    <row r="279" spans="2:6" x14ac:dyDescent="0.8">
      <c r="B279" s="12" t="s">
        <v>20</v>
      </c>
      <c r="C279" s="12">
        <v>115</v>
      </c>
      <c r="E279" s="12" t="s">
        <v>14</v>
      </c>
      <c r="F279" s="12">
        <v>17</v>
      </c>
    </row>
    <row r="280" spans="2:6" x14ac:dyDescent="0.8">
      <c r="B280" s="12" t="s">
        <v>20</v>
      </c>
      <c r="C280" s="12">
        <v>85</v>
      </c>
      <c r="E280" s="12" t="s">
        <v>14</v>
      </c>
      <c r="F280" s="12">
        <v>34</v>
      </c>
    </row>
    <row r="281" spans="2:6" x14ac:dyDescent="0.8">
      <c r="B281" s="12" t="s">
        <v>20</v>
      </c>
      <c r="C281" s="12">
        <v>144</v>
      </c>
      <c r="E281" s="12" t="s">
        <v>14</v>
      </c>
      <c r="F281" s="12">
        <v>1</v>
      </c>
    </row>
    <row r="282" spans="2:6" x14ac:dyDescent="0.8">
      <c r="B282" s="12" t="s">
        <v>20</v>
      </c>
      <c r="C282" s="12">
        <v>2443</v>
      </c>
      <c r="E282" s="12" t="s">
        <v>14</v>
      </c>
      <c r="F282" s="12">
        <v>1274</v>
      </c>
    </row>
    <row r="283" spans="2:6" x14ac:dyDescent="0.8">
      <c r="B283" s="12" t="s">
        <v>20</v>
      </c>
      <c r="C283" s="12">
        <v>64</v>
      </c>
      <c r="E283" s="12" t="s">
        <v>14</v>
      </c>
      <c r="F283" s="12">
        <v>210</v>
      </c>
    </row>
    <row r="284" spans="2:6" x14ac:dyDescent="0.8">
      <c r="B284" s="12" t="s">
        <v>20</v>
      </c>
      <c r="C284" s="12">
        <v>268</v>
      </c>
      <c r="E284" s="12" t="s">
        <v>14</v>
      </c>
      <c r="F284" s="12">
        <v>248</v>
      </c>
    </row>
    <row r="285" spans="2:6" x14ac:dyDescent="0.8">
      <c r="B285" s="12" t="s">
        <v>20</v>
      </c>
      <c r="C285" s="12">
        <v>195</v>
      </c>
      <c r="E285" s="12" t="s">
        <v>14</v>
      </c>
      <c r="F285" s="12">
        <v>513</v>
      </c>
    </row>
    <row r="286" spans="2:6" x14ac:dyDescent="0.8">
      <c r="B286" s="12" t="s">
        <v>20</v>
      </c>
      <c r="C286" s="12">
        <v>186</v>
      </c>
      <c r="E286" s="12" t="s">
        <v>14</v>
      </c>
      <c r="F286" s="12">
        <v>3410</v>
      </c>
    </row>
    <row r="287" spans="2:6" x14ac:dyDescent="0.8">
      <c r="B287" s="12" t="s">
        <v>20</v>
      </c>
      <c r="C287" s="12">
        <v>460</v>
      </c>
      <c r="E287" s="12" t="s">
        <v>14</v>
      </c>
      <c r="F287" s="12">
        <v>10</v>
      </c>
    </row>
    <row r="288" spans="2:6" x14ac:dyDescent="0.8">
      <c r="B288" s="12" t="s">
        <v>20</v>
      </c>
      <c r="C288" s="12">
        <v>2528</v>
      </c>
      <c r="E288" s="12" t="s">
        <v>14</v>
      </c>
      <c r="F288" s="12">
        <v>2201</v>
      </c>
    </row>
    <row r="289" spans="2:6" x14ac:dyDescent="0.8">
      <c r="B289" s="12" t="s">
        <v>20</v>
      </c>
      <c r="C289" s="12">
        <v>3657</v>
      </c>
      <c r="E289" s="12" t="s">
        <v>14</v>
      </c>
      <c r="F289" s="12">
        <v>676</v>
      </c>
    </row>
    <row r="290" spans="2:6" x14ac:dyDescent="0.8">
      <c r="B290" s="12" t="s">
        <v>20</v>
      </c>
      <c r="C290" s="12">
        <v>131</v>
      </c>
      <c r="E290" s="12" t="s">
        <v>14</v>
      </c>
      <c r="F290" s="12">
        <v>831</v>
      </c>
    </row>
    <row r="291" spans="2:6" x14ac:dyDescent="0.8">
      <c r="B291" s="12" t="s">
        <v>20</v>
      </c>
      <c r="C291" s="12">
        <v>239</v>
      </c>
      <c r="E291" s="12" t="s">
        <v>14</v>
      </c>
      <c r="F291" s="12">
        <v>859</v>
      </c>
    </row>
    <row r="292" spans="2:6" x14ac:dyDescent="0.8">
      <c r="B292" s="12" t="s">
        <v>20</v>
      </c>
      <c r="C292" s="12">
        <v>78</v>
      </c>
      <c r="E292" s="12" t="s">
        <v>14</v>
      </c>
      <c r="F292" s="12">
        <v>45</v>
      </c>
    </row>
    <row r="293" spans="2:6" x14ac:dyDescent="0.8">
      <c r="B293" s="12" t="s">
        <v>20</v>
      </c>
      <c r="C293" s="12">
        <v>1773</v>
      </c>
      <c r="E293" s="12" t="s">
        <v>14</v>
      </c>
      <c r="F293" s="12">
        <v>6</v>
      </c>
    </row>
    <row r="294" spans="2:6" x14ac:dyDescent="0.8">
      <c r="B294" s="12" t="s">
        <v>20</v>
      </c>
      <c r="C294" s="12">
        <v>32</v>
      </c>
      <c r="E294" s="12" t="s">
        <v>14</v>
      </c>
      <c r="F294" s="12">
        <v>7</v>
      </c>
    </row>
    <row r="295" spans="2:6" x14ac:dyDescent="0.8">
      <c r="B295" s="12" t="s">
        <v>20</v>
      </c>
      <c r="C295" s="12">
        <v>369</v>
      </c>
      <c r="E295" s="12" t="s">
        <v>14</v>
      </c>
      <c r="F295" s="12">
        <v>31</v>
      </c>
    </row>
    <row r="296" spans="2:6" x14ac:dyDescent="0.8">
      <c r="B296" s="12" t="s">
        <v>20</v>
      </c>
      <c r="C296" s="12">
        <v>89</v>
      </c>
      <c r="E296" s="12" t="s">
        <v>14</v>
      </c>
      <c r="F296" s="12">
        <v>78</v>
      </c>
    </row>
    <row r="297" spans="2:6" x14ac:dyDescent="0.8">
      <c r="B297" s="12" t="s">
        <v>20</v>
      </c>
      <c r="C297" s="12">
        <v>147</v>
      </c>
      <c r="E297" s="12" t="s">
        <v>14</v>
      </c>
      <c r="F297" s="12">
        <v>1225</v>
      </c>
    </row>
    <row r="298" spans="2:6" x14ac:dyDescent="0.8">
      <c r="B298" s="12" t="s">
        <v>20</v>
      </c>
      <c r="C298" s="12">
        <v>126</v>
      </c>
      <c r="E298" s="12" t="s">
        <v>14</v>
      </c>
      <c r="F298" s="12">
        <v>1</v>
      </c>
    </row>
    <row r="299" spans="2:6" x14ac:dyDescent="0.8">
      <c r="B299" s="12" t="s">
        <v>20</v>
      </c>
      <c r="C299" s="12">
        <v>2218</v>
      </c>
      <c r="E299" s="12" t="s">
        <v>14</v>
      </c>
      <c r="F299" s="12">
        <v>67</v>
      </c>
    </row>
    <row r="300" spans="2:6" x14ac:dyDescent="0.8">
      <c r="B300" s="12" t="s">
        <v>20</v>
      </c>
      <c r="C300" s="12">
        <v>202</v>
      </c>
      <c r="E300" s="12" t="s">
        <v>14</v>
      </c>
      <c r="F300" s="12">
        <v>19</v>
      </c>
    </row>
    <row r="301" spans="2:6" x14ac:dyDescent="0.8">
      <c r="B301" s="12" t="s">
        <v>20</v>
      </c>
      <c r="C301" s="12">
        <v>140</v>
      </c>
      <c r="E301" s="12" t="s">
        <v>14</v>
      </c>
      <c r="F301" s="12">
        <v>2108</v>
      </c>
    </row>
    <row r="302" spans="2:6" x14ac:dyDescent="0.8">
      <c r="B302" s="12" t="s">
        <v>20</v>
      </c>
      <c r="C302" s="12">
        <v>1052</v>
      </c>
      <c r="E302" s="12" t="s">
        <v>14</v>
      </c>
      <c r="F302" s="12">
        <v>679</v>
      </c>
    </row>
    <row r="303" spans="2:6" x14ac:dyDescent="0.8">
      <c r="B303" s="12" t="s">
        <v>20</v>
      </c>
      <c r="C303" s="12">
        <v>247</v>
      </c>
      <c r="E303" s="12" t="s">
        <v>14</v>
      </c>
      <c r="F303" s="12">
        <v>36</v>
      </c>
    </row>
    <row r="304" spans="2:6" x14ac:dyDescent="0.8">
      <c r="B304" s="12" t="s">
        <v>20</v>
      </c>
      <c r="C304" s="12">
        <v>84</v>
      </c>
      <c r="E304" s="12" t="s">
        <v>14</v>
      </c>
      <c r="F304" s="12">
        <v>47</v>
      </c>
    </row>
    <row r="305" spans="2:6" x14ac:dyDescent="0.8">
      <c r="B305" s="12" t="s">
        <v>20</v>
      </c>
      <c r="C305" s="12">
        <v>88</v>
      </c>
      <c r="E305" s="12" t="s">
        <v>14</v>
      </c>
      <c r="F305" s="12">
        <v>70</v>
      </c>
    </row>
    <row r="306" spans="2:6" x14ac:dyDescent="0.8">
      <c r="B306" s="12" t="s">
        <v>20</v>
      </c>
      <c r="C306" s="12">
        <v>156</v>
      </c>
      <c r="E306" s="12" t="s">
        <v>14</v>
      </c>
      <c r="F306" s="12">
        <v>154</v>
      </c>
    </row>
    <row r="307" spans="2:6" x14ac:dyDescent="0.8">
      <c r="B307" s="12" t="s">
        <v>20</v>
      </c>
      <c r="C307" s="12">
        <v>2985</v>
      </c>
      <c r="E307" s="12" t="s">
        <v>14</v>
      </c>
      <c r="F307" s="12">
        <v>22</v>
      </c>
    </row>
    <row r="308" spans="2:6" x14ac:dyDescent="0.8">
      <c r="B308" s="12" t="s">
        <v>20</v>
      </c>
      <c r="C308" s="12">
        <v>762</v>
      </c>
      <c r="E308" s="12" t="s">
        <v>14</v>
      </c>
      <c r="F308" s="12">
        <v>1758</v>
      </c>
    </row>
    <row r="309" spans="2:6" x14ac:dyDescent="0.8">
      <c r="B309" s="12" t="s">
        <v>20</v>
      </c>
      <c r="C309" s="12">
        <v>554</v>
      </c>
      <c r="E309" s="12" t="s">
        <v>14</v>
      </c>
      <c r="F309" s="12">
        <v>94</v>
      </c>
    </row>
    <row r="310" spans="2:6" x14ac:dyDescent="0.8">
      <c r="B310" s="12" t="s">
        <v>20</v>
      </c>
      <c r="C310" s="12">
        <v>135</v>
      </c>
      <c r="E310" s="12" t="s">
        <v>14</v>
      </c>
      <c r="F310" s="12">
        <v>33</v>
      </c>
    </row>
    <row r="311" spans="2:6" x14ac:dyDescent="0.8">
      <c r="B311" s="12" t="s">
        <v>20</v>
      </c>
      <c r="C311" s="12">
        <v>122</v>
      </c>
      <c r="E311" s="12" t="s">
        <v>14</v>
      </c>
      <c r="F311" s="12">
        <v>1</v>
      </c>
    </row>
    <row r="312" spans="2:6" x14ac:dyDescent="0.8">
      <c r="B312" s="12" t="s">
        <v>20</v>
      </c>
      <c r="C312" s="12">
        <v>221</v>
      </c>
      <c r="E312" s="12" t="s">
        <v>14</v>
      </c>
      <c r="F312" s="12">
        <v>31</v>
      </c>
    </row>
    <row r="313" spans="2:6" x14ac:dyDescent="0.8">
      <c r="B313" s="12" t="s">
        <v>20</v>
      </c>
      <c r="C313" s="12">
        <v>126</v>
      </c>
      <c r="E313" s="12" t="s">
        <v>14</v>
      </c>
      <c r="F313" s="12">
        <v>35</v>
      </c>
    </row>
    <row r="314" spans="2:6" x14ac:dyDescent="0.8">
      <c r="B314" s="12" t="s">
        <v>20</v>
      </c>
      <c r="C314" s="12">
        <v>1022</v>
      </c>
      <c r="E314" s="12" t="s">
        <v>14</v>
      </c>
      <c r="F314" s="12">
        <v>63</v>
      </c>
    </row>
    <row r="315" spans="2:6" x14ac:dyDescent="0.8">
      <c r="B315" s="12" t="s">
        <v>20</v>
      </c>
      <c r="C315" s="12">
        <v>3177</v>
      </c>
      <c r="E315" s="12" t="s">
        <v>14</v>
      </c>
      <c r="F315" s="12">
        <v>526</v>
      </c>
    </row>
    <row r="316" spans="2:6" x14ac:dyDescent="0.8">
      <c r="B316" s="12" t="s">
        <v>20</v>
      </c>
      <c r="C316" s="12">
        <v>198</v>
      </c>
      <c r="E316" s="12" t="s">
        <v>14</v>
      </c>
      <c r="F316" s="12">
        <v>121</v>
      </c>
    </row>
    <row r="317" spans="2:6" x14ac:dyDescent="0.8">
      <c r="B317" s="12" t="s">
        <v>20</v>
      </c>
      <c r="C317" s="12">
        <v>85</v>
      </c>
      <c r="E317" s="12" t="s">
        <v>14</v>
      </c>
      <c r="F317" s="12">
        <v>67</v>
      </c>
    </row>
    <row r="318" spans="2:6" x14ac:dyDescent="0.8">
      <c r="B318" s="12" t="s">
        <v>20</v>
      </c>
      <c r="C318" s="12">
        <v>3596</v>
      </c>
      <c r="E318" s="12" t="s">
        <v>14</v>
      </c>
      <c r="F318" s="12">
        <v>57</v>
      </c>
    </row>
    <row r="319" spans="2:6" x14ac:dyDescent="0.8">
      <c r="B319" s="12" t="s">
        <v>20</v>
      </c>
      <c r="C319" s="12">
        <v>244</v>
      </c>
      <c r="E319" s="12" t="s">
        <v>14</v>
      </c>
      <c r="F319" s="12">
        <v>1229</v>
      </c>
    </row>
    <row r="320" spans="2:6" x14ac:dyDescent="0.8">
      <c r="B320" s="12" t="s">
        <v>20</v>
      </c>
      <c r="C320" s="12">
        <v>5180</v>
      </c>
      <c r="E320" s="12" t="s">
        <v>14</v>
      </c>
      <c r="F320" s="12">
        <v>12</v>
      </c>
    </row>
    <row r="321" spans="2:6" x14ac:dyDescent="0.8">
      <c r="B321" s="12" t="s">
        <v>20</v>
      </c>
      <c r="C321" s="12">
        <v>589</v>
      </c>
      <c r="E321" s="12" t="s">
        <v>14</v>
      </c>
      <c r="F321" s="12">
        <v>452</v>
      </c>
    </row>
    <row r="322" spans="2:6" x14ac:dyDescent="0.8">
      <c r="B322" s="12" t="s">
        <v>20</v>
      </c>
      <c r="C322" s="12">
        <v>2725</v>
      </c>
      <c r="E322" s="12" t="s">
        <v>14</v>
      </c>
      <c r="F322" s="12">
        <v>1886</v>
      </c>
    </row>
    <row r="323" spans="2:6" x14ac:dyDescent="0.8">
      <c r="B323" s="12" t="s">
        <v>20</v>
      </c>
      <c r="C323" s="12">
        <v>300</v>
      </c>
      <c r="E323" s="12" t="s">
        <v>14</v>
      </c>
      <c r="F323" s="12">
        <v>1825</v>
      </c>
    </row>
    <row r="324" spans="2:6" x14ac:dyDescent="0.8">
      <c r="B324" s="12" t="s">
        <v>20</v>
      </c>
      <c r="C324" s="12">
        <v>144</v>
      </c>
      <c r="E324" s="12" t="s">
        <v>14</v>
      </c>
      <c r="F324" s="12">
        <v>31</v>
      </c>
    </row>
    <row r="325" spans="2:6" x14ac:dyDescent="0.8">
      <c r="B325" s="12" t="s">
        <v>20</v>
      </c>
      <c r="C325" s="12">
        <v>87</v>
      </c>
      <c r="E325" s="12" t="s">
        <v>14</v>
      </c>
      <c r="F325" s="12">
        <v>107</v>
      </c>
    </row>
    <row r="326" spans="2:6" x14ac:dyDescent="0.8">
      <c r="B326" s="12" t="s">
        <v>20</v>
      </c>
      <c r="C326" s="12">
        <v>3116</v>
      </c>
      <c r="E326" s="12" t="s">
        <v>14</v>
      </c>
      <c r="F326" s="12">
        <v>27</v>
      </c>
    </row>
    <row r="327" spans="2:6" x14ac:dyDescent="0.8">
      <c r="B327" s="12" t="s">
        <v>20</v>
      </c>
      <c r="C327" s="12">
        <v>909</v>
      </c>
      <c r="E327" s="12" t="s">
        <v>14</v>
      </c>
      <c r="F327" s="12">
        <v>1221</v>
      </c>
    </row>
    <row r="328" spans="2:6" x14ac:dyDescent="0.8">
      <c r="B328" s="12" t="s">
        <v>20</v>
      </c>
      <c r="C328" s="12">
        <v>1613</v>
      </c>
      <c r="E328" s="12" t="s">
        <v>14</v>
      </c>
      <c r="F328" s="12">
        <v>1</v>
      </c>
    </row>
    <row r="329" spans="2:6" x14ac:dyDescent="0.8">
      <c r="B329" s="12" t="s">
        <v>20</v>
      </c>
      <c r="C329" s="12">
        <v>136</v>
      </c>
      <c r="E329" s="12" t="s">
        <v>14</v>
      </c>
      <c r="F329" s="12">
        <v>16</v>
      </c>
    </row>
    <row r="330" spans="2:6" x14ac:dyDescent="0.8">
      <c r="B330" s="12" t="s">
        <v>20</v>
      </c>
      <c r="C330" s="12">
        <v>130</v>
      </c>
      <c r="E330" s="12" t="s">
        <v>14</v>
      </c>
      <c r="F330" s="12">
        <v>41</v>
      </c>
    </row>
    <row r="331" spans="2:6" x14ac:dyDescent="0.8">
      <c r="B331" s="12" t="s">
        <v>20</v>
      </c>
      <c r="C331" s="12">
        <v>102</v>
      </c>
      <c r="E331" s="12" t="s">
        <v>14</v>
      </c>
      <c r="F331" s="12">
        <v>523</v>
      </c>
    </row>
    <row r="332" spans="2:6" x14ac:dyDescent="0.8">
      <c r="B332" s="12" t="s">
        <v>20</v>
      </c>
      <c r="C332" s="12">
        <v>4006</v>
      </c>
      <c r="E332" s="12" t="s">
        <v>14</v>
      </c>
      <c r="F332" s="12">
        <v>141</v>
      </c>
    </row>
    <row r="333" spans="2:6" x14ac:dyDescent="0.8">
      <c r="B333" s="12" t="s">
        <v>20</v>
      </c>
      <c r="C333" s="12">
        <v>1629</v>
      </c>
      <c r="E333" s="12" t="s">
        <v>14</v>
      </c>
      <c r="F333" s="12">
        <v>52</v>
      </c>
    </row>
    <row r="334" spans="2:6" x14ac:dyDescent="0.8">
      <c r="B334" s="12" t="s">
        <v>20</v>
      </c>
      <c r="C334" s="12">
        <v>2188</v>
      </c>
      <c r="E334" s="12" t="s">
        <v>14</v>
      </c>
      <c r="F334" s="12">
        <v>225</v>
      </c>
    </row>
    <row r="335" spans="2:6" x14ac:dyDescent="0.8">
      <c r="B335" s="12" t="s">
        <v>20</v>
      </c>
      <c r="C335" s="12">
        <v>2409</v>
      </c>
      <c r="E335" s="12" t="s">
        <v>14</v>
      </c>
      <c r="F335" s="12">
        <v>38</v>
      </c>
    </row>
    <row r="336" spans="2:6" x14ac:dyDescent="0.8">
      <c r="B336" s="12" t="s">
        <v>20</v>
      </c>
      <c r="C336" s="12">
        <v>194</v>
      </c>
      <c r="E336" s="12" t="s">
        <v>14</v>
      </c>
      <c r="F336" s="12">
        <v>15</v>
      </c>
    </row>
    <row r="337" spans="2:6" x14ac:dyDescent="0.8">
      <c r="B337" s="12" t="s">
        <v>20</v>
      </c>
      <c r="C337" s="12">
        <v>1140</v>
      </c>
      <c r="E337" s="12" t="s">
        <v>14</v>
      </c>
      <c r="F337" s="12">
        <v>37</v>
      </c>
    </row>
    <row r="338" spans="2:6" x14ac:dyDescent="0.8">
      <c r="B338" s="12" t="s">
        <v>20</v>
      </c>
      <c r="C338" s="12">
        <v>102</v>
      </c>
      <c r="E338" s="12" t="s">
        <v>14</v>
      </c>
      <c r="F338" s="12">
        <v>112</v>
      </c>
    </row>
    <row r="339" spans="2:6" x14ac:dyDescent="0.8">
      <c r="B339" s="12" t="s">
        <v>20</v>
      </c>
      <c r="C339" s="12">
        <v>2857</v>
      </c>
      <c r="E339" s="12" t="s">
        <v>14</v>
      </c>
      <c r="F339" s="12">
        <v>21</v>
      </c>
    </row>
    <row r="340" spans="2:6" x14ac:dyDescent="0.8">
      <c r="B340" s="12" t="s">
        <v>20</v>
      </c>
      <c r="C340" s="12">
        <v>107</v>
      </c>
      <c r="E340" s="12" t="s">
        <v>14</v>
      </c>
      <c r="F340" s="12">
        <v>67</v>
      </c>
    </row>
    <row r="341" spans="2:6" x14ac:dyDescent="0.8">
      <c r="B341" s="12" t="s">
        <v>20</v>
      </c>
      <c r="C341" s="12">
        <v>160</v>
      </c>
      <c r="E341" s="12" t="s">
        <v>14</v>
      </c>
      <c r="F341" s="12">
        <v>78</v>
      </c>
    </row>
    <row r="342" spans="2:6" x14ac:dyDescent="0.8">
      <c r="B342" s="12" t="s">
        <v>20</v>
      </c>
      <c r="C342" s="12">
        <v>2230</v>
      </c>
      <c r="E342" s="12" t="s">
        <v>14</v>
      </c>
      <c r="F342" s="12">
        <v>67</v>
      </c>
    </row>
    <row r="343" spans="2:6" x14ac:dyDescent="0.8">
      <c r="B343" s="12" t="s">
        <v>20</v>
      </c>
      <c r="C343" s="12">
        <v>316</v>
      </c>
      <c r="E343" s="12" t="s">
        <v>14</v>
      </c>
      <c r="F343" s="12">
        <v>263</v>
      </c>
    </row>
    <row r="344" spans="2:6" x14ac:dyDescent="0.8">
      <c r="B344" s="12" t="s">
        <v>20</v>
      </c>
      <c r="C344" s="12">
        <v>117</v>
      </c>
      <c r="E344" s="12" t="s">
        <v>14</v>
      </c>
      <c r="F344" s="12">
        <v>1691</v>
      </c>
    </row>
    <row r="345" spans="2:6" x14ac:dyDescent="0.8">
      <c r="B345" s="12" t="s">
        <v>20</v>
      </c>
      <c r="C345" s="12">
        <v>6406</v>
      </c>
      <c r="E345" s="12" t="s">
        <v>14</v>
      </c>
      <c r="F345" s="12">
        <v>181</v>
      </c>
    </row>
    <row r="346" spans="2:6" x14ac:dyDescent="0.8">
      <c r="B346" s="12" t="s">
        <v>20</v>
      </c>
      <c r="C346" s="12">
        <v>192</v>
      </c>
      <c r="E346" s="12" t="s">
        <v>14</v>
      </c>
      <c r="F346" s="12">
        <v>13</v>
      </c>
    </row>
    <row r="347" spans="2:6" x14ac:dyDescent="0.8">
      <c r="B347" s="12" t="s">
        <v>20</v>
      </c>
      <c r="C347" s="12">
        <v>26</v>
      </c>
      <c r="E347" s="12" t="s">
        <v>14</v>
      </c>
      <c r="F347" s="12">
        <v>1</v>
      </c>
    </row>
    <row r="348" spans="2:6" x14ac:dyDescent="0.8">
      <c r="B348" s="12" t="s">
        <v>20</v>
      </c>
      <c r="C348" s="12">
        <v>723</v>
      </c>
      <c r="E348" s="12" t="s">
        <v>14</v>
      </c>
      <c r="F348" s="12">
        <v>21</v>
      </c>
    </row>
    <row r="349" spans="2:6" x14ac:dyDescent="0.8">
      <c r="B349" s="12" t="s">
        <v>20</v>
      </c>
      <c r="C349" s="12">
        <v>170</v>
      </c>
      <c r="E349" s="12" t="s">
        <v>14</v>
      </c>
      <c r="F349" s="12">
        <v>830</v>
      </c>
    </row>
    <row r="350" spans="2:6" x14ac:dyDescent="0.8">
      <c r="B350" s="12" t="s">
        <v>20</v>
      </c>
      <c r="C350" s="12">
        <v>238</v>
      </c>
      <c r="E350" s="12" t="s">
        <v>14</v>
      </c>
      <c r="F350" s="12">
        <v>130</v>
      </c>
    </row>
    <row r="351" spans="2:6" x14ac:dyDescent="0.8">
      <c r="B351" s="12" t="s">
        <v>20</v>
      </c>
      <c r="C351" s="12">
        <v>55</v>
      </c>
      <c r="E351" s="12" t="s">
        <v>14</v>
      </c>
      <c r="F351" s="12">
        <v>55</v>
      </c>
    </row>
    <row r="352" spans="2:6" x14ac:dyDescent="0.8">
      <c r="B352" s="12" t="s">
        <v>20</v>
      </c>
      <c r="C352" s="12">
        <v>128</v>
      </c>
      <c r="E352" s="12" t="s">
        <v>14</v>
      </c>
      <c r="F352" s="12">
        <v>114</v>
      </c>
    </row>
    <row r="353" spans="2:6" x14ac:dyDescent="0.8">
      <c r="B353" s="12" t="s">
        <v>20</v>
      </c>
      <c r="C353" s="12">
        <v>2144</v>
      </c>
      <c r="E353" s="12" t="s">
        <v>14</v>
      </c>
      <c r="F353" s="12">
        <v>594</v>
      </c>
    </row>
    <row r="354" spans="2:6" x14ac:dyDescent="0.8">
      <c r="B354" s="12" t="s">
        <v>20</v>
      </c>
      <c r="C354" s="12">
        <v>2693</v>
      </c>
      <c r="E354" s="12" t="s">
        <v>14</v>
      </c>
      <c r="F354" s="12">
        <v>24</v>
      </c>
    </row>
    <row r="355" spans="2:6" x14ac:dyDescent="0.8">
      <c r="B355" s="12" t="s">
        <v>20</v>
      </c>
      <c r="C355" s="12">
        <v>432</v>
      </c>
      <c r="E355" s="12" t="s">
        <v>14</v>
      </c>
      <c r="F355" s="12">
        <v>252</v>
      </c>
    </row>
    <row r="356" spans="2:6" x14ac:dyDescent="0.8">
      <c r="B356" s="12" t="s">
        <v>20</v>
      </c>
      <c r="C356" s="12">
        <v>189</v>
      </c>
      <c r="E356" s="12" t="s">
        <v>14</v>
      </c>
      <c r="F356" s="12">
        <v>67</v>
      </c>
    </row>
    <row r="357" spans="2:6" x14ac:dyDescent="0.8">
      <c r="B357" s="12" t="s">
        <v>20</v>
      </c>
      <c r="C357" s="12">
        <v>154</v>
      </c>
      <c r="E357" s="12" t="s">
        <v>14</v>
      </c>
      <c r="F357" s="12">
        <v>742</v>
      </c>
    </row>
    <row r="358" spans="2:6" x14ac:dyDescent="0.8">
      <c r="B358" s="12" t="s">
        <v>20</v>
      </c>
      <c r="C358" s="12">
        <v>96</v>
      </c>
      <c r="E358" s="12" t="s">
        <v>14</v>
      </c>
      <c r="F358" s="12">
        <v>75</v>
      </c>
    </row>
    <row r="359" spans="2:6" x14ac:dyDescent="0.8">
      <c r="B359" s="12" t="s">
        <v>20</v>
      </c>
      <c r="C359" s="12">
        <v>3063</v>
      </c>
      <c r="E359" s="12" t="s">
        <v>14</v>
      </c>
      <c r="F359" s="12">
        <v>4405</v>
      </c>
    </row>
    <row r="360" spans="2:6" x14ac:dyDescent="0.8">
      <c r="B360" s="12" t="s">
        <v>20</v>
      </c>
      <c r="C360" s="12">
        <v>2266</v>
      </c>
      <c r="E360" s="12" t="s">
        <v>14</v>
      </c>
      <c r="F360" s="12">
        <v>92</v>
      </c>
    </row>
    <row r="361" spans="2:6" x14ac:dyDescent="0.8">
      <c r="B361" s="12" t="s">
        <v>20</v>
      </c>
      <c r="C361" s="12">
        <v>194</v>
      </c>
      <c r="E361" s="12" t="s">
        <v>14</v>
      </c>
      <c r="F361" s="12">
        <v>64</v>
      </c>
    </row>
    <row r="362" spans="2:6" x14ac:dyDescent="0.8">
      <c r="B362" s="12" t="s">
        <v>20</v>
      </c>
      <c r="C362" s="12">
        <v>129</v>
      </c>
      <c r="E362" s="12" t="s">
        <v>14</v>
      </c>
      <c r="F362" s="12">
        <v>64</v>
      </c>
    </row>
    <row r="363" spans="2:6" x14ac:dyDescent="0.8">
      <c r="B363" s="12" t="s">
        <v>20</v>
      </c>
      <c r="C363" s="12">
        <v>375</v>
      </c>
      <c r="E363" s="12" t="s">
        <v>14</v>
      </c>
      <c r="F363" s="12">
        <v>842</v>
      </c>
    </row>
    <row r="364" spans="2:6" x14ac:dyDescent="0.8">
      <c r="B364" s="12" t="s">
        <v>20</v>
      </c>
      <c r="C364" s="12">
        <v>409</v>
      </c>
      <c r="E364" s="12" t="s">
        <v>14</v>
      </c>
      <c r="F364" s="12">
        <v>112</v>
      </c>
    </row>
    <row r="365" spans="2:6" x14ac:dyDescent="0.8">
      <c r="B365" s="12" t="s">
        <v>20</v>
      </c>
      <c r="C365" s="12">
        <v>234</v>
      </c>
      <c r="E365" s="12" t="s">
        <v>14</v>
      </c>
      <c r="F365" s="12">
        <v>374</v>
      </c>
    </row>
    <row r="366" spans="2:6" x14ac:dyDescent="0.8">
      <c r="B366" s="12" t="s">
        <v>20</v>
      </c>
      <c r="C366" s="12">
        <v>3016</v>
      </c>
    </row>
    <row r="367" spans="2:6" x14ac:dyDescent="0.8">
      <c r="B367" s="12" t="s">
        <v>20</v>
      </c>
      <c r="C367" s="12">
        <v>264</v>
      </c>
    </row>
    <row r="368" spans="2:6" x14ac:dyDescent="0.8">
      <c r="B368" s="12" t="s">
        <v>20</v>
      </c>
      <c r="C368" s="12">
        <v>272</v>
      </c>
    </row>
    <row r="369" spans="2:3" x14ac:dyDescent="0.8">
      <c r="B369" s="12" t="s">
        <v>20</v>
      </c>
      <c r="C369" s="12">
        <v>419</v>
      </c>
    </row>
    <row r="370" spans="2:3" x14ac:dyDescent="0.8">
      <c r="B370" s="12" t="s">
        <v>20</v>
      </c>
      <c r="C370" s="12">
        <v>1621</v>
      </c>
    </row>
    <row r="371" spans="2:3" x14ac:dyDescent="0.8">
      <c r="B371" s="12" t="s">
        <v>20</v>
      </c>
      <c r="C371" s="12">
        <v>1101</v>
      </c>
    </row>
    <row r="372" spans="2:3" x14ac:dyDescent="0.8">
      <c r="B372" s="12" t="s">
        <v>20</v>
      </c>
      <c r="C372" s="12">
        <v>1073</v>
      </c>
    </row>
    <row r="373" spans="2:3" x14ac:dyDescent="0.8">
      <c r="B373" s="12" t="s">
        <v>20</v>
      </c>
      <c r="C373" s="12">
        <v>331</v>
      </c>
    </row>
    <row r="374" spans="2:3" x14ac:dyDescent="0.8">
      <c r="B374" s="12" t="s">
        <v>20</v>
      </c>
      <c r="C374" s="12">
        <v>1170</v>
      </c>
    </row>
    <row r="375" spans="2:3" x14ac:dyDescent="0.8">
      <c r="B375" s="12" t="s">
        <v>20</v>
      </c>
      <c r="C375" s="12">
        <v>363</v>
      </c>
    </row>
    <row r="376" spans="2:3" x14ac:dyDescent="0.8">
      <c r="B376" s="12" t="s">
        <v>20</v>
      </c>
      <c r="C376" s="12">
        <v>103</v>
      </c>
    </row>
    <row r="377" spans="2:3" x14ac:dyDescent="0.8">
      <c r="B377" s="12" t="s">
        <v>20</v>
      </c>
      <c r="C377" s="12">
        <v>147</v>
      </c>
    </row>
    <row r="378" spans="2:3" x14ac:dyDescent="0.8">
      <c r="B378" s="12" t="s">
        <v>20</v>
      </c>
      <c r="C378" s="12">
        <v>110</v>
      </c>
    </row>
    <row r="379" spans="2:3" x14ac:dyDescent="0.8">
      <c r="B379" s="12" t="s">
        <v>20</v>
      </c>
      <c r="C379" s="12">
        <v>134</v>
      </c>
    </row>
    <row r="380" spans="2:3" x14ac:dyDescent="0.8">
      <c r="B380" s="12" t="s">
        <v>20</v>
      </c>
      <c r="C380" s="12">
        <v>269</v>
      </c>
    </row>
    <row r="381" spans="2:3" x14ac:dyDescent="0.8">
      <c r="B381" s="12" t="s">
        <v>20</v>
      </c>
      <c r="C381" s="12">
        <v>175</v>
      </c>
    </row>
    <row r="382" spans="2:3" x14ac:dyDescent="0.8">
      <c r="B382" s="12" t="s">
        <v>20</v>
      </c>
      <c r="C382" s="12">
        <v>69</v>
      </c>
    </row>
    <row r="383" spans="2:3" x14ac:dyDescent="0.8">
      <c r="B383" s="12" t="s">
        <v>20</v>
      </c>
      <c r="C383" s="12">
        <v>190</v>
      </c>
    </row>
    <row r="384" spans="2:3" x14ac:dyDescent="0.8">
      <c r="B384" s="12" t="s">
        <v>20</v>
      </c>
      <c r="C384" s="12">
        <v>237</v>
      </c>
    </row>
    <row r="385" spans="2:3" x14ac:dyDescent="0.8">
      <c r="B385" s="12" t="s">
        <v>20</v>
      </c>
      <c r="C385" s="12">
        <v>196</v>
      </c>
    </row>
    <row r="386" spans="2:3" x14ac:dyDescent="0.8">
      <c r="B386" s="12" t="s">
        <v>20</v>
      </c>
      <c r="C386" s="12">
        <v>7295</v>
      </c>
    </row>
    <row r="387" spans="2:3" x14ac:dyDescent="0.8">
      <c r="B387" s="12" t="s">
        <v>20</v>
      </c>
      <c r="C387" s="12">
        <v>2893</v>
      </c>
    </row>
    <row r="388" spans="2:3" x14ac:dyDescent="0.8">
      <c r="B388" s="12" t="s">
        <v>20</v>
      </c>
      <c r="C388" s="12">
        <v>820</v>
      </c>
    </row>
    <row r="389" spans="2:3" x14ac:dyDescent="0.8">
      <c r="B389" s="12" t="s">
        <v>20</v>
      </c>
      <c r="C389" s="12">
        <v>2038</v>
      </c>
    </row>
    <row r="390" spans="2:3" x14ac:dyDescent="0.8">
      <c r="B390" s="12" t="s">
        <v>20</v>
      </c>
      <c r="C390" s="12">
        <v>116</v>
      </c>
    </row>
    <row r="391" spans="2:3" x14ac:dyDescent="0.8">
      <c r="B391" s="12" t="s">
        <v>20</v>
      </c>
      <c r="C391" s="12">
        <v>1345</v>
      </c>
    </row>
    <row r="392" spans="2:3" x14ac:dyDescent="0.8">
      <c r="B392" s="12" t="s">
        <v>20</v>
      </c>
      <c r="C392" s="12">
        <v>168</v>
      </c>
    </row>
    <row r="393" spans="2:3" x14ac:dyDescent="0.8">
      <c r="B393" s="12" t="s">
        <v>20</v>
      </c>
      <c r="C393" s="12">
        <v>137</v>
      </c>
    </row>
    <row r="394" spans="2:3" x14ac:dyDescent="0.8">
      <c r="B394" s="12" t="s">
        <v>20</v>
      </c>
      <c r="C394" s="12">
        <v>186</v>
      </c>
    </row>
    <row r="395" spans="2:3" x14ac:dyDescent="0.8">
      <c r="B395" s="12" t="s">
        <v>20</v>
      </c>
      <c r="C395" s="12">
        <v>125</v>
      </c>
    </row>
    <row r="396" spans="2:3" x14ac:dyDescent="0.8">
      <c r="B396" s="12" t="s">
        <v>20</v>
      </c>
      <c r="C396" s="12">
        <v>202</v>
      </c>
    </row>
    <row r="397" spans="2:3" x14ac:dyDescent="0.8">
      <c r="B397" s="12" t="s">
        <v>20</v>
      </c>
      <c r="C397" s="12">
        <v>103</v>
      </c>
    </row>
    <row r="398" spans="2:3" x14ac:dyDescent="0.8">
      <c r="B398" s="12" t="s">
        <v>20</v>
      </c>
      <c r="C398" s="12">
        <v>1785</v>
      </c>
    </row>
    <row r="399" spans="2:3" x14ac:dyDescent="0.8">
      <c r="B399" s="12" t="s">
        <v>20</v>
      </c>
      <c r="C399" s="12">
        <v>157</v>
      </c>
    </row>
    <row r="400" spans="2:3" x14ac:dyDescent="0.8">
      <c r="B400" s="12" t="s">
        <v>20</v>
      </c>
      <c r="C400" s="12">
        <v>555</v>
      </c>
    </row>
    <row r="401" spans="2:3" x14ac:dyDescent="0.8">
      <c r="B401" s="12" t="s">
        <v>20</v>
      </c>
      <c r="C401" s="12">
        <v>297</v>
      </c>
    </row>
    <row r="402" spans="2:3" x14ac:dyDescent="0.8">
      <c r="B402" s="12" t="s">
        <v>20</v>
      </c>
      <c r="C402" s="12">
        <v>123</v>
      </c>
    </row>
    <row r="403" spans="2:3" x14ac:dyDescent="0.8">
      <c r="B403" s="12" t="s">
        <v>20</v>
      </c>
      <c r="C403" s="12">
        <v>3036</v>
      </c>
    </row>
    <row r="404" spans="2:3" x14ac:dyDescent="0.8">
      <c r="B404" s="12" t="s">
        <v>20</v>
      </c>
      <c r="C404" s="12">
        <v>144</v>
      </c>
    </row>
    <row r="405" spans="2:3" x14ac:dyDescent="0.8">
      <c r="B405" s="12" t="s">
        <v>20</v>
      </c>
      <c r="C405" s="12">
        <v>121</v>
      </c>
    </row>
    <row r="406" spans="2:3" x14ac:dyDescent="0.8">
      <c r="B406" s="12" t="s">
        <v>20</v>
      </c>
      <c r="C406" s="12">
        <v>181</v>
      </c>
    </row>
    <row r="407" spans="2:3" x14ac:dyDescent="0.8">
      <c r="B407" s="12" t="s">
        <v>20</v>
      </c>
      <c r="C407" s="12">
        <v>122</v>
      </c>
    </row>
    <row r="408" spans="2:3" x14ac:dyDescent="0.8">
      <c r="B408" s="12" t="s">
        <v>20</v>
      </c>
      <c r="C408" s="12">
        <v>1071</v>
      </c>
    </row>
    <row r="409" spans="2:3" x14ac:dyDescent="0.8">
      <c r="B409" s="12" t="s">
        <v>20</v>
      </c>
      <c r="C409" s="12">
        <v>980</v>
      </c>
    </row>
    <row r="410" spans="2:3" x14ac:dyDescent="0.8">
      <c r="B410" s="12" t="s">
        <v>20</v>
      </c>
      <c r="C410" s="12">
        <v>536</v>
      </c>
    </row>
    <row r="411" spans="2:3" x14ac:dyDescent="0.8">
      <c r="B411" s="12" t="s">
        <v>20</v>
      </c>
      <c r="C411" s="12">
        <v>1991</v>
      </c>
    </row>
    <row r="412" spans="2:3" x14ac:dyDescent="0.8">
      <c r="B412" s="12" t="s">
        <v>20</v>
      </c>
      <c r="C412" s="12">
        <v>180</v>
      </c>
    </row>
    <row r="413" spans="2:3" x14ac:dyDescent="0.8">
      <c r="B413" s="12" t="s">
        <v>20</v>
      </c>
      <c r="C413" s="12">
        <v>130</v>
      </c>
    </row>
    <row r="414" spans="2:3" x14ac:dyDescent="0.8">
      <c r="B414" s="12" t="s">
        <v>20</v>
      </c>
      <c r="C414" s="12">
        <v>122</v>
      </c>
    </row>
    <row r="415" spans="2:3" x14ac:dyDescent="0.8">
      <c r="B415" s="12" t="s">
        <v>20</v>
      </c>
      <c r="C415" s="12">
        <v>140</v>
      </c>
    </row>
    <row r="416" spans="2:3" x14ac:dyDescent="0.8">
      <c r="B416" s="12" t="s">
        <v>20</v>
      </c>
      <c r="C416" s="12">
        <v>3388</v>
      </c>
    </row>
    <row r="417" spans="2:3" x14ac:dyDescent="0.8">
      <c r="B417" s="12" t="s">
        <v>20</v>
      </c>
      <c r="C417" s="12">
        <v>280</v>
      </c>
    </row>
    <row r="418" spans="2:3" x14ac:dyDescent="0.8">
      <c r="B418" s="12" t="s">
        <v>20</v>
      </c>
      <c r="C418" s="12">
        <v>366</v>
      </c>
    </row>
    <row r="419" spans="2:3" x14ac:dyDescent="0.8">
      <c r="B419" s="12" t="s">
        <v>20</v>
      </c>
      <c r="C419" s="12">
        <v>270</v>
      </c>
    </row>
    <row r="420" spans="2:3" x14ac:dyDescent="0.8">
      <c r="B420" s="12" t="s">
        <v>20</v>
      </c>
      <c r="C420" s="12">
        <v>137</v>
      </c>
    </row>
    <row r="421" spans="2:3" x14ac:dyDescent="0.8">
      <c r="B421" s="12" t="s">
        <v>20</v>
      </c>
      <c r="C421" s="12">
        <v>3205</v>
      </c>
    </row>
    <row r="422" spans="2:3" x14ac:dyDescent="0.8">
      <c r="B422" s="12" t="s">
        <v>20</v>
      </c>
      <c r="C422" s="12">
        <v>288</v>
      </c>
    </row>
    <row r="423" spans="2:3" x14ac:dyDescent="0.8">
      <c r="B423" s="12" t="s">
        <v>20</v>
      </c>
      <c r="C423" s="12">
        <v>148</v>
      </c>
    </row>
    <row r="424" spans="2:3" x14ac:dyDescent="0.8">
      <c r="B424" s="12" t="s">
        <v>20</v>
      </c>
      <c r="C424" s="12">
        <v>114</v>
      </c>
    </row>
    <row r="425" spans="2:3" x14ac:dyDescent="0.8">
      <c r="B425" s="12" t="s">
        <v>20</v>
      </c>
      <c r="C425" s="12">
        <v>1518</v>
      </c>
    </row>
    <row r="426" spans="2:3" x14ac:dyDescent="0.8">
      <c r="B426" s="12" t="s">
        <v>20</v>
      </c>
      <c r="C426" s="12">
        <v>166</v>
      </c>
    </row>
    <row r="427" spans="2:3" x14ac:dyDescent="0.8">
      <c r="B427" s="12" t="s">
        <v>20</v>
      </c>
      <c r="C427" s="12">
        <v>100</v>
      </c>
    </row>
    <row r="428" spans="2:3" x14ac:dyDescent="0.8">
      <c r="B428" s="12" t="s">
        <v>20</v>
      </c>
      <c r="C428" s="12">
        <v>235</v>
      </c>
    </row>
    <row r="429" spans="2:3" x14ac:dyDescent="0.8">
      <c r="B429" s="12" t="s">
        <v>20</v>
      </c>
      <c r="C429" s="12">
        <v>148</v>
      </c>
    </row>
    <row r="430" spans="2:3" x14ac:dyDescent="0.8">
      <c r="B430" s="12" t="s">
        <v>20</v>
      </c>
      <c r="C430" s="12">
        <v>198</v>
      </c>
    </row>
    <row r="431" spans="2:3" x14ac:dyDescent="0.8">
      <c r="B431" s="12" t="s">
        <v>20</v>
      </c>
      <c r="C431" s="12">
        <v>150</v>
      </c>
    </row>
    <row r="432" spans="2:3" x14ac:dyDescent="0.8">
      <c r="B432" s="12" t="s">
        <v>20</v>
      </c>
      <c r="C432" s="12">
        <v>216</v>
      </c>
    </row>
    <row r="433" spans="2:3" x14ac:dyDescent="0.8">
      <c r="B433" s="12" t="s">
        <v>20</v>
      </c>
      <c r="C433" s="12">
        <v>5139</v>
      </c>
    </row>
    <row r="434" spans="2:3" x14ac:dyDescent="0.8">
      <c r="B434" s="12" t="s">
        <v>20</v>
      </c>
      <c r="C434" s="12">
        <v>2353</v>
      </c>
    </row>
    <row r="435" spans="2:3" x14ac:dyDescent="0.8">
      <c r="B435" s="12" t="s">
        <v>20</v>
      </c>
      <c r="C435" s="12">
        <v>78</v>
      </c>
    </row>
    <row r="436" spans="2:3" x14ac:dyDescent="0.8">
      <c r="B436" s="12" t="s">
        <v>20</v>
      </c>
      <c r="C436" s="12">
        <v>174</v>
      </c>
    </row>
    <row r="437" spans="2:3" x14ac:dyDescent="0.8">
      <c r="B437" s="12" t="s">
        <v>20</v>
      </c>
      <c r="C437" s="12">
        <v>164</v>
      </c>
    </row>
    <row r="438" spans="2:3" x14ac:dyDescent="0.8">
      <c r="B438" s="12" t="s">
        <v>20</v>
      </c>
      <c r="C438" s="12">
        <v>161</v>
      </c>
    </row>
    <row r="439" spans="2:3" x14ac:dyDescent="0.8">
      <c r="B439" s="12" t="s">
        <v>20</v>
      </c>
      <c r="C439" s="12">
        <v>138</v>
      </c>
    </row>
    <row r="440" spans="2:3" x14ac:dyDescent="0.8">
      <c r="B440" s="12" t="s">
        <v>20</v>
      </c>
      <c r="C440" s="12">
        <v>3308</v>
      </c>
    </row>
    <row r="441" spans="2:3" x14ac:dyDescent="0.8">
      <c r="B441" s="12" t="s">
        <v>20</v>
      </c>
      <c r="C441" s="12">
        <v>127</v>
      </c>
    </row>
    <row r="442" spans="2:3" x14ac:dyDescent="0.8">
      <c r="B442" s="12" t="s">
        <v>20</v>
      </c>
      <c r="C442" s="12">
        <v>207</v>
      </c>
    </row>
    <row r="443" spans="2:3" x14ac:dyDescent="0.8">
      <c r="B443" s="12" t="s">
        <v>20</v>
      </c>
      <c r="C443" s="12">
        <v>181</v>
      </c>
    </row>
    <row r="444" spans="2:3" x14ac:dyDescent="0.8">
      <c r="B444" s="12" t="s">
        <v>20</v>
      </c>
      <c r="C444" s="12">
        <v>110</v>
      </c>
    </row>
    <row r="445" spans="2:3" x14ac:dyDescent="0.8">
      <c r="B445" s="12" t="s">
        <v>20</v>
      </c>
      <c r="C445" s="12">
        <v>185</v>
      </c>
    </row>
    <row r="446" spans="2:3" x14ac:dyDescent="0.8">
      <c r="B446" s="12" t="s">
        <v>20</v>
      </c>
      <c r="C446" s="12">
        <v>121</v>
      </c>
    </row>
    <row r="447" spans="2:3" x14ac:dyDescent="0.8">
      <c r="B447" s="12" t="s">
        <v>20</v>
      </c>
      <c r="C447" s="12">
        <v>106</v>
      </c>
    </row>
    <row r="448" spans="2:3" x14ac:dyDescent="0.8">
      <c r="B448" s="12" t="s">
        <v>20</v>
      </c>
      <c r="C448" s="12">
        <v>142</v>
      </c>
    </row>
    <row r="449" spans="2:3" x14ac:dyDescent="0.8">
      <c r="B449" s="12" t="s">
        <v>20</v>
      </c>
      <c r="C449" s="12">
        <v>233</v>
      </c>
    </row>
    <row r="450" spans="2:3" x14ac:dyDescent="0.8">
      <c r="B450" s="12" t="s">
        <v>20</v>
      </c>
      <c r="C450" s="12">
        <v>218</v>
      </c>
    </row>
    <row r="451" spans="2:3" x14ac:dyDescent="0.8">
      <c r="B451" s="12" t="s">
        <v>20</v>
      </c>
      <c r="C451" s="12">
        <v>76</v>
      </c>
    </row>
    <row r="452" spans="2:3" x14ac:dyDescent="0.8">
      <c r="B452" s="12" t="s">
        <v>20</v>
      </c>
      <c r="C452" s="12">
        <v>43</v>
      </c>
    </row>
    <row r="453" spans="2:3" x14ac:dyDescent="0.8">
      <c r="B453" s="12" t="s">
        <v>20</v>
      </c>
      <c r="C453" s="12">
        <v>221</v>
      </c>
    </row>
    <row r="454" spans="2:3" x14ac:dyDescent="0.8">
      <c r="B454" s="12" t="s">
        <v>20</v>
      </c>
      <c r="C454" s="12">
        <v>2805</v>
      </c>
    </row>
    <row r="455" spans="2:3" x14ac:dyDescent="0.8">
      <c r="B455" s="12" t="s">
        <v>20</v>
      </c>
      <c r="C455" s="12">
        <v>68</v>
      </c>
    </row>
    <row r="456" spans="2:3" x14ac:dyDescent="0.8">
      <c r="B456" s="12" t="s">
        <v>20</v>
      </c>
      <c r="C456" s="12">
        <v>183</v>
      </c>
    </row>
    <row r="457" spans="2:3" x14ac:dyDescent="0.8">
      <c r="B457" s="12" t="s">
        <v>20</v>
      </c>
      <c r="C457" s="12">
        <v>133</v>
      </c>
    </row>
    <row r="458" spans="2:3" x14ac:dyDescent="0.8">
      <c r="B458" s="12" t="s">
        <v>20</v>
      </c>
      <c r="C458" s="12">
        <v>2489</v>
      </c>
    </row>
    <row r="459" spans="2:3" x14ac:dyDescent="0.8">
      <c r="B459" s="12" t="s">
        <v>20</v>
      </c>
      <c r="C459" s="12">
        <v>69</v>
      </c>
    </row>
    <row r="460" spans="2:3" x14ac:dyDescent="0.8">
      <c r="B460" s="12" t="s">
        <v>20</v>
      </c>
      <c r="C460" s="12">
        <v>279</v>
      </c>
    </row>
    <row r="461" spans="2:3" x14ac:dyDescent="0.8">
      <c r="B461" s="12" t="s">
        <v>20</v>
      </c>
      <c r="C461" s="12">
        <v>210</v>
      </c>
    </row>
    <row r="462" spans="2:3" x14ac:dyDescent="0.8">
      <c r="B462" s="12" t="s">
        <v>20</v>
      </c>
      <c r="C462" s="12">
        <v>2100</v>
      </c>
    </row>
    <row r="463" spans="2:3" x14ac:dyDescent="0.8">
      <c r="B463" s="12" t="s">
        <v>20</v>
      </c>
      <c r="C463" s="12">
        <v>252</v>
      </c>
    </row>
    <row r="464" spans="2:3" x14ac:dyDescent="0.8">
      <c r="B464" s="12" t="s">
        <v>20</v>
      </c>
      <c r="C464" s="12">
        <v>1280</v>
      </c>
    </row>
    <row r="465" spans="2:3" x14ac:dyDescent="0.8">
      <c r="B465" s="12" t="s">
        <v>20</v>
      </c>
      <c r="C465" s="12">
        <v>157</v>
      </c>
    </row>
    <row r="466" spans="2:3" x14ac:dyDescent="0.8">
      <c r="B466" s="12" t="s">
        <v>20</v>
      </c>
      <c r="C466" s="12">
        <v>194</v>
      </c>
    </row>
    <row r="467" spans="2:3" x14ac:dyDescent="0.8">
      <c r="B467" s="12" t="s">
        <v>20</v>
      </c>
      <c r="C467" s="12">
        <v>82</v>
      </c>
    </row>
    <row r="468" spans="2:3" x14ac:dyDescent="0.8">
      <c r="B468" s="12" t="s">
        <v>20</v>
      </c>
      <c r="C468" s="12">
        <v>4233</v>
      </c>
    </row>
    <row r="469" spans="2:3" x14ac:dyDescent="0.8">
      <c r="B469" s="12" t="s">
        <v>20</v>
      </c>
      <c r="C469" s="12">
        <v>1297</v>
      </c>
    </row>
    <row r="470" spans="2:3" x14ac:dyDescent="0.8">
      <c r="B470" s="12" t="s">
        <v>20</v>
      </c>
      <c r="C470" s="12">
        <v>165</v>
      </c>
    </row>
    <row r="471" spans="2:3" x14ac:dyDescent="0.8">
      <c r="B471" s="12" t="s">
        <v>20</v>
      </c>
      <c r="C471" s="12">
        <v>119</v>
      </c>
    </row>
    <row r="472" spans="2:3" x14ac:dyDescent="0.8">
      <c r="B472" s="12" t="s">
        <v>20</v>
      </c>
      <c r="C472" s="12">
        <v>1797</v>
      </c>
    </row>
    <row r="473" spans="2:3" x14ac:dyDescent="0.8">
      <c r="B473" s="12" t="s">
        <v>20</v>
      </c>
      <c r="C473" s="12">
        <v>261</v>
      </c>
    </row>
    <row r="474" spans="2:3" x14ac:dyDescent="0.8">
      <c r="B474" s="12" t="s">
        <v>20</v>
      </c>
      <c r="C474" s="12">
        <v>157</v>
      </c>
    </row>
    <row r="475" spans="2:3" x14ac:dyDescent="0.8">
      <c r="B475" s="12" t="s">
        <v>20</v>
      </c>
      <c r="C475" s="12">
        <v>3533</v>
      </c>
    </row>
    <row r="476" spans="2:3" x14ac:dyDescent="0.8">
      <c r="B476" s="12" t="s">
        <v>20</v>
      </c>
      <c r="C476" s="12">
        <v>155</v>
      </c>
    </row>
    <row r="477" spans="2:3" x14ac:dyDescent="0.8">
      <c r="B477" s="12" t="s">
        <v>20</v>
      </c>
      <c r="C477" s="12">
        <v>132</v>
      </c>
    </row>
    <row r="478" spans="2:3" x14ac:dyDescent="0.8">
      <c r="B478" s="12" t="s">
        <v>20</v>
      </c>
      <c r="C478" s="12">
        <v>1354</v>
      </c>
    </row>
    <row r="479" spans="2:3" x14ac:dyDescent="0.8">
      <c r="B479" s="12" t="s">
        <v>20</v>
      </c>
      <c r="C479" s="12">
        <v>48</v>
      </c>
    </row>
    <row r="480" spans="2:3" x14ac:dyDescent="0.8">
      <c r="B480" s="12" t="s">
        <v>20</v>
      </c>
      <c r="C480" s="12">
        <v>110</v>
      </c>
    </row>
    <row r="481" spans="2:3" x14ac:dyDescent="0.8">
      <c r="B481" s="12" t="s">
        <v>20</v>
      </c>
      <c r="C481" s="12">
        <v>172</v>
      </c>
    </row>
    <row r="482" spans="2:3" x14ac:dyDescent="0.8">
      <c r="B482" s="12" t="s">
        <v>20</v>
      </c>
      <c r="C482" s="12">
        <v>307</v>
      </c>
    </row>
    <row r="483" spans="2:3" x14ac:dyDescent="0.8">
      <c r="B483" s="12" t="s">
        <v>20</v>
      </c>
      <c r="C483" s="12">
        <v>160</v>
      </c>
    </row>
    <row r="484" spans="2:3" x14ac:dyDescent="0.8">
      <c r="B484" s="12" t="s">
        <v>20</v>
      </c>
      <c r="C484" s="12">
        <v>1467</v>
      </c>
    </row>
    <row r="485" spans="2:3" x14ac:dyDescent="0.8">
      <c r="B485" s="12" t="s">
        <v>20</v>
      </c>
      <c r="C485" s="12">
        <v>2662</v>
      </c>
    </row>
    <row r="486" spans="2:3" x14ac:dyDescent="0.8">
      <c r="B486" s="12" t="s">
        <v>20</v>
      </c>
      <c r="C486" s="12">
        <v>452</v>
      </c>
    </row>
    <row r="487" spans="2:3" x14ac:dyDescent="0.8">
      <c r="B487" s="12" t="s">
        <v>20</v>
      </c>
      <c r="C487" s="12">
        <v>158</v>
      </c>
    </row>
    <row r="488" spans="2:3" x14ac:dyDescent="0.8">
      <c r="B488" s="12" t="s">
        <v>20</v>
      </c>
      <c r="C488" s="12">
        <v>225</v>
      </c>
    </row>
    <row r="489" spans="2:3" x14ac:dyDescent="0.8">
      <c r="B489" s="12" t="s">
        <v>20</v>
      </c>
      <c r="C489" s="12">
        <v>65</v>
      </c>
    </row>
    <row r="490" spans="2:3" x14ac:dyDescent="0.8">
      <c r="B490" s="12" t="s">
        <v>20</v>
      </c>
      <c r="C490" s="12">
        <v>163</v>
      </c>
    </row>
    <row r="491" spans="2:3" x14ac:dyDescent="0.8">
      <c r="B491" s="12" t="s">
        <v>20</v>
      </c>
      <c r="C491" s="12">
        <v>85</v>
      </c>
    </row>
    <row r="492" spans="2:3" x14ac:dyDescent="0.8">
      <c r="B492" s="12" t="s">
        <v>20</v>
      </c>
      <c r="C492" s="12">
        <v>217</v>
      </c>
    </row>
    <row r="493" spans="2:3" x14ac:dyDescent="0.8">
      <c r="B493" s="12" t="s">
        <v>20</v>
      </c>
      <c r="C493" s="12">
        <v>150</v>
      </c>
    </row>
    <row r="494" spans="2:3" x14ac:dyDescent="0.8">
      <c r="B494" s="12" t="s">
        <v>20</v>
      </c>
      <c r="C494" s="12">
        <v>3272</v>
      </c>
    </row>
    <row r="495" spans="2:3" x14ac:dyDescent="0.8">
      <c r="B495" s="12" t="s">
        <v>20</v>
      </c>
      <c r="C495" s="12">
        <v>300</v>
      </c>
    </row>
    <row r="496" spans="2:3" x14ac:dyDescent="0.8">
      <c r="B496" s="12" t="s">
        <v>20</v>
      </c>
      <c r="C496" s="12">
        <v>126</v>
      </c>
    </row>
    <row r="497" spans="2:3" x14ac:dyDescent="0.8">
      <c r="B497" s="12" t="s">
        <v>20</v>
      </c>
      <c r="C497" s="12">
        <v>2320</v>
      </c>
    </row>
    <row r="498" spans="2:3" x14ac:dyDescent="0.8">
      <c r="B498" s="12" t="s">
        <v>20</v>
      </c>
      <c r="C498" s="12">
        <v>81</v>
      </c>
    </row>
    <row r="499" spans="2:3" x14ac:dyDescent="0.8">
      <c r="B499" s="12" t="s">
        <v>20</v>
      </c>
      <c r="C499" s="12">
        <v>1887</v>
      </c>
    </row>
    <row r="500" spans="2:3" x14ac:dyDescent="0.8">
      <c r="B500" s="12" t="s">
        <v>20</v>
      </c>
      <c r="C500" s="12">
        <v>4358</v>
      </c>
    </row>
    <row r="501" spans="2:3" x14ac:dyDescent="0.8">
      <c r="B501" s="12" t="s">
        <v>20</v>
      </c>
      <c r="C501" s="12">
        <v>53</v>
      </c>
    </row>
    <row r="502" spans="2:3" x14ac:dyDescent="0.8">
      <c r="B502" s="12" t="s">
        <v>20</v>
      </c>
      <c r="C502" s="12">
        <v>2414</v>
      </c>
    </row>
    <row r="503" spans="2:3" x14ac:dyDescent="0.8">
      <c r="B503" s="12" t="s">
        <v>20</v>
      </c>
      <c r="C503" s="12">
        <v>80</v>
      </c>
    </row>
    <row r="504" spans="2:3" x14ac:dyDescent="0.8">
      <c r="B504" s="12" t="s">
        <v>20</v>
      </c>
      <c r="C504" s="12">
        <v>193</v>
      </c>
    </row>
    <row r="505" spans="2:3" x14ac:dyDescent="0.8">
      <c r="B505" s="12" t="s">
        <v>20</v>
      </c>
      <c r="C505" s="12">
        <v>52</v>
      </c>
    </row>
    <row r="506" spans="2:3" x14ac:dyDescent="0.8">
      <c r="B506" s="12" t="s">
        <v>20</v>
      </c>
      <c r="C506" s="12">
        <v>290</v>
      </c>
    </row>
    <row r="507" spans="2:3" x14ac:dyDescent="0.8">
      <c r="B507" s="12" t="s">
        <v>20</v>
      </c>
      <c r="C507" s="12">
        <v>122</v>
      </c>
    </row>
    <row r="508" spans="2:3" x14ac:dyDescent="0.8">
      <c r="B508" s="12" t="s">
        <v>20</v>
      </c>
      <c r="C508" s="12">
        <v>1470</v>
      </c>
    </row>
    <row r="509" spans="2:3" x14ac:dyDescent="0.8">
      <c r="B509" s="12" t="s">
        <v>20</v>
      </c>
      <c r="C509" s="12">
        <v>165</v>
      </c>
    </row>
    <row r="510" spans="2:3" x14ac:dyDescent="0.8">
      <c r="B510" s="12" t="s">
        <v>20</v>
      </c>
      <c r="C510" s="12">
        <v>182</v>
      </c>
    </row>
    <row r="511" spans="2:3" x14ac:dyDescent="0.8">
      <c r="B511" s="12" t="s">
        <v>20</v>
      </c>
      <c r="C511" s="12">
        <v>199</v>
      </c>
    </row>
    <row r="512" spans="2:3" x14ac:dyDescent="0.8">
      <c r="B512" s="12" t="s">
        <v>20</v>
      </c>
      <c r="C512" s="12">
        <v>56</v>
      </c>
    </row>
    <row r="513" spans="2:3" x14ac:dyDescent="0.8">
      <c r="B513" s="12" t="s">
        <v>20</v>
      </c>
      <c r="C513" s="12">
        <v>1460</v>
      </c>
    </row>
    <row r="514" spans="2:3" x14ac:dyDescent="0.8">
      <c r="C514" s="12">
        <v>123</v>
      </c>
    </row>
    <row r="515" spans="2:3" x14ac:dyDescent="0.8">
      <c r="C515" s="12">
        <v>159</v>
      </c>
    </row>
    <row r="516" spans="2:3" x14ac:dyDescent="0.8">
      <c r="C516" s="12">
        <v>110</v>
      </c>
    </row>
    <row r="517" spans="2:3" x14ac:dyDescent="0.8">
      <c r="C517" s="12">
        <v>236</v>
      </c>
    </row>
    <row r="518" spans="2:3" x14ac:dyDescent="0.8">
      <c r="C518" s="12">
        <v>191</v>
      </c>
    </row>
    <row r="519" spans="2:3" x14ac:dyDescent="0.8">
      <c r="C519" s="12">
        <v>3934</v>
      </c>
    </row>
    <row r="520" spans="2:3" x14ac:dyDescent="0.8">
      <c r="C520" s="12">
        <v>80</v>
      </c>
    </row>
    <row r="521" spans="2:3" x14ac:dyDescent="0.8">
      <c r="C521" s="12">
        <v>462</v>
      </c>
    </row>
    <row r="522" spans="2:3" x14ac:dyDescent="0.8">
      <c r="C522" s="12">
        <v>179</v>
      </c>
    </row>
    <row r="523" spans="2:3" x14ac:dyDescent="0.8">
      <c r="C523" s="12">
        <v>1866</v>
      </c>
    </row>
    <row r="524" spans="2:3" x14ac:dyDescent="0.8">
      <c r="C524" s="12">
        <v>156</v>
      </c>
    </row>
    <row r="525" spans="2:3" x14ac:dyDescent="0.8">
      <c r="C525" s="12">
        <v>255</v>
      </c>
    </row>
    <row r="526" spans="2:3" x14ac:dyDescent="0.8">
      <c r="C526" s="12">
        <v>2261</v>
      </c>
    </row>
    <row r="527" spans="2:3" x14ac:dyDescent="0.8">
      <c r="C527" s="12">
        <v>40</v>
      </c>
    </row>
    <row r="528" spans="2:3" x14ac:dyDescent="0.8">
      <c r="C528" s="12">
        <v>2289</v>
      </c>
    </row>
    <row r="529" spans="3:3" x14ac:dyDescent="0.8">
      <c r="C529" s="12">
        <v>65</v>
      </c>
    </row>
    <row r="530" spans="3:3" x14ac:dyDescent="0.8">
      <c r="C530" s="12">
        <v>3777</v>
      </c>
    </row>
    <row r="531" spans="3:3" x14ac:dyDescent="0.8">
      <c r="C531" s="12">
        <v>184</v>
      </c>
    </row>
    <row r="532" spans="3:3" x14ac:dyDescent="0.8">
      <c r="C532" s="12">
        <v>85</v>
      </c>
    </row>
    <row r="533" spans="3:3" x14ac:dyDescent="0.8">
      <c r="C533" s="12">
        <v>144</v>
      </c>
    </row>
    <row r="534" spans="3:3" x14ac:dyDescent="0.8">
      <c r="C534" s="12">
        <v>1902</v>
      </c>
    </row>
    <row r="535" spans="3:3" x14ac:dyDescent="0.8">
      <c r="C535" s="12">
        <v>105</v>
      </c>
    </row>
    <row r="536" spans="3:3" x14ac:dyDescent="0.8">
      <c r="C536" s="12">
        <v>132</v>
      </c>
    </row>
    <row r="537" spans="3:3" x14ac:dyDescent="0.8">
      <c r="C537" s="12">
        <v>96</v>
      </c>
    </row>
    <row r="538" spans="3:3" x14ac:dyDescent="0.8">
      <c r="C538" s="12">
        <v>114</v>
      </c>
    </row>
    <row r="539" spans="3:3" x14ac:dyDescent="0.8">
      <c r="C539" s="12">
        <v>203</v>
      </c>
    </row>
    <row r="540" spans="3:3" x14ac:dyDescent="0.8">
      <c r="C540" s="12">
        <v>1559</v>
      </c>
    </row>
    <row r="541" spans="3:3" x14ac:dyDescent="0.8">
      <c r="C541" s="12">
        <v>1548</v>
      </c>
    </row>
    <row r="542" spans="3:3" x14ac:dyDescent="0.8">
      <c r="C542" s="12">
        <v>80</v>
      </c>
    </row>
    <row r="543" spans="3:3" x14ac:dyDescent="0.8">
      <c r="C543" s="12">
        <v>131</v>
      </c>
    </row>
    <row r="544" spans="3:3" x14ac:dyDescent="0.8">
      <c r="C544" s="12">
        <v>112</v>
      </c>
    </row>
    <row r="545" spans="3:3" x14ac:dyDescent="0.8">
      <c r="C545" s="12">
        <v>155</v>
      </c>
    </row>
    <row r="546" spans="3:3" x14ac:dyDescent="0.8">
      <c r="C546" s="12">
        <v>266</v>
      </c>
    </row>
    <row r="547" spans="3:3" x14ac:dyDescent="0.8">
      <c r="C547" s="12">
        <v>155</v>
      </c>
    </row>
    <row r="548" spans="3:3" x14ac:dyDescent="0.8">
      <c r="C548" s="12">
        <v>207</v>
      </c>
    </row>
    <row r="549" spans="3:3" x14ac:dyDescent="0.8">
      <c r="C549" s="12">
        <v>245</v>
      </c>
    </row>
    <row r="550" spans="3:3" x14ac:dyDescent="0.8">
      <c r="C550" s="12">
        <v>1573</v>
      </c>
    </row>
    <row r="551" spans="3:3" x14ac:dyDescent="0.8">
      <c r="C551" s="12">
        <v>114</v>
      </c>
    </row>
    <row r="552" spans="3:3" x14ac:dyDescent="0.8">
      <c r="C552" s="12">
        <v>93</v>
      </c>
    </row>
    <row r="553" spans="3:3" x14ac:dyDescent="0.8">
      <c r="C553" s="12">
        <v>1681</v>
      </c>
    </row>
    <row r="554" spans="3:3" x14ac:dyDescent="0.8">
      <c r="C554" s="12">
        <v>32</v>
      </c>
    </row>
    <row r="555" spans="3:3" x14ac:dyDescent="0.8">
      <c r="C555" s="12">
        <v>135</v>
      </c>
    </row>
    <row r="556" spans="3:3" x14ac:dyDescent="0.8">
      <c r="C556" s="12">
        <v>140</v>
      </c>
    </row>
    <row r="557" spans="3:3" x14ac:dyDescent="0.8">
      <c r="C557" s="12">
        <v>92</v>
      </c>
    </row>
    <row r="558" spans="3:3" x14ac:dyDescent="0.8">
      <c r="C558" s="12">
        <v>1015</v>
      </c>
    </row>
    <row r="559" spans="3:3" x14ac:dyDescent="0.8">
      <c r="C559" s="12">
        <v>323</v>
      </c>
    </row>
    <row r="560" spans="3:3" x14ac:dyDescent="0.8">
      <c r="C560" s="12">
        <v>2326</v>
      </c>
    </row>
    <row r="561" spans="3:3" x14ac:dyDescent="0.8">
      <c r="C561" s="12">
        <v>381</v>
      </c>
    </row>
    <row r="562" spans="3:3" x14ac:dyDescent="0.8">
      <c r="C562" s="12">
        <v>480</v>
      </c>
    </row>
    <row r="563" spans="3:3" x14ac:dyDescent="0.8">
      <c r="C563" s="12">
        <v>226</v>
      </c>
    </row>
    <row r="564" spans="3:3" x14ac:dyDescent="0.8">
      <c r="C564" s="12">
        <v>241</v>
      </c>
    </row>
    <row r="565" spans="3:3" x14ac:dyDescent="0.8">
      <c r="C565" s="12">
        <v>132</v>
      </c>
    </row>
    <row r="566" spans="3:3" x14ac:dyDescent="0.8">
      <c r="C566" s="12">
        <v>2043</v>
      </c>
    </row>
  </sheetData>
  <mergeCells count="2">
    <mergeCell ref="I1:J1"/>
    <mergeCell ref="L1:M1"/>
  </mergeCells>
  <conditionalFormatting sqref="B1">
    <cfRule type="cellIs" dxfId="9" priority="7" operator="equal">
      <formula>"live"</formula>
    </cfRule>
    <cfRule type="cellIs" dxfId="8" priority="8" operator="equal">
      <formula>"canceled"</formula>
    </cfRule>
    <cfRule type="cellIs" dxfId="7" priority="9" operator="equal">
      <formula>"successful"</formula>
    </cfRule>
    <cfRule type="cellIs" dxfId="6" priority="10" operator="equal">
      <formula>"failed"</formula>
    </cfRule>
  </conditionalFormatting>
  <conditionalFormatting sqref="B1:B1048576">
    <cfRule type="containsText" dxfId="5" priority="2" operator="containsText" text="successful">
      <formula>NOT(ISERROR(SEARCH("successful",B1)))</formula>
    </cfRule>
  </conditionalFormatting>
  <conditionalFormatting sqref="E1">
    <cfRule type="cellIs" dxfId="4" priority="3" operator="equal">
      <formula>"live"</formula>
    </cfRule>
    <cfRule type="cellIs" dxfId="3" priority="4" operator="equal">
      <formula>"canceled"</formula>
    </cfRule>
    <cfRule type="cellIs" dxfId="2" priority="5" operator="equal">
      <formula>"successful"</formula>
    </cfRule>
    <cfRule type="cellIs" dxfId="1" priority="6" operator="equal">
      <formula>"failed"</formula>
    </cfRule>
  </conditionalFormatting>
  <conditionalFormatting sqref="E1:E1048576">
    <cfRule type="containsText" dxfId="0" priority="1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PT1</vt:lpstr>
      <vt:lpstr>PT2</vt:lpstr>
      <vt:lpstr>PT3</vt:lpstr>
      <vt:lpstr>Goal Ranges</vt:lpstr>
      <vt:lpstr>STAT</vt:lpstr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MISHA BORUNDA</cp:lastModifiedBy>
  <dcterms:created xsi:type="dcterms:W3CDTF">2021-09-29T18:52:28Z</dcterms:created>
  <dcterms:modified xsi:type="dcterms:W3CDTF">2023-10-05T23:26:05Z</dcterms:modified>
</cp:coreProperties>
</file>