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schram/Desktop/"/>
    </mc:Choice>
  </mc:AlternateContent>
  <xr:revisionPtr revIDLastSave="0" documentId="13_ncr:1_{A3231BD2-CE54-B942-BDF6-FA7FD0EDE575}" xr6:coauthVersionLast="33" xr6:coauthVersionMax="33" xr10:uidLastSave="{00000000-0000-0000-0000-000000000000}"/>
  <bookViews>
    <workbookView xWindow="0" yWindow="460" windowWidth="32000" windowHeight="16060" activeTab="2" xr2:uid="{00000000-000D-0000-FFFF-FFFF00000000}"/>
  </bookViews>
  <sheets>
    <sheet name="Sept2017" sheetId="1" r:id="rId1"/>
    <sheet name="August2017" sheetId="2" r:id="rId2"/>
    <sheet name="July2017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3" l="1"/>
  <c r="AI5" i="3"/>
  <c r="AI6" i="3"/>
  <c r="AI7" i="3"/>
  <c r="AI8" i="3"/>
  <c r="AI9" i="3"/>
  <c r="AI10" i="3"/>
  <c r="AI3" i="3"/>
  <c r="AI4" i="2"/>
  <c r="AI5" i="2"/>
  <c r="AI6" i="2"/>
  <c r="AI7" i="2"/>
  <c r="AI8" i="2"/>
  <c r="AI9" i="2"/>
  <c r="AI10" i="2"/>
  <c r="AI11" i="2"/>
  <c r="AI12" i="2"/>
  <c r="AI13" i="2"/>
  <c r="AI14" i="2"/>
  <c r="AI15" i="2"/>
  <c r="AI3" i="2"/>
  <c r="AI4" i="1"/>
  <c r="AI5" i="1"/>
  <c r="AI6" i="1"/>
  <c r="AI7" i="1"/>
  <c r="AI8" i="1"/>
  <c r="AI9" i="1"/>
  <c r="AI10" i="1"/>
  <c r="AI11" i="1"/>
  <c r="AI12" i="1"/>
  <c r="AI13" i="1"/>
  <c r="AI14" i="1"/>
  <c r="AI3" i="1"/>
  <c r="AM4" i="1" l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AJ4" i="1"/>
  <c r="AJ5" i="1"/>
  <c r="AJ6" i="1"/>
  <c r="AJ7" i="1"/>
  <c r="AJ8" i="1"/>
  <c r="AJ9" i="1"/>
  <c r="AJ10" i="1"/>
  <c r="AJ11" i="1"/>
  <c r="AJ12" i="1"/>
  <c r="AJ13" i="1"/>
  <c r="AJ14" i="1"/>
  <c r="AG11" i="1"/>
  <c r="AG7" i="1"/>
  <c r="AG13" i="1"/>
  <c r="AG14" i="1"/>
  <c r="AG9" i="1"/>
  <c r="AG4" i="1"/>
  <c r="AG3" i="1"/>
  <c r="AG12" i="1"/>
  <c r="AG10" i="1"/>
  <c r="AG8" i="1"/>
  <c r="AG5" i="1"/>
  <c r="AG6" i="1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AM3" i="2"/>
  <c r="AJ4" i="2"/>
  <c r="AJ5" i="2"/>
  <c r="AJ6" i="2"/>
  <c r="AJ7" i="2"/>
  <c r="AJ8" i="2"/>
  <c r="AJ9" i="2"/>
  <c r="AJ10" i="2"/>
  <c r="AJ11" i="2"/>
  <c r="AJ12" i="2"/>
  <c r="AJ13" i="2"/>
  <c r="AJ14" i="2"/>
  <c r="AJ15" i="2"/>
  <c r="AG8" i="2"/>
  <c r="AG9" i="2"/>
  <c r="AG10" i="2"/>
  <c r="AG15" i="2"/>
  <c r="AG3" i="2"/>
  <c r="AG7" i="2"/>
  <c r="AG11" i="2"/>
  <c r="AG4" i="2"/>
  <c r="AG12" i="2"/>
  <c r="AG13" i="2"/>
  <c r="AG14" i="2"/>
  <c r="AG6" i="2"/>
  <c r="AG5" i="2"/>
  <c r="AJ3" i="1"/>
  <c r="BO3" i="1" s="1"/>
  <c r="BI3" i="1"/>
  <c r="BP3" i="1"/>
  <c r="AS3" i="2"/>
  <c r="AJ3" i="2"/>
  <c r="BK3" i="2" s="1"/>
  <c r="BM3" i="2"/>
  <c r="BP3" i="2"/>
  <c r="BP10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AM9" i="3"/>
  <c r="AM4" i="3"/>
  <c r="AM5" i="3"/>
  <c r="AM6" i="3"/>
  <c r="AM7" i="3"/>
  <c r="AM8" i="3"/>
  <c r="AM10" i="3"/>
  <c r="AM3" i="3"/>
  <c r="AS3" i="1" l="1"/>
  <c r="BA3" i="1"/>
  <c r="BM3" i="1"/>
  <c r="AX3" i="1"/>
  <c r="AO3" i="1"/>
  <c r="AW3" i="1"/>
  <c r="BE3" i="1"/>
  <c r="AP3" i="1"/>
  <c r="AT3" i="1"/>
  <c r="BB3" i="1"/>
  <c r="BF3" i="1"/>
  <c r="BJ3" i="1"/>
  <c r="BN3" i="1"/>
  <c r="AM3" i="1"/>
  <c r="AQ3" i="1"/>
  <c r="AU3" i="1"/>
  <c r="AY3" i="1"/>
  <c r="BC3" i="1"/>
  <c r="BG3" i="1"/>
  <c r="BK3" i="1"/>
  <c r="AN3" i="1"/>
  <c r="AR3" i="1"/>
  <c r="AV3" i="1"/>
  <c r="AZ3" i="1"/>
  <c r="BD3" i="1"/>
  <c r="BH3" i="1"/>
  <c r="BL3" i="1"/>
  <c r="BO3" i="2"/>
  <c r="AO3" i="2"/>
  <c r="AW3" i="2"/>
  <c r="BA3" i="2"/>
  <c r="BE3" i="2"/>
  <c r="BI3" i="2"/>
  <c r="AP3" i="2"/>
  <c r="AT3" i="2"/>
  <c r="AX3" i="2"/>
  <c r="BB3" i="2"/>
  <c r="BF3" i="2"/>
  <c r="BJ3" i="2"/>
  <c r="BN3" i="2"/>
  <c r="AQ3" i="2"/>
  <c r="AU3" i="2"/>
  <c r="AY3" i="2"/>
  <c r="BC3" i="2"/>
  <c r="BG3" i="2"/>
  <c r="AN3" i="2"/>
  <c r="AR3" i="2"/>
  <c r="AV3" i="2"/>
  <c r="AZ3" i="2"/>
  <c r="BD3" i="2"/>
  <c r="BH3" i="2"/>
  <c r="BL3" i="2"/>
  <c r="AG3" i="3"/>
  <c r="AG5" i="3"/>
  <c r="AG9" i="3"/>
  <c r="AG10" i="3"/>
  <c r="AG8" i="3"/>
  <c r="AG7" i="3"/>
  <c r="AG4" i="3"/>
  <c r="AG6" i="3"/>
  <c r="AJ4" i="3" l="1"/>
  <c r="AJ5" i="3"/>
  <c r="AJ6" i="3"/>
  <c r="AJ7" i="3"/>
  <c r="AJ8" i="3"/>
  <c r="AJ9" i="3"/>
  <c r="AJ10" i="3"/>
  <c r="AJ3" i="3" l="1"/>
</calcChain>
</file>

<file path=xl/sharedStrings.xml><?xml version="1.0" encoding="utf-8"?>
<sst xmlns="http://schemas.openxmlformats.org/spreadsheetml/2006/main" count="281" uniqueCount="75">
  <si>
    <t>LK_09_3162018_42.qgd</t>
  </si>
  <si>
    <t>DA_09_3162018_41.qgd</t>
  </si>
  <si>
    <t>SJ_09_3162018_40.qgd</t>
  </si>
  <si>
    <t>SL_09_3162018_39.qgd</t>
  </si>
  <si>
    <t>BO_09_3162018_38.qgd</t>
  </si>
  <si>
    <t>FI_09_3162018_37.qgd</t>
  </si>
  <si>
    <t>YB_09_3162018_36.qgd</t>
  </si>
  <si>
    <t>FLBS_09_3162018_35.qgd</t>
  </si>
  <si>
    <t>BD_09_3162018_34.qgd</t>
  </si>
  <si>
    <t>WB_09_3162018_33.qgd</t>
  </si>
  <si>
    <t>WF_09_3162018_32.qgd</t>
  </si>
  <si>
    <t>Average</t>
  </si>
  <si>
    <t>%RSD</t>
  </si>
  <si>
    <t>Maximum</t>
  </si>
  <si>
    <t>Minimum</t>
  </si>
  <si>
    <t>Std. Dev.</t>
  </si>
  <si>
    <t>C12:0</t>
  </si>
  <si>
    <t>C14:0</t>
  </si>
  <si>
    <t>iso-C15:0</t>
  </si>
  <si>
    <t>C15:0</t>
  </si>
  <si>
    <t>C15:1</t>
  </si>
  <si>
    <t>C16:0</t>
  </si>
  <si>
    <t>C16:1w9</t>
  </si>
  <si>
    <t>C16:1w7c</t>
  </si>
  <si>
    <t>C16:2</t>
  </si>
  <si>
    <t>C16:2w6</t>
  </si>
  <si>
    <t>C17:0</t>
  </si>
  <si>
    <t>C16:3w3</t>
  </si>
  <si>
    <t>C18:0</t>
  </si>
  <si>
    <t>C18:1w9c</t>
  </si>
  <si>
    <t>C18:1w7c</t>
  </si>
  <si>
    <t>C18:2w6c</t>
  </si>
  <si>
    <t>C18:3w6</t>
  </si>
  <si>
    <t>C19:0</t>
  </si>
  <si>
    <t>C18:3w3</t>
  </si>
  <si>
    <t>C18:4w3</t>
  </si>
  <si>
    <t>C20:0</t>
  </si>
  <si>
    <t>C20:4w6</t>
  </si>
  <si>
    <t>C20:4w2</t>
  </si>
  <si>
    <t>C20:5w3</t>
  </si>
  <si>
    <t>C22:0</t>
  </si>
  <si>
    <t>C22:1w9c</t>
  </si>
  <si>
    <t>C22:6w3</t>
  </si>
  <si>
    <t>C24:0</t>
  </si>
  <si>
    <t>C26:0</t>
  </si>
  <si>
    <t>C28:0</t>
  </si>
  <si>
    <t>LK_08_3162018_29.qgd</t>
  </si>
  <si>
    <t>WF_08_3162018_17.qgd</t>
  </si>
  <si>
    <t>WS_08_3162018_28.qgd</t>
  </si>
  <si>
    <t>DA_08_3162018_27.qgd</t>
  </si>
  <si>
    <t>SJ_08_3162018_26.qgd</t>
  </si>
  <si>
    <t>SL_08_3162018_25.qgd</t>
  </si>
  <si>
    <t>BO_08_3162018_24.qgd</t>
  </si>
  <si>
    <t>FI_08_3162018_23.qgd</t>
  </si>
  <si>
    <t>BB_08_3162018_22.qgd</t>
  </si>
  <si>
    <t>YB_08_3162018_21.qgd</t>
  </si>
  <si>
    <t>FLBS_08_3162018_20.qgd</t>
  </si>
  <si>
    <t>BD_08_3162018_19.qgd</t>
  </si>
  <si>
    <t>WB_08_3162018_18.qgd</t>
  </si>
  <si>
    <t>SJ_07_3162018_14.qgd</t>
  </si>
  <si>
    <t>SL_07_3162018_13.qgd</t>
  </si>
  <si>
    <t>BO_07_3162018_12.qgd</t>
  </si>
  <si>
    <t>FI_07_3162018_11.qgd</t>
  </si>
  <si>
    <t>YB_07_3162018_10.qgd</t>
  </si>
  <si>
    <t>FLBS_07_3162018_9.qgd</t>
  </si>
  <si>
    <t>BD_07_3162018_8.qgd</t>
  </si>
  <si>
    <t>WB_07_3162018_7.qgd</t>
  </si>
  <si>
    <t>-----</t>
  </si>
  <si>
    <t>WS_09_3162018_1.qgd</t>
  </si>
  <si>
    <t>Weight (mg)</t>
  </si>
  <si>
    <t>Recovery (%)</t>
  </si>
  <si>
    <t>Volume GC vial (ul)</t>
  </si>
  <si>
    <t>dilution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</si>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</sst>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 (Body)_x0000_"/>
    </font>
    <font>
      <sz val="11"/>
      <color theme="1"/>
      <name val="Calibri (Body)_x0000_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Border="1"/>
    <xf numFmtId="2" fontId="4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9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I3" sqref="AI3:AI14"/>
    </sheetView>
  </sheetViews>
  <sheetFormatPr baseColWidth="10" defaultColWidth="8.83203125" defaultRowHeight="15"/>
  <cols>
    <col min="1" max="1" width="23.33203125" bestFit="1" customWidth="1"/>
    <col min="38" max="38" width="21.83203125" bestFit="1" customWidth="1"/>
  </cols>
  <sheetData>
    <row r="1" spans="1:68">
      <c r="A1" t="s">
        <v>73</v>
      </c>
      <c r="AG1" s="7"/>
      <c r="AL1" t="s">
        <v>74</v>
      </c>
    </row>
    <row r="2" spans="1:68" ht="4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G2" s="1" t="s">
        <v>69</v>
      </c>
      <c r="AH2" s="1" t="s">
        <v>71</v>
      </c>
      <c r="AI2" s="1" t="s">
        <v>70</v>
      </c>
      <c r="AJ2" s="2" t="s">
        <v>72</v>
      </c>
      <c r="AK2" s="2"/>
      <c r="AL2" s="3"/>
      <c r="AM2" t="s">
        <v>16</v>
      </c>
      <c r="AN2" t="s">
        <v>17</v>
      </c>
      <c r="AO2" t="s">
        <v>18</v>
      </c>
      <c r="AP2" t="s">
        <v>19</v>
      </c>
      <c r="AQ2" t="s">
        <v>20</v>
      </c>
      <c r="AR2" t="s">
        <v>21</v>
      </c>
      <c r="AS2" t="s">
        <v>22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29</v>
      </c>
      <c r="BA2" t="s">
        <v>30</v>
      </c>
      <c r="BB2" t="s">
        <v>31</v>
      </c>
      <c r="BC2" t="s">
        <v>32</v>
      </c>
      <c r="BD2" t="s">
        <v>33</v>
      </c>
      <c r="BE2" t="s">
        <v>34</v>
      </c>
      <c r="BF2" t="s">
        <v>35</v>
      </c>
      <c r="BG2" t="s">
        <v>36</v>
      </c>
      <c r="BH2" t="s">
        <v>37</v>
      </c>
      <c r="BI2" t="s">
        <v>38</v>
      </c>
      <c r="BJ2" t="s">
        <v>39</v>
      </c>
      <c r="BK2" t="s">
        <v>40</v>
      </c>
      <c r="BL2" t="s">
        <v>41</v>
      </c>
      <c r="BM2" t="s">
        <v>42</v>
      </c>
      <c r="BN2" t="s">
        <v>43</v>
      </c>
      <c r="BO2" t="s">
        <v>44</v>
      </c>
      <c r="BP2" t="s">
        <v>45</v>
      </c>
    </row>
    <row r="3" spans="1:68">
      <c r="A3" t="s">
        <v>8</v>
      </c>
      <c r="B3">
        <v>0.17419999999999999</v>
      </c>
      <c r="C3">
        <v>3.6791</v>
      </c>
      <c r="D3">
        <v>6.3899999999999998E-2</v>
      </c>
      <c r="E3">
        <v>0.34560000000000002</v>
      </c>
      <c r="F3">
        <v>0.33579999999999999</v>
      </c>
      <c r="G3">
        <v>19.008600000000001</v>
      </c>
      <c r="H3">
        <v>0.79620000000000002</v>
      </c>
      <c r="I3">
        <v>18.123000000000001</v>
      </c>
      <c r="J3">
        <v>7.8399999999999997E-2</v>
      </c>
      <c r="K3">
        <v>0.85650000000000004</v>
      </c>
      <c r="L3">
        <v>0.14399999999999999</v>
      </c>
      <c r="M3">
        <v>1.3275999999999999</v>
      </c>
      <c r="N3">
        <v>1.5785</v>
      </c>
      <c r="O3">
        <v>6.0134999999999996</v>
      </c>
      <c r="P3">
        <v>2.0289999999999999</v>
      </c>
      <c r="Q3">
        <v>5.1901999999999999</v>
      </c>
      <c r="R3">
        <v>1.1272</v>
      </c>
      <c r="S3">
        <v>56.553899999999999</v>
      </c>
      <c r="T3">
        <v>5.2674000000000003</v>
      </c>
      <c r="U3">
        <v>2.4424000000000001</v>
      </c>
      <c r="V3">
        <v>0.18709999999999999</v>
      </c>
      <c r="W3">
        <v>0.50360000000000005</v>
      </c>
      <c r="X3">
        <v>0.50360000000000005</v>
      </c>
      <c r="Y3">
        <v>6.2168000000000001</v>
      </c>
      <c r="Z3">
        <v>0.35770000000000002</v>
      </c>
      <c r="AA3">
        <v>0.19600000000000001</v>
      </c>
      <c r="AB3">
        <v>0.31180000000000002</v>
      </c>
      <c r="AC3">
        <v>0.43140000000000001</v>
      </c>
      <c r="AD3">
        <v>0.1108</v>
      </c>
      <c r="AE3">
        <v>6.2899999999999998E-2</v>
      </c>
      <c r="AG3" s="8">
        <f>34.69-0.7</f>
        <v>33.989999999999995</v>
      </c>
      <c r="AH3" s="4">
        <v>1500</v>
      </c>
      <c r="AI3" s="5">
        <f>S3/46.2</f>
        <v>1.2241103896103895</v>
      </c>
      <c r="AJ3" s="4">
        <f>1/1.5</f>
        <v>0.66666666666666663</v>
      </c>
      <c r="AK3" s="4"/>
      <c r="AL3" t="s">
        <v>8</v>
      </c>
      <c r="AM3" s="3">
        <f>(((B3*$AH3)/($AG3*$AJ3))/1000)*(1/$AI3)</f>
        <v>9.4201739016324983E-3</v>
      </c>
      <c r="AN3" s="3">
        <f t="shared" ref="AN3:BP3" si="0">(((C3*$AH3)/($AG3*$AJ3))/1000)*(1/$AI3)</f>
        <v>0.1989538564953853</v>
      </c>
      <c r="AO3" s="3">
        <f t="shared" si="0"/>
        <v>3.4555058112188098E-3</v>
      </c>
      <c r="AP3" s="3">
        <f t="shared" si="0"/>
        <v>1.8688932838141166E-2</v>
      </c>
      <c r="AQ3" s="3">
        <f t="shared" si="0"/>
        <v>1.8158980460207766E-2</v>
      </c>
      <c r="AR3" s="3">
        <f t="shared" si="0"/>
        <v>1.0279237521617193</v>
      </c>
      <c r="AS3" s="3">
        <f t="shared" si="0"/>
        <v>4.3055926868425916E-2</v>
      </c>
      <c r="AT3" s="3">
        <f t="shared" si="0"/>
        <v>0.9800333617639827</v>
      </c>
      <c r="AU3" s="3">
        <f t="shared" si="0"/>
        <v>4.2396190234672082E-3</v>
      </c>
      <c r="AV3" s="3">
        <f t="shared" si="0"/>
        <v>4.6316756295914085E-2</v>
      </c>
      <c r="AW3" s="3">
        <f t="shared" si="0"/>
        <v>7.7870553492254864E-3</v>
      </c>
      <c r="AX3" s="3">
        <f t="shared" si="0"/>
        <v>7.1792324177998301E-2</v>
      </c>
      <c r="AY3" s="3">
        <f t="shared" si="0"/>
        <v>8.536018658855854E-2</v>
      </c>
      <c r="AZ3" s="3">
        <f t="shared" si="0"/>
        <v>0.3251906759900518</v>
      </c>
      <c r="BA3" s="3">
        <f t="shared" si="0"/>
        <v>0.10972177294151744</v>
      </c>
      <c r="BB3" s="3">
        <f t="shared" si="0"/>
        <v>0.2806692685663203</v>
      </c>
      <c r="BC3" s="3">
        <f t="shared" si="0"/>
        <v>6.0955338816992832E-2</v>
      </c>
      <c r="BD3" s="3">
        <f t="shared" si="0"/>
        <v>3.0582524271844664</v>
      </c>
      <c r="BE3" s="3">
        <f t="shared" si="0"/>
        <v>0.28484399546187728</v>
      </c>
      <c r="BF3" s="3">
        <f t="shared" si="0"/>
        <v>0.13207711100658562</v>
      </c>
      <c r="BG3" s="3">
        <f t="shared" si="0"/>
        <v>1.0117764276667281E-2</v>
      </c>
      <c r="BH3" s="3">
        <f t="shared" si="0"/>
        <v>2.7233063012985798E-2</v>
      </c>
      <c r="BI3" s="3">
        <f t="shared" si="0"/>
        <v>2.7233063012985798E-2</v>
      </c>
      <c r="BJ3" s="3">
        <f t="shared" si="0"/>
        <v>0.33618448399350698</v>
      </c>
      <c r="BK3" s="3">
        <f t="shared" si="0"/>
        <v>1.9343261794569144E-2</v>
      </c>
      <c r="BL3" s="3">
        <f t="shared" si="0"/>
        <v>1.0599047558668024E-2</v>
      </c>
      <c r="BM3" s="3">
        <f t="shared" si="0"/>
        <v>1.6861137902003519E-2</v>
      </c>
      <c r="BN3" s="3">
        <f t="shared" si="0"/>
        <v>2.3328719983721356E-2</v>
      </c>
      <c r="BO3" s="3">
        <f t="shared" si="0"/>
        <v>5.9917064770429436E-3</v>
      </c>
      <c r="BP3" s="3">
        <f t="shared" si="0"/>
        <v>3.4014290379602986E-3</v>
      </c>
    </row>
    <row r="4" spans="1:68">
      <c r="A4" t="s">
        <v>4</v>
      </c>
      <c r="B4">
        <v>9.5799999999999996E-2</v>
      </c>
      <c r="C4">
        <v>0.67589999999999995</v>
      </c>
      <c r="D4">
        <v>1.9900000000000001E-2</v>
      </c>
      <c r="E4">
        <v>9.4600000000000004E-2</v>
      </c>
      <c r="F4">
        <v>0.1045</v>
      </c>
      <c r="G4">
        <v>3.7271000000000001</v>
      </c>
      <c r="H4">
        <v>0.2261</v>
      </c>
      <c r="I4">
        <v>4.2412000000000001</v>
      </c>
      <c r="J4">
        <v>1.8700000000000001E-2</v>
      </c>
      <c r="K4">
        <v>9.1399999999999995E-2</v>
      </c>
      <c r="L4">
        <v>4.19E-2</v>
      </c>
      <c r="M4">
        <v>3.5099999999999999E-2</v>
      </c>
      <c r="N4">
        <v>0.64080000000000004</v>
      </c>
      <c r="O4">
        <v>1.5323</v>
      </c>
      <c r="P4">
        <v>0.34210000000000002</v>
      </c>
      <c r="Q4">
        <v>0.82520000000000004</v>
      </c>
      <c r="R4">
        <v>0.17549999999999999</v>
      </c>
      <c r="S4">
        <v>51.876300000000001</v>
      </c>
      <c r="T4">
        <v>0.35260000000000002</v>
      </c>
      <c r="U4">
        <v>0.24529999999999999</v>
      </c>
      <c r="V4">
        <v>4.9500000000000002E-2</v>
      </c>
      <c r="W4">
        <v>9.7900000000000001E-2</v>
      </c>
      <c r="X4">
        <v>9.7900000000000001E-2</v>
      </c>
      <c r="Y4">
        <v>0.66820000000000002</v>
      </c>
      <c r="Z4">
        <v>5.5899999999999998E-2</v>
      </c>
      <c r="AA4" t="s">
        <v>67</v>
      </c>
      <c r="AB4">
        <v>3.4200000000000001E-2</v>
      </c>
      <c r="AC4">
        <v>5.2900000000000003E-2</v>
      </c>
      <c r="AD4">
        <v>2.5499999999999998E-2</v>
      </c>
      <c r="AE4">
        <v>1.47E-2</v>
      </c>
      <c r="AG4" s="8">
        <f>42.44-0.97</f>
        <v>41.47</v>
      </c>
      <c r="AH4" s="4">
        <v>1500</v>
      </c>
      <c r="AI4" s="5">
        <f t="shared" ref="AI4:AI14" si="1">S4/46.2</f>
        <v>1.1228636363636364</v>
      </c>
      <c r="AJ4" s="4">
        <f t="shared" ref="AJ4:AJ14" si="2">1/1.5</f>
        <v>0.66666666666666663</v>
      </c>
      <c r="AL4" t="s">
        <v>4</v>
      </c>
      <c r="AM4" s="3">
        <f t="shared" ref="AM4:AM14" si="3">(((B4*$AH4)/($AG4*$AJ4))/1000)*(1/$AI4)</f>
        <v>4.6289977988906075E-3</v>
      </c>
      <c r="AN4" s="3">
        <f t="shared" ref="AN4:AN14" si="4">(((C4*$AH4)/($AG4*$AJ4))/1000)*(1/$AI4)</f>
        <v>3.2659077372339897E-2</v>
      </c>
      <c r="AO4" s="3">
        <f t="shared" ref="AO4:AO14" si="5">(((D4*$AH4)/($AG4*$AJ4))/1000)*(1/$AI4)</f>
        <v>9.6155591020796564E-4</v>
      </c>
      <c r="AP4" s="3">
        <f t="shared" ref="AP4:AP14" si="6">(((E4*$AH4)/($AG4*$AJ4))/1000)*(1/$AI4)</f>
        <v>4.5710145279232945E-3</v>
      </c>
      <c r="AQ4" s="3">
        <f t="shared" ref="AQ4:AQ14" si="7">(((F4*$AH4)/($AG4*$AJ4))/1000)*(1/$AI4)</f>
        <v>5.0493765134036386E-3</v>
      </c>
      <c r="AR4" s="3">
        <f t="shared" ref="AR4:AR14" si="8">(((G4*$AH4)/($AG4*$AJ4))/1000)*(1/$AI4)</f>
        <v>0.1800912076852316</v>
      </c>
      <c r="AS4" s="3">
        <f t="shared" ref="AS4:AS14" si="9">(((H4*$AH4)/($AG4*$AJ4))/1000)*(1/$AI4)</f>
        <v>1.0925014638091509E-2</v>
      </c>
      <c r="AT4" s="3">
        <f t="shared" ref="AT4:AT14" si="10">(((I4*$AH4)/($AG4*$AJ4))/1000)*(1/$AI4)</f>
        <v>0.2049322073554786</v>
      </c>
      <c r="AU4" s="3">
        <f t="shared" ref="AU4:AU14" si="11">(((J4*$AH4)/($AG4*$AJ4))/1000)*(1/$AI4)</f>
        <v>9.0357263924065103E-4</v>
      </c>
      <c r="AV4" s="3">
        <f t="shared" ref="AV4:AV14" si="12">(((K4*$AH4)/($AG4*$AJ4))/1000)*(1/$AI4)</f>
        <v>4.416392472010454E-3</v>
      </c>
      <c r="AW4" s="3">
        <f t="shared" ref="AW4:AW14" si="13">(((L4*$AH4)/($AG4*$AJ4))/1000)*(1/$AI4)</f>
        <v>2.0245825446087318E-3</v>
      </c>
      <c r="AX4" s="3">
        <f t="shared" ref="AX4:AX14" si="14">(((M4*$AH4)/($AG4*$AJ4))/1000)*(1/$AI4)</f>
        <v>1.6960106757939492E-3</v>
      </c>
      <c r="AY4" s="3">
        <f t="shared" ref="AY4:AY14" si="15">(((N4*$AH4)/($AG4*$AJ4))/1000)*(1/$AI4)</f>
        <v>3.0963066696545954E-2</v>
      </c>
      <c r="AZ4" s="3">
        <f t="shared" ref="AZ4:AZ14" si="16">(((O4*$AH4)/($AG4*$AJ4))/1000)*(1/$AI4)</f>
        <v>7.4039805086013349E-2</v>
      </c>
      <c r="BA4" s="3">
        <f t="shared" ref="BA4:BA14" si="17">(((P4*$AH4)/($AG4*$AJ4))/1000)*(1/$AI4)</f>
        <v>1.6530064164931909E-2</v>
      </c>
      <c r="BB4" s="3">
        <f t="shared" ref="BB4:BB14" si="18">(((Q4*$AH4)/($AG4*$AJ4))/1000)*(1/$AI4)</f>
        <v>3.9873162668523282E-2</v>
      </c>
      <c r="BC4" s="3">
        <f t="shared" ref="BC4:BC14" si="19">(((R4*$AH4)/($AG4*$AJ4))/1000)*(1/$AI4)</f>
        <v>8.4800533789697475E-3</v>
      </c>
      <c r="BD4" s="3">
        <f t="shared" ref="BD4:BD14" si="20">(((S4*$AH4)/($AG4*$AJ4))/1000)*(1/$AI4)</f>
        <v>2.5066312997347482</v>
      </c>
      <c r="BE4" s="3">
        <f t="shared" ref="BE4:BE14" si="21">(((T4*$AH4)/($AG4*$AJ4))/1000)*(1/$AI4)</f>
        <v>1.7037417785895917E-2</v>
      </c>
      <c r="BF4" s="3">
        <f t="shared" ref="BF4:BF14" si="22">(((U4*$AH4)/($AG4*$AJ4))/1000)*(1/$AI4)</f>
        <v>1.1852746973568543E-2</v>
      </c>
      <c r="BG4" s="3">
        <f t="shared" ref="BG4:BG14" si="23">(((V4*$AH4)/($AG4*$AJ4))/1000)*(1/$AI4)</f>
        <v>2.3918099274017235E-3</v>
      </c>
      <c r="BH4" s="3">
        <f t="shared" ref="BH4:BH14" si="24">(((W4*$AH4)/($AG4*$AJ4))/1000)*(1/$AI4)</f>
        <v>4.730468523083408E-3</v>
      </c>
      <c r="BI4" s="3">
        <f t="shared" ref="BI4:BI14" si="25">(((X4*$AH4)/($AG4*$AJ4))/1000)*(1/$AI4)</f>
        <v>4.730468523083408E-3</v>
      </c>
      <c r="BJ4" s="3">
        <f t="shared" ref="BJ4:BJ14" si="26">(((Y4*$AH4)/($AG4*$AJ4))/1000)*(1/$AI4)</f>
        <v>3.2287018050299633E-2</v>
      </c>
      <c r="BK4" s="3">
        <f t="shared" ref="BK4:BK14" si="27">(((Z4*$AH4)/($AG4*$AJ4))/1000)*(1/$AI4)</f>
        <v>2.7010540392274004E-3</v>
      </c>
      <c r="BL4" s="3" t="e">
        <f t="shared" ref="BL4:BL14" si="28">(((AA4*$AH4)/($AG4*$AJ4))/1000)*(1/$AI4)</f>
        <v>#VALUE!</v>
      </c>
      <c r="BM4" s="3">
        <f t="shared" ref="BM4:BM14" si="29">(((AB4*$AH4)/($AG4*$AJ4))/1000)*(1/$AI4)</f>
        <v>1.6525232225684636E-3</v>
      </c>
      <c r="BN4" s="3">
        <f t="shared" ref="BN4:BN14" si="30">(((AC4*$AH4)/($AG4*$AJ4))/1000)*(1/$AI4)</f>
        <v>2.5560958618091149E-3</v>
      </c>
      <c r="BO4" s="3">
        <f t="shared" ref="BO4:BO14" si="31">(((AD4*$AH4)/($AG4*$AJ4))/1000)*(1/$AI4)</f>
        <v>1.2321445080554333E-3</v>
      </c>
      <c r="BP4" s="3">
        <f t="shared" ref="BP4:BP14" si="32">(((AE4*$AH4)/($AG4*$AJ4))/1000)*(1/$AI4)</f>
        <v>7.1029506934960278E-4</v>
      </c>
    </row>
    <row r="5" spans="1:68">
      <c r="A5" t="s">
        <v>1</v>
      </c>
      <c r="B5">
        <v>0.27229999999999999</v>
      </c>
      <c r="C5">
        <v>1.5985</v>
      </c>
      <c r="D5">
        <v>3.56E-2</v>
      </c>
      <c r="E5">
        <v>0.20649999999999999</v>
      </c>
      <c r="F5">
        <v>0.12640000000000001</v>
      </c>
      <c r="G5">
        <v>8.2009000000000007</v>
      </c>
      <c r="H5">
        <v>0.46339999999999998</v>
      </c>
      <c r="I5">
        <v>9.9533000000000005</v>
      </c>
      <c r="J5">
        <v>2.7099999999999999E-2</v>
      </c>
      <c r="K5">
        <v>0.2437</v>
      </c>
      <c r="L5">
        <v>7.3999999999999996E-2</v>
      </c>
      <c r="M5">
        <v>9.3399999999999997E-2</v>
      </c>
      <c r="N5">
        <v>0.97019999999999995</v>
      </c>
      <c r="O5">
        <v>2.6722000000000001</v>
      </c>
      <c r="P5">
        <v>1.1564000000000001</v>
      </c>
      <c r="Q5">
        <v>2.0036999999999998</v>
      </c>
      <c r="R5">
        <v>0.26369999999999999</v>
      </c>
      <c r="S5">
        <v>50.561599999999999</v>
      </c>
      <c r="T5">
        <v>1.1014999999999999</v>
      </c>
      <c r="U5">
        <v>0.54390000000000005</v>
      </c>
      <c r="V5">
        <v>9.4E-2</v>
      </c>
      <c r="W5">
        <v>0.21029999999999999</v>
      </c>
      <c r="X5">
        <v>0.2001</v>
      </c>
      <c r="Y5">
        <v>1.4842</v>
      </c>
      <c r="Z5">
        <v>0.14380000000000001</v>
      </c>
      <c r="AA5">
        <v>0.1051</v>
      </c>
      <c r="AB5">
        <v>6.8199999999999997E-2</v>
      </c>
      <c r="AC5">
        <v>0.18290000000000001</v>
      </c>
      <c r="AD5">
        <v>7.0800000000000002E-2</v>
      </c>
      <c r="AE5">
        <v>3.5499999999999997E-2</v>
      </c>
      <c r="AG5" s="8">
        <f>41.64-0.96</f>
        <v>40.68</v>
      </c>
      <c r="AH5" s="4">
        <v>1500</v>
      </c>
      <c r="AI5" s="5">
        <f t="shared" si="1"/>
        <v>1.0944069264069263</v>
      </c>
      <c r="AJ5" s="4">
        <f t="shared" si="2"/>
        <v>0.66666666666666663</v>
      </c>
      <c r="AL5" t="s">
        <v>1</v>
      </c>
      <c r="AM5" s="3">
        <f t="shared" si="3"/>
        <v>1.3761646006217459E-2</v>
      </c>
      <c r="AN5" s="3">
        <f t="shared" si="4"/>
        <v>8.078586537252519E-2</v>
      </c>
      <c r="AO5" s="3">
        <f t="shared" si="5"/>
        <v>1.7991722285029071E-3</v>
      </c>
      <c r="AP5" s="3">
        <f t="shared" si="6"/>
        <v>1.0436209696231751E-2</v>
      </c>
      <c r="AQ5" s="3">
        <f t="shared" si="7"/>
        <v>6.3880721821002106E-3</v>
      </c>
      <c r="AR5" s="3">
        <f t="shared" si="8"/>
        <v>0.41446155979577221</v>
      </c>
      <c r="AS5" s="3">
        <f t="shared" si="9"/>
        <v>2.3419562097984473E-2</v>
      </c>
      <c r="AT5" s="3">
        <f t="shared" si="10"/>
        <v>0.50302530735837048</v>
      </c>
      <c r="AU5" s="3">
        <f t="shared" si="11"/>
        <v>1.3695945896749658E-3</v>
      </c>
      <c r="AV5" s="3">
        <f t="shared" si="12"/>
        <v>1.23162435979258E-2</v>
      </c>
      <c r="AW5" s="3">
        <f t="shared" si="13"/>
        <v>3.739852385090313E-3</v>
      </c>
      <c r="AX5" s="3">
        <f t="shared" si="14"/>
        <v>4.7203001725329083E-3</v>
      </c>
      <c r="AY5" s="3">
        <f t="shared" si="15"/>
        <v>4.9032497081278659E-2</v>
      </c>
      <c r="AZ5" s="3">
        <f t="shared" si="16"/>
        <v>0.13504910193835584</v>
      </c>
      <c r="BA5" s="3">
        <f t="shared" si="17"/>
        <v>5.8442774298897812E-2</v>
      </c>
      <c r="BB5" s="3">
        <f t="shared" si="18"/>
        <v>0.10126408410818187</v>
      </c>
      <c r="BC5" s="3">
        <f t="shared" si="19"/>
        <v>1.3327014512815073E-2</v>
      </c>
      <c r="BD5" s="3">
        <f t="shared" si="20"/>
        <v>2.5553097345132749</v>
      </c>
      <c r="BE5" s="3">
        <f t="shared" si="21"/>
        <v>5.5668208137526737E-2</v>
      </c>
      <c r="BF5" s="3">
        <f t="shared" si="22"/>
        <v>2.7487915030413798E-2</v>
      </c>
      <c r="BG5" s="3">
        <f t="shared" si="23"/>
        <v>4.7506232999795861E-3</v>
      </c>
      <c r="BH5" s="3">
        <f t="shared" si="24"/>
        <v>1.0628256170060713E-2</v>
      </c>
      <c r="BI5" s="3">
        <f t="shared" si="25"/>
        <v>1.0112763003467182E-2</v>
      </c>
      <c r="BJ5" s="3">
        <f t="shared" si="26"/>
        <v>7.5009309593932982E-2</v>
      </c>
      <c r="BK5" s="3">
        <f t="shared" si="27"/>
        <v>7.2674428780538786E-3</v>
      </c>
      <c r="BL5" s="3">
        <f t="shared" si="28"/>
        <v>5.3116011577431337E-3</v>
      </c>
      <c r="BM5" s="3">
        <f t="shared" si="29"/>
        <v>3.4467288197724227E-3</v>
      </c>
      <c r="BN5" s="3">
        <f t="shared" si="30"/>
        <v>9.2435000166624093E-3</v>
      </c>
      <c r="BO5" s="3">
        <f t="shared" si="31"/>
        <v>3.5781290387080287E-3</v>
      </c>
      <c r="BP5" s="3">
        <f t="shared" si="32"/>
        <v>1.7941183739284604E-3</v>
      </c>
    </row>
    <row r="6" spans="1:68">
      <c r="A6" t="s">
        <v>5</v>
      </c>
      <c r="B6">
        <v>7.3200000000000001E-2</v>
      </c>
      <c r="C6">
        <v>0.71960000000000002</v>
      </c>
      <c r="D6">
        <v>1.9E-2</v>
      </c>
      <c r="E6">
        <v>0.1055</v>
      </c>
      <c r="F6">
        <v>9.1499999999999998E-2</v>
      </c>
      <c r="G6">
        <v>4.0185000000000004</v>
      </c>
      <c r="H6">
        <v>0.18679999999999999</v>
      </c>
      <c r="I6">
        <v>4.3478000000000003</v>
      </c>
      <c r="J6">
        <v>1.09E-2</v>
      </c>
      <c r="K6">
        <v>0.1409</v>
      </c>
      <c r="L6">
        <v>4.0800000000000003E-2</v>
      </c>
      <c r="M6">
        <v>4.6199999999999998E-2</v>
      </c>
      <c r="N6">
        <v>0.62329999999999997</v>
      </c>
      <c r="O6">
        <v>1.7663</v>
      </c>
      <c r="P6">
        <v>0.56320000000000003</v>
      </c>
      <c r="Q6">
        <v>1.4571000000000001</v>
      </c>
      <c r="R6">
        <v>0.15409999999999999</v>
      </c>
      <c r="S6">
        <v>50.524000000000001</v>
      </c>
      <c r="T6">
        <v>0.626</v>
      </c>
      <c r="U6">
        <v>0.38030000000000003</v>
      </c>
      <c r="V6">
        <v>6.93E-2</v>
      </c>
      <c r="W6">
        <v>8.3199999999999996E-2</v>
      </c>
      <c r="X6">
        <v>8.3199999999999996E-2</v>
      </c>
      <c r="Y6">
        <v>0.96</v>
      </c>
      <c r="Z6">
        <v>6.7900000000000002E-2</v>
      </c>
      <c r="AA6">
        <v>3.78E-2</v>
      </c>
      <c r="AB6">
        <v>3.73E-2</v>
      </c>
      <c r="AC6">
        <v>0.1037</v>
      </c>
      <c r="AD6">
        <v>2.2200000000000001E-2</v>
      </c>
      <c r="AE6">
        <v>1.4200000000000001E-2</v>
      </c>
      <c r="AG6" s="8">
        <f>43.41-1.75</f>
        <v>41.66</v>
      </c>
      <c r="AH6" s="4">
        <v>1500</v>
      </c>
      <c r="AI6" s="5">
        <f t="shared" si="1"/>
        <v>1.0935930735930735</v>
      </c>
      <c r="AJ6" s="4">
        <f t="shared" si="2"/>
        <v>0.66666666666666663</v>
      </c>
      <c r="AL6" t="s">
        <v>5</v>
      </c>
      <c r="AM6" s="3">
        <f t="shared" si="3"/>
        <v>3.6150855786043026E-3</v>
      </c>
      <c r="AN6" s="3">
        <f t="shared" si="4"/>
        <v>3.5538464239940663E-2</v>
      </c>
      <c r="AO6" s="3">
        <f t="shared" si="5"/>
        <v>9.3834188515685448E-4</v>
      </c>
      <c r="AP6" s="3">
        <f t="shared" si="6"/>
        <v>5.2102667833709556E-3</v>
      </c>
      <c r="AQ6" s="3">
        <f t="shared" si="7"/>
        <v>4.5188569732553781E-3</v>
      </c>
      <c r="AR6" s="3">
        <f t="shared" si="8"/>
        <v>0.1984593087106748</v>
      </c>
      <c r="AS6" s="3">
        <f t="shared" si="9"/>
        <v>9.2253823235421278E-3</v>
      </c>
      <c r="AT6" s="3">
        <f t="shared" si="10"/>
        <v>0.21472225517289328</v>
      </c>
      <c r="AU6" s="3">
        <f t="shared" si="11"/>
        <v>5.3831192358998507E-4</v>
      </c>
      <c r="AV6" s="3">
        <f t="shared" si="12"/>
        <v>6.9585458746632004E-3</v>
      </c>
      <c r="AW6" s="3">
        <f t="shared" si="13"/>
        <v>2.0149657323368245E-3</v>
      </c>
      <c r="AX6" s="3">
        <f t="shared" si="14"/>
        <v>2.2816523733814043E-3</v>
      </c>
      <c r="AY6" s="3">
        <f t="shared" si="15"/>
        <v>3.078255247464565E-2</v>
      </c>
      <c r="AZ6" s="3">
        <f t="shared" si="16"/>
        <v>8.7231224829081702E-2</v>
      </c>
      <c r="BA6" s="3">
        <f t="shared" si="17"/>
        <v>2.7814428932649501E-2</v>
      </c>
      <c r="BB6" s="3">
        <f t="shared" si="18"/>
        <v>7.1960945308529103E-2</v>
      </c>
      <c r="BC6" s="3">
        <f t="shared" si="19"/>
        <v>7.6104465527721717E-3</v>
      </c>
      <c r="BD6" s="3">
        <f t="shared" si="20"/>
        <v>2.4951992318771015</v>
      </c>
      <c r="BE6" s="3">
        <f t="shared" si="21"/>
        <v>3.0915895795167948E-2</v>
      </c>
      <c r="BF6" s="3">
        <f t="shared" si="22"/>
        <v>1.8781653627639571E-2</v>
      </c>
      <c r="BG6" s="3">
        <f t="shared" si="23"/>
        <v>3.4224785600721064E-3</v>
      </c>
      <c r="BH6" s="3">
        <f t="shared" si="24"/>
        <v>4.108949728686858E-3</v>
      </c>
      <c r="BI6" s="3">
        <f t="shared" si="25"/>
        <v>4.108949728686858E-3</v>
      </c>
      <c r="BJ6" s="3">
        <f t="shared" si="26"/>
        <v>4.7410958407925287E-2</v>
      </c>
      <c r="BK6" s="3">
        <f t="shared" si="27"/>
        <v>3.3533375790605491E-3</v>
      </c>
      <c r="BL6" s="3">
        <f t="shared" si="28"/>
        <v>1.8668064873120583E-3</v>
      </c>
      <c r="BM6" s="3">
        <f t="shared" si="29"/>
        <v>1.8421132798079308E-3</v>
      </c>
      <c r="BN6" s="3">
        <f t="shared" si="30"/>
        <v>5.1213712363560966E-3</v>
      </c>
      <c r="BO6" s="3">
        <f t="shared" si="31"/>
        <v>1.0963784131832722E-3</v>
      </c>
      <c r="BP6" s="3">
        <f t="shared" si="32"/>
        <v>7.0128709311722821E-4</v>
      </c>
    </row>
    <row r="7" spans="1:68">
      <c r="A7" t="s">
        <v>7</v>
      </c>
      <c r="B7">
        <v>1.0708</v>
      </c>
      <c r="C7">
        <v>4.3906000000000001</v>
      </c>
      <c r="D7">
        <v>0.1867</v>
      </c>
      <c r="E7">
        <v>1.0732999999999999</v>
      </c>
      <c r="F7">
        <v>0.60089999999999999</v>
      </c>
      <c r="G7">
        <v>19.925799999999999</v>
      </c>
      <c r="H7">
        <v>2.7907000000000002</v>
      </c>
      <c r="I7">
        <v>17.0808</v>
      </c>
      <c r="J7">
        <v>4.8899999999999999E-2</v>
      </c>
      <c r="K7">
        <v>0.55700000000000005</v>
      </c>
      <c r="L7">
        <v>0.35299999999999998</v>
      </c>
      <c r="M7">
        <v>0.43890000000000001</v>
      </c>
      <c r="N7">
        <v>3.3410000000000002</v>
      </c>
      <c r="O7">
        <v>10.720700000000001</v>
      </c>
      <c r="P7">
        <v>1.6361000000000001</v>
      </c>
      <c r="Q7">
        <v>5.2828999999999997</v>
      </c>
      <c r="R7">
        <v>0.59450000000000003</v>
      </c>
      <c r="S7">
        <v>56.428699999999999</v>
      </c>
      <c r="T7">
        <v>2.3586</v>
      </c>
      <c r="U7">
        <v>0.7349</v>
      </c>
      <c r="V7">
        <v>0.27179999999999999</v>
      </c>
      <c r="W7">
        <v>0.41199999999999998</v>
      </c>
      <c r="X7">
        <v>0.41199999999999998</v>
      </c>
      <c r="Y7">
        <v>2.1581999999999999</v>
      </c>
      <c r="Z7">
        <v>0.40889999999999999</v>
      </c>
      <c r="AA7">
        <v>0.64410000000000001</v>
      </c>
      <c r="AB7">
        <v>0.1991</v>
      </c>
      <c r="AC7">
        <v>0.59530000000000005</v>
      </c>
      <c r="AD7">
        <v>0.1666</v>
      </c>
      <c r="AE7">
        <v>5.8500000000000003E-2</v>
      </c>
      <c r="AG7" s="8">
        <f>36.22-0.05</f>
        <v>36.17</v>
      </c>
      <c r="AH7" s="4">
        <v>1500</v>
      </c>
      <c r="AI7" s="5">
        <f t="shared" si="1"/>
        <v>1.2214004329004329</v>
      </c>
      <c r="AJ7" s="4">
        <f t="shared" si="2"/>
        <v>0.66666666666666663</v>
      </c>
      <c r="AL7" t="s">
        <v>7</v>
      </c>
      <c r="AM7" s="3">
        <f t="shared" si="3"/>
        <v>5.4536128247090372E-2</v>
      </c>
      <c r="AN7" s="3">
        <f t="shared" si="4"/>
        <v>0.2236144234980155</v>
      </c>
      <c r="AO7" s="3">
        <f t="shared" si="5"/>
        <v>9.508680560078234E-3</v>
      </c>
      <c r="AP7" s="3">
        <f t="shared" si="6"/>
        <v>5.4663453910722921E-2</v>
      </c>
      <c r="AQ7" s="3">
        <f t="shared" si="7"/>
        <v>3.0603996510717789E-2</v>
      </c>
      <c r="AR7" s="3">
        <f t="shared" si="8"/>
        <v>1.0148262833637216</v>
      </c>
      <c r="AS7" s="3">
        <f t="shared" si="9"/>
        <v>0.14213109179973393</v>
      </c>
      <c r="AT7" s="3">
        <f t="shared" si="10"/>
        <v>0.86992967814988909</v>
      </c>
      <c r="AU7" s="3">
        <f t="shared" si="11"/>
        <v>2.4904899806525208E-3</v>
      </c>
      <c r="AV7" s="3">
        <f t="shared" si="12"/>
        <v>2.8368157857330354E-2</v>
      </c>
      <c r="AW7" s="3">
        <f t="shared" si="13"/>
        <v>1.7978383704914926E-2</v>
      </c>
      <c r="AX7" s="3">
        <f t="shared" si="14"/>
        <v>2.2353293507329067E-2</v>
      </c>
      <c r="AY7" s="3">
        <f t="shared" si="15"/>
        <v>0.17015801687852908</v>
      </c>
      <c r="AZ7" s="3">
        <f t="shared" si="16"/>
        <v>0.54600809684215712</v>
      </c>
      <c r="BA7" s="3">
        <f t="shared" si="17"/>
        <v>8.3327007307680764E-2</v>
      </c>
      <c r="BB7" s="3">
        <f t="shared" si="18"/>
        <v>0.26905949936174239</v>
      </c>
      <c r="BC7" s="3">
        <f t="shared" si="19"/>
        <v>3.0278042811818479E-2</v>
      </c>
      <c r="BD7" s="3">
        <f t="shared" si="20"/>
        <v>2.8739286701686484</v>
      </c>
      <c r="BE7" s="3">
        <f t="shared" si="21"/>
        <v>0.12012412409748541</v>
      </c>
      <c r="BF7" s="3">
        <f t="shared" si="22"/>
        <v>3.7428652081422036E-2</v>
      </c>
      <c r="BG7" s="3">
        <f t="shared" si="23"/>
        <v>1.3842846150129961E-2</v>
      </c>
      <c r="BH7" s="3">
        <f t="shared" si="24"/>
        <v>2.0983269366642916E-2</v>
      </c>
      <c r="BI7" s="3">
        <f t="shared" si="25"/>
        <v>2.0983269366642916E-2</v>
      </c>
      <c r="BJ7" s="3">
        <f t="shared" si="26"/>
        <v>0.10991769890070081</v>
      </c>
      <c r="BK7" s="3">
        <f t="shared" si="27"/>
        <v>2.0825385543738563E-2</v>
      </c>
      <c r="BL7" s="3">
        <f t="shared" si="28"/>
        <v>3.2804183978288111E-2</v>
      </c>
      <c r="BM7" s="3">
        <f t="shared" si="29"/>
        <v>1.014021585169564E-2</v>
      </c>
      <c r="BN7" s="3">
        <f t="shared" si="30"/>
        <v>3.0318787024180893E-2</v>
      </c>
      <c r="BO7" s="3">
        <f t="shared" si="31"/>
        <v>8.484982224472597E-3</v>
      </c>
      <c r="BP7" s="3">
        <f t="shared" si="32"/>
        <v>2.9794205290014819E-3</v>
      </c>
    </row>
    <row r="8" spans="1:68">
      <c r="A8" t="s">
        <v>0</v>
      </c>
      <c r="B8">
        <v>0.37209999999999999</v>
      </c>
      <c r="C8">
        <v>2.2355</v>
      </c>
      <c r="D8">
        <v>7.5300000000000006E-2</v>
      </c>
      <c r="E8">
        <v>0.56630000000000003</v>
      </c>
      <c r="F8">
        <v>0.24349999999999999</v>
      </c>
      <c r="G8">
        <v>12.294499999999999</v>
      </c>
      <c r="H8">
        <v>1.3255999999999999</v>
      </c>
      <c r="I8">
        <v>12.2204</v>
      </c>
      <c r="J8">
        <v>5.3400000000000003E-2</v>
      </c>
      <c r="K8">
        <v>0.30890000000000001</v>
      </c>
      <c r="L8">
        <v>0.1804</v>
      </c>
      <c r="M8">
        <v>0.41820000000000002</v>
      </c>
      <c r="N8">
        <v>1.4197</v>
      </c>
      <c r="O8">
        <v>4.4340999999999999</v>
      </c>
      <c r="P8">
        <v>1.2295</v>
      </c>
      <c r="Q8">
        <v>3.0918000000000001</v>
      </c>
      <c r="R8">
        <v>0.34139999999999998</v>
      </c>
      <c r="S8">
        <v>52.035400000000003</v>
      </c>
      <c r="T8">
        <v>2.2919</v>
      </c>
      <c r="U8">
        <v>0.55210000000000004</v>
      </c>
      <c r="V8">
        <v>0.1489</v>
      </c>
      <c r="W8">
        <v>0.25219999999999998</v>
      </c>
      <c r="X8">
        <v>0.25219999999999998</v>
      </c>
      <c r="Y8">
        <v>1.905</v>
      </c>
      <c r="Z8">
        <v>0.17480000000000001</v>
      </c>
      <c r="AA8">
        <v>0.3831</v>
      </c>
      <c r="AB8">
        <v>0.14430000000000001</v>
      </c>
      <c r="AC8">
        <v>0.43070000000000003</v>
      </c>
      <c r="AD8">
        <v>9.9400000000000002E-2</v>
      </c>
      <c r="AE8">
        <v>5.1200000000000002E-2</v>
      </c>
      <c r="AG8" s="8">
        <f>43.72-0.26</f>
        <v>43.46</v>
      </c>
      <c r="AH8" s="4">
        <v>1500</v>
      </c>
      <c r="AI8" s="5">
        <f t="shared" si="1"/>
        <v>1.1263073593073594</v>
      </c>
      <c r="AJ8" s="4">
        <f t="shared" si="2"/>
        <v>0.66666666666666663</v>
      </c>
      <c r="AL8" t="s">
        <v>0</v>
      </c>
      <c r="AM8" s="3">
        <f t="shared" si="3"/>
        <v>1.7103915580879616E-2</v>
      </c>
      <c r="AN8" s="3">
        <f t="shared" si="4"/>
        <v>0.10275679462793977</v>
      </c>
      <c r="AO8" s="3">
        <f t="shared" si="5"/>
        <v>3.4612331180871678E-3</v>
      </c>
      <c r="AP8" s="3">
        <f t="shared" si="6"/>
        <v>2.6030495548111068E-2</v>
      </c>
      <c r="AQ8" s="3">
        <f t="shared" si="7"/>
        <v>1.1192699392486393E-2</v>
      </c>
      <c r="AR8" s="3">
        <f t="shared" si="8"/>
        <v>0.56512789602022162</v>
      </c>
      <c r="AS8" s="3">
        <f t="shared" si="9"/>
        <v>6.093241196993824E-2</v>
      </c>
      <c r="AT8" s="3">
        <f t="shared" si="10"/>
        <v>0.56172182199564979</v>
      </c>
      <c r="AU8" s="3">
        <f t="shared" si="11"/>
        <v>2.4545796614323344E-3</v>
      </c>
      <c r="AV8" s="3">
        <f t="shared" si="12"/>
        <v>1.419886998907206E-2</v>
      </c>
      <c r="AW8" s="3">
        <f t="shared" si="13"/>
        <v>8.2922503918051154E-3</v>
      </c>
      <c r="AX8" s="3">
        <f t="shared" si="14"/>
        <v>1.9222944090093674E-2</v>
      </c>
      <c r="AY8" s="3">
        <f t="shared" si="15"/>
        <v>6.5257804219765625E-2</v>
      </c>
      <c r="AZ8" s="3">
        <f t="shared" si="16"/>
        <v>0.20381744713028302</v>
      </c>
      <c r="BA8" s="3">
        <f t="shared" si="17"/>
        <v>5.6515087897585296E-2</v>
      </c>
      <c r="BB8" s="3">
        <f t="shared" si="18"/>
        <v>0.1421174044422564</v>
      </c>
      <c r="BC8" s="3">
        <f t="shared" si="19"/>
        <v>1.5692762105112341E-2</v>
      </c>
      <c r="BD8" s="3">
        <f t="shared" si="20"/>
        <v>2.3918545789231476</v>
      </c>
      <c r="BE8" s="3">
        <f t="shared" si="21"/>
        <v>0.10534927202316043</v>
      </c>
      <c r="BF8" s="3">
        <f t="shared" si="22"/>
        <v>2.5377779608179621E-2</v>
      </c>
      <c r="BG8" s="3">
        <f t="shared" si="23"/>
        <v>6.8443241870276136E-3</v>
      </c>
      <c r="BH8" s="3">
        <f t="shared" si="24"/>
        <v>1.1592602820472558E-2</v>
      </c>
      <c r="BI8" s="3">
        <f t="shared" si="25"/>
        <v>1.1592602820472558E-2</v>
      </c>
      <c r="BJ8" s="3">
        <f t="shared" si="26"/>
        <v>8.7565060955591689E-2</v>
      </c>
      <c r="BK8" s="3">
        <f t="shared" si="27"/>
        <v>8.0348412887335588E-3</v>
      </c>
      <c r="BL8" s="3">
        <f t="shared" si="28"/>
        <v>1.7609540604770175E-2</v>
      </c>
      <c r="BM8" s="3">
        <f t="shared" si="29"/>
        <v>6.6328809952188369E-3</v>
      </c>
      <c r="BN8" s="3">
        <f t="shared" si="30"/>
        <v>1.9797517980878396E-2</v>
      </c>
      <c r="BO8" s="3">
        <f t="shared" si="31"/>
        <v>4.5690115795201129E-3</v>
      </c>
      <c r="BP8" s="3">
        <f t="shared" si="32"/>
        <v>2.3534546566542232E-3</v>
      </c>
    </row>
    <row r="9" spans="1:68">
      <c r="A9" t="s">
        <v>2</v>
      </c>
      <c r="B9">
        <v>0.1104</v>
      </c>
      <c r="C9">
        <v>1.2269000000000001</v>
      </c>
      <c r="D9">
        <v>2.5499999999999998E-2</v>
      </c>
      <c r="E9">
        <v>0.154</v>
      </c>
      <c r="F9">
        <v>0.16489999999999999</v>
      </c>
      <c r="G9">
        <v>5.4978999999999996</v>
      </c>
      <c r="H9">
        <v>0.33210000000000001</v>
      </c>
      <c r="I9">
        <v>5.5738000000000003</v>
      </c>
      <c r="J9">
        <v>2.63E-2</v>
      </c>
      <c r="K9">
        <v>0.2165</v>
      </c>
      <c r="L9">
        <v>6.2399999999999997E-2</v>
      </c>
      <c r="M9">
        <v>0.1038</v>
      </c>
      <c r="N9">
        <v>0.66239999999999999</v>
      </c>
      <c r="O9">
        <v>2.1219000000000001</v>
      </c>
      <c r="P9">
        <v>0.75719999999999998</v>
      </c>
      <c r="Q9">
        <v>2.1713</v>
      </c>
      <c r="R9">
        <v>0.24099999999999999</v>
      </c>
      <c r="S9">
        <v>51.698300000000003</v>
      </c>
      <c r="T9">
        <v>1.0995999999999999</v>
      </c>
      <c r="U9">
        <v>0.50890000000000002</v>
      </c>
      <c r="V9">
        <v>8.2000000000000003E-2</v>
      </c>
      <c r="W9">
        <v>0.15190000000000001</v>
      </c>
      <c r="X9">
        <v>0.15190000000000001</v>
      </c>
      <c r="Y9">
        <v>1.4641</v>
      </c>
      <c r="Z9">
        <v>0.1104</v>
      </c>
      <c r="AA9">
        <v>6.7799999999999999E-2</v>
      </c>
      <c r="AB9">
        <v>6.6699999999999995E-2</v>
      </c>
      <c r="AC9">
        <v>0.1187</v>
      </c>
      <c r="AD9">
        <v>3.0700000000000002E-2</v>
      </c>
      <c r="AE9">
        <v>1.89E-2</v>
      </c>
      <c r="AG9" s="8">
        <f>38.34-0.65</f>
        <v>37.690000000000005</v>
      </c>
      <c r="AH9" s="4">
        <v>1500</v>
      </c>
      <c r="AI9" s="5">
        <f t="shared" si="1"/>
        <v>1.1190108225108226</v>
      </c>
      <c r="AJ9" s="4">
        <f t="shared" si="2"/>
        <v>0.66666666666666663</v>
      </c>
      <c r="AL9" t="s">
        <v>2</v>
      </c>
      <c r="AM9" s="3">
        <f t="shared" si="3"/>
        <v>5.8896727856766942E-3</v>
      </c>
      <c r="AN9" s="3">
        <f t="shared" si="4"/>
        <v>6.5453256709662483E-2</v>
      </c>
      <c r="AO9" s="3">
        <f t="shared" si="5"/>
        <v>1.3603863771264105E-3</v>
      </c>
      <c r="AP9" s="3">
        <f t="shared" si="6"/>
        <v>8.2156667481359698E-3</v>
      </c>
      <c r="AQ9" s="3">
        <f t="shared" si="7"/>
        <v>8.7971652387507874E-3</v>
      </c>
      <c r="AR9" s="3">
        <f t="shared" si="8"/>
        <v>0.29330463775699184</v>
      </c>
      <c r="AS9" s="3">
        <f t="shared" si="9"/>
        <v>1.7717031993869842E-2</v>
      </c>
      <c r="AT9" s="3">
        <f t="shared" si="10"/>
        <v>0.29735378779714461</v>
      </c>
      <c r="AU9" s="3">
        <f t="shared" si="11"/>
        <v>1.4030651654284155E-3</v>
      </c>
      <c r="AV9" s="3">
        <f t="shared" si="12"/>
        <v>1.1549947084230112E-2</v>
      </c>
      <c r="AW9" s="3">
        <f t="shared" si="13"/>
        <v>3.3289454875563931E-3</v>
      </c>
      <c r="AX9" s="3">
        <f t="shared" si="14"/>
        <v>5.5375727821851536E-3</v>
      </c>
      <c r="AY9" s="3">
        <f t="shared" si="15"/>
        <v>3.5338036714060168E-2</v>
      </c>
      <c r="AZ9" s="3">
        <f t="shared" si="16"/>
        <v>0.11320015112253064</v>
      </c>
      <c r="BA9" s="3">
        <f t="shared" si="17"/>
        <v>4.0395473127847761E-2</v>
      </c>
      <c r="BB9" s="3">
        <f t="shared" si="18"/>
        <v>0.11583556630017942</v>
      </c>
      <c r="BC9" s="3">
        <f t="shared" si="19"/>
        <v>1.2856984975979018E-2</v>
      </c>
      <c r="BD9" s="3">
        <f t="shared" si="20"/>
        <v>2.7580260015919342</v>
      </c>
      <c r="BE9" s="3">
        <f t="shared" si="21"/>
        <v>5.8661994521105931E-2</v>
      </c>
      <c r="BF9" s="3">
        <f t="shared" si="22"/>
        <v>2.7149044208612954E-2</v>
      </c>
      <c r="BG9" s="3">
        <f t="shared" si="23"/>
        <v>4.3745758009555167E-3</v>
      </c>
      <c r="BH9" s="3">
        <f t="shared" si="24"/>
        <v>8.1036349288432074E-3</v>
      </c>
      <c r="BI9" s="3">
        <f t="shared" si="25"/>
        <v>8.1036349288432074E-3</v>
      </c>
      <c r="BJ9" s="3">
        <f t="shared" si="26"/>
        <v>7.8107517441206961E-2</v>
      </c>
      <c r="BK9" s="3">
        <f t="shared" si="27"/>
        <v>5.8896727856766942E-3</v>
      </c>
      <c r="BL9" s="3">
        <f t="shared" si="28"/>
        <v>3.6170273085949275E-3</v>
      </c>
      <c r="BM9" s="3">
        <f t="shared" si="29"/>
        <v>3.5583439746796701E-3</v>
      </c>
      <c r="BN9" s="3">
        <f t="shared" si="30"/>
        <v>6.3324652143099975E-3</v>
      </c>
      <c r="BO9" s="3">
        <f t="shared" si="31"/>
        <v>1.6377985010894434E-3</v>
      </c>
      <c r="BP9" s="3">
        <f t="shared" si="32"/>
        <v>1.0082863736348689E-3</v>
      </c>
    </row>
    <row r="10" spans="1:68">
      <c r="A10" t="s">
        <v>3</v>
      </c>
      <c r="B10">
        <v>6.7400000000000002E-2</v>
      </c>
      <c r="C10">
        <v>0.6583</v>
      </c>
      <c r="D10">
        <v>2.46E-2</v>
      </c>
      <c r="E10">
        <v>0.11940000000000001</v>
      </c>
      <c r="F10">
        <v>0.11</v>
      </c>
      <c r="G10">
        <v>4.7893999999999997</v>
      </c>
      <c r="H10">
        <v>0.23780000000000001</v>
      </c>
      <c r="I10">
        <v>3.8241000000000001</v>
      </c>
      <c r="J10">
        <v>1.4999999999999999E-2</v>
      </c>
      <c r="K10">
        <v>0.1047</v>
      </c>
      <c r="L10">
        <v>5.3100000000000001E-2</v>
      </c>
      <c r="M10">
        <v>8.3099999999999993E-2</v>
      </c>
      <c r="N10">
        <v>0.7742</v>
      </c>
      <c r="O10">
        <v>1.7213000000000001</v>
      </c>
      <c r="P10">
        <v>0.77380000000000004</v>
      </c>
      <c r="Q10">
        <v>1.4518</v>
      </c>
      <c r="R10">
        <v>0.1143</v>
      </c>
      <c r="S10">
        <v>49.192300000000003</v>
      </c>
      <c r="T10">
        <v>1.1207</v>
      </c>
      <c r="U10">
        <v>0.23</v>
      </c>
      <c r="V10">
        <v>8.6199999999999999E-2</v>
      </c>
      <c r="W10">
        <v>0.1033</v>
      </c>
      <c r="X10">
        <v>0.1033</v>
      </c>
      <c r="Y10">
        <v>0.66469999999999996</v>
      </c>
      <c r="Z10">
        <v>0.1047</v>
      </c>
      <c r="AA10">
        <v>7.0599999999999996E-2</v>
      </c>
      <c r="AB10">
        <v>2.7099999999999999E-2</v>
      </c>
      <c r="AC10">
        <v>8.1900000000000001E-2</v>
      </c>
      <c r="AD10">
        <v>2.35E-2</v>
      </c>
      <c r="AE10">
        <v>1.5800000000000002E-2</v>
      </c>
      <c r="AG10" s="8">
        <f>33.27</f>
        <v>33.270000000000003</v>
      </c>
      <c r="AH10" s="4">
        <v>1500</v>
      </c>
      <c r="AI10" s="5">
        <f t="shared" si="1"/>
        <v>1.0647683982683982</v>
      </c>
      <c r="AJ10" s="4">
        <f t="shared" si="2"/>
        <v>0.66666666666666663</v>
      </c>
      <c r="AL10" t="s">
        <v>3</v>
      </c>
      <c r="AM10" s="3">
        <f t="shared" si="3"/>
        <v>4.2808938660954124E-3</v>
      </c>
      <c r="AN10" s="3">
        <f t="shared" si="4"/>
        <v>4.1811757152086203E-2</v>
      </c>
      <c r="AO10" s="3">
        <f t="shared" si="5"/>
        <v>1.5624627463790375E-3</v>
      </c>
      <c r="AP10" s="3">
        <f t="shared" si="6"/>
        <v>7.5836606470592325E-3</v>
      </c>
      <c r="AQ10" s="3">
        <f t="shared" si="7"/>
        <v>6.986622036654234E-3</v>
      </c>
      <c r="AR10" s="3">
        <f t="shared" si="8"/>
        <v>0.30419752347592532</v>
      </c>
      <c r="AS10" s="3">
        <f t="shared" si="9"/>
        <v>1.5103806548330701E-2</v>
      </c>
      <c r="AT10" s="3">
        <f t="shared" si="10"/>
        <v>0.24288673936699501</v>
      </c>
      <c r="AU10" s="3">
        <f t="shared" si="11"/>
        <v>9.5272118681648634E-4</v>
      </c>
      <c r="AV10" s="3">
        <f t="shared" si="12"/>
        <v>6.6499938839790747E-3</v>
      </c>
      <c r="AW10" s="3">
        <f t="shared" si="13"/>
        <v>3.3726330013303619E-3</v>
      </c>
      <c r="AX10" s="3">
        <f t="shared" si="14"/>
        <v>5.2780753749633348E-3</v>
      </c>
      <c r="AY10" s="3">
        <f t="shared" si="15"/>
        <v>4.9173116188888248E-2</v>
      </c>
      <c r="AZ10" s="3">
        <f t="shared" si="16"/>
        <v>0.10932793192448122</v>
      </c>
      <c r="BA10" s="3">
        <f t="shared" si="17"/>
        <v>4.9147710290573153E-2</v>
      </c>
      <c r="BB10" s="3">
        <f t="shared" si="18"/>
        <v>9.2210707934678324E-2</v>
      </c>
      <c r="BC10" s="3">
        <f t="shared" si="19"/>
        <v>7.259735443541626E-3</v>
      </c>
      <c r="BD10" s="3">
        <f t="shared" si="20"/>
        <v>3.12443642921551</v>
      </c>
      <c r="BE10" s="3">
        <f t="shared" si="21"/>
        <v>7.1180975604349092E-2</v>
      </c>
      <c r="BF10" s="3">
        <f t="shared" si="22"/>
        <v>1.4608391531186123E-2</v>
      </c>
      <c r="BG10" s="3">
        <f t="shared" si="23"/>
        <v>5.4749710869054086E-3</v>
      </c>
      <c r="BH10" s="3">
        <f t="shared" si="24"/>
        <v>6.5610732398762046E-3</v>
      </c>
      <c r="BI10" s="3">
        <f t="shared" si="25"/>
        <v>6.5610732398762046E-3</v>
      </c>
      <c r="BJ10" s="3">
        <f t="shared" si="26"/>
        <v>4.2218251525127898E-2</v>
      </c>
      <c r="BK10" s="3">
        <f t="shared" si="27"/>
        <v>6.6499938839790747E-3</v>
      </c>
      <c r="BL10" s="3">
        <f t="shared" si="28"/>
        <v>4.4841410526162626E-3</v>
      </c>
      <c r="BM10" s="3">
        <f t="shared" si="29"/>
        <v>1.7212496108484519E-3</v>
      </c>
      <c r="BN10" s="3">
        <f t="shared" si="30"/>
        <v>5.2018576800180148E-3</v>
      </c>
      <c r="BO10" s="3">
        <f t="shared" si="31"/>
        <v>1.4925965260124954E-3</v>
      </c>
      <c r="BP10" s="3">
        <f t="shared" si="32"/>
        <v>1.0035329834466992E-3</v>
      </c>
    </row>
    <row r="11" spans="1:68">
      <c r="A11" t="s">
        <v>9</v>
      </c>
      <c r="B11">
        <v>0.12659999999999999</v>
      </c>
      <c r="C11">
        <v>2.9001000000000001</v>
      </c>
      <c r="D11">
        <v>3.15E-2</v>
      </c>
      <c r="E11">
        <v>0.19320000000000001</v>
      </c>
      <c r="F11">
        <v>0.15690000000000001</v>
      </c>
      <c r="G11">
        <v>13.4513</v>
      </c>
      <c r="H11">
        <v>0.2843</v>
      </c>
      <c r="I11">
        <v>15.847200000000001</v>
      </c>
      <c r="J11">
        <v>0.12520000000000001</v>
      </c>
      <c r="K11">
        <v>1.4633</v>
      </c>
      <c r="L11">
        <v>6.59E-2</v>
      </c>
      <c r="M11">
        <v>0.15260000000000001</v>
      </c>
      <c r="N11">
        <v>0.88819999999999999</v>
      </c>
      <c r="O11">
        <v>2.5945999999999998</v>
      </c>
      <c r="P11">
        <v>0.8004</v>
      </c>
      <c r="Q11">
        <v>2.4948999999999999</v>
      </c>
      <c r="R11">
        <v>0.43109999999999998</v>
      </c>
      <c r="S11">
        <v>51.704599999999999</v>
      </c>
      <c r="T11">
        <v>1.8833</v>
      </c>
      <c r="U11">
        <v>1.0385</v>
      </c>
      <c r="V11">
        <v>0.10580000000000001</v>
      </c>
      <c r="W11">
        <v>0.4738</v>
      </c>
      <c r="X11">
        <v>0.48320000000000002</v>
      </c>
      <c r="Y11">
        <v>8.2551000000000005</v>
      </c>
      <c r="Z11">
        <v>0.13950000000000001</v>
      </c>
      <c r="AA11">
        <v>4.2599999999999999E-2</v>
      </c>
      <c r="AB11">
        <v>0.23960000000000001</v>
      </c>
      <c r="AC11">
        <v>0.17979999999999999</v>
      </c>
      <c r="AD11">
        <v>6.3100000000000003E-2</v>
      </c>
      <c r="AE11">
        <v>0.12570000000000001</v>
      </c>
      <c r="AG11" s="8">
        <f>33.43-0.55</f>
        <v>32.880000000000003</v>
      </c>
      <c r="AH11" s="4">
        <v>1500</v>
      </c>
      <c r="AI11" s="5">
        <f t="shared" si="1"/>
        <v>1.119147186147186</v>
      </c>
      <c r="AJ11" s="4">
        <f t="shared" si="2"/>
        <v>0.66666666666666663</v>
      </c>
      <c r="AL11" t="s">
        <v>9</v>
      </c>
      <c r="AM11" s="3">
        <f t="shared" si="3"/>
        <v>7.7410025018316425E-3</v>
      </c>
      <c r="AN11" s="3">
        <f t="shared" si="4"/>
        <v>0.17732765683698226</v>
      </c>
      <c r="AO11" s="3">
        <f t="shared" si="5"/>
        <v>1.9260788215457881E-3</v>
      </c>
      <c r="AP11" s="3">
        <f t="shared" si="6"/>
        <v>1.1813283438814168E-2</v>
      </c>
      <c r="AQ11" s="3">
        <f t="shared" si="7"/>
        <v>9.5937068920804516E-3</v>
      </c>
      <c r="AR11" s="3">
        <f t="shared" si="8"/>
        <v>0.82248457308758294</v>
      </c>
      <c r="AS11" s="3">
        <f t="shared" si="9"/>
        <v>1.7383625681443415E-2</v>
      </c>
      <c r="AT11" s="3">
        <f t="shared" si="10"/>
        <v>0.96898273970794979</v>
      </c>
      <c r="AU11" s="3">
        <f t="shared" si="11"/>
        <v>7.6553989986518313E-3</v>
      </c>
      <c r="AV11" s="3">
        <f t="shared" si="12"/>
        <v>8.9474004430728643E-2</v>
      </c>
      <c r="AW11" s="3">
        <f t="shared" si="13"/>
        <v>4.0294791853926161E-3</v>
      </c>
      <c r="AX11" s="3">
        <f t="shared" si="14"/>
        <v>9.3307818465995975E-3</v>
      </c>
      <c r="AY11" s="3">
        <f t="shared" si="15"/>
        <v>5.4309308231649804E-2</v>
      </c>
      <c r="AZ11" s="3">
        <f t="shared" si="16"/>
        <v>0.15864774953595875</v>
      </c>
      <c r="BA11" s="3">
        <f t="shared" si="17"/>
        <v>4.8940745675087258E-2</v>
      </c>
      <c r="BB11" s="3">
        <f t="shared" si="18"/>
        <v>0.15255155720236782</v>
      </c>
      <c r="BC11" s="3">
        <f t="shared" si="19"/>
        <v>2.6359764443440931E-2</v>
      </c>
      <c r="BD11" s="3">
        <f t="shared" si="20"/>
        <v>3.1614963503649638</v>
      </c>
      <c r="BE11" s="3">
        <f t="shared" si="21"/>
        <v>0.11515505538467247</v>
      </c>
      <c r="BF11" s="3">
        <f t="shared" si="22"/>
        <v>6.3499455751596851E-2</v>
      </c>
      <c r="BG11" s="3">
        <f t="shared" si="23"/>
        <v>6.4691790260172832E-3</v>
      </c>
      <c r="BH11" s="3">
        <f t="shared" si="24"/>
        <v>2.8970671290425219E-2</v>
      </c>
      <c r="BI11" s="3">
        <f t="shared" si="25"/>
        <v>2.9545437668918251E-2</v>
      </c>
      <c r="BJ11" s="3">
        <f t="shared" si="26"/>
        <v>0.50476105649976621</v>
      </c>
      <c r="BK11" s="3">
        <f t="shared" si="27"/>
        <v>8.5297776382742066E-3</v>
      </c>
      <c r="BL11" s="3">
        <f t="shared" si="28"/>
        <v>2.6047923110428754E-3</v>
      </c>
      <c r="BM11" s="3">
        <f t="shared" si="29"/>
        <v>1.4650428115630821E-2</v>
      </c>
      <c r="BN11" s="3">
        <f t="shared" si="30"/>
        <v>1.0993935622664529E-2</v>
      </c>
      <c r="BO11" s="3">
        <f t="shared" si="31"/>
        <v>3.8582721790329914E-3</v>
      </c>
      <c r="BP11" s="3">
        <f t="shared" si="32"/>
        <v>7.685971678358907E-3</v>
      </c>
    </row>
    <row r="12" spans="1:68">
      <c r="A12" t="s">
        <v>10</v>
      </c>
      <c r="B12">
        <v>0.1653</v>
      </c>
      <c r="C12">
        <v>1.4791000000000001</v>
      </c>
      <c r="D12">
        <v>4.8599999999999997E-2</v>
      </c>
      <c r="E12">
        <v>0.25080000000000002</v>
      </c>
      <c r="F12">
        <v>0.1045</v>
      </c>
      <c r="G12">
        <v>9.3267000000000007</v>
      </c>
      <c r="H12">
        <v>0.64019999999999999</v>
      </c>
      <c r="I12">
        <v>9.3689</v>
      </c>
      <c r="J12">
        <v>2.3099999999999999E-2</v>
      </c>
      <c r="K12">
        <v>0.21579999999999999</v>
      </c>
      <c r="L12">
        <v>0.1016</v>
      </c>
      <c r="M12">
        <v>0.36720000000000003</v>
      </c>
      <c r="N12">
        <v>1.2309000000000001</v>
      </c>
      <c r="O12">
        <v>3.9100999999999999</v>
      </c>
      <c r="P12">
        <v>1.1309</v>
      </c>
      <c r="Q12">
        <v>3.1414</v>
      </c>
      <c r="R12">
        <v>0.35449999999999998</v>
      </c>
      <c r="S12">
        <v>53.873800000000003</v>
      </c>
      <c r="T12">
        <v>1.9866999999999999</v>
      </c>
      <c r="U12">
        <v>0.52</v>
      </c>
      <c r="V12">
        <v>0.46050000000000002</v>
      </c>
      <c r="W12">
        <v>0.26519999999999999</v>
      </c>
      <c r="X12">
        <v>0.26519999999999999</v>
      </c>
      <c r="Y12">
        <v>1.4575</v>
      </c>
      <c r="Z12">
        <v>0.7056</v>
      </c>
      <c r="AA12">
        <v>0.20119999999999999</v>
      </c>
      <c r="AB12">
        <v>0.11550000000000001</v>
      </c>
      <c r="AC12">
        <v>0.7419</v>
      </c>
      <c r="AD12">
        <v>0.49680000000000002</v>
      </c>
      <c r="AE12">
        <v>0.38440000000000002</v>
      </c>
      <c r="AG12" s="8">
        <f>52.52-0.49</f>
        <v>52.03</v>
      </c>
      <c r="AH12" s="4">
        <v>1500</v>
      </c>
      <c r="AI12" s="5">
        <f t="shared" si="1"/>
        <v>1.1660995670995671</v>
      </c>
      <c r="AJ12" s="4">
        <f t="shared" si="2"/>
        <v>0.66666666666666663</v>
      </c>
      <c r="AL12" t="s">
        <v>10</v>
      </c>
      <c r="AM12" s="3">
        <f t="shared" si="3"/>
        <v>6.1300767449340163E-3</v>
      </c>
      <c r="AN12" s="3">
        <f t="shared" si="4"/>
        <v>5.4851763541632813E-2</v>
      </c>
      <c r="AO12" s="3">
        <f t="shared" si="5"/>
        <v>1.8023093152074602E-3</v>
      </c>
      <c r="AP12" s="3">
        <f t="shared" si="6"/>
        <v>9.3008060957619574E-3</v>
      </c>
      <c r="AQ12" s="3">
        <f t="shared" si="7"/>
        <v>3.8753358732341475E-3</v>
      </c>
      <c r="AR12" s="3">
        <f t="shared" si="8"/>
        <v>0.3458765080276836</v>
      </c>
      <c r="AS12" s="3">
        <f t="shared" si="9"/>
        <v>2.3741531349708148E-2</v>
      </c>
      <c r="AT12" s="3">
        <f t="shared" si="10"/>
        <v>0.34744147619850152</v>
      </c>
      <c r="AU12" s="3">
        <f t="shared" si="11"/>
        <v>8.5665319303070652E-4</v>
      </c>
      <c r="AV12" s="3">
        <f t="shared" si="12"/>
        <v>8.002846712382097E-3</v>
      </c>
      <c r="AW12" s="3">
        <f t="shared" si="13"/>
        <v>3.7677906671826746E-3</v>
      </c>
      <c r="AX12" s="3">
        <f t="shared" si="14"/>
        <v>1.3617448159345256E-2</v>
      </c>
      <c r="AY12" s="3">
        <f t="shared" si="15"/>
        <v>4.5647377285779077E-2</v>
      </c>
      <c r="AZ12" s="3">
        <f t="shared" si="16"/>
        <v>0.14500431385581669</v>
      </c>
      <c r="BA12" s="3">
        <f t="shared" si="17"/>
        <v>4.1938921904693768E-2</v>
      </c>
      <c r="BB12" s="3">
        <f t="shared" si="18"/>
        <v>0.11649741734141392</v>
      </c>
      <c r="BC12" s="3">
        <f t="shared" si="19"/>
        <v>1.3146474325947422E-2</v>
      </c>
      <c r="BD12" s="3">
        <f t="shared" si="20"/>
        <v>1.9978858350951374</v>
      </c>
      <c r="BE12" s="3">
        <f t="shared" si="21"/>
        <v>7.3675883056021838E-2</v>
      </c>
      <c r="BF12" s="3">
        <f t="shared" si="22"/>
        <v>1.9283967981643609E-2</v>
      </c>
      <c r="BG12" s="3">
        <f t="shared" si="23"/>
        <v>1.7077437029897849E-2</v>
      </c>
      <c r="BH12" s="3">
        <f t="shared" si="24"/>
        <v>9.8348236706382406E-3</v>
      </c>
      <c r="BI12" s="3">
        <f t="shared" si="25"/>
        <v>9.8348236706382406E-3</v>
      </c>
      <c r="BJ12" s="3">
        <f t="shared" si="26"/>
        <v>5.4050737179318388E-2</v>
      </c>
      <c r="BK12" s="3">
        <f t="shared" si="27"/>
        <v>2.6166861168937947E-2</v>
      </c>
      <c r="BL12" s="3">
        <f t="shared" si="28"/>
        <v>7.4614122267436427E-3</v>
      </c>
      <c r="BM12" s="3">
        <f t="shared" si="29"/>
        <v>4.2832659651535323E-3</v>
      </c>
      <c r="BN12" s="3">
        <f t="shared" si="30"/>
        <v>2.7513030472271906E-2</v>
      </c>
      <c r="BO12" s="3">
        <f t="shared" si="31"/>
        <v>1.8423606333231819E-2</v>
      </c>
      <c r="BP12" s="3">
        <f t="shared" si="32"/>
        <v>1.4255302484891928E-2</v>
      </c>
    </row>
    <row r="13" spans="1:68">
      <c r="A13" t="s">
        <v>68</v>
      </c>
      <c r="B13">
        <v>0.22339999999999999</v>
      </c>
      <c r="C13">
        <v>1.7169000000000001</v>
      </c>
      <c r="D13">
        <v>4.9700000000000001E-2</v>
      </c>
      <c r="E13">
        <v>0.26939999999999997</v>
      </c>
      <c r="F13">
        <v>0.20019999999999999</v>
      </c>
      <c r="G13">
        <v>9.9298000000000002</v>
      </c>
      <c r="H13">
        <v>0.71150000000000002</v>
      </c>
      <c r="I13">
        <v>9.5012000000000008</v>
      </c>
      <c r="J13">
        <v>1.7399999999999999E-2</v>
      </c>
      <c r="K13">
        <v>0.34949999999999998</v>
      </c>
      <c r="L13">
        <v>0.1024</v>
      </c>
      <c r="M13">
        <v>0.64049999999999996</v>
      </c>
      <c r="N13">
        <v>1.2242999999999999</v>
      </c>
      <c r="O13">
        <v>3.8814000000000002</v>
      </c>
      <c r="P13">
        <v>1.2299</v>
      </c>
      <c r="Q13">
        <v>3.2930000000000001</v>
      </c>
      <c r="R13">
        <v>0.35949999999999999</v>
      </c>
      <c r="S13">
        <v>48.484900000000003</v>
      </c>
      <c r="T13">
        <v>2.5779999999999998</v>
      </c>
      <c r="U13">
        <v>0.59640000000000004</v>
      </c>
      <c r="V13">
        <v>0.1234</v>
      </c>
      <c r="W13">
        <v>0.26900000000000002</v>
      </c>
      <c r="X13">
        <v>0.26900000000000002</v>
      </c>
      <c r="Y13">
        <v>1.4053</v>
      </c>
      <c r="Z13">
        <v>0.1651</v>
      </c>
      <c r="AA13">
        <v>0.16</v>
      </c>
      <c r="AB13">
        <v>8.3599999999999994E-2</v>
      </c>
      <c r="AC13">
        <v>0.16350000000000001</v>
      </c>
      <c r="AD13">
        <v>3.8600000000000002E-2</v>
      </c>
      <c r="AE13">
        <v>1.6E-2</v>
      </c>
      <c r="AG13" s="8">
        <f>32.42-0.28</f>
        <v>32.14</v>
      </c>
      <c r="AH13" s="4">
        <v>1500</v>
      </c>
      <c r="AI13" s="5">
        <f t="shared" si="1"/>
        <v>1.04945670995671</v>
      </c>
      <c r="AJ13" s="4">
        <f t="shared" si="2"/>
        <v>0.66666666666666663</v>
      </c>
      <c r="AL13" t="s">
        <v>68</v>
      </c>
      <c r="AM13" s="3">
        <f t="shared" si="3"/>
        <v>1.4902368072581154E-2</v>
      </c>
      <c r="AN13" s="3">
        <f t="shared" si="4"/>
        <v>0.11452943484250039</v>
      </c>
      <c r="AO13" s="3">
        <f t="shared" si="5"/>
        <v>3.3153432999430761E-3</v>
      </c>
      <c r="AP13" s="3">
        <f t="shared" si="6"/>
        <v>1.7970895070516392E-2</v>
      </c>
      <c r="AQ13" s="3">
        <f t="shared" si="7"/>
        <v>1.3354763151883381E-2</v>
      </c>
      <c r="AR13" s="3">
        <f t="shared" si="8"/>
        <v>0.66238824748037761</v>
      </c>
      <c r="AS13" s="3">
        <f t="shared" si="9"/>
        <v>4.7462107805020103E-2</v>
      </c>
      <c r="AT13" s="3">
        <f t="shared" si="10"/>
        <v>0.63379758071265913</v>
      </c>
      <c r="AU13" s="3">
        <f t="shared" si="11"/>
        <v>1.1607036905233307E-3</v>
      </c>
      <c r="AV13" s="3">
        <f t="shared" si="12"/>
        <v>2.3314134473442764E-2</v>
      </c>
      <c r="AW13" s="3">
        <f t="shared" si="13"/>
        <v>6.8308079258384514E-3</v>
      </c>
      <c r="AX13" s="3">
        <f t="shared" si="14"/>
        <v>4.2725903090815698E-2</v>
      </c>
      <c r="AY13" s="3">
        <f t="shared" si="15"/>
        <v>8.1669513121132964E-2</v>
      </c>
      <c r="AZ13" s="3">
        <f t="shared" si="16"/>
        <v>0.25891697151708365</v>
      </c>
      <c r="BA13" s="3">
        <f t="shared" si="17"/>
        <v>8.2043072929577257E-2</v>
      </c>
      <c r="BB13" s="3">
        <f t="shared" si="18"/>
        <v>0.21966650878697289</v>
      </c>
      <c r="BC13" s="3">
        <f t="shared" si="19"/>
        <v>2.3981205559950425E-2</v>
      </c>
      <c r="BD13" s="3">
        <f t="shared" si="20"/>
        <v>3.2342874922215312</v>
      </c>
      <c r="BE13" s="3">
        <f t="shared" si="21"/>
        <v>0.17197092610167505</v>
      </c>
      <c r="BF13" s="3">
        <f t="shared" si="22"/>
        <v>3.9784119599316922E-2</v>
      </c>
      <c r="BG13" s="3">
        <f t="shared" si="23"/>
        <v>8.2316572075045395E-3</v>
      </c>
      <c r="BH13" s="3">
        <f t="shared" si="24"/>
        <v>1.794421222705609E-2</v>
      </c>
      <c r="BI13" s="3">
        <f t="shared" si="25"/>
        <v>1.794421222705609E-2</v>
      </c>
      <c r="BJ13" s="3">
        <f t="shared" si="26"/>
        <v>9.3743499786921647E-2</v>
      </c>
      <c r="BK13" s="3">
        <f t="shared" si="27"/>
        <v>1.1013343638241489E-2</v>
      </c>
      <c r="BL13" s="3">
        <f t="shared" si="28"/>
        <v>1.067313738412258E-2</v>
      </c>
      <c r="BM13" s="3">
        <f t="shared" si="29"/>
        <v>5.5767142832040487E-3</v>
      </c>
      <c r="BN13" s="3">
        <f t="shared" si="30"/>
        <v>1.0906612264400262E-2</v>
      </c>
      <c r="BO13" s="3">
        <f t="shared" si="31"/>
        <v>2.5748943939195731E-3</v>
      </c>
      <c r="BP13" s="3">
        <f t="shared" si="32"/>
        <v>1.0673137384122581E-3</v>
      </c>
    </row>
    <row r="14" spans="1:68">
      <c r="A14" t="s">
        <v>6</v>
      </c>
      <c r="B14">
        <v>0.2198</v>
      </c>
      <c r="C14">
        <v>4.9996999999999998</v>
      </c>
      <c r="D14">
        <v>5.2400000000000002E-2</v>
      </c>
      <c r="E14">
        <v>0.33019999999999999</v>
      </c>
      <c r="F14">
        <v>0.2374</v>
      </c>
      <c r="G14">
        <v>21.712900000000001</v>
      </c>
      <c r="H14">
        <v>0.45639999999999997</v>
      </c>
      <c r="I14">
        <v>24.8005</v>
      </c>
      <c r="J14">
        <v>0.20599999999999999</v>
      </c>
      <c r="K14">
        <v>2.4662999999999999</v>
      </c>
      <c r="L14">
        <v>0.1132</v>
      </c>
      <c r="M14">
        <v>0.28699999999999998</v>
      </c>
      <c r="N14">
        <v>1.4088000000000001</v>
      </c>
      <c r="O14">
        <v>3.9022000000000001</v>
      </c>
      <c r="P14">
        <v>1.5255000000000001</v>
      </c>
      <c r="Q14">
        <v>4.5834000000000001</v>
      </c>
      <c r="R14">
        <v>0.81259999999999999</v>
      </c>
      <c r="S14">
        <v>56.731999999999999</v>
      </c>
      <c r="T14">
        <v>3.4489000000000001</v>
      </c>
      <c r="U14">
        <v>1.7751999999999999</v>
      </c>
      <c r="V14">
        <v>0.15260000000000001</v>
      </c>
      <c r="W14">
        <v>0.86040000000000005</v>
      </c>
      <c r="X14">
        <v>0.86040000000000005</v>
      </c>
      <c r="Y14">
        <v>13.546900000000001</v>
      </c>
      <c r="Z14">
        <v>0.24879999999999999</v>
      </c>
      <c r="AA14">
        <v>9.6000000000000002E-2</v>
      </c>
      <c r="AB14">
        <v>0.4506</v>
      </c>
      <c r="AC14">
        <v>0.32119999999999999</v>
      </c>
      <c r="AD14">
        <v>0.1053</v>
      </c>
      <c r="AE14">
        <v>7.1400000000000005E-2</v>
      </c>
      <c r="AG14" s="8">
        <f>38.15-0.95</f>
        <v>37.199999999999996</v>
      </c>
      <c r="AH14" s="4">
        <v>1500</v>
      </c>
      <c r="AI14" s="5">
        <f t="shared" si="1"/>
        <v>1.2279653679653679</v>
      </c>
      <c r="AJ14" s="4">
        <f t="shared" si="2"/>
        <v>0.66666666666666663</v>
      </c>
      <c r="AL14" t="s">
        <v>6</v>
      </c>
      <c r="AM14" s="3">
        <f t="shared" si="3"/>
        <v>1.0826327179517505E-2</v>
      </c>
      <c r="AN14" s="3">
        <f t="shared" si="4"/>
        <v>0.24626200181725968</v>
      </c>
      <c r="AO14" s="3">
        <f t="shared" si="5"/>
        <v>2.5809806378831544E-3</v>
      </c>
      <c r="AP14" s="3">
        <f t="shared" si="6"/>
        <v>1.6264118447118659E-2</v>
      </c>
      <c r="AQ14" s="3">
        <f t="shared" si="7"/>
        <v>1.1693221439569865E-2</v>
      </c>
      <c r="AR14" s="3">
        <f t="shared" si="8"/>
        <v>1.0694766124483426</v>
      </c>
      <c r="AS14" s="3">
        <f t="shared" si="9"/>
        <v>2.2480144334539535E-2</v>
      </c>
      <c r="AT14" s="3">
        <f t="shared" si="10"/>
        <v>1.2215574486607095</v>
      </c>
      <c r="AU14" s="3">
        <f t="shared" si="11"/>
        <v>1.0146603271067362E-2</v>
      </c>
      <c r="AV14" s="3">
        <f t="shared" si="12"/>
        <v>0.12147848372540503</v>
      </c>
      <c r="AW14" s="3">
        <f t="shared" si="13"/>
        <v>5.5757062635185695E-3</v>
      </c>
      <c r="AX14" s="3">
        <f t="shared" si="14"/>
        <v>1.4136287081535597E-2</v>
      </c>
      <c r="AY14" s="3">
        <f t="shared" si="15"/>
        <v>6.939094508873643E-2</v>
      </c>
      <c r="AZ14" s="3">
        <f t="shared" si="16"/>
        <v>0.19220424895319935</v>
      </c>
      <c r="BA14" s="3">
        <f t="shared" si="17"/>
        <v>7.513904509715176E-2</v>
      </c>
      <c r="BB14" s="3">
        <f t="shared" si="18"/>
        <v>0.22575699724568035</v>
      </c>
      <c r="BC14" s="3">
        <f t="shared" si="19"/>
        <v>4.0024902029462808E-2</v>
      </c>
      <c r="BD14" s="3">
        <f t="shared" si="20"/>
        <v>2.7943548387096779</v>
      </c>
      <c r="BE14" s="3">
        <f t="shared" si="21"/>
        <v>0.16987679622128268</v>
      </c>
      <c r="BF14" s="3">
        <f t="shared" si="22"/>
        <v>8.7438107411644567E-2</v>
      </c>
      <c r="BG14" s="3">
        <f t="shared" si="23"/>
        <v>7.5163672774994162E-3</v>
      </c>
      <c r="BH14" s="3">
        <f t="shared" si="24"/>
        <v>4.2379308031195925E-2</v>
      </c>
      <c r="BI14" s="3">
        <f t="shared" si="25"/>
        <v>4.2379308031195925E-2</v>
      </c>
      <c r="BJ14" s="3">
        <f t="shared" si="26"/>
        <v>0.66725737792632267</v>
      </c>
      <c r="BK14" s="3">
        <f t="shared" si="27"/>
        <v>1.2254732494376504E-2</v>
      </c>
      <c r="BL14" s="3">
        <f t="shared" si="28"/>
        <v>4.7285141457401305E-3</v>
      </c>
      <c r="BM14" s="3">
        <f t="shared" si="29"/>
        <v>2.2194463271567735E-2</v>
      </c>
      <c r="BN14" s="3">
        <f t="shared" si="30"/>
        <v>1.5820820245955519E-2</v>
      </c>
      <c r="BO14" s="3">
        <f t="shared" si="31"/>
        <v>5.1865889536087057E-3</v>
      </c>
      <c r="BP14" s="3">
        <f t="shared" si="32"/>
        <v>3.516832395894222E-3</v>
      </c>
    </row>
    <row r="15" spans="1:68">
      <c r="A15" t="s">
        <v>11</v>
      </c>
      <c r="B15">
        <v>0.24759999999999999</v>
      </c>
      <c r="C15">
        <v>2.19</v>
      </c>
      <c r="D15">
        <v>5.2699999999999997E-2</v>
      </c>
      <c r="E15">
        <v>0.30909999999999999</v>
      </c>
      <c r="F15">
        <v>0.2064</v>
      </c>
      <c r="G15">
        <v>10.9903</v>
      </c>
      <c r="H15">
        <v>0.70430000000000004</v>
      </c>
      <c r="I15">
        <v>11.2402</v>
      </c>
      <c r="J15">
        <v>5.4199999999999998E-2</v>
      </c>
      <c r="K15">
        <v>0.58450000000000002</v>
      </c>
      <c r="L15">
        <v>0.1111</v>
      </c>
      <c r="M15">
        <v>0.33279999999999998</v>
      </c>
      <c r="N15">
        <v>1.2302</v>
      </c>
      <c r="O15">
        <v>3.7725</v>
      </c>
      <c r="P15">
        <v>1.0978000000000001</v>
      </c>
      <c r="Q15">
        <v>2.9156</v>
      </c>
      <c r="R15">
        <v>0.41410000000000002</v>
      </c>
      <c r="S15">
        <v>52.472099999999998</v>
      </c>
      <c r="T15">
        <v>2.0095999999999998</v>
      </c>
      <c r="U15">
        <v>0.79730000000000001</v>
      </c>
      <c r="V15">
        <v>0.15260000000000001</v>
      </c>
      <c r="W15">
        <v>0.30690000000000001</v>
      </c>
      <c r="X15">
        <v>0.30680000000000002</v>
      </c>
      <c r="Y15">
        <v>3.3488000000000002</v>
      </c>
      <c r="Z15">
        <v>0.22359999999999999</v>
      </c>
      <c r="AA15">
        <v>0.1822</v>
      </c>
      <c r="AB15">
        <v>0.1482</v>
      </c>
      <c r="AC15">
        <v>0.28370000000000001</v>
      </c>
      <c r="AD15">
        <v>0.10440000000000001</v>
      </c>
      <c r="AE15">
        <v>7.2400000000000006E-2</v>
      </c>
      <c r="AG15" s="7"/>
    </row>
    <row r="16" spans="1:68">
      <c r="A16" t="s">
        <v>12</v>
      </c>
      <c r="B16">
        <v>110.71539300000001</v>
      </c>
      <c r="C16">
        <v>67.822553999999997</v>
      </c>
      <c r="D16">
        <v>86.916399999999996</v>
      </c>
      <c r="E16">
        <v>88.789963</v>
      </c>
      <c r="F16">
        <v>69.850668999999996</v>
      </c>
      <c r="G16">
        <v>58.101184000000003</v>
      </c>
      <c r="H16">
        <v>103.993297</v>
      </c>
      <c r="I16">
        <v>58.728461000000003</v>
      </c>
      <c r="J16">
        <v>107.30082</v>
      </c>
      <c r="K16">
        <v>121.811847</v>
      </c>
      <c r="L16">
        <v>78.430166</v>
      </c>
      <c r="M16">
        <v>110.272685</v>
      </c>
      <c r="N16">
        <v>60.410572000000002</v>
      </c>
      <c r="O16">
        <v>67.984928999999994</v>
      </c>
      <c r="P16">
        <v>43.817808999999997</v>
      </c>
      <c r="Q16">
        <v>50.648009999999999</v>
      </c>
      <c r="R16">
        <v>72.038272000000006</v>
      </c>
      <c r="S16">
        <v>5.39832</v>
      </c>
      <c r="T16">
        <v>67.647181000000003</v>
      </c>
      <c r="U16">
        <v>83.278850000000006</v>
      </c>
      <c r="V16">
        <v>74.891266000000002</v>
      </c>
      <c r="W16">
        <v>73.430818000000002</v>
      </c>
      <c r="X16">
        <v>73.794393999999997</v>
      </c>
      <c r="Y16">
        <v>118.859481</v>
      </c>
      <c r="Z16">
        <v>83.545486999999994</v>
      </c>
      <c r="AA16">
        <v>100.30247199999999</v>
      </c>
      <c r="AB16">
        <v>88.095918999999995</v>
      </c>
      <c r="AC16">
        <v>78.174268999999995</v>
      </c>
      <c r="AD16">
        <v>125.848493</v>
      </c>
      <c r="AE16">
        <v>143.137744</v>
      </c>
      <c r="AG16" s="7"/>
    </row>
    <row r="17" spans="1:33">
      <c r="A17" t="s">
        <v>13</v>
      </c>
      <c r="B17">
        <v>1.0708</v>
      </c>
      <c r="C17">
        <v>4.9996999999999998</v>
      </c>
      <c r="D17">
        <v>0.1867</v>
      </c>
      <c r="E17">
        <v>1.0732999999999999</v>
      </c>
      <c r="F17">
        <v>0.60089999999999999</v>
      </c>
      <c r="G17">
        <v>21.712900000000001</v>
      </c>
      <c r="H17">
        <v>2.7907000000000002</v>
      </c>
      <c r="I17">
        <v>24.8005</v>
      </c>
      <c r="J17">
        <v>0.20599999999999999</v>
      </c>
      <c r="K17">
        <v>2.4662999999999999</v>
      </c>
      <c r="L17">
        <v>0.35299999999999998</v>
      </c>
      <c r="M17">
        <v>1.3275999999999999</v>
      </c>
      <c r="N17">
        <v>3.3410000000000002</v>
      </c>
      <c r="O17">
        <v>10.720700000000001</v>
      </c>
      <c r="P17">
        <v>2.0289999999999999</v>
      </c>
      <c r="Q17">
        <v>5.2828999999999997</v>
      </c>
      <c r="R17">
        <v>1.1272</v>
      </c>
      <c r="S17">
        <v>56.731999999999999</v>
      </c>
      <c r="T17">
        <v>5.2674000000000003</v>
      </c>
      <c r="U17">
        <v>2.4424000000000001</v>
      </c>
      <c r="V17">
        <v>0.46050000000000002</v>
      </c>
      <c r="W17">
        <v>0.86040000000000005</v>
      </c>
      <c r="X17">
        <v>0.86040000000000005</v>
      </c>
      <c r="Y17">
        <v>13.546900000000001</v>
      </c>
      <c r="Z17">
        <v>0.7056</v>
      </c>
      <c r="AA17">
        <v>0.64410000000000001</v>
      </c>
      <c r="AB17">
        <v>0.4506</v>
      </c>
      <c r="AC17">
        <v>0.7419</v>
      </c>
      <c r="AD17">
        <v>0.49680000000000002</v>
      </c>
      <c r="AE17">
        <v>0.38440000000000002</v>
      </c>
      <c r="AG17" s="7"/>
    </row>
    <row r="18" spans="1:33">
      <c r="A18" t="s">
        <v>14</v>
      </c>
      <c r="B18">
        <v>6.7400000000000002E-2</v>
      </c>
      <c r="C18">
        <v>0.6583</v>
      </c>
      <c r="D18">
        <v>1.9E-2</v>
      </c>
      <c r="E18">
        <v>9.4600000000000004E-2</v>
      </c>
      <c r="F18">
        <v>9.1499999999999998E-2</v>
      </c>
      <c r="G18">
        <v>3.7271000000000001</v>
      </c>
      <c r="H18">
        <v>0.18679999999999999</v>
      </c>
      <c r="I18">
        <v>3.8241000000000001</v>
      </c>
      <c r="J18">
        <v>1.09E-2</v>
      </c>
      <c r="K18">
        <v>9.1399999999999995E-2</v>
      </c>
      <c r="L18">
        <v>4.0800000000000003E-2</v>
      </c>
      <c r="M18">
        <v>3.5099999999999999E-2</v>
      </c>
      <c r="N18">
        <v>0.62329999999999997</v>
      </c>
      <c r="O18">
        <v>1.5323</v>
      </c>
      <c r="P18">
        <v>0.34210000000000002</v>
      </c>
      <c r="Q18">
        <v>0.82520000000000004</v>
      </c>
      <c r="R18">
        <v>0.1143</v>
      </c>
      <c r="S18">
        <v>48.484900000000003</v>
      </c>
      <c r="T18">
        <v>0.35260000000000002</v>
      </c>
      <c r="U18">
        <v>0.23</v>
      </c>
      <c r="V18">
        <v>4.9500000000000002E-2</v>
      </c>
      <c r="W18">
        <v>8.3199999999999996E-2</v>
      </c>
      <c r="X18">
        <v>8.3199999999999996E-2</v>
      </c>
      <c r="Y18">
        <v>0.66469999999999996</v>
      </c>
      <c r="Z18">
        <v>5.5899999999999998E-2</v>
      </c>
      <c r="AA18">
        <v>3.78E-2</v>
      </c>
      <c r="AB18">
        <v>2.7099999999999999E-2</v>
      </c>
      <c r="AC18">
        <v>5.2900000000000003E-2</v>
      </c>
      <c r="AD18">
        <v>2.2200000000000001E-2</v>
      </c>
      <c r="AE18">
        <v>1.4200000000000001E-2</v>
      </c>
    </row>
    <row r="19" spans="1:33">
      <c r="A19" t="s">
        <v>15</v>
      </c>
      <c r="B19">
        <v>0.27414100000000002</v>
      </c>
      <c r="C19">
        <v>1.485325</v>
      </c>
      <c r="D19">
        <v>4.5827E-2</v>
      </c>
      <c r="E19">
        <v>0.27442</v>
      </c>
      <c r="F19">
        <v>0.144154</v>
      </c>
      <c r="G19">
        <v>6.3854850000000001</v>
      </c>
      <c r="H19">
        <v>0.73238099999999995</v>
      </c>
      <c r="I19">
        <v>6.6011870000000004</v>
      </c>
      <c r="J19">
        <v>5.8157E-2</v>
      </c>
      <c r="K19">
        <v>0.71204100000000004</v>
      </c>
      <c r="L19">
        <v>8.7103E-2</v>
      </c>
      <c r="M19">
        <v>0.36698700000000001</v>
      </c>
      <c r="N19">
        <v>0.74316599999999999</v>
      </c>
      <c r="O19">
        <v>2.564765</v>
      </c>
      <c r="P19">
        <v>0.481047</v>
      </c>
      <c r="Q19">
        <v>1.476672</v>
      </c>
      <c r="R19">
        <v>0.29832199999999998</v>
      </c>
      <c r="S19">
        <v>2.832614</v>
      </c>
      <c r="T19">
        <v>1.3594379999999999</v>
      </c>
      <c r="U19">
        <v>0.66400300000000001</v>
      </c>
      <c r="V19">
        <v>0.114278</v>
      </c>
      <c r="W19">
        <v>0.225359</v>
      </c>
      <c r="X19">
        <v>0.22642599999999999</v>
      </c>
      <c r="Y19">
        <v>3.9804059999999999</v>
      </c>
      <c r="Z19">
        <v>0.18680099999999999</v>
      </c>
      <c r="AA19">
        <v>0.18276000000000001</v>
      </c>
      <c r="AB19">
        <v>0.13052900000000001</v>
      </c>
      <c r="AC19">
        <v>0.221748</v>
      </c>
      <c r="AD19">
        <v>0.131438</v>
      </c>
      <c r="AE19">
        <v>0.10367899999999999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0"/>
  <sheetViews>
    <sheetView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I3" sqref="AI3:AI15"/>
    </sheetView>
  </sheetViews>
  <sheetFormatPr baseColWidth="10" defaultColWidth="8.83203125" defaultRowHeight="15"/>
  <cols>
    <col min="1" max="1" width="23.33203125" bestFit="1" customWidth="1"/>
    <col min="38" max="38" width="21.83203125" bestFit="1" customWidth="1"/>
  </cols>
  <sheetData>
    <row r="1" spans="1:68">
      <c r="A1" t="s">
        <v>73</v>
      </c>
      <c r="AG1" s="7"/>
      <c r="AL1" t="s">
        <v>74</v>
      </c>
    </row>
    <row r="2" spans="1:68" ht="4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G2" s="1" t="s">
        <v>69</v>
      </c>
      <c r="AH2" s="1" t="s">
        <v>71</v>
      </c>
      <c r="AI2" s="1" t="s">
        <v>70</v>
      </c>
      <c r="AJ2" s="2" t="s">
        <v>72</v>
      </c>
      <c r="AK2" s="2"/>
      <c r="AL2" s="3"/>
      <c r="AM2" t="s">
        <v>16</v>
      </c>
      <c r="AN2" t="s">
        <v>17</v>
      </c>
      <c r="AO2" t="s">
        <v>18</v>
      </c>
      <c r="AP2" t="s">
        <v>19</v>
      </c>
      <c r="AQ2" t="s">
        <v>20</v>
      </c>
      <c r="AR2" t="s">
        <v>21</v>
      </c>
      <c r="AS2" t="s">
        <v>22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29</v>
      </c>
      <c r="BA2" t="s">
        <v>30</v>
      </c>
      <c r="BB2" t="s">
        <v>31</v>
      </c>
      <c r="BC2" t="s">
        <v>32</v>
      </c>
      <c r="BD2" t="s">
        <v>33</v>
      </c>
      <c r="BE2" t="s">
        <v>34</v>
      </c>
      <c r="BF2" t="s">
        <v>35</v>
      </c>
      <c r="BG2" t="s">
        <v>36</v>
      </c>
      <c r="BH2" t="s">
        <v>37</v>
      </c>
      <c r="BI2" t="s">
        <v>38</v>
      </c>
      <c r="BJ2" t="s">
        <v>39</v>
      </c>
      <c r="BK2" t="s">
        <v>40</v>
      </c>
      <c r="BL2" t="s">
        <v>41</v>
      </c>
      <c r="BM2" t="s">
        <v>42</v>
      </c>
      <c r="BN2" t="s">
        <v>43</v>
      </c>
      <c r="BO2" t="s">
        <v>44</v>
      </c>
      <c r="BP2" t="s">
        <v>45</v>
      </c>
    </row>
    <row r="3" spans="1:68">
      <c r="A3" t="s">
        <v>54</v>
      </c>
      <c r="B3">
        <v>9.6199999999999994E-2</v>
      </c>
      <c r="C3">
        <v>3.1657999999999999</v>
      </c>
      <c r="D3">
        <v>4.1200000000000001E-2</v>
      </c>
      <c r="E3">
        <v>0.41799999999999998</v>
      </c>
      <c r="F3">
        <v>0.35759999999999997</v>
      </c>
      <c r="G3">
        <v>15.333600000000001</v>
      </c>
      <c r="H3">
        <v>0.72189999999999999</v>
      </c>
      <c r="I3">
        <v>17.197299999999998</v>
      </c>
      <c r="J3">
        <v>5.21E-2</v>
      </c>
      <c r="K3">
        <v>0.4496</v>
      </c>
      <c r="L3">
        <v>0.12590000000000001</v>
      </c>
      <c r="M3">
        <v>0.1671</v>
      </c>
      <c r="N3">
        <v>1.1567000000000001</v>
      </c>
      <c r="O3">
        <v>3.35</v>
      </c>
      <c r="P3">
        <v>0.75690000000000002</v>
      </c>
      <c r="Q3">
        <v>1.9552</v>
      </c>
      <c r="R3">
        <v>0.48259999999999997</v>
      </c>
      <c r="S3">
        <v>43.930300000000003</v>
      </c>
      <c r="T3">
        <v>1.1133999999999999</v>
      </c>
      <c r="U3">
        <v>0.68159999999999998</v>
      </c>
      <c r="V3">
        <v>0.13830000000000001</v>
      </c>
      <c r="W3">
        <v>0.45040000000000002</v>
      </c>
      <c r="X3">
        <v>0.45040000000000002</v>
      </c>
      <c r="Y3">
        <v>3.0569000000000002</v>
      </c>
      <c r="Z3">
        <v>0.14560000000000001</v>
      </c>
      <c r="AA3">
        <v>0.2117</v>
      </c>
      <c r="AB3">
        <v>0.16669999999999999</v>
      </c>
      <c r="AC3">
        <v>0.28310000000000002</v>
      </c>
      <c r="AD3">
        <v>0.11070000000000001</v>
      </c>
      <c r="AE3">
        <v>5.74E-2</v>
      </c>
      <c r="AG3" s="8">
        <f>30.67-0</f>
        <v>30.67</v>
      </c>
      <c r="AH3" s="4">
        <v>1500</v>
      </c>
      <c r="AI3" s="5">
        <f>S3/46.2</f>
        <v>0.95087229437229437</v>
      </c>
      <c r="AJ3" s="4">
        <f>1/1.5</f>
        <v>0.66666666666666663</v>
      </c>
      <c r="AK3" s="4"/>
      <c r="AL3" t="s">
        <v>54</v>
      </c>
      <c r="AM3" s="3">
        <f>(((B3*$AH3)/($AG3*$AJ3))/1000)*(1/$AI3)</f>
        <v>7.4220114610652312E-3</v>
      </c>
      <c r="AN3" s="3">
        <f t="shared" ref="AN3:BP3" si="0">(((C3*$AH3)/($AG3*$AJ3))/1000)*(1/$AI3)</f>
        <v>0.24424744161580361</v>
      </c>
      <c r="AO3" s="3">
        <f t="shared" si="0"/>
        <v>3.178657715133966E-3</v>
      </c>
      <c r="AP3" s="3">
        <f t="shared" si="0"/>
        <v>3.2249488469077617E-2</v>
      </c>
      <c r="AQ3" s="3">
        <f t="shared" si="0"/>
        <v>2.7589514537182187E-2</v>
      </c>
      <c r="AR3" s="3">
        <f t="shared" si="0"/>
        <v>1.1830161636111209</v>
      </c>
      <c r="AS3" s="3">
        <f t="shared" si="0"/>
        <v>5.5695946712505093E-2</v>
      </c>
      <c r="AT3" s="3">
        <f t="shared" si="0"/>
        <v>1.326804134089159</v>
      </c>
      <c r="AU3" s="3">
        <f t="shared" si="0"/>
        <v>4.0196132756912537E-3</v>
      </c>
      <c r="AV3" s="3">
        <f t="shared" si="0"/>
        <v>3.4687488075830851E-2</v>
      </c>
      <c r="AW3" s="3">
        <f t="shared" si="0"/>
        <v>9.713422483868115E-3</v>
      </c>
      <c r="AX3" s="3">
        <f t="shared" si="0"/>
        <v>1.2892080199002082E-2</v>
      </c>
      <c r="AY3" s="3">
        <f t="shared" si="0"/>
        <v>8.9241586871249001E-2</v>
      </c>
      <c r="AZ3" s="3">
        <f t="shared" si="0"/>
        <v>0.25845881907035889</v>
      </c>
      <c r="BA3" s="3">
        <f t="shared" si="0"/>
        <v>5.839626273264318E-2</v>
      </c>
      <c r="BB3" s="3">
        <f t="shared" si="0"/>
        <v>0.15084736807354199</v>
      </c>
      <c r="BC3" s="3">
        <f t="shared" si="0"/>
        <v>3.7233500323389616E-2</v>
      </c>
      <c r="BD3" s="3">
        <f t="shared" si="0"/>
        <v>3.3893055102706229</v>
      </c>
      <c r="BE3" s="3">
        <f t="shared" si="0"/>
        <v>8.5900910194906741E-2</v>
      </c>
      <c r="BF3" s="3">
        <f t="shared" si="0"/>
        <v>5.2586725695031825E-2</v>
      </c>
      <c r="BG3" s="3">
        <f t="shared" si="0"/>
        <v>1.0670105873859892E-2</v>
      </c>
      <c r="BH3" s="3">
        <f t="shared" si="0"/>
        <v>3.4749209584862578E-2</v>
      </c>
      <c r="BI3" s="3">
        <f t="shared" si="0"/>
        <v>3.4749209584862578E-2</v>
      </c>
      <c r="BJ3" s="3">
        <f t="shared" si="0"/>
        <v>0.23584560119885975</v>
      </c>
      <c r="BK3" s="3">
        <f t="shared" si="0"/>
        <v>1.1233314643774405E-2</v>
      </c>
      <c r="BL3" s="3">
        <f t="shared" si="0"/>
        <v>1.6333054327520889E-2</v>
      </c>
      <c r="BM3" s="3">
        <f t="shared" si="0"/>
        <v>1.2861219444486214E-2</v>
      </c>
      <c r="BN3" s="3">
        <f t="shared" si="0"/>
        <v>2.1841699008602569E-2</v>
      </c>
      <c r="BO3" s="3">
        <f t="shared" si="0"/>
        <v>8.5407138122652916E-3</v>
      </c>
      <c r="BP3" s="3">
        <f t="shared" si="0"/>
        <v>4.4285182730264471E-3</v>
      </c>
    </row>
    <row r="4" spans="1:68">
      <c r="A4" t="s">
        <v>57</v>
      </c>
      <c r="B4">
        <v>8.8300000000000003E-2</v>
      </c>
      <c r="C4">
        <v>1.2627999999999999</v>
      </c>
      <c r="D4">
        <v>2.7300000000000001E-2</v>
      </c>
      <c r="E4">
        <v>0.15290000000000001</v>
      </c>
      <c r="F4">
        <v>0.16209999999999999</v>
      </c>
      <c r="G4">
        <v>7.0465999999999998</v>
      </c>
      <c r="H4">
        <v>0.27789999999999998</v>
      </c>
      <c r="I4">
        <v>6.3777999999999997</v>
      </c>
      <c r="J4">
        <v>2.1700000000000001E-2</v>
      </c>
      <c r="K4">
        <v>0.18</v>
      </c>
      <c r="L4">
        <v>5.0500000000000003E-2</v>
      </c>
      <c r="M4">
        <v>0.22589999999999999</v>
      </c>
      <c r="N4">
        <v>0.80359999999999998</v>
      </c>
      <c r="O4">
        <v>1.7067000000000001</v>
      </c>
      <c r="P4">
        <v>0.442</v>
      </c>
      <c r="Q4">
        <v>1.0803</v>
      </c>
      <c r="R4">
        <v>0.2263</v>
      </c>
      <c r="S4">
        <v>40.769500000000001</v>
      </c>
      <c r="T4">
        <v>1.0610999999999999</v>
      </c>
      <c r="U4">
        <v>0.37040000000000001</v>
      </c>
      <c r="V4">
        <v>8.5800000000000001E-2</v>
      </c>
      <c r="W4">
        <v>0.1464</v>
      </c>
      <c r="X4">
        <v>0.1464</v>
      </c>
      <c r="Y4">
        <v>1.2773000000000001</v>
      </c>
      <c r="Z4">
        <v>0.1331</v>
      </c>
      <c r="AA4">
        <v>0.10879999999999999</v>
      </c>
      <c r="AB4">
        <v>6.6799999999999998E-2</v>
      </c>
      <c r="AC4">
        <v>0.1575</v>
      </c>
      <c r="AD4">
        <v>4.6800000000000001E-2</v>
      </c>
      <c r="AE4">
        <v>2.86E-2</v>
      </c>
      <c r="AG4" s="8">
        <f>29.2-0</f>
        <v>29.2</v>
      </c>
      <c r="AH4" s="4">
        <v>1500</v>
      </c>
      <c r="AI4" s="5">
        <f t="shared" ref="AI4:AI15" si="1">S4/46.2</f>
        <v>0.88245670995670988</v>
      </c>
      <c r="AJ4" s="4">
        <f t="shared" ref="AJ4:AJ15" si="2">1/1.5</f>
        <v>0.66666666666666663</v>
      </c>
      <c r="AL4" t="s">
        <v>57</v>
      </c>
      <c r="AM4" s="3">
        <f t="shared" ref="AM4:AM15" si="3">(((B4*$AH4)/($AG4*$AJ4))/1000)*(1/$AI4)</f>
        <v>7.7102233791141554E-3</v>
      </c>
      <c r="AN4" s="3">
        <f t="shared" ref="AN4:AN15" si="4">(((C4*$AH4)/($AG4*$AJ4))/1000)*(1/$AI4)</f>
        <v>0.11026579935611953</v>
      </c>
      <c r="AO4" s="3">
        <f t="shared" ref="AO4:AO15" si="5">(((D4*$AH4)/($AG4*$AJ4))/1000)*(1/$AI4)</f>
        <v>2.3837949971666642E-3</v>
      </c>
      <c r="AP4" s="3">
        <f t="shared" ref="AP4:AP15" si="6">(((E4*$AH4)/($AG4*$AJ4))/1000)*(1/$AI4)</f>
        <v>1.3350998354094616E-2</v>
      </c>
      <c r="AQ4" s="3">
        <f t="shared" ref="AQ4:AQ15" si="7">(((F4*$AH4)/($AG4*$AJ4))/1000)*(1/$AI4)</f>
        <v>1.4154328536289972E-2</v>
      </c>
      <c r="AR4" s="3">
        <f t="shared" ref="AR4:AR15" si="8">(((G4*$AH4)/($AG4*$AJ4))/1000)*(1/$AI4)</f>
        <v>0.61529852846280642</v>
      </c>
      <c r="AS4" s="3">
        <f t="shared" ref="AS4:AS15" si="9">(((H4*$AH4)/($AG4*$AJ4))/1000)*(1/$AI4)</f>
        <v>2.4265810612183736E-2</v>
      </c>
      <c r="AT4" s="3">
        <f t="shared" ref="AT4:AT15" si="10">(((I4*$AH4)/($AG4*$AJ4))/1000)*(1/$AI4)</f>
        <v>0.55689991695712626</v>
      </c>
      <c r="AU4" s="3">
        <f t="shared" ref="AU4:AU15" si="11">(((J4*$AH4)/($AG4*$AJ4))/1000)*(1/$AI4)</f>
        <v>1.894811408004272E-3</v>
      </c>
      <c r="AV4" s="3">
        <f t="shared" ref="AV4:AV15" si="12">(((K4*$AH4)/($AG4*$AJ4))/1000)*(1/$AI4)</f>
        <v>1.5717329651648338E-2</v>
      </c>
      <c r="AW4" s="3">
        <f t="shared" ref="AW4:AW15" si="13">(((L4*$AH4)/($AG4*$AJ4))/1000)*(1/$AI4)</f>
        <v>4.4095841522680057E-3</v>
      </c>
      <c r="AX4" s="3">
        <f t="shared" ref="AX4:AX15" si="14">(((M4*$AH4)/($AG4*$AJ4))/1000)*(1/$AI4)</f>
        <v>1.9725248712818663E-2</v>
      </c>
      <c r="AY4" s="3">
        <f t="shared" ref="AY4:AY15" si="15">(((N4*$AH4)/($AG4*$AJ4))/1000)*(1/$AI4)</f>
        <v>7.016914504480333E-2</v>
      </c>
      <c r="AZ4" s="3">
        <f t="shared" ref="AZ4:AZ15" si="16">(((O4*$AH4)/($AG4*$AJ4))/1000)*(1/$AI4)</f>
        <v>0.14902648064704566</v>
      </c>
      <c r="BA4" s="3">
        <f t="shared" ref="BA4:BA15" si="17">(((P4*$AH4)/($AG4*$AJ4))/1000)*(1/$AI4)</f>
        <v>3.8594776144603139E-2</v>
      </c>
      <c r="BB4" s="3">
        <f t="shared" ref="BB4:BB15" si="18">(((Q4*$AH4)/($AG4*$AJ4))/1000)*(1/$AI4)</f>
        <v>9.4330173459309441E-2</v>
      </c>
      <c r="BC4" s="3">
        <f t="shared" ref="BC4:BC15" si="19">(((R4*$AH4)/($AG4*$AJ4))/1000)*(1/$AI4)</f>
        <v>1.9760176112044548E-2</v>
      </c>
      <c r="BD4" s="3">
        <f t="shared" ref="BD4:BD15" si="20">(((S4*$AH4)/($AG4*$AJ4))/1000)*(1/$AI4)</f>
        <v>3.5599315068493151</v>
      </c>
      <c r="BE4" s="3">
        <f t="shared" ref="BE4:BE15" si="21">(((T4*$AH4)/($AG4*$AJ4))/1000)*(1/$AI4)</f>
        <v>9.2653658296466934E-2</v>
      </c>
      <c r="BF4" s="3">
        <f t="shared" ref="BF4:BF15" si="22">(((U4*$AH4)/($AG4*$AJ4))/1000)*(1/$AI4)</f>
        <v>3.2342771683169687E-2</v>
      </c>
      <c r="BG4" s="3">
        <f t="shared" ref="BG4:BG15" si="23">(((V4*$AH4)/($AG4*$AJ4))/1000)*(1/$AI4)</f>
        <v>7.4919271339523733E-3</v>
      </c>
      <c r="BH4" s="3">
        <f t="shared" ref="BH4:BH15" si="24">(((W4*$AH4)/($AG4*$AJ4))/1000)*(1/$AI4)</f>
        <v>1.2783428116673979E-2</v>
      </c>
      <c r="BI4" s="3">
        <f t="shared" ref="BI4:BI15" si="25">(((X4*$AH4)/($AG4*$AJ4))/1000)*(1/$AI4)</f>
        <v>1.2783428116673979E-2</v>
      </c>
      <c r="BJ4" s="3">
        <f t="shared" ref="BJ4:BJ15" si="26">(((Y4*$AH4)/($AG4*$AJ4))/1000)*(1/$AI4)</f>
        <v>0.11153191757805787</v>
      </c>
      <c r="BK4" s="3">
        <f t="shared" ref="BK4:BK15" si="27">(((Z4*$AH4)/($AG4*$AJ4))/1000)*(1/$AI4)</f>
        <v>1.1622092092413298E-2</v>
      </c>
      <c r="BL4" s="3">
        <f t="shared" ref="BL4:BL15" si="28">(((AA4*$AH4)/($AG4*$AJ4))/1000)*(1/$AI4)</f>
        <v>9.5002525894407712E-3</v>
      </c>
      <c r="BM4" s="3">
        <f t="shared" ref="BM4:BM15" si="29">(((AB4*$AH4)/($AG4*$AJ4))/1000)*(1/$AI4)</f>
        <v>5.8328756707228266E-3</v>
      </c>
      <c r="BN4" s="3">
        <f t="shared" ref="BN4:BN15" si="30">(((AC4*$AH4)/($AG4*$AJ4))/1000)*(1/$AI4)</f>
        <v>1.3752663445192295E-2</v>
      </c>
      <c r="BO4" s="3">
        <f t="shared" ref="BO4:BO15" si="31">(((AD4*$AH4)/($AG4*$AJ4))/1000)*(1/$AI4)</f>
        <v>4.0865057094285678E-3</v>
      </c>
      <c r="BP4" s="3">
        <f t="shared" ref="BP4:BP15" si="32">(((AE4*$AH4)/($AG4*$AJ4))/1000)*(1/$AI4)</f>
        <v>2.4973090446507905E-3</v>
      </c>
    </row>
    <row r="5" spans="1:68">
      <c r="A5" t="s">
        <v>52</v>
      </c>
      <c r="B5">
        <v>2.5899999999999999E-2</v>
      </c>
      <c r="C5">
        <v>0.29380000000000001</v>
      </c>
      <c r="D5">
        <v>8.8999999999999999E-3</v>
      </c>
      <c r="E5">
        <v>4.07E-2</v>
      </c>
      <c r="F5">
        <v>0.04</v>
      </c>
      <c r="G5">
        <v>2.0293999999999999</v>
      </c>
      <c r="H5">
        <v>7.3899999999999993E-2</v>
      </c>
      <c r="I5">
        <v>2.4689999999999999</v>
      </c>
      <c r="J5">
        <v>6.4000000000000003E-3</v>
      </c>
      <c r="K5">
        <v>3.3700000000000001E-2</v>
      </c>
      <c r="L5">
        <v>2.2200000000000001E-2</v>
      </c>
      <c r="M5">
        <v>8.8999999999999999E-3</v>
      </c>
      <c r="N5">
        <v>0.30740000000000001</v>
      </c>
      <c r="O5">
        <v>0.69340000000000002</v>
      </c>
      <c r="P5">
        <v>0.1174</v>
      </c>
      <c r="Q5">
        <v>0.28589999999999999</v>
      </c>
      <c r="R5">
        <v>6.4299999999999996E-2</v>
      </c>
      <c r="S5">
        <v>41.679900000000004</v>
      </c>
      <c r="T5">
        <v>0.107</v>
      </c>
      <c r="U5">
        <v>5.9700000000000003E-2</v>
      </c>
      <c r="V5">
        <v>2.7400000000000001E-2</v>
      </c>
      <c r="W5">
        <v>4.65E-2</v>
      </c>
      <c r="X5">
        <v>4.65E-2</v>
      </c>
      <c r="Y5">
        <v>0.21829999999999999</v>
      </c>
      <c r="Z5">
        <v>1.8200000000000001E-2</v>
      </c>
      <c r="AA5" t="s">
        <v>67</v>
      </c>
      <c r="AB5">
        <v>2.0899999999999998E-2</v>
      </c>
      <c r="AC5">
        <v>2.4400000000000002E-2</v>
      </c>
      <c r="AD5">
        <v>1.77E-2</v>
      </c>
      <c r="AE5">
        <v>9.5999999999999992E-3</v>
      </c>
      <c r="AG5" s="8">
        <f>62.48-0.56</f>
        <v>61.919999999999995</v>
      </c>
      <c r="AH5" s="4">
        <v>1500</v>
      </c>
      <c r="AI5" s="5">
        <f t="shared" si="1"/>
        <v>0.90216233766233767</v>
      </c>
      <c r="AJ5" s="4">
        <f t="shared" si="2"/>
        <v>0.66666666666666663</v>
      </c>
      <c r="AL5" t="s">
        <v>52</v>
      </c>
      <c r="AM5" s="3">
        <f t="shared" si="3"/>
        <v>1.0431977501619907E-3</v>
      </c>
      <c r="AN5" s="3">
        <f t="shared" si="4"/>
        <v>1.1833648609945669E-2</v>
      </c>
      <c r="AO5" s="3">
        <f t="shared" si="5"/>
        <v>3.5847335816377283E-4</v>
      </c>
      <c r="AP5" s="3">
        <f t="shared" si="6"/>
        <v>1.6393107502545566E-3</v>
      </c>
      <c r="AQ5" s="3">
        <f t="shared" si="7"/>
        <v>1.6111162164663948E-3</v>
      </c>
      <c r="AR5" s="3">
        <f t="shared" si="8"/>
        <v>8.173998124242253E-2</v>
      </c>
      <c r="AS5" s="3">
        <f t="shared" si="9"/>
        <v>2.9765372099216638E-3</v>
      </c>
      <c r="AT5" s="3">
        <f t="shared" si="10"/>
        <v>9.9446148461388217E-2</v>
      </c>
      <c r="AU5" s="3">
        <f t="shared" si="11"/>
        <v>2.5777859463462313E-4</v>
      </c>
      <c r="AV5" s="3">
        <f t="shared" si="12"/>
        <v>1.3573654123729376E-3</v>
      </c>
      <c r="AW5" s="3">
        <f t="shared" si="13"/>
        <v>8.9416950013884917E-4</v>
      </c>
      <c r="AX5" s="3">
        <f t="shared" si="14"/>
        <v>3.5847335816377283E-4</v>
      </c>
      <c r="AY5" s="3">
        <f t="shared" si="15"/>
        <v>1.2381428123544244E-2</v>
      </c>
      <c r="AZ5" s="3">
        <f t="shared" si="16"/>
        <v>2.7928699612444957E-2</v>
      </c>
      <c r="BA5" s="3">
        <f t="shared" si="17"/>
        <v>4.7286260953288686E-3</v>
      </c>
      <c r="BB5" s="3">
        <f t="shared" si="18"/>
        <v>1.1515453157193555E-2</v>
      </c>
      <c r="BC5" s="3">
        <f t="shared" si="19"/>
        <v>2.589869317969729E-3</v>
      </c>
      <c r="BD5" s="3">
        <f t="shared" si="20"/>
        <v>1.6787790697674425</v>
      </c>
      <c r="BE5" s="3">
        <f t="shared" si="21"/>
        <v>4.3097358790476058E-3</v>
      </c>
      <c r="BF5" s="3">
        <f t="shared" si="22"/>
        <v>2.4045909530760945E-3</v>
      </c>
      <c r="BG5" s="3">
        <f t="shared" si="23"/>
        <v>1.1036146082794803E-3</v>
      </c>
      <c r="BH5" s="3">
        <f t="shared" si="24"/>
        <v>1.8729226016421837E-3</v>
      </c>
      <c r="BI5" s="3">
        <f t="shared" si="25"/>
        <v>1.8729226016421837E-3</v>
      </c>
      <c r="BJ5" s="3">
        <f t="shared" si="26"/>
        <v>8.7926667513653495E-3</v>
      </c>
      <c r="BK5" s="3">
        <f t="shared" si="27"/>
        <v>7.3305787849220949E-4</v>
      </c>
      <c r="BL5" s="3" t="e">
        <f t="shared" si="28"/>
        <v>#VALUE!</v>
      </c>
      <c r="BM5" s="3">
        <f t="shared" si="29"/>
        <v>8.4180822310369122E-4</v>
      </c>
      <c r="BN5" s="3">
        <f t="shared" si="30"/>
        <v>9.827808920445007E-4</v>
      </c>
      <c r="BO5" s="3">
        <f t="shared" si="31"/>
        <v>7.1291892578637963E-4</v>
      </c>
      <c r="BP5" s="3">
        <f t="shared" si="32"/>
        <v>3.8666789195193466E-4</v>
      </c>
    </row>
    <row r="6" spans="1:68">
      <c r="A6" t="s">
        <v>49</v>
      </c>
      <c r="B6">
        <v>0.12180000000000001</v>
      </c>
      <c r="C6">
        <v>1.0680000000000001</v>
      </c>
      <c r="D6">
        <v>2.75E-2</v>
      </c>
      <c r="E6">
        <v>0.15459999999999999</v>
      </c>
      <c r="F6">
        <v>0.15970000000000001</v>
      </c>
      <c r="G6">
        <v>6.4927999999999999</v>
      </c>
      <c r="H6">
        <v>0.34449999999999997</v>
      </c>
      <c r="I6">
        <v>8.6537000000000006</v>
      </c>
      <c r="J6">
        <v>1.3299999999999999E-2</v>
      </c>
      <c r="K6">
        <v>0.129</v>
      </c>
      <c r="L6">
        <v>5.9400000000000001E-2</v>
      </c>
      <c r="M6">
        <v>5.5599999999999997E-2</v>
      </c>
      <c r="N6">
        <v>0.75309999999999999</v>
      </c>
      <c r="O6">
        <v>1.9538</v>
      </c>
      <c r="P6">
        <v>0.38240000000000002</v>
      </c>
      <c r="Q6">
        <v>0.96160000000000001</v>
      </c>
      <c r="R6">
        <v>0.17280000000000001</v>
      </c>
      <c r="S6">
        <v>46.597000000000001</v>
      </c>
      <c r="T6">
        <v>0.43959999999999999</v>
      </c>
      <c r="U6">
        <v>0.1822</v>
      </c>
      <c r="V6">
        <v>8.1699999999999995E-2</v>
      </c>
      <c r="W6">
        <v>0.14799999999999999</v>
      </c>
      <c r="X6">
        <v>0.14799999999999999</v>
      </c>
      <c r="Y6">
        <v>0.77229999999999999</v>
      </c>
      <c r="Z6">
        <v>0.1052</v>
      </c>
      <c r="AA6">
        <v>9.2100000000000001E-2</v>
      </c>
      <c r="AB6">
        <v>4.3900000000000002E-2</v>
      </c>
      <c r="AC6">
        <v>0.11940000000000001</v>
      </c>
      <c r="AD6">
        <v>6.9599999999999995E-2</v>
      </c>
      <c r="AE6">
        <v>4.3400000000000001E-2</v>
      </c>
      <c r="AG6" s="8">
        <f>32.18-0.36</f>
        <v>31.82</v>
      </c>
      <c r="AH6" s="4">
        <v>1500</v>
      </c>
      <c r="AI6" s="5">
        <f t="shared" si="1"/>
        <v>1.0085930735930735</v>
      </c>
      <c r="AJ6" s="4">
        <f t="shared" si="2"/>
        <v>0.66666666666666663</v>
      </c>
      <c r="AL6" t="s">
        <v>49</v>
      </c>
      <c r="AM6" s="3">
        <f t="shared" si="3"/>
        <v>8.539130480057909E-3</v>
      </c>
      <c r="AN6" s="3">
        <f t="shared" si="4"/>
        <v>7.4875134258635873E-2</v>
      </c>
      <c r="AO6" s="3">
        <f t="shared" si="5"/>
        <v>1.9279645993562603E-3</v>
      </c>
      <c r="AP6" s="3">
        <f t="shared" si="6"/>
        <v>1.083866643856283E-2</v>
      </c>
      <c r="AQ6" s="3">
        <f t="shared" si="7"/>
        <v>1.1196216236988903E-2</v>
      </c>
      <c r="AR6" s="3">
        <f t="shared" si="8"/>
        <v>0.45519594729819379</v>
      </c>
      <c r="AS6" s="3">
        <f t="shared" si="9"/>
        <v>2.4152138344662968E-2</v>
      </c>
      <c r="AT6" s="3">
        <f t="shared" si="10"/>
        <v>0.60669190012542806</v>
      </c>
      <c r="AU6" s="3">
        <f t="shared" si="11"/>
        <v>9.3243378805230037E-4</v>
      </c>
      <c r="AV6" s="3">
        <f t="shared" si="12"/>
        <v>9.0439066660711852E-3</v>
      </c>
      <c r="AW6" s="3">
        <f t="shared" si="13"/>
        <v>4.164403534609523E-3</v>
      </c>
      <c r="AX6" s="3">
        <f t="shared" si="14"/>
        <v>3.8979938808802934E-3</v>
      </c>
      <c r="AY6" s="3">
        <f t="shared" si="15"/>
        <v>5.2798186900916359E-2</v>
      </c>
      <c r="AZ6" s="3">
        <f t="shared" si="16"/>
        <v>0.13697662669899133</v>
      </c>
      <c r="BA6" s="3">
        <f t="shared" si="17"/>
        <v>2.6809224101593965E-2</v>
      </c>
      <c r="BB6" s="3">
        <f t="shared" si="18"/>
        <v>6.7415663954217456E-2</v>
      </c>
      <c r="BC6" s="3">
        <f t="shared" si="19"/>
        <v>1.211462846431861E-2</v>
      </c>
      <c r="BD6" s="3">
        <f t="shared" si="20"/>
        <v>3.2668133249528601</v>
      </c>
      <c r="BE6" s="3">
        <f t="shared" si="21"/>
        <v>3.0819390468254982E-2</v>
      </c>
      <c r="BF6" s="3">
        <f t="shared" si="22"/>
        <v>1.2773641818280387E-2</v>
      </c>
      <c r="BG6" s="3">
        <f t="shared" si="23"/>
        <v>5.7278075551784168E-3</v>
      </c>
      <c r="BH6" s="3">
        <f t="shared" si="24"/>
        <v>1.0375954934717329E-2</v>
      </c>
      <c r="BI6" s="3">
        <f t="shared" si="25"/>
        <v>1.0375954934717329E-2</v>
      </c>
      <c r="BJ6" s="3">
        <f t="shared" si="26"/>
        <v>5.4144256730285091E-2</v>
      </c>
      <c r="BK6" s="3">
        <f t="shared" si="27"/>
        <v>7.375340940082859E-3</v>
      </c>
      <c r="BL6" s="3">
        <f t="shared" si="28"/>
        <v>6.4569287127531488E-3</v>
      </c>
      <c r="BM6" s="3">
        <f t="shared" si="29"/>
        <v>3.0777325786087218E-3</v>
      </c>
      <c r="BN6" s="3">
        <f t="shared" si="30"/>
        <v>8.3708717513868193E-3</v>
      </c>
      <c r="BO6" s="3">
        <f t="shared" si="31"/>
        <v>4.8795031314616622E-3</v>
      </c>
      <c r="BP6" s="3">
        <f t="shared" si="32"/>
        <v>3.0426786768022441E-3</v>
      </c>
    </row>
    <row r="7" spans="1:68">
      <c r="A7" t="s">
        <v>53</v>
      </c>
      <c r="B7">
        <v>3.1399999999999997E-2</v>
      </c>
      <c r="C7">
        <v>0.3291</v>
      </c>
      <c r="D7">
        <v>9.4999999999999998E-3</v>
      </c>
      <c r="E7">
        <v>6.1400000000000003E-2</v>
      </c>
      <c r="F7">
        <v>4.19E-2</v>
      </c>
      <c r="G7">
        <v>2.0863</v>
      </c>
      <c r="H7">
        <v>0.1033</v>
      </c>
      <c r="I7">
        <v>1.8272999999999999</v>
      </c>
      <c r="J7">
        <v>1.2500000000000001E-2</v>
      </c>
      <c r="K7">
        <v>3.1800000000000002E-2</v>
      </c>
      <c r="L7">
        <v>2.5999999999999999E-2</v>
      </c>
      <c r="M7">
        <v>2.24E-2</v>
      </c>
      <c r="N7">
        <v>0.54010000000000002</v>
      </c>
      <c r="O7">
        <v>0.99670000000000003</v>
      </c>
      <c r="P7">
        <v>0.16070000000000001</v>
      </c>
      <c r="Q7">
        <v>0.52539999999999998</v>
      </c>
      <c r="R7">
        <v>4.3900000000000002E-2</v>
      </c>
      <c r="S7">
        <v>47.801900000000003</v>
      </c>
      <c r="T7">
        <v>0.2137</v>
      </c>
      <c r="U7">
        <v>7.3999999999999996E-2</v>
      </c>
      <c r="V7">
        <v>5.4399999999999997E-2</v>
      </c>
      <c r="W7">
        <v>3.6400000000000002E-2</v>
      </c>
      <c r="X7">
        <v>3.6400000000000002E-2</v>
      </c>
      <c r="Y7">
        <v>0.20269999999999999</v>
      </c>
      <c r="Z7">
        <v>3.2000000000000001E-2</v>
      </c>
      <c r="AA7">
        <v>4.8800000000000003E-2</v>
      </c>
      <c r="AB7">
        <v>1.4800000000000001E-2</v>
      </c>
      <c r="AC7">
        <v>3.7699999999999997E-2</v>
      </c>
      <c r="AD7">
        <v>1.7100000000000001E-2</v>
      </c>
      <c r="AE7">
        <v>9.1999999999999998E-3</v>
      </c>
      <c r="AG7" s="8">
        <f>66.58-1.9</f>
        <v>64.679999999999993</v>
      </c>
      <c r="AH7" s="4">
        <v>1500</v>
      </c>
      <c r="AI7" s="5">
        <f t="shared" si="1"/>
        <v>1.0346731601731602</v>
      </c>
      <c r="AJ7" s="4">
        <f t="shared" si="2"/>
        <v>0.66666666666666663</v>
      </c>
      <c r="AL7" t="s">
        <v>53</v>
      </c>
      <c r="AM7" s="3">
        <f t="shared" si="3"/>
        <v>1.055696232038595E-3</v>
      </c>
      <c r="AN7" s="3">
        <f t="shared" si="4"/>
        <v>1.1064637896939544E-2</v>
      </c>
      <c r="AO7" s="3">
        <f t="shared" si="5"/>
        <v>3.193985415403393E-4</v>
      </c>
      <c r="AP7" s="3">
        <f t="shared" si="6"/>
        <v>2.0643232053238775E-3</v>
      </c>
      <c r="AQ7" s="3">
        <f t="shared" si="7"/>
        <v>1.4087156726884438E-3</v>
      </c>
      <c r="AR7" s="3">
        <f t="shared" si="8"/>
        <v>7.0143281812169472E-2</v>
      </c>
      <c r="AS7" s="3">
        <f t="shared" si="9"/>
        <v>3.4730388780123216E-3</v>
      </c>
      <c r="AT7" s="3">
        <f t="shared" si="10"/>
        <v>6.1435468942806527E-2</v>
      </c>
      <c r="AU7" s="3">
        <f t="shared" si="11"/>
        <v>4.2026123886886751E-4</v>
      </c>
      <c r="AV7" s="3">
        <f t="shared" si="12"/>
        <v>1.069144591682399E-3</v>
      </c>
      <c r="AW7" s="3">
        <f t="shared" si="13"/>
        <v>8.7414337684724435E-4</v>
      </c>
      <c r="AX7" s="3">
        <f t="shared" si="14"/>
        <v>7.5310814005301058E-4</v>
      </c>
      <c r="AY7" s="3">
        <f t="shared" si="15"/>
        <v>1.8158647609046029E-2</v>
      </c>
      <c r="AZ7" s="3">
        <f t="shared" si="16"/>
        <v>3.3509950142448022E-2</v>
      </c>
      <c r="BA7" s="3">
        <f t="shared" si="17"/>
        <v>5.4028784868981605E-3</v>
      </c>
      <c r="BB7" s="3">
        <f t="shared" si="18"/>
        <v>1.7664420392136244E-2</v>
      </c>
      <c r="BC7" s="3">
        <f t="shared" si="19"/>
        <v>1.4759574709074627E-3</v>
      </c>
      <c r="BD7" s="3">
        <f t="shared" si="20"/>
        <v>1.6071428571428574</v>
      </c>
      <c r="BE7" s="3">
        <f t="shared" si="21"/>
        <v>7.1847861397021599E-3</v>
      </c>
      <c r="BF7" s="3">
        <f t="shared" si="22"/>
        <v>2.4879465341036957E-3</v>
      </c>
      <c r="BG7" s="3">
        <f t="shared" si="23"/>
        <v>1.8289769115573114E-3</v>
      </c>
      <c r="BH7" s="3">
        <f t="shared" si="24"/>
        <v>1.2238007275861423E-3</v>
      </c>
      <c r="BI7" s="3">
        <f t="shared" si="25"/>
        <v>1.2238007275861423E-3</v>
      </c>
      <c r="BJ7" s="3">
        <f t="shared" si="26"/>
        <v>6.8149562494975559E-3</v>
      </c>
      <c r="BK7" s="3">
        <f t="shared" si="27"/>
        <v>1.0758687715043008E-3</v>
      </c>
      <c r="BL7" s="3">
        <f t="shared" si="28"/>
        <v>1.6406998765440587E-3</v>
      </c>
      <c r="BM7" s="3">
        <f t="shared" si="29"/>
        <v>4.9758930682073917E-4</v>
      </c>
      <c r="BN7" s="3">
        <f t="shared" si="30"/>
        <v>1.2675078964285043E-3</v>
      </c>
      <c r="BO7" s="3">
        <f t="shared" si="31"/>
        <v>5.7491737477261093E-4</v>
      </c>
      <c r="BP7" s="3">
        <f t="shared" si="32"/>
        <v>3.0931227180748647E-4</v>
      </c>
    </row>
    <row r="8" spans="1:68">
      <c r="A8" t="s">
        <v>56</v>
      </c>
      <c r="B8">
        <v>0.35489999999999999</v>
      </c>
      <c r="C8">
        <v>3.8885999999999998</v>
      </c>
      <c r="D8">
        <v>0.1525</v>
      </c>
      <c r="E8">
        <v>0.66279999999999994</v>
      </c>
      <c r="F8">
        <v>0.32329999999999998</v>
      </c>
      <c r="G8">
        <v>18.145600000000002</v>
      </c>
      <c r="H8">
        <v>1.5396000000000001</v>
      </c>
      <c r="I8">
        <v>18.066700000000001</v>
      </c>
      <c r="J8">
        <v>6.0699999999999997E-2</v>
      </c>
      <c r="K8">
        <v>0.64859999999999995</v>
      </c>
      <c r="L8">
        <v>0.23769999999999999</v>
      </c>
      <c r="M8">
        <v>0.16589999999999999</v>
      </c>
      <c r="N8">
        <v>2.7675000000000001</v>
      </c>
      <c r="O8">
        <v>9.4392999999999994</v>
      </c>
      <c r="P8">
        <v>1.9172</v>
      </c>
      <c r="Q8">
        <v>5.4429999999999996</v>
      </c>
      <c r="R8">
        <v>0.70899999999999996</v>
      </c>
      <c r="S8">
        <v>46.471899999999998</v>
      </c>
      <c r="T8">
        <v>1.7421</v>
      </c>
      <c r="U8">
        <v>0.56259999999999999</v>
      </c>
      <c r="V8">
        <v>0.20580000000000001</v>
      </c>
      <c r="W8">
        <v>0.55730000000000002</v>
      </c>
      <c r="X8">
        <v>0.55730000000000002</v>
      </c>
      <c r="Y8">
        <v>2.2597999999999998</v>
      </c>
      <c r="Z8">
        <v>0.33100000000000002</v>
      </c>
      <c r="AA8">
        <v>0.94450000000000001</v>
      </c>
      <c r="AB8">
        <v>0.1691</v>
      </c>
      <c r="AC8">
        <v>0.45529999999999998</v>
      </c>
      <c r="AD8">
        <v>0.128</v>
      </c>
      <c r="AE8">
        <v>7.9200000000000007E-2</v>
      </c>
      <c r="AG8" s="10">
        <f>31.72-0.47</f>
        <v>31.25</v>
      </c>
      <c r="AH8" s="4">
        <v>1500</v>
      </c>
      <c r="AI8" s="5">
        <f t="shared" si="1"/>
        <v>1.0058852813852812</v>
      </c>
      <c r="AJ8" s="4">
        <f t="shared" si="2"/>
        <v>0.66666666666666663</v>
      </c>
      <c r="AL8" t="s">
        <v>56</v>
      </c>
      <c r="AM8" s="3">
        <f t="shared" si="3"/>
        <v>2.54032944639664E-2</v>
      </c>
      <c r="AN8" s="3">
        <f t="shared" si="4"/>
        <v>0.27834108439723793</v>
      </c>
      <c r="AO8" s="3">
        <f t="shared" si="5"/>
        <v>1.0915757694434702E-2</v>
      </c>
      <c r="AP8" s="3">
        <f t="shared" si="6"/>
        <v>4.7442388195877518E-2</v>
      </c>
      <c r="AQ8" s="3">
        <f t="shared" si="7"/>
        <v>2.314140631220157E-2</v>
      </c>
      <c r="AR8" s="3">
        <f t="shared" si="8"/>
        <v>1.298839166033668</v>
      </c>
      <c r="AS8" s="3">
        <f t="shared" si="9"/>
        <v>0.11020262653345357</v>
      </c>
      <c r="AT8" s="3">
        <f t="shared" si="10"/>
        <v>1.2931916035281539</v>
      </c>
      <c r="AU8" s="3">
        <f t="shared" si="11"/>
        <v>4.3448294560799114E-3</v>
      </c>
      <c r="AV8" s="3">
        <f t="shared" si="12"/>
        <v>4.6425970102362941E-2</v>
      </c>
      <c r="AW8" s="3">
        <f t="shared" si="13"/>
        <v>1.7014266255522156E-2</v>
      </c>
      <c r="AX8" s="3">
        <f t="shared" si="14"/>
        <v>1.1874912796765358E-2</v>
      </c>
      <c r="AY8" s="3">
        <f t="shared" si="15"/>
        <v>0.19809416012687242</v>
      </c>
      <c r="AZ8" s="3">
        <f t="shared" si="16"/>
        <v>0.67565319085296704</v>
      </c>
      <c r="BA8" s="3">
        <f t="shared" si="17"/>
        <v>0.13723075837226373</v>
      </c>
      <c r="BB8" s="3">
        <f t="shared" si="18"/>
        <v>0.389603076267594</v>
      </c>
      <c r="BC8" s="3">
        <f t="shared" si="19"/>
        <v>5.0749325936748885E-2</v>
      </c>
      <c r="BD8" s="3">
        <f t="shared" si="20"/>
        <v>3.3264000000000005</v>
      </c>
      <c r="BE8" s="3">
        <f t="shared" si="21"/>
        <v>0.12469732117688327</v>
      </c>
      <c r="BF8" s="3">
        <f t="shared" si="22"/>
        <v>4.027019855009157E-2</v>
      </c>
      <c r="BG8" s="3">
        <f t="shared" si="23"/>
        <v>1.4730904482063356E-2</v>
      </c>
      <c r="BH8" s="3">
        <f t="shared" si="24"/>
        <v>3.9890831233498104E-2</v>
      </c>
      <c r="BI8" s="3">
        <f t="shared" si="25"/>
        <v>3.9890831233498104E-2</v>
      </c>
      <c r="BJ8" s="3">
        <f t="shared" si="26"/>
        <v>0.16175363434677734</v>
      </c>
      <c r="BK8" s="3">
        <f t="shared" si="27"/>
        <v>2.3692562602346798E-2</v>
      </c>
      <c r="BL8" s="3">
        <f t="shared" si="28"/>
        <v>6.7606118966515263E-2</v>
      </c>
      <c r="BM8" s="3">
        <f t="shared" si="29"/>
        <v>1.2103964761501038E-2</v>
      </c>
      <c r="BN8" s="3">
        <f t="shared" si="30"/>
        <v>3.258979985754832E-2</v>
      </c>
      <c r="BO8" s="3">
        <f t="shared" si="31"/>
        <v>9.1620785894271604E-3</v>
      </c>
      <c r="BP8" s="3">
        <f t="shared" si="32"/>
        <v>5.6690361272080563E-3</v>
      </c>
    </row>
    <row r="9" spans="1:68">
      <c r="A9" t="s">
        <v>46</v>
      </c>
      <c r="B9">
        <v>0.2077</v>
      </c>
      <c r="C9">
        <v>4.1565000000000003</v>
      </c>
      <c r="D9">
        <v>8.4500000000000006E-2</v>
      </c>
      <c r="E9">
        <v>0.69130000000000003</v>
      </c>
      <c r="F9">
        <v>0.33560000000000001</v>
      </c>
      <c r="G9">
        <v>22.5916</v>
      </c>
      <c r="H9">
        <v>1.3766</v>
      </c>
      <c r="I9">
        <v>31.727599999999999</v>
      </c>
      <c r="J9">
        <v>0.11559999999999999</v>
      </c>
      <c r="K9">
        <v>0.4803</v>
      </c>
      <c r="L9">
        <v>0.2319</v>
      </c>
      <c r="M9">
        <v>0.3029</v>
      </c>
      <c r="N9">
        <v>1.9305000000000001</v>
      </c>
      <c r="O9">
        <v>6.2712000000000003</v>
      </c>
      <c r="P9">
        <v>1.0971</v>
      </c>
      <c r="Q9">
        <v>2.4805000000000001</v>
      </c>
      <c r="R9">
        <v>0.81169999999999998</v>
      </c>
      <c r="S9">
        <v>51.452399999999997</v>
      </c>
      <c r="T9">
        <v>1.6519999999999999</v>
      </c>
      <c r="U9">
        <v>0.69640000000000002</v>
      </c>
      <c r="V9">
        <v>0.1943</v>
      </c>
      <c r="W9">
        <v>0.78590000000000004</v>
      </c>
      <c r="X9">
        <v>0.78590000000000004</v>
      </c>
      <c r="Y9">
        <v>3.5956000000000001</v>
      </c>
      <c r="Z9">
        <v>0.2492</v>
      </c>
      <c r="AA9">
        <v>0.378</v>
      </c>
      <c r="AB9">
        <v>0.32090000000000002</v>
      </c>
      <c r="AC9">
        <v>0.4904</v>
      </c>
      <c r="AD9">
        <v>0.1613</v>
      </c>
      <c r="AE9">
        <v>7.8600000000000003E-2</v>
      </c>
      <c r="AG9" s="8">
        <f>48.48-0.99</f>
        <v>47.489999999999995</v>
      </c>
      <c r="AH9" s="4">
        <v>1500</v>
      </c>
      <c r="AI9" s="5">
        <f t="shared" si="1"/>
        <v>1.1136883116883116</v>
      </c>
      <c r="AJ9" s="4">
        <f t="shared" si="2"/>
        <v>0.66666666666666663</v>
      </c>
      <c r="AL9" t="s">
        <v>46</v>
      </c>
      <c r="AM9" s="3">
        <f t="shared" si="3"/>
        <v>8.8359486510142717E-3</v>
      </c>
      <c r="AN9" s="3">
        <f t="shared" si="4"/>
        <v>0.17682532772239201</v>
      </c>
      <c r="AO9" s="3">
        <f t="shared" si="5"/>
        <v>3.5947889312022436E-3</v>
      </c>
      <c r="AP9" s="3">
        <f t="shared" si="6"/>
        <v>2.9409202226510188E-2</v>
      </c>
      <c r="AQ9" s="3">
        <f t="shared" si="7"/>
        <v>1.4277055210786659E-2</v>
      </c>
      <c r="AR9" s="3">
        <f t="shared" si="8"/>
        <v>0.96108915524436223</v>
      </c>
      <c r="AS9" s="3">
        <f t="shared" si="9"/>
        <v>5.85631531679646E-2</v>
      </c>
      <c r="AT9" s="3">
        <f t="shared" si="10"/>
        <v>1.3497517786226307</v>
      </c>
      <c r="AU9" s="3">
        <f t="shared" si="11"/>
        <v>4.9178414254080396E-3</v>
      </c>
      <c r="AV9" s="3">
        <f t="shared" si="12"/>
        <v>2.0432865368715237E-2</v>
      </c>
      <c r="AW9" s="3">
        <f t="shared" si="13"/>
        <v>9.8654621674059174E-3</v>
      </c>
      <c r="AX9" s="3">
        <f t="shared" si="14"/>
        <v>1.2885935707232657E-2</v>
      </c>
      <c r="AY9" s="3">
        <f t="shared" si="15"/>
        <v>8.2127100966697397E-2</v>
      </c>
      <c r="AZ9" s="3">
        <f t="shared" si="16"/>
        <v>0.26678864314030187</v>
      </c>
      <c r="BA9" s="3">
        <f t="shared" si="17"/>
        <v>4.6672697472449474E-2</v>
      </c>
      <c r="BB9" s="3">
        <f t="shared" si="18"/>
        <v>0.10552513543014395</v>
      </c>
      <c r="BC9" s="3">
        <f t="shared" si="19"/>
        <v>3.4531244679962846E-2</v>
      </c>
      <c r="BD9" s="3">
        <f t="shared" si="20"/>
        <v>2.1888818698673407</v>
      </c>
      <c r="BE9" s="3">
        <f t="shared" si="21"/>
        <v>7.0279187152024913E-2</v>
      </c>
      <c r="BF9" s="3">
        <f t="shared" si="22"/>
        <v>2.9626165818807604E-2</v>
      </c>
      <c r="BG9" s="3">
        <f t="shared" si="23"/>
        <v>8.2658874477230283E-3</v>
      </c>
      <c r="BH9" s="3">
        <f t="shared" si="24"/>
        <v>3.3433664154222997E-2</v>
      </c>
      <c r="BI9" s="3">
        <f t="shared" si="25"/>
        <v>3.3433664154222997E-2</v>
      </c>
      <c r="BJ9" s="3">
        <f t="shared" si="26"/>
        <v>0.15296358675776081</v>
      </c>
      <c r="BK9" s="3">
        <f t="shared" si="27"/>
        <v>1.0601436705983422E-2</v>
      </c>
      <c r="BL9" s="3">
        <f t="shared" si="28"/>
        <v>1.6080830958514175E-2</v>
      </c>
      <c r="BM9" s="3">
        <f t="shared" si="29"/>
        <v>1.36516895624E-2</v>
      </c>
      <c r="BN9" s="3">
        <f t="shared" si="30"/>
        <v>2.0862538365225801E-2</v>
      </c>
      <c r="BO9" s="3">
        <f t="shared" si="31"/>
        <v>6.8620053799162348E-3</v>
      </c>
      <c r="BP9" s="3">
        <f t="shared" si="32"/>
        <v>3.3437918342307258E-3</v>
      </c>
    </row>
    <row r="10" spans="1:68">
      <c r="A10" t="s">
        <v>50</v>
      </c>
      <c r="B10">
        <v>9.4700000000000006E-2</v>
      </c>
      <c r="C10">
        <v>0.67969999999999997</v>
      </c>
      <c r="D10">
        <v>3.9100000000000003E-2</v>
      </c>
      <c r="E10">
        <v>0.1918</v>
      </c>
      <c r="F10">
        <v>0.1363</v>
      </c>
      <c r="G10">
        <v>4.3788</v>
      </c>
      <c r="H10">
        <v>0.43769999999999998</v>
      </c>
      <c r="I10">
        <v>2.8793000000000002</v>
      </c>
      <c r="J10">
        <v>1.0500000000000001E-2</v>
      </c>
      <c r="K10">
        <v>7.1900000000000006E-2</v>
      </c>
      <c r="L10">
        <v>7.2099999999999997E-2</v>
      </c>
      <c r="M10">
        <v>3.5200000000000002E-2</v>
      </c>
      <c r="N10">
        <v>0.86839999999999995</v>
      </c>
      <c r="O10">
        <v>2.1333000000000002</v>
      </c>
      <c r="P10">
        <v>0.59960000000000002</v>
      </c>
      <c r="Q10">
        <v>1.6291</v>
      </c>
      <c r="R10">
        <v>7.6700000000000004E-2</v>
      </c>
      <c r="S10">
        <v>42.597900000000003</v>
      </c>
      <c r="T10">
        <v>0.50800000000000001</v>
      </c>
      <c r="U10">
        <v>0.1351</v>
      </c>
      <c r="V10">
        <v>9.1300000000000006E-2</v>
      </c>
      <c r="W10">
        <v>8.1600000000000006E-2</v>
      </c>
      <c r="X10">
        <v>8.1600000000000006E-2</v>
      </c>
      <c r="Y10">
        <v>0.4</v>
      </c>
      <c r="Z10">
        <v>0.13170000000000001</v>
      </c>
      <c r="AA10">
        <v>0.15579999999999999</v>
      </c>
      <c r="AB10">
        <v>1.55E-2</v>
      </c>
      <c r="AC10">
        <v>0.13339999999999999</v>
      </c>
      <c r="AD10">
        <v>2.24E-2</v>
      </c>
      <c r="AE10">
        <v>1.24E-2</v>
      </c>
      <c r="AG10" s="8">
        <f>30.85-0.15</f>
        <v>30.700000000000003</v>
      </c>
      <c r="AH10" s="4">
        <v>1500</v>
      </c>
      <c r="AI10" s="5">
        <f t="shared" si="1"/>
        <v>0.92203246753246748</v>
      </c>
      <c r="AJ10" s="4">
        <f t="shared" si="2"/>
        <v>0.66666666666666663</v>
      </c>
      <c r="AL10" t="s">
        <v>50</v>
      </c>
      <c r="AM10" s="3">
        <f t="shared" si="3"/>
        <v>7.5274504861011756E-3</v>
      </c>
      <c r="AN10" s="3">
        <f t="shared" si="4"/>
        <v>5.4027540606155951E-2</v>
      </c>
      <c r="AO10" s="3">
        <f t="shared" si="5"/>
        <v>3.1079547413575071E-3</v>
      </c>
      <c r="AP10" s="3">
        <f t="shared" si="6"/>
        <v>1.524567057269488E-2</v>
      </c>
      <c r="AQ10" s="3">
        <f t="shared" si="7"/>
        <v>1.0834123561305069E-2</v>
      </c>
      <c r="AR10" s="3">
        <f t="shared" si="8"/>
        <v>0.34805913609862532</v>
      </c>
      <c r="AS10" s="3">
        <f t="shared" si="9"/>
        <v>3.4791605889825598E-2</v>
      </c>
      <c r="AT10" s="3">
        <f t="shared" si="10"/>
        <v>0.22886787945756193</v>
      </c>
      <c r="AU10" s="3">
        <f t="shared" si="11"/>
        <v>8.3461700215482944E-4</v>
      </c>
      <c r="AV10" s="3">
        <f t="shared" si="12"/>
        <v>5.7151392814221175E-3</v>
      </c>
      <c r="AW10" s="3">
        <f t="shared" si="13"/>
        <v>5.7310367481298273E-3</v>
      </c>
      <c r="AX10" s="3">
        <f t="shared" si="14"/>
        <v>2.7979541405571419E-3</v>
      </c>
      <c r="AY10" s="3">
        <f t="shared" si="15"/>
        <v>6.9026800444881312E-2</v>
      </c>
      <c r="AZ10" s="3">
        <f t="shared" si="16"/>
        <v>0.16957032863779975</v>
      </c>
      <c r="BA10" s="3">
        <f t="shared" si="17"/>
        <v>4.7660605189717681E-2</v>
      </c>
      <c r="BB10" s="3">
        <f t="shared" si="18"/>
        <v>0.12949281506766022</v>
      </c>
      <c r="BC10" s="3">
        <f t="shared" si="19"/>
        <v>6.0966784824071822E-3</v>
      </c>
      <c r="BD10" s="3">
        <f t="shared" si="20"/>
        <v>3.385993485342019</v>
      </c>
      <c r="BE10" s="3">
        <f t="shared" si="21"/>
        <v>4.0379565437586022E-2</v>
      </c>
      <c r="BF10" s="3">
        <f t="shared" si="22"/>
        <v>1.0738738761058804E-2</v>
      </c>
      <c r="BG10" s="3">
        <f t="shared" si="23"/>
        <v>7.2571935520700879E-3</v>
      </c>
      <c r="BH10" s="3">
        <f t="shared" si="24"/>
        <v>6.4861664167461027E-3</v>
      </c>
      <c r="BI10" s="3">
        <f t="shared" si="25"/>
        <v>6.4861664167461027E-3</v>
      </c>
      <c r="BJ10" s="3">
        <f t="shared" si="26"/>
        <v>3.1794933415422069E-2</v>
      </c>
      <c r="BK10" s="3">
        <f t="shared" si="27"/>
        <v>1.0468481827027715E-2</v>
      </c>
      <c r="BL10" s="3">
        <f t="shared" si="28"/>
        <v>1.2384126565306894E-2</v>
      </c>
      <c r="BM10" s="3">
        <f t="shared" si="29"/>
        <v>1.2320536698476052E-3</v>
      </c>
      <c r="BN10" s="3">
        <f t="shared" si="30"/>
        <v>1.060361029404326E-2</v>
      </c>
      <c r="BO10" s="3">
        <f t="shared" si="31"/>
        <v>1.7805162712636357E-3</v>
      </c>
      <c r="BP10" s="3">
        <f t="shared" si="32"/>
        <v>9.8564293587808413E-4</v>
      </c>
    </row>
    <row r="11" spans="1:68">
      <c r="A11" t="s">
        <v>51</v>
      </c>
      <c r="B11">
        <v>7.1199999999999999E-2</v>
      </c>
      <c r="C11">
        <v>1.0037</v>
      </c>
      <c r="D11">
        <v>3.0499999999999999E-2</v>
      </c>
      <c r="E11">
        <v>0.18740000000000001</v>
      </c>
      <c r="F11">
        <v>0.13539999999999999</v>
      </c>
      <c r="G11">
        <v>5.6551</v>
      </c>
      <c r="H11">
        <v>0.37530000000000002</v>
      </c>
      <c r="I11">
        <v>4.1124000000000001</v>
      </c>
      <c r="J11">
        <v>1.77E-2</v>
      </c>
      <c r="K11">
        <v>0.1087</v>
      </c>
      <c r="L11">
        <v>9.2700000000000005E-2</v>
      </c>
      <c r="M11">
        <v>8.3599999999999994E-2</v>
      </c>
      <c r="N11">
        <v>0.81320000000000003</v>
      </c>
      <c r="O11">
        <v>1.9542999999999999</v>
      </c>
      <c r="P11">
        <v>0.7651</v>
      </c>
      <c r="Q11">
        <v>1.6780999999999999</v>
      </c>
      <c r="R11">
        <v>0.12790000000000001</v>
      </c>
      <c r="S11">
        <v>42.093600000000002</v>
      </c>
      <c r="T11">
        <v>1.0974999999999999</v>
      </c>
      <c r="U11">
        <v>0.19980000000000001</v>
      </c>
      <c r="V11">
        <v>9.4100000000000003E-2</v>
      </c>
      <c r="W11">
        <v>0.13</v>
      </c>
      <c r="X11">
        <v>0.13</v>
      </c>
      <c r="Y11">
        <v>0.5988</v>
      </c>
      <c r="Z11">
        <v>0.10829999999999999</v>
      </c>
      <c r="AA11">
        <v>6.6199999999999995E-2</v>
      </c>
      <c r="AB11">
        <v>2.5000000000000001E-2</v>
      </c>
      <c r="AC11">
        <v>9.2100000000000001E-2</v>
      </c>
      <c r="AD11">
        <v>2.9700000000000001E-2</v>
      </c>
      <c r="AE11">
        <v>1.4800000000000001E-2</v>
      </c>
      <c r="AG11" s="8">
        <f>36.22-0.05</f>
        <v>36.17</v>
      </c>
      <c r="AH11" s="4">
        <v>1500</v>
      </c>
      <c r="AI11" s="5">
        <f t="shared" si="1"/>
        <v>0.9111168831168831</v>
      </c>
      <c r="AJ11" s="4">
        <f t="shared" si="2"/>
        <v>0.66666666666666663</v>
      </c>
      <c r="AL11" t="s">
        <v>51</v>
      </c>
      <c r="AM11" s="3">
        <f t="shared" si="3"/>
        <v>4.8611599225537316E-3</v>
      </c>
      <c r="AN11" s="3">
        <f t="shared" si="4"/>
        <v>6.8527334470044665E-2</v>
      </c>
      <c r="AO11" s="3">
        <f t="shared" si="5"/>
        <v>2.0823788994085509E-3</v>
      </c>
      <c r="AP11" s="3">
        <f t="shared" si="6"/>
        <v>1.2794682155710243E-2</v>
      </c>
      <c r="AQ11" s="3">
        <f t="shared" si="7"/>
        <v>9.2443968190136974E-3</v>
      </c>
      <c r="AR11" s="3">
        <f t="shared" si="8"/>
        <v>0.3861003578375507</v>
      </c>
      <c r="AS11" s="3">
        <f t="shared" si="9"/>
        <v>2.5623501670427186E-2</v>
      </c>
      <c r="AT11" s="3">
        <f t="shared" si="10"/>
        <v>0.28077295035828603</v>
      </c>
      <c r="AU11" s="3">
        <f t="shared" si="11"/>
        <v>1.2084625088370933E-3</v>
      </c>
      <c r="AV11" s="3">
        <f t="shared" si="12"/>
        <v>7.4214618480560489E-3</v>
      </c>
      <c r="AW11" s="3">
        <f t="shared" si="13"/>
        <v>6.3290663598417271E-3</v>
      </c>
      <c r="AX11" s="3">
        <f t="shared" si="14"/>
        <v>5.7077664259198302E-3</v>
      </c>
      <c r="AY11" s="3">
        <f t="shared" si="15"/>
        <v>5.5521000688492896E-2</v>
      </c>
      <c r="AZ11" s="3">
        <f t="shared" si="16"/>
        <v>0.13342928141357804</v>
      </c>
      <c r="BA11" s="3">
        <f t="shared" si="17"/>
        <v>5.2236986752048603E-2</v>
      </c>
      <c r="BB11" s="3">
        <f t="shared" si="18"/>
        <v>0.11457180429827833</v>
      </c>
      <c r="BC11" s="3">
        <f t="shared" si="19"/>
        <v>8.7323364339132337E-3</v>
      </c>
      <c r="BD11" s="3">
        <f t="shared" si="20"/>
        <v>2.8739286701686484</v>
      </c>
      <c r="BE11" s="3">
        <f t="shared" si="21"/>
        <v>7.4931503019701112E-2</v>
      </c>
      <c r="BF11" s="3">
        <f t="shared" si="22"/>
        <v>1.364128865907634E-2</v>
      </c>
      <c r="BG11" s="3">
        <f t="shared" si="23"/>
        <v>6.4246509650604791E-3</v>
      </c>
      <c r="BH11" s="3">
        <f t="shared" si="24"/>
        <v>8.875713341741363E-3</v>
      </c>
      <c r="BI11" s="3">
        <f t="shared" si="25"/>
        <v>8.875713341741363E-3</v>
      </c>
      <c r="BJ11" s="3">
        <f t="shared" si="26"/>
        <v>4.0882901146420986E-2</v>
      </c>
      <c r="BK11" s="3">
        <f t="shared" si="27"/>
        <v>7.3941519608506888E-3</v>
      </c>
      <c r="BL11" s="3">
        <f t="shared" si="28"/>
        <v>4.5197863324867556E-3</v>
      </c>
      <c r="BM11" s="3">
        <f t="shared" si="29"/>
        <v>1.7068679503348778E-3</v>
      </c>
      <c r="BN11" s="3">
        <f t="shared" si="30"/>
        <v>6.2881015290336892E-3</v>
      </c>
      <c r="BO11" s="3">
        <f t="shared" si="31"/>
        <v>2.0277591249978346E-3</v>
      </c>
      <c r="BP11" s="3">
        <f t="shared" si="32"/>
        <v>1.0104658265982476E-3</v>
      </c>
    </row>
    <row r="12" spans="1:68">
      <c r="A12" t="s">
        <v>58</v>
      </c>
      <c r="B12">
        <v>8.2699999999999996E-2</v>
      </c>
      <c r="C12">
        <v>0.58979999999999999</v>
      </c>
      <c r="D12">
        <v>2.46E-2</v>
      </c>
      <c r="E12">
        <v>0.12909999999999999</v>
      </c>
      <c r="F12">
        <v>9.0899999999999995E-2</v>
      </c>
      <c r="G12">
        <v>3.7201</v>
      </c>
      <c r="H12">
        <v>0.32179999999999997</v>
      </c>
      <c r="I12">
        <v>2.1440000000000001</v>
      </c>
      <c r="J12">
        <v>1.46E-2</v>
      </c>
      <c r="K12">
        <v>5.6500000000000002E-2</v>
      </c>
      <c r="L12">
        <v>5.2699999999999997E-2</v>
      </c>
      <c r="M12">
        <v>0.26229999999999998</v>
      </c>
      <c r="N12">
        <v>0.54990000000000006</v>
      </c>
      <c r="O12">
        <v>1.5886</v>
      </c>
      <c r="P12">
        <v>0.24790000000000001</v>
      </c>
      <c r="Q12">
        <v>1.1383000000000001</v>
      </c>
      <c r="R12">
        <v>0.1273</v>
      </c>
      <c r="S12">
        <v>37.589799999999997</v>
      </c>
      <c r="T12">
        <v>1.1043000000000001</v>
      </c>
      <c r="U12">
        <v>0.19650000000000001</v>
      </c>
      <c r="V12">
        <v>7.3300000000000004E-2</v>
      </c>
      <c r="W12">
        <v>6.6100000000000006E-2</v>
      </c>
      <c r="X12">
        <v>6.6100000000000006E-2</v>
      </c>
      <c r="Y12">
        <v>0.36570000000000003</v>
      </c>
      <c r="Z12">
        <v>9.6100000000000005E-2</v>
      </c>
      <c r="AA12">
        <v>6.2899999999999998E-2</v>
      </c>
      <c r="AB12">
        <v>3.3500000000000002E-2</v>
      </c>
      <c r="AC12">
        <v>9.8199999999999996E-2</v>
      </c>
      <c r="AD12">
        <v>2.9600000000000001E-2</v>
      </c>
      <c r="AE12">
        <v>1.4800000000000001E-2</v>
      </c>
      <c r="AG12" s="8">
        <f>32.09-0</f>
        <v>32.090000000000003</v>
      </c>
      <c r="AH12" s="4">
        <v>1500</v>
      </c>
      <c r="AI12" s="5">
        <f t="shared" si="1"/>
        <v>0.81363203463203448</v>
      </c>
      <c r="AJ12" s="4">
        <f t="shared" si="2"/>
        <v>0.66666666666666663</v>
      </c>
      <c r="AL12" t="s">
        <v>58</v>
      </c>
      <c r="AM12" s="3">
        <f t="shared" si="3"/>
        <v>7.1267294335286427E-3</v>
      </c>
      <c r="AN12" s="3">
        <f t="shared" si="4"/>
        <v>5.0826421038635952E-2</v>
      </c>
      <c r="AO12" s="3">
        <f t="shared" si="5"/>
        <v>2.1199219354873589E-3</v>
      </c>
      <c r="AP12" s="3">
        <f t="shared" si="6"/>
        <v>1.1125281376886913E-2</v>
      </c>
      <c r="AQ12" s="3">
        <f t="shared" si="7"/>
        <v>7.8333700786910945E-3</v>
      </c>
      <c r="AR12" s="3">
        <f t="shared" si="8"/>
        <v>0.32058217854498067</v>
      </c>
      <c r="AS12" s="3">
        <f t="shared" si="9"/>
        <v>2.7731336538204563E-2</v>
      </c>
      <c r="AT12" s="3">
        <f t="shared" si="10"/>
        <v>0.18476067600345114</v>
      </c>
      <c r="AU12" s="3">
        <f t="shared" si="11"/>
        <v>1.2581650511429043E-3</v>
      </c>
      <c r="AV12" s="3">
        <f t="shared" si="12"/>
        <v>4.8689263965461709E-3</v>
      </c>
      <c r="AW12" s="3">
        <f t="shared" si="13"/>
        <v>4.5414587804952777E-3</v>
      </c>
      <c r="AX12" s="3">
        <f t="shared" si="14"/>
        <v>2.2603883076355056E-2</v>
      </c>
      <c r="AY12" s="3">
        <f t="shared" si="15"/>
        <v>4.7388011070101592E-2</v>
      </c>
      <c r="AZ12" s="3">
        <f t="shared" si="16"/>
        <v>0.13689869864696011</v>
      </c>
      <c r="BA12" s="3">
        <f t="shared" si="17"/>
        <v>2.1362953162899042E-2</v>
      </c>
      <c r="BB12" s="3">
        <f t="shared" si="18"/>
        <v>9.8093786144929321E-2</v>
      </c>
      <c r="BC12" s="3">
        <f t="shared" si="19"/>
        <v>1.097016513770491E-2</v>
      </c>
      <c r="BD12" s="3">
        <f t="shared" si="20"/>
        <v>3.2393268931131196</v>
      </c>
      <c r="BE12" s="3">
        <f t="shared" si="21"/>
        <v>9.516381273815816E-2</v>
      </c>
      <c r="BF12" s="3">
        <f t="shared" si="22"/>
        <v>1.6933522777368544E-2</v>
      </c>
      <c r="BG12" s="3">
        <f t="shared" si="23"/>
        <v>6.3166779622448556E-3</v>
      </c>
      <c r="BH12" s="3">
        <f t="shared" si="24"/>
        <v>5.6962130055168477E-3</v>
      </c>
      <c r="BI12" s="3">
        <f t="shared" si="25"/>
        <v>5.6962130055168477E-3</v>
      </c>
      <c r="BJ12" s="3">
        <f t="shared" si="26"/>
        <v>3.1514449260476723E-2</v>
      </c>
      <c r="BK12" s="3">
        <f t="shared" si="27"/>
        <v>8.2814836585502136E-3</v>
      </c>
      <c r="BL12" s="3">
        <f t="shared" si="28"/>
        <v>5.4204508025266209E-3</v>
      </c>
      <c r="BM12" s="3">
        <f t="shared" si="29"/>
        <v>2.8868855625539241E-3</v>
      </c>
      <c r="BN12" s="3">
        <f t="shared" si="30"/>
        <v>8.4624526042625468E-3</v>
      </c>
      <c r="BO12" s="3">
        <f t="shared" si="31"/>
        <v>2.5508003776595865E-3</v>
      </c>
      <c r="BP12" s="3">
        <f t="shared" si="32"/>
        <v>1.2754001888297933E-3</v>
      </c>
    </row>
    <row r="13" spans="1:68">
      <c r="A13" t="s">
        <v>47</v>
      </c>
      <c r="B13">
        <v>0.15909999999999999</v>
      </c>
      <c r="C13">
        <v>1.6769000000000001</v>
      </c>
      <c r="D13">
        <v>6.0699999999999997E-2</v>
      </c>
      <c r="E13">
        <v>0.29409999999999997</v>
      </c>
      <c r="F13">
        <v>0.21360000000000001</v>
      </c>
      <c r="G13">
        <v>10.960599999999999</v>
      </c>
      <c r="H13">
        <v>0.72209999999999996</v>
      </c>
      <c r="I13">
        <v>11.1409</v>
      </c>
      <c r="J13">
        <v>2.7799999999999998E-2</v>
      </c>
      <c r="K13">
        <v>0.2243</v>
      </c>
      <c r="L13">
        <v>0.111</v>
      </c>
      <c r="M13">
        <v>0.4355</v>
      </c>
      <c r="N13">
        <v>1.075</v>
      </c>
      <c r="O13">
        <v>2.9611999999999998</v>
      </c>
      <c r="P13">
        <v>1.0223</v>
      </c>
      <c r="Q13">
        <v>2.5613999999999999</v>
      </c>
      <c r="R13">
        <v>0.38279999999999997</v>
      </c>
      <c r="S13">
        <v>48.715200000000003</v>
      </c>
      <c r="T13">
        <v>2.0767000000000002</v>
      </c>
      <c r="U13">
        <v>0.52129999999999999</v>
      </c>
      <c r="V13">
        <v>0.13400000000000001</v>
      </c>
      <c r="W13">
        <v>0.31709999999999999</v>
      </c>
      <c r="X13">
        <v>0.31709999999999999</v>
      </c>
      <c r="Y13">
        <v>1.4923</v>
      </c>
      <c r="Z13">
        <v>0.27579999999999999</v>
      </c>
      <c r="AA13">
        <v>0.2208</v>
      </c>
      <c r="AB13">
        <v>9.7799999999999998E-2</v>
      </c>
      <c r="AC13">
        <v>0.38990000000000002</v>
      </c>
      <c r="AD13">
        <v>0.1186</v>
      </c>
      <c r="AE13">
        <v>4.82E-2</v>
      </c>
      <c r="AG13" s="8">
        <f>37.51-1.07</f>
        <v>36.44</v>
      </c>
      <c r="AH13" s="4">
        <v>1500</v>
      </c>
      <c r="AI13" s="5">
        <f t="shared" si="1"/>
        <v>1.0544415584415585</v>
      </c>
      <c r="AJ13" s="4">
        <f t="shared" si="2"/>
        <v>0.66666666666666663</v>
      </c>
      <c r="AL13" t="s">
        <v>47</v>
      </c>
      <c r="AM13" s="3">
        <f t="shared" si="3"/>
        <v>9.3164791235184133E-3</v>
      </c>
      <c r="AN13" s="3">
        <f t="shared" si="4"/>
        <v>9.8194870158567107E-2</v>
      </c>
      <c r="AO13" s="3">
        <f t="shared" si="5"/>
        <v>3.5544329528445487E-3</v>
      </c>
      <c r="AP13" s="3">
        <f t="shared" si="6"/>
        <v>1.7221725394259996E-2</v>
      </c>
      <c r="AQ13" s="3">
        <f t="shared" si="7"/>
        <v>1.2507856321706683E-2</v>
      </c>
      <c r="AR13" s="3">
        <f t="shared" si="8"/>
        <v>0.64182401685251989</v>
      </c>
      <c r="AS13" s="3">
        <f t="shared" si="9"/>
        <v>4.2284283941499974E-2</v>
      </c>
      <c r="AT13" s="3">
        <f t="shared" si="10"/>
        <v>0.65238191242744381</v>
      </c>
      <c r="AU13" s="3">
        <f t="shared" si="11"/>
        <v>1.6278951579749333E-3</v>
      </c>
      <c r="AV13" s="3">
        <f t="shared" si="12"/>
        <v>1.3134420285387681E-2</v>
      </c>
      <c r="AW13" s="3">
        <f t="shared" si="13"/>
        <v>6.4998691559430789E-3</v>
      </c>
      <c r="AX13" s="3">
        <f t="shared" si="14"/>
        <v>2.5501738895614516E-2</v>
      </c>
      <c r="AY13" s="3">
        <f t="shared" si="15"/>
        <v>6.2949183267016318E-2</v>
      </c>
      <c r="AZ13" s="3">
        <f t="shared" si="16"/>
        <v>0.17340011301422203</v>
      </c>
      <c r="BA13" s="3">
        <f t="shared" si="17"/>
        <v>5.9863209352437927E-2</v>
      </c>
      <c r="BB13" s="3">
        <f t="shared" si="18"/>
        <v>0.1499888725768703</v>
      </c>
      <c r="BC13" s="3">
        <f t="shared" si="19"/>
        <v>2.2415764981036129E-2</v>
      </c>
      <c r="BD13" s="3">
        <f t="shared" si="20"/>
        <v>2.8526344676180027</v>
      </c>
      <c r="BE13" s="3">
        <f t="shared" si="21"/>
        <v>0.12160611059591887</v>
      </c>
      <c r="BF13" s="3">
        <f t="shared" si="22"/>
        <v>3.0525962081019157E-2</v>
      </c>
      <c r="BG13" s="3">
        <f t="shared" si="23"/>
        <v>7.8466888909583116E-3</v>
      </c>
      <c r="BH13" s="3">
        <f t="shared" si="24"/>
        <v>1.8568545129275228E-2</v>
      </c>
      <c r="BI13" s="3">
        <f t="shared" si="25"/>
        <v>1.8568545129275228E-2</v>
      </c>
      <c r="BJ13" s="3">
        <f t="shared" si="26"/>
        <v>8.7385177850575271E-2</v>
      </c>
      <c r="BK13" s="3">
        <f t="shared" si="27"/>
        <v>1.6150125344226135E-2</v>
      </c>
      <c r="BL13" s="3">
        <f t="shared" si="28"/>
        <v>1.2929469456146233E-2</v>
      </c>
      <c r="BM13" s="3">
        <f t="shared" si="29"/>
        <v>5.726911742803902E-3</v>
      </c>
      <c r="BN13" s="3">
        <f t="shared" si="30"/>
        <v>2.283152237749736E-2</v>
      </c>
      <c r="BO13" s="3">
        <f t="shared" si="31"/>
        <v>6.9449052422959389E-3</v>
      </c>
      <c r="BP13" s="3">
        <f t="shared" si="32"/>
        <v>2.8224657055536612E-3</v>
      </c>
    </row>
    <row r="14" spans="1:68">
      <c r="A14" t="s">
        <v>48</v>
      </c>
      <c r="B14">
        <v>0.16550000000000001</v>
      </c>
      <c r="C14">
        <v>1.167</v>
      </c>
      <c r="D14">
        <v>4.6399999999999997E-2</v>
      </c>
      <c r="E14">
        <v>0.21010000000000001</v>
      </c>
      <c r="F14">
        <v>0.19209999999999999</v>
      </c>
      <c r="G14">
        <v>7.4032</v>
      </c>
      <c r="H14">
        <v>0.63090000000000002</v>
      </c>
      <c r="I14">
        <v>5.5376000000000003</v>
      </c>
      <c r="J14">
        <v>1.4E-2</v>
      </c>
      <c r="K14">
        <v>0.1799</v>
      </c>
      <c r="L14">
        <v>8.3000000000000004E-2</v>
      </c>
      <c r="M14">
        <v>0.27229999999999999</v>
      </c>
      <c r="N14">
        <v>0.96179999999999999</v>
      </c>
      <c r="O14">
        <v>3.5916999999999999</v>
      </c>
      <c r="P14">
        <v>0.88590000000000002</v>
      </c>
      <c r="Q14">
        <v>2.8412999999999999</v>
      </c>
      <c r="R14">
        <v>0.2026</v>
      </c>
      <c r="S14">
        <v>43.092199999999998</v>
      </c>
      <c r="T14">
        <v>1.5938000000000001</v>
      </c>
      <c r="U14">
        <v>0.34399999999999997</v>
      </c>
      <c r="V14">
        <v>9.6799999999999997E-2</v>
      </c>
      <c r="W14">
        <v>0.1628</v>
      </c>
      <c r="X14">
        <v>0.1628</v>
      </c>
      <c r="Y14">
        <v>0.69130000000000003</v>
      </c>
      <c r="Z14">
        <v>0.24660000000000001</v>
      </c>
      <c r="AA14">
        <v>9.8199999999999996E-2</v>
      </c>
      <c r="AB14">
        <v>6.1499999999999999E-2</v>
      </c>
      <c r="AC14">
        <v>0.2069</v>
      </c>
      <c r="AD14">
        <v>4.53E-2</v>
      </c>
      <c r="AE14">
        <v>2.3300000000000001E-2</v>
      </c>
      <c r="AG14" s="8">
        <f>42.57-0.63</f>
        <v>41.94</v>
      </c>
      <c r="AH14" s="4">
        <v>1500</v>
      </c>
      <c r="AI14" s="5">
        <f t="shared" si="1"/>
        <v>0.93273160173160163</v>
      </c>
      <c r="AJ14" s="4">
        <f t="shared" si="2"/>
        <v>0.66666666666666663</v>
      </c>
      <c r="AL14" t="s">
        <v>48</v>
      </c>
      <c r="AM14" s="3">
        <f t="shared" si="3"/>
        <v>9.5190892517457281E-3</v>
      </c>
      <c r="AN14" s="3">
        <f t="shared" si="4"/>
        <v>6.7122520584817325E-2</v>
      </c>
      <c r="AO14" s="3">
        <f t="shared" si="5"/>
        <v>2.6687960198247844E-3</v>
      </c>
      <c r="AP14" s="3">
        <f t="shared" si="6"/>
        <v>1.2084354391491105E-2</v>
      </c>
      <c r="AQ14" s="3">
        <f t="shared" si="7"/>
        <v>1.1049045590697006E-2</v>
      </c>
      <c r="AR14" s="3">
        <f t="shared" si="8"/>
        <v>0.42581100633549235</v>
      </c>
      <c r="AS14" s="3">
        <f t="shared" si="9"/>
        <v>3.6287573467833116E-2</v>
      </c>
      <c r="AT14" s="3">
        <f t="shared" si="10"/>
        <v>0.31850700084874406</v>
      </c>
      <c r="AU14" s="3">
        <f t="shared" si="11"/>
        <v>8.0524017839540905E-4</v>
      </c>
      <c r="AV14" s="3">
        <f t="shared" si="12"/>
        <v>1.0347336292381007E-2</v>
      </c>
      <c r="AW14" s="3">
        <f t="shared" si="13"/>
        <v>4.7739239147727821E-3</v>
      </c>
      <c r="AX14" s="3">
        <f t="shared" si="14"/>
        <v>1.5661921469790709E-2</v>
      </c>
      <c r="AY14" s="3">
        <f t="shared" si="15"/>
        <v>5.5320000255764612E-2</v>
      </c>
      <c r="AZ14" s="3">
        <f t="shared" si="16"/>
        <v>0.20658436776734221</v>
      </c>
      <c r="BA14" s="3">
        <f t="shared" si="17"/>
        <v>5.0954448145749502E-2</v>
      </c>
      <c r="BB14" s="3">
        <f t="shared" si="18"/>
        <v>0.1634234942053483</v>
      </c>
      <c r="BC14" s="3">
        <f t="shared" si="19"/>
        <v>1.1652975724493564E-2</v>
      </c>
      <c r="BD14" s="3">
        <f t="shared" si="20"/>
        <v>2.4785407725321891</v>
      </c>
      <c r="BE14" s="3">
        <f t="shared" si="21"/>
        <v>9.1670842594757385E-2</v>
      </c>
      <c r="BF14" s="3">
        <f t="shared" si="22"/>
        <v>1.9785901526287196E-2</v>
      </c>
      <c r="BG14" s="3">
        <f t="shared" si="23"/>
        <v>5.5676606620482559E-3</v>
      </c>
      <c r="BH14" s="3">
        <f t="shared" si="24"/>
        <v>9.3637929316266136E-3</v>
      </c>
      <c r="BI14" s="3">
        <f t="shared" si="25"/>
        <v>9.3637929316266136E-3</v>
      </c>
      <c r="BJ14" s="3">
        <f t="shared" si="26"/>
        <v>3.9761609666053313E-2</v>
      </c>
      <c r="BK14" s="3">
        <f t="shared" si="27"/>
        <v>1.4183730570879136E-2</v>
      </c>
      <c r="BL14" s="3">
        <f t="shared" si="28"/>
        <v>5.6481846798877976E-3</v>
      </c>
      <c r="BM14" s="3">
        <f t="shared" si="29"/>
        <v>3.5373050693798332E-3</v>
      </c>
      <c r="BN14" s="3">
        <f t="shared" si="30"/>
        <v>1.1900299493572155E-2</v>
      </c>
      <c r="BO14" s="3">
        <f t="shared" si="31"/>
        <v>2.6055271486651456E-3</v>
      </c>
      <c r="BP14" s="3">
        <f t="shared" si="32"/>
        <v>1.3401497254723596E-3</v>
      </c>
    </row>
    <row r="15" spans="1:68">
      <c r="A15" t="s">
        <v>55</v>
      </c>
      <c r="B15">
        <v>9.64E-2</v>
      </c>
      <c r="C15">
        <v>2.2667000000000002</v>
      </c>
      <c r="D15">
        <v>3.6900000000000002E-2</v>
      </c>
      <c r="E15">
        <v>0.2301</v>
      </c>
      <c r="F15">
        <v>0.18809999999999999</v>
      </c>
      <c r="G15">
        <v>10.992599999999999</v>
      </c>
      <c r="H15">
        <v>0.64870000000000005</v>
      </c>
      <c r="I15">
        <v>12.1591</v>
      </c>
      <c r="J15">
        <v>3.6999999999999998E-2</v>
      </c>
      <c r="K15">
        <v>0.40129999999999999</v>
      </c>
      <c r="L15">
        <v>8.1900000000000001E-2</v>
      </c>
      <c r="M15">
        <v>0.34710000000000002</v>
      </c>
      <c r="N15">
        <v>1.0765</v>
      </c>
      <c r="O15">
        <v>2.5678999999999998</v>
      </c>
      <c r="P15">
        <v>0.65620000000000001</v>
      </c>
      <c r="Q15">
        <v>1.8945000000000001</v>
      </c>
      <c r="R15">
        <v>0.39500000000000002</v>
      </c>
      <c r="S15">
        <v>49.074800000000003</v>
      </c>
      <c r="T15">
        <v>1.6557999999999999</v>
      </c>
      <c r="U15">
        <v>0.41160000000000002</v>
      </c>
      <c r="V15">
        <v>0.1157</v>
      </c>
      <c r="W15">
        <v>0.31280000000000002</v>
      </c>
      <c r="X15">
        <v>0.31280000000000002</v>
      </c>
      <c r="Y15">
        <v>2.2267999999999999</v>
      </c>
      <c r="Z15">
        <v>0.1757</v>
      </c>
      <c r="AA15">
        <v>8.5999999999999993E-2</v>
      </c>
      <c r="AB15">
        <v>0.115</v>
      </c>
      <c r="AC15">
        <v>0.25790000000000002</v>
      </c>
      <c r="AD15">
        <v>7.5600000000000001E-2</v>
      </c>
      <c r="AE15">
        <v>4.58E-2</v>
      </c>
      <c r="AG15" s="8">
        <f>45.56-0.92</f>
        <v>44.64</v>
      </c>
      <c r="AH15" s="4">
        <v>1500</v>
      </c>
      <c r="AI15" s="5">
        <f t="shared" si="1"/>
        <v>1.0622251082251082</v>
      </c>
      <c r="AJ15" s="4">
        <f t="shared" si="2"/>
        <v>0.66666666666666663</v>
      </c>
      <c r="AL15" t="s">
        <v>55</v>
      </c>
      <c r="AM15" s="3">
        <f t="shared" si="3"/>
        <v>4.574238483084545E-3</v>
      </c>
      <c r="AN15" s="3">
        <f t="shared" si="4"/>
        <v>0.10755629014115912</v>
      </c>
      <c r="AO15" s="3">
        <f t="shared" si="5"/>
        <v>1.7509273861599556E-3</v>
      </c>
      <c r="AP15" s="3">
        <f t="shared" si="6"/>
        <v>1.0918384594997447E-2</v>
      </c>
      <c r="AQ15" s="3">
        <f t="shared" si="7"/>
        <v>8.9254591148153813E-3</v>
      </c>
      <c r="AR15" s="3">
        <f t="shared" si="8"/>
        <v>0.52160553889165118</v>
      </c>
      <c r="AS15" s="3">
        <f t="shared" si="9"/>
        <v>3.0781208547478678E-2</v>
      </c>
      <c r="AT15" s="3">
        <f t="shared" si="10"/>
        <v>0.57695667157337438</v>
      </c>
      <c r="AU15" s="3">
        <f t="shared" si="11"/>
        <v>1.7556724468270556E-3</v>
      </c>
      <c r="AV15" s="3">
        <f t="shared" si="12"/>
        <v>1.90419284570729E-2</v>
      </c>
      <c r="AW15" s="3">
        <f t="shared" si="13"/>
        <v>3.8862046863550226E-3</v>
      </c>
      <c r="AX15" s="3">
        <f t="shared" si="14"/>
        <v>1.6470105575504622E-2</v>
      </c>
      <c r="AY15" s="3">
        <f t="shared" si="15"/>
        <v>5.1080578081333122E-2</v>
      </c>
      <c r="AZ15" s="3">
        <f t="shared" si="16"/>
        <v>0.12184841287046476</v>
      </c>
      <c r="BA15" s="3">
        <f t="shared" si="17"/>
        <v>3.113708809751119E-2</v>
      </c>
      <c r="BB15" s="3">
        <f t="shared" si="18"/>
        <v>8.9895174338212355E-2</v>
      </c>
      <c r="BC15" s="3">
        <f t="shared" si="19"/>
        <v>1.8742989635045594E-2</v>
      </c>
      <c r="BD15" s="3">
        <f t="shared" si="20"/>
        <v>2.3286290322580649</v>
      </c>
      <c r="BE15" s="3">
        <f t="shared" si="21"/>
        <v>7.8568714525844283E-2</v>
      </c>
      <c r="BF15" s="3">
        <f t="shared" si="22"/>
        <v>1.9530669705784216E-2</v>
      </c>
      <c r="BG15" s="3">
        <f t="shared" si="23"/>
        <v>5.4900351918348734E-3</v>
      </c>
      <c r="BH15" s="3">
        <f t="shared" si="24"/>
        <v>1.4842549766689273E-2</v>
      </c>
      <c r="BI15" s="3">
        <f t="shared" si="25"/>
        <v>1.4842549766689273E-2</v>
      </c>
      <c r="BJ15" s="3">
        <f t="shared" si="26"/>
        <v>0.10566301093498613</v>
      </c>
      <c r="BK15" s="3">
        <f t="shared" si="27"/>
        <v>8.3370715920949648E-3</v>
      </c>
      <c r="BL15" s="3">
        <f t="shared" si="28"/>
        <v>4.0807521737061302E-3</v>
      </c>
      <c r="BM15" s="3">
        <f t="shared" si="29"/>
        <v>5.4568197671651724E-3</v>
      </c>
      <c r="BN15" s="3">
        <f t="shared" si="30"/>
        <v>1.2237511460451289E-2</v>
      </c>
      <c r="BO15" s="3">
        <f t="shared" si="31"/>
        <v>3.5872658643277141E-3</v>
      </c>
      <c r="BP15" s="3">
        <f t="shared" si="32"/>
        <v>2.1732377855318689E-3</v>
      </c>
    </row>
    <row r="16" spans="1:68">
      <c r="A16" t="s">
        <v>11</v>
      </c>
      <c r="B16">
        <v>0.12280000000000001</v>
      </c>
      <c r="C16">
        <v>1.6576</v>
      </c>
      <c r="D16">
        <v>4.5400000000000003E-2</v>
      </c>
      <c r="E16">
        <v>0.26340000000000002</v>
      </c>
      <c r="F16">
        <v>0.18279999999999999</v>
      </c>
      <c r="G16">
        <v>8.9873999999999992</v>
      </c>
      <c r="H16">
        <v>0.58260000000000001</v>
      </c>
      <c r="I16">
        <v>9.5609999999999999</v>
      </c>
      <c r="J16">
        <v>3.1099999999999999E-2</v>
      </c>
      <c r="K16">
        <v>0.23039999999999999</v>
      </c>
      <c r="L16">
        <v>9.5899999999999999E-2</v>
      </c>
      <c r="M16">
        <v>0.18340000000000001</v>
      </c>
      <c r="N16">
        <v>1.0464</v>
      </c>
      <c r="O16">
        <v>3.016</v>
      </c>
      <c r="P16">
        <v>0.69620000000000004</v>
      </c>
      <c r="Q16">
        <v>1.8827</v>
      </c>
      <c r="R16">
        <v>0.29409999999999997</v>
      </c>
      <c r="S16">
        <v>44.759</v>
      </c>
      <c r="T16">
        <v>1.105</v>
      </c>
      <c r="U16">
        <v>0.3412</v>
      </c>
      <c r="V16">
        <v>0.1071</v>
      </c>
      <c r="W16">
        <v>0.24929999999999999</v>
      </c>
      <c r="X16">
        <v>0.24929999999999999</v>
      </c>
      <c r="Y16">
        <v>1.3198000000000001</v>
      </c>
      <c r="Z16">
        <v>0.15759999999999999</v>
      </c>
      <c r="AA16">
        <v>0.20610000000000001</v>
      </c>
      <c r="AB16">
        <v>8.8599999999999998E-2</v>
      </c>
      <c r="AC16">
        <v>0.2112</v>
      </c>
      <c r="AD16">
        <v>6.7100000000000007E-2</v>
      </c>
      <c r="AE16">
        <v>3.5799999999999998E-2</v>
      </c>
      <c r="AG16" s="7"/>
    </row>
    <row r="17" spans="1:31">
      <c r="A17" t="s">
        <v>12</v>
      </c>
      <c r="B17">
        <v>70.400226000000004</v>
      </c>
      <c r="C17">
        <v>79.352763999999993</v>
      </c>
      <c r="D17">
        <v>83.687869000000006</v>
      </c>
      <c r="E17">
        <v>78.632022000000006</v>
      </c>
      <c r="F17">
        <v>56.663074000000002</v>
      </c>
      <c r="G17">
        <v>70.792390999999995</v>
      </c>
      <c r="H17">
        <v>76.145540999999994</v>
      </c>
      <c r="I17">
        <v>90.471367000000001</v>
      </c>
      <c r="J17">
        <v>97.594256999999999</v>
      </c>
      <c r="K17">
        <v>86.641350000000003</v>
      </c>
      <c r="L17">
        <v>71.373762999999997</v>
      </c>
      <c r="M17">
        <v>74.773644000000004</v>
      </c>
      <c r="N17">
        <v>61.961390000000002</v>
      </c>
      <c r="O17">
        <v>79.368073999999993</v>
      </c>
      <c r="P17">
        <v>69.371078999999995</v>
      </c>
      <c r="Q17">
        <v>70.203742000000005</v>
      </c>
      <c r="R17">
        <v>84.412850000000006</v>
      </c>
      <c r="S17">
        <v>8.8121919999999996</v>
      </c>
      <c r="T17">
        <v>57.135859000000004</v>
      </c>
      <c r="U17">
        <v>64.917788999999999</v>
      </c>
      <c r="V17">
        <v>47.445723000000001</v>
      </c>
      <c r="W17">
        <v>91.354626999999994</v>
      </c>
      <c r="X17">
        <v>91.354626999999994</v>
      </c>
      <c r="Y17">
        <v>85.739754000000005</v>
      </c>
      <c r="Z17">
        <v>59.717294000000003</v>
      </c>
      <c r="AA17">
        <v>121.571557</v>
      </c>
      <c r="AB17">
        <v>99.388727000000003</v>
      </c>
      <c r="AC17">
        <v>73.100543999999999</v>
      </c>
      <c r="AD17">
        <v>71.781129000000007</v>
      </c>
      <c r="AE17">
        <v>69.964326999999997</v>
      </c>
    </row>
    <row r="18" spans="1:31">
      <c r="A18" t="s">
        <v>13</v>
      </c>
      <c r="B18">
        <v>0.35489999999999999</v>
      </c>
      <c r="C18">
        <v>4.1565000000000003</v>
      </c>
      <c r="D18">
        <v>0.1525</v>
      </c>
      <c r="E18">
        <v>0.69130000000000003</v>
      </c>
      <c r="F18">
        <v>0.35759999999999997</v>
      </c>
      <c r="G18">
        <v>22.5916</v>
      </c>
      <c r="H18">
        <v>1.5396000000000001</v>
      </c>
      <c r="I18">
        <v>31.727599999999999</v>
      </c>
      <c r="J18">
        <v>0.11559999999999999</v>
      </c>
      <c r="K18">
        <v>0.64859999999999995</v>
      </c>
      <c r="L18">
        <v>0.23769999999999999</v>
      </c>
      <c r="M18">
        <v>0.4355</v>
      </c>
      <c r="N18">
        <v>2.7675000000000001</v>
      </c>
      <c r="O18">
        <v>9.4392999999999994</v>
      </c>
      <c r="P18">
        <v>1.9172</v>
      </c>
      <c r="Q18">
        <v>5.4429999999999996</v>
      </c>
      <c r="R18">
        <v>0.81169999999999998</v>
      </c>
      <c r="S18">
        <v>51.452399999999997</v>
      </c>
      <c r="T18">
        <v>2.0767000000000002</v>
      </c>
      <c r="U18">
        <v>0.69640000000000002</v>
      </c>
      <c r="V18">
        <v>0.20580000000000001</v>
      </c>
      <c r="W18">
        <v>0.78590000000000004</v>
      </c>
      <c r="X18">
        <v>0.78590000000000004</v>
      </c>
      <c r="Y18">
        <v>3.5956000000000001</v>
      </c>
      <c r="Z18">
        <v>0.33100000000000002</v>
      </c>
      <c r="AA18">
        <v>0.94450000000000001</v>
      </c>
      <c r="AB18">
        <v>0.32090000000000002</v>
      </c>
      <c r="AC18">
        <v>0.4904</v>
      </c>
      <c r="AD18">
        <v>0.1613</v>
      </c>
      <c r="AE18">
        <v>7.9200000000000007E-2</v>
      </c>
    </row>
    <row r="19" spans="1:31">
      <c r="A19" t="s">
        <v>14</v>
      </c>
      <c r="B19">
        <v>2.5899999999999999E-2</v>
      </c>
      <c r="C19">
        <v>0.29380000000000001</v>
      </c>
      <c r="D19">
        <v>8.8999999999999999E-3</v>
      </c>
      <c r="E19">
        <v>4.07E-2</v>
      </c>
      <c r="F19">
        <v>0.04</v>
      </c>
      <c r="G19">
        <v>2.0293999999999999</v>
      </c>
      <c r="H19">
        <v>7.3899999999999993E-2</v>
      </c>
      <c r="I19">
        <v>1.8272999999999999</v>
      </c>
      <c r="J19">
        <v>6.4000000000000003E-3</v>
      </c>
      <c r="K19">
        <v>3.1800000000000002E-2</v>
      </c>
      <c r="L19">
        <v>2.2200000000000001E-2</v>
      </c>
      <c r="M19">
        <v>8.8999999999999999E-3</v>
      </c>
      <c r="N19">
        <v>0.30740000000000001</v>
      </c>
      <c r="O19">
        <v>0.69340000000000002</v>
      </c>
      <c r="P19">
        <v>0.1174</v>
      </c>
      <c r="Q19">
        <v>0.28589999999999999</v>
      </c>
      <c r="R19">
        <v>4.3900000000000002E-2</v>
      </c>
      <c r="S19">
        <v>37.589799999999997</v>
      </c>
      <c r="T19">
        <v>0.107</v>
      </c>
      <c r="U19">
        <v>5.9700000000000003E-2</v>
      </c>
      <c r="V19">
        <v>2.7400000000000001E-2</v>
      </c>
      <c r="W19">
        <v>3.6400000000000002E-2</v>
      </c>
      <c r="X19">
        <v>3.6400000000000002E-2</v>
      </c>
      <c r="Y19">
        <v>0.20269999999999999</v>
      </c>
      <c r="Z19">
        <v>1.8200000000000001E-2</v>
      </c>
      <c r="AA19">
        <v>4.8800000000000003E-2</v>
      </c>
      <c r="AB19">
        <v>1.4800000000000001E-2</v>
      </c>
      <c r="AC19">
        <v>2.4400000000000002E-2</v>
      </c>
      <c r="AD19">
        <v>1.7100000000000001E-2</v>
      </c>
      <c r="AE19">
        <v>9.1999999999999998E-3</v>
      </c>
    </row>
    <row r="20" spans="1:31">
      <c r="A20" t="s">
        <v>15</v>
      </c>
      <c r="B20">
        <v>8.6418999999999996E-2</v>
      </c>
      <c r="C20">
        <v>1.3153269999999999</v>
      </c>
      <c r="D20">
        <v>3.7955999999999997E-2</v>
      </c>
      <c r="E20">
        <v>0.207123</v>
      </c>
      <c r="F20">
        <v>0.103589</v>
      </c>
      <c r="G20">
        <v>6.3624010000000002</v>
      </c>
      <c r="H20">
        <v>0.44364700000000001</v>
      </c>
      <c r="I20">
        <v>8.6499469999999992</v>
      </c>
      <c r="J20">
        <v>3.0322000000000002E-2</v>
      </c>
      <c r="K20">
        <v>0.19964799999999999</v>
      </c>
      <c r="L20">
        <v>6.8463999999999997E-2</v>
      </c>
      <c r="M20">
        <v>0.13716400000000001</v>
      </c>
      <c r="N20">
        <v>0.64838799999999996</v>
      </c>
      <c r="O20">
        <v>2.3937469999999998</v>
      </c>
      <c r="P20">
        <v>0.48296699999999998</v>
      </c>
      <c r="Q20">
        <v>1.321699</v>
      </c>
      <c r="R20">
        <v>0.24823200000000001</v>
      </c>
      <c r="S20">
        <v>3.944245</v>
      </c>
      <c r="T20">
        <v>0.631351</v>
      </c>
      <c r="U20">
        <v>0.22148000000000001</v>
      </c>
      <c r="V20">
        <v>5.0835999999999999E-2</v>
      </c>
      <c r="W20">
        <v>0.22777500000000001</v>
      </c>
      <c r="X20">
        <v>0.22777500000000001</v>
      </c>
      <c r="Y20">
        <v>1.1316200000000001</v>
      </c>
      <c r="Z20">
        <v>9.4101000000000004E-2</v>
      </c>
      <c r="AA20">
        <v>0.25062000000000001</v>
      </c>
      <c r="AB20">
        <v>8.8027999999999995E-2</v>
      </c>
      <c r="AC20">
        <v>0.154422</v>
      </c>
      <c r="AD20">
        <v>4.8170999999999999E-2</v>
      </c>
      <c r="AE20">
        <v>2.5041999999999998E-2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8"/>
  <sheetViews>
    <sheetView tabSelected="1" workbookViewId="0">
      <pane xSplit="1" ySplit="2" topLeftCell="AC3" activePane="bottomRight" state="frozen"/>
      <selection pane="topRight" activeCell="B1" sqref="B1"/>
      <selection pane="bottomLeft" activeCell="A3" sqref="A3"/>
      <selection pane="bottomRight" activeCell="AI3" sqref="AI3:AI10"/>
    </sheetView>
  </sheetViews>
  <sheetFormatPr baseColWidth="10" defaultColWidth="8.83203125" defaultRowHeight="15"/>
  <cols>
    <col min="1" max="1" width="22.33203125" bestFit="1" customWidth="1"/>
    <col min="33" max="33" width="8.83203125" style="7"/>
    <col min="35" max="35" width="11.83203125" customWidth="1"/>
    <col min="38" max="38" width="20.6640625" bestFit="1" customWidth="1"/>
  </cols>
  <sheetData>
    <row r="1" spans="1:68">
      <c r="A1" t="s">
        <v>73</v>
      </c>
      <c r="AL1" t="s">
        <v>74</v>
      </c>
    </row>
    <row r="2" spans="1:68" ht="4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G2" s="1" t="s">
        <v>69</v>
      </c>
      <c r="AH2" s="1" t="s">
        <v>71</v>
      </c>
      <c r="AI2" s="1" t="s">
        <v>70</v>
      </c>
      <c r="AJ2" s="2" t="s">
        <v>72</v>
      </c>
      <c r="AK2" s="2"/>
      <c r="AL2" s="3"/>
      <c r="AM2" t="s">
        <v>16</v>
      </c>
      <c r="AN2" t="s">
        <v>17</v>
      </c>
      <c r="AO2" t="s">
        <v>18</v>
      </c>
      <c r="AP2" t="s">
        <v>19</v>
      </c>
      <c r="AQ2" t="s">
        <v>20</v>
      </c>
      <c r="AR2" t="s">
        <v>21</v>
      </c>
      <c r="AS2" t="s">
        <v>22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29</v>
      </c>
      <c r="BA2" t="s">
        <v>30</v>
      </c>
      <c r="BB2" t="s">
        <v>31</v>
      </c>
      <c r="BC2" t="s">
        <v>32</v>
      </c>
      <c r="BD2" t="s">
        <v>33</v>
      </c>
      <c r="BE2" t="s">
        <v>34</v>
      </c>
      <c r="BF2" t="s">
        <v>35</v>
      </c>
      <c r="BG2" t="s">
        <v>36</v>
      </c>
      <c r="BH2" t="s">
        <v>37</v>
      </c>
      <c r="BI2" t="s">
        <v>38</v>
      </c>
      <c r="BJ2" t="s">
        <v>39</v>
      </c>
      <c r="BK2" t="s">
        <v>40</v>
      </c>
      <c r="BL2" t="s">
        <v>41</v>
      </c>
      <c r="BM2" t="s">
        <v>42</v>
      </c>
      <c r="BN2" t="s">
        <v>43</v>
      </c>
      <c r="BO2" t="s">
        <v>44</v>
      </c>
      <c r="BP2" t="s">
        <v>45</v>
      </c>
    </row>
    <row r="3" spans="1:68">
      <c r="A3" t="s">
        <v>65</v>
      </c>
      <c r="B3">
        <v>0.43070000000000003</v>
      </c>
      <c r="C3">
        <v>3.2164999999999999</v>
      </c>
      <c r="D3">
        <v>7.5499999999999998E-2</v>
      </c>
      <c r="E3">
        <v>0.42459999999999998</v>
      </c>
      <c r="F3">
        <v>0.24660000000000001</v>
      </c>
      <c r="G3">
        <v>14.838900000000001</v>
      </c>
      <c r="H3">
        <v>0.97619999999999996</v>
      </c>
      <c r="I3">
        <v>14.9354</v>
      </c>
      <c r="J3">
        <v>6.9400000000000003E-2</v>
      </c>
      <c r="K3">
        <v>0.6694</v>
      </c>
      <c r="L3">
        <v>0.15490000000000001</v>
      </c>
      <c r="M3">
        <v>0.38169999999999998</v>
      </c>
      <c r="N3">
        <v>1.9918</v>
      </c>
      <c r="O3">
        <v>4.7295999999999996</v>
      </c>
      <c r="P3">
        <v>1.5331999999999999</v>
      </c>
      <c r="Q3">
        <v>2.6631</v>
      </c>
      <c r="R3">
        <v>0.6532</v>
      </c>
      <c r="S3">
        <v>42.368600000000001</v>
      </c>
      <c r="T3">
        <v>1.9127000000000001</v>
      </c>
      <c r="U3">
        <v>0.62649999999999995</v>
      </c>
      <c r="V3">
        <v>0.1681</v>
      </c>
      <c r="W3">
        <v>0.5413</v>
      </c>
      <c r="X3">
        <v>0.5323</v>
      </c>
      <c r="Y3">
        <v>4.1199000000000003</v>
      </c>
      <c r="Z3">
        <v>0.24010000000000001</v>
      </c>
      <c r="AA3">
        <v>1.0478000000000001</v>
      </c>
      <c r="AB3">
        <v>0.26669999999999999</v>
      </c>
      <c r="AC3">
        <v>0.3629</v>
      </c>
      <c r="AD3">
        <v>0.15</v>
      </c>
      <c r="AE3">
        <v>8.4000000000000005E-2</v>
      </c>
      <c r="AG3" s="8">
        <f>32.24-0.24</f>
        <v>32</v>
      </c>
      <c r="AH3" s="4">
        <v>1500</v>
      </c>
      <c r="AI3" s="5">
        <f>S3/46.2</f>
        <v>0.91706926406926403</v>
      </c>
      <c r="AJ3" s="4">
        <f>1/1.5</f>
        <v>0.66666666666666663</v>
      </c>
      <c r="AK3" s="4"/>
      <c r="AL3" t="s">
        <v>65</v>
      </c>
      <c r="AM3" s="3">
        <f>(((B3*$AH3)/($AG3*$AJ3))/1000)*(1/$AI3)</f>
        <v>3.3022144494979776E-2</v>
      </c>
      <c r="AN3" s="3">
        <f t="shared" ref="AN3:BP10" si="0">(((C3*$AH3)/($AG3*$AJ3))/1000)*(1/$AI3)</f>
        <v>0.24661185922475606</v>
      </c>
      <c r="AO3" s="3">
        <f t="shared" si="0"/>
        <v>5.7886508227791332E-3</v>
      </c>
      <c r="AP3" s="3">
        <f t="shared" si="0"/>
        <v>3.2554452176847951E-2</v>
      </c>
      <c r="AQ3" s="3">
        <f t="shared" si="0"/>
        <v>1.8907036992017678E-2</v>
      </c>
      <c r="AR3" s="3">
        <f t="shared" si="0"/>
        <v>1.1377113999223485</v>
      </c>
      <c r="AS3" s="3">
        <f t="shared" si="0"/>
        <v>7.4846105075456831E-2</v>
      </c>
      <c r="AT3" s="3">
        <f t="shared" si="0"/>
        <v>1.1451101390534499</v>
      </c>
      <c r="AU3" s="3">
        <f t="shared" si="0"/>
        <v>5.3209585046473107E-3</v>
      </c>
      <c r="AV3" s="3">
        <f t="shared" si="0"/>
        <v>5.132348159958082E-2</v>
      </c>
      <c r="AW3" s="3">
        <f t="shared" si="0"/>
        <v>1.1876318045675335E-2</v>
      </c>
      <c r="AX3" s="3">
        <f t="shared" si="0"/>
        <v>2.9265271775560198E-2</v>
      </c>
      <c r="AY3" s="3">
        <f t="shared" si="0"/>
        <v>0.1527130425008143</v>
      </c>
      <c r="AZ3" s="3">
        <f t="shared" si="0"/>
        <v>0.36262255538299587</v>
      </c>
      <c r="BA3" s="3">
        <f t="shared" si="0"/>
        <v>0.1175517806819201</v>
      </c>
      <c r="BB3" s="3">
        <f t="shared" si="0"/>
        <v>0.20418219875686239</v>
      </c>
      <c r="BC3" s="3">
        <f t="shared" si="0"/>
        <v>5.0081413476017612E-2</v>
      </c>
      <c r="BD3" s="3">
        <f t="shared" si="0"/>
        <v>3.2484375000000001</v>
      </c>
      <c r="BE3" s="3">
        <f t="shared" si="0"/>
        <v>0.14664837653946555</v>
      </c>
      <c r="BF3" s="3">
        <f t="shared" si="0"/>
        <v>4.8034301198293071E-2</v>
      </c>
      <c r="BG3" s="3">
        <f t="shared" si="0"/>
        <v>1.2888373553763873E-2</v>
      </c>
      <c r="BH3" s="3">
        <f t="shared" si="0"/>
        <v>4.1501942918812519E-2</v>
      </c>
      <c r="BI3" s="3">
        <f t="shared" si="0"/>
        <v>4.0811905072388521E-2</v>
      </c>
      <c r="BJ3" s="3">
        <f t="shared" si="0"/>
        <v>0.31587632483136097</v>
      </c>
      <c r="BK3" s="3">
        <f t="shared" si="0"/>
        <v>1.8408676325155898E-2</v>
      </c>
      <c r="BL3" s="3">
        <f t="shared" si="0"/>
        <v>8.0335739498118897E-2</v>
      </c>
      <c r="BM3" s="3">
        <f t="shared" si="0"/>
        <v>2.0448121515697946E-2</v>
      </c>
      <c r="BN3" s="3">
        <f t="shared" si="0"/>
        <v>2.7823859385252288E-2</v>
      </c>
      <c r="BO3" s="3">
        <f t="shared" si="0"/>
        <v>1.1500630773733379E-2</v>
      </c>
      <c r="BP3" s="3">
        <f t="shared" si="0"/>
        <v>6.4403532332906925E-3</v>
      </c>
    </row>
    <row r="4" spans="1:68">
      <c r="A4" t="s">
        <v>61</v>
      </c>
      <c r="B4">
        <v>2.7699999999999999E-2</v>
      </c>
      <c r="C4">
        <v>0.15229999999999999</v>
      </c>
      <c r="D4">
        <v>6.8999999999999999E-3</v>
      </c>
      <c r="E4">
        <v>2.9600000000000001E-2</v>
      </c>
      <c r="F4">
        <v>3.73E-2</v>
      </c>
      <c r="G4">
        <v>1.2325999999999999</v>
      </c>
      <c r="H4">
        <v>8.3400000000000002E-2</v>
      </c>
      <c r="I4">
        <v>0.93500000000000005</v>
      </c>
      <c r="J4">
        <v>0</v>
      </c>
      <c r="K4">
        <v>2.0899999999999998E-2</v>
      </c>
      <c r="L4">
        <v>1.83E-2</v>
      </c>
      <c r="M4">
        <v>0</v>
      </c>
      <c r="N4">
        <v>0.4778</v>
      </c>
      <c r="O4">
        <v>0.6593</v>
      </c>
      <c r="P4">
        <v>8.8499999999999995E-2</v>
      </c>
      <c r="Q4">
        <v>0.20349999999999999</v>
      </c>
      <c r="R4">
        <v>2.41E-2</v>
      </c>
      <c r="S4">
        <v>35.642899999999997</v>
      </c>
      <c r="T4">
        <v>7.5600000000000001E-2</v>
      </c>
      <c r="U4">
        <v>1.26E-2</v>
      </c>
      <c r="V4">
        <v>2.8500000000000001E-2</v>
      </c>
      <c r="W4">
        <v>2.0799999999999999E-2</v>
      </c>
      <c r="X4">
        <v>2.0799999999999999E-2</v>
      </c>
      <c r="Y4">
        <v>8.7300000000000003E-2</v>
      </c>
      <c r="Z4">
        <v>2.0500000000000001E-2</v>
      </c>
      <c r="AA4">
        <v>0</v>
      </c>
      <c r="AB4">
        <v>0</v>
      </c>
      <c r="AC4">
        <v>2.9600000000000001E-2</v>
      </c>
      <c r="AD4">
        <v>1.7899999999999999E-2</v>
      </c>
      <c r="AE4">
        <v>1.11E-2</v>
      </c>
      <c r="AG4" s="8">
        <f>30.35-0.048</f>
        <v>30.302000000000003</v>
      </c>
      <c r="AH4" s="4">
        <v>1500</v>
      </c>
      <c r="AI4" s="5">
        <f t="shared" ref="AI4:AI10" si="1">S4/46.2</f>
        <v>0.77149134199134184</v>
      </c>
      <c r="AJ4" s="4">
        <f t="shared" ref="AJ4:AJ10" si="2">1/1.5</f>
        <v>0.66666666666666663</v>
      </c>
      <c r="AK4" s="6"/>
      <c r="AL4" t="s">
        <v>61</v>
      </c>
      <c r="AM4" s="3">
        <f t="shared" ref="AM4:AM10" si="3">(((B4*$AH4)/($AG4*$AJ4))/1000)*(1/$AI4)</f>
        <v>2.665998721020951E-3</v>
      </c>
      <c r="AN4" s="3">
        <f t="shared" si="0"/>
        <v>1.4658180693555626E-2</v>
      </c>
      <c r="AO4" s="3">
        <f t="shared" si="0"/>
        <v>6.6409354422543548E-4</v>
      </c>
      <c r="AP4" s="3">
        <f t="shared" si="0"/>
        <v>2.8488650592859263E-3</v>
      </c>
      <c r="AQ4" s="3">
        <f t="shared" si="0"/>
        <v>3.5899549564650359E-3</v>
      </c>
      <c r="AR4" s="3">
        <f t="shared" si="0"/>
        <v>0.11863213081337273</v>
      </c>
      <c r="AS4" s="3">
        <f t="shared" si="0"/>
        <v>8.0268697954204819E-3</v>
      </c>
      <c r="AT4" s="3">
        <f t="shared" si="0"/>
        <v>8.9989487514606101E-2</v>
      </c>
      <c r="AU4" s="3">
        <f t="shared" si="0"/>
        <v>0</v>
      </c>
      <c r="AV4" s="3">
        <f t="shared" si="0"/>
        <v>2.0115297209147248E-3</v>
      </c>
      <c r="AW4" s="3">
        <f t="shared" si="0"/>
        <v>1.7612915738152856E-3</v>
      </c>
      <c r="AX4" s="3">
        <f t="shared" si="0"/>
        <v>0</v>
      </c>
      <c r="AY4" s="3">
        <f t="shared" si="0"/>
        <v>4.598607180158161E-2</v>
      </c>
      <c r="AZ4" s="3">
        <f t="shared" si="0"/>
        <v>6.3454619377946331E-2</v>
      </c>
      <c r="BA4" s="3">
        <f t="shared" si="0"/>
        <v>8.5177215455001509E-3</v>
      </c>
      <c r="BB4" s="3">
        <f t="shared" si="0"/>
        <v>1.9585947282590742E-2</v>
      </c>
      <c r="BC4" s="3">
        <f t="shared" si="0"/>
        <v>2.3195151327294198E-3</v>
      </c>
      <c r="BD4" s="3">
        <f t="shared" si="0"/>
        <v>3.4304666358656202</v>
      </c>
      <c r="BE4" s="3">
        <f t="shared" si="0"/>
        <v>7.2761553541221642E-3</v>
      </c>
      <c r="BF4" s="3">
        <f t="shared" si="0"/>
        <v>1.2126925590203604E-3</v>
      </c>
      <c r="BG4" s="3">
        <f t="shared" si="0"/>
        <v>2.7429950739746253E-3</v>
      </c>
      <c r="BH4" s="3">
        <f t="shared" si="0"/>
        <v>2.0019051767955157E-3</v>
      </c>
      <c r="BI4" s="3">
        <f t="shared" si="0"/>
        <v>2.0019051767955157E-3</v>
      </c>
      <c r="BJ4" s="3">
        <f t="shared" si="0"/>
        <v>8.4022270160696421E-3</v>
      </c>
      <c r="BK4" s="3">
        <f t="shared" si="0"/>
        <v>1.9730315444378881E-3</v>
      </c>
      <c r="BL4" s="3">
        <f t="shared" si="0"/>
        <v>0</v>
      </c>
      <c r="BM4" s="3">
        <f t="shared" si="0"/>
        <v>0</v>
      </c>
      <c r="BN4" s="3">
        <f t="shared" si="0"/>
        <v>2.8488650592859263E-3</v>
      </c>
      <c r="BO4" s="3">
        <f t="shared" si="0"/>
        <v>1.7227933973384486E-3</v>
      </c>
      <c r="BP4" s="3">
        <f t="shared" si="0"/>
        <v>1.0683243972322224E-3</v>
      </c>
    </row>
    <row r="5" spans="1:68">
      <c r="A5" t="s">
        <v>62</v>
      </c>
      <c r="B5">
        <v>0.1356</v>
      </c>
      <c r="C5">
        <v>1.1692</v>
      </c>
      <c r="D5">
        <v>6.2600000000000003E-2</v>
      </c>
      <c r="E5">
        <v>0.2908</v>
      </c>
      <c r="F5">
        <v>0.14580000000000001</v>
      </c>
      <c r="G5">
        <v>6.5031999999999996</v>
      </c>
      <c r="H5">
        <v>0.74490000000000001</v>
      </c>
      <c r="I5">
        <v>4.5155000000000003</v>
      </c>
      <c r="J5">
        <v>2.4E-2</v>
      </c>
      <c r="K5">
        <v>0.1071</v>
      </c>
      <c r="L5">
        <v>0.10589999999999999</v>
      </c>
      <c r="M5">
        <v>9.8199999999999996E-2</v>
      </c>
      <c r="N5">
        <v>1.2903</v>
      </c>
      <c r="O5">
        <v>2.6076999999999999</v>
      </c>
      <c r="P5">
        <v>0.91679999999999995</v>
      </c>
      <c r="Q5">
        <v>1.5044999999999999</v>
      </c>
      <c r="R5">
        <v>0.14119999999999999</v>
      </c>
      <c r="S5">
        <v>40.5184</v>
      </c>
      <c r="T5">
        <v>0.77490000000000003</v>
      </c>
      <c r="U5">
        <v>0.20280000000000001</v>
      </c>
      <c r="V5">
        <v>0.12180000000000001</v>
      </c>
      <c r="W5">
        <v>0.1749</v>
      </c>
      <c r="X5">
        <v>0.1749</v>
      </c>
      <c r="Y5">
        <v>0.78420000000000001</v>
      </c>
      <c r="Z5">
        <v>0.22090000000000001</v>
      </c>
      <c r="AA5">
        <v>0.40639999999999998</v>
      </c>
      <c r="AB5">
        <v>4.24E-2</v>
      </c>
      <c r="AC5">
        <v>0.36199999999999999</v>
      </c>
      <c r="AD5">
        <v>6.4399999999999999E-2</v>
      </c>
      <c r="AE5">
        <v>3.5299999999999998E-2</v>
      </c>
      <c r="AG5" s="8">
        <f>30.76-0.18</f>
        <v>30.580000000000002</v>
      </c>
      <c r="AH5" s="4">
        <v>1500</v>
      </c>
      <c r="AI5" s="5">
        <f t="shared" si="1"/>
        <v>0.87702164502164492</v>
      </c>
      <c r="AJ5" s="4">
        <f t="shared" si="2"/>
        <v>0.66666666666666663</v>
      </c>
      <c r="AK5" s="6"/>
      <c r="AL5" t="s">
        <v>62</v>
      </c>
      <c r="AM5" s="3">
        <f t="shared" si="3"/>
        <v>1.1376126550978458E-2</v>
      </c>
      <c r="AN5" s="3">
        <f t="shared" si="0"/>
        <v>9.8089728343687413E-2</v>
      </c>
      <c r="AO5" s="3">
        <f t="shared" si="0"/>
        <v>5.2518106348912351E-3</v>
      </c>
      <c r="AP5" s="3">
        <f t="shared" si="0"/>
        <v>2.4396589978057045E-2</v>
      </c>
      <c r="AQ5" s="3">
        <f t="shared" si="0"/>
        <v>1.2231852884459139E-2</v>
      </c>
      <c r="AR5" s="3">
        <f t="shared" si="0"/>
        <v>0.54558426391093728</v>
      </c>
      <c r="AS5" s="3">
        <f t="shared" si="0"/>
        <v>6.2493190765662628E-2</v>
      </c>
      <c r="AT5" s="3">
        <f t="shared" si="0"/>
        <v>0.3788266920423542</v>
      </c>
      <c r="AU5" s="3">
        <f t="shared" si="0"/>
        <v>2.0134737258368949E-3</v>
      </c>
      <c r="AV5" s="3">
        <f t="shared" si="0"/>
        <v>8.9851265015471454E-3</v>
      </c>
      <c r="AW5" s="3">
        <f t="shared" si="0"/>
        <v>8.8844528152553E-3</v>
      </c>
      <c r="AX5" s="3">
        <f t="shared" si="0"/>
        <v>8.2384633282159628E-3</v>
      </c>
      <c r="AY5" s="3">
        <f t="shared" si="0"/>
        <v>0.10824938118530608</v>
      </c>
      <c r="AZ5" s="3">
        <f t="shared" si="0"/>
        <v>0.21877230978603632</v>
      </c>
      <c r="BA5" s="3">
        <f t="shared" si="0"/>
        <v>7.6914696326969387E-2</v>
      </c>
      <c r="BB5" s="3">
        <f t="shared" si="0"/>
        <v>0.12621963418840038</v>
      </c>
      <c r="BC5" s="3">
        <f t="shared" si="0"/>
        <v>1.1845937087007066E-2</v>
      </c>
      <c r="BD5" s="3">
        <f t="shared" si="0"/>
        <v>3.399280575539569</v>
      </c>
      <c r="BE5" s="3">
        <f t="shared" si="0"/>
        <v>6.501003292295876E-2</v>
      </c>
      <c r="BF5" s="3">
        <f t="shared" si="0"/>
        <v>1.7013852983321764E-2</v>
      </c>
      <c r="BG5" s="3">
        <f t="shared" si="0"/>
        <v>1.0218379158622245E-2</v>
      </c>
      <c r="BH5" s="3">
        <f t="shared" si="0"/>
        <v>1.4673189777036374E-2</v>
      </c>
      <c r="BI5" s="3">
        <f t="shared" si="0"/>
        <v>1.4673189777036374E-2</v>
      </c>
      <c r="BJ5" s="3">
        <f t="shared" si="0"/>
        <v>6.5790253991720546E-2</v>
      </c>
      <c r="BK5" s="3">
        <f t="shared" si="0"/>
        <v>1.8532347751557092E-2</v>
      </c>
      <c r="BL5" s="3">
        <f t="shared" si="0"/>
        <v>3.4094821757504758E-2</v>
      </c>
      <c r="BM5" s="3">
        <f t="shared" si="0"/>
        <v>3.5571369156451819E-3</v>
      </c>
      <c r="BN5" s="3">
        <f t="shared" si="0"/>
        <v>3.0369895364706505E-2</v>
      </c>
      <c r="BO5" s="3">
        <f t="shared" si="0"/>
        <v>5.4028211643290013E-3</v>
      </c>
      <c r="BP5" s="3">
        <f t="shared" si="0"/>
        <v>2.9614842717517664E-3</v>
      </c>
    </row>
    <row r="6" spans="1:68">
      <c r="A6" t="s">
        <v>64</v>
      </c>
      <c r="B6">
        <v>1.0626</v>
      </c>
      <c r="C6">
        <v>1.5827</v>
      </c>
      <c r="D6">
        <v>5.8900000000000001E-2</v>
      </c>
      <c r="E6">
        <v>0.28599999999999998</v>
      </c>
      <c r="F6">
        <v>0.14219999999999999</v>
      </c>
      <c r="G6">
        <v>5.9427000000000003</v>
      </c>
      <c r="H6">
        <v>0.62339999999999995</v>
      </c>
      <c r="I6">
        <v>3.8178000000000001</v>
      </c>
      <c r="J6">
        <v>3.3300000000000003E-2</v>
      </c>
      <c r="K6">
        <v>0.1802</v>
      </c>
      <c r="L6">
        <v>8.7900000000000006E-2</v>
      </c>
      <c r="M6">
        <v>8.0199999999999994E-2</v>
      </c>
      <c r="N6">
        <v>1.4944</v>
      </c>
      <c r="O6">
        <v>3.4956999999999998</v>
      </c>
      <c r="P6">
        <v>0.6825</v>
      </c>
      <c r="Q6">
        <v>1.2263999999999999</v>
      </c>
      <c r="R6">
        <v>0.12529999999999999</v>
      </c>
      <c r="S6">
        <v>37.901499999999999</v>
      </c>
      <c r="T6">
        <v>0.5131</v>
      </c>
      <c r="U6">
        <v>0.1666</v>
      </c>
      <c r="V6">
        <v>9.7299999999999998E-2</v>
      </c>
      <c r="W6">
        <v>0.18079999999999999</v>
      </c>
      <c r="X6">
        <v>0.18079999999999999</v>
      </c>
      <c r="Y6">
        <v>0.78259999999999996</v>
      </c>
      <c r="Z6">
        <v>0.16750000000000001</v>
      </c>
      <c r="AA6">
        <v>0.4254</v>
      </c>
      <c r="AB6">
        <v>6.0299999999999999E-2</v>
      </c>
      <c r="AC6">
        <v>0.19670000000000001</v>
      </c>
      <c r="AD6">
        <v>5.7799999999999997E-2</v>
      </c>
      <c r="AE6">
        <v>4.8800000000000003E-2</v>
      </c>
      <c r="AG6" s="8">
        <f>40.92-2.75</f>
        <v>38.17</v>
      </c>
      <c r="AH6" s="4">
        <v>1500</v>
      </c>
      <c r="AI6" s="5">
        <f t="shared" si="1"/>
        <v>0.82037878787878782</v>
      </c>
      <c r="AJ6" s="4">
        <f t="shared" si="2"/>
        <v>0.66666666666666663</v>
      </c>
      <c r="AK6" s="6"/>
      <c r="AL6" t="s">
        <v>64</v>
      </c>
      <c r="AM6" s="3">
        <f t="shared" si="3"/>
        <v>7.6351178910934819E-2</v>
      </c>
      <c r="AN6" s="3">
        <f t="shared" si="0"/>
        <v>0.11372201285745959</v>
      </c>
      <c r="AO6" s="3">
        <f t="shared" si="0"/>
        <v>4.2321517389930932E-3</v>
      </c>
      <c r="AP6" s="3">
        <f t="shared" si="0"/>
        <v>2.0550006746214336E-2</v>
      </c>
      <c r="AQ6" s="3">
        <f t="shared" si="0"/>
        <v>1.021752083675412E-2</v>
      </c>
      <c r="AR6" s="3">
        <f t="shared" si="0"/>
        <v>0.42700183598156638</v>
      </c>
      <c r="AS6" s="3">
        <f t="shared" si="0"/>
        <v>4.4793266453111949E-2</v>
      </c>
      <c r="AT6" s="3">
        <f t="shared" si="0"/>
        <v>0.27432103411082903</v>
      </c>
      <c r="AU6" s="3">
        <f t="shared" si="0"/>
        <v>2.3927105756955855E-3</v>
      </c>
      <c r="AV6" s="3">
        <f t="shared" si="0"/>
        <v>1.2947941313523861E-2</v>
      </c>
      <c r="AW6" s="3">
        <f t="shared" si="0"/>
        <v>6.3158936817910511E-3</v>
      </c>
      <c r="AX6" s="3">
        <f t="shared" si="0"/>
        <v>5.7626242693929715E-3</v>
      </c>
      <c r="AY6" s="3">
        <f t="shared" si="0"/>
        <v>0.10737737790749198</v>
      </c>
      <c r="AZ6" s="3">
        <f t="shared" si="0"/>
        <v>0.2511771279116834</v>
      </c>
      <c r="BA6" s="3">
        <f t="shared" si="0"/>
        <v>4.9039788826193316E-2</v>
      </c>
      <c r="BB6" s="3">
        <f t="shared" si="0"/>
        <v>8.8120728229221207E-2</v>
      </c>
      <c r="BC6" s="3">
        <f t="shared" si="0"/>
        <v>9.0032022562960019E-3</v>
      </c>
      <c r="BD6" s="3">
        <f t="shared" si="0"/>
        <v>2.7233429394812685</v>
      </c>
      <c r="BE6" s="3">
        <f t="shared" si="0"/>
        <v>3.6867861753435587E-2</v>
      </c>
      <c r="BF6" s="3">
        <f t="shared" si="0"/>
        <v>1.197073819552206E-2</v>
      </c>
      <c r="BG6" s="3">
        <f t="shared" si="0"/>
        <v>6.9913134839393537E-3</v>
      </c>
      <c r="BH6" s="3">
        <f t="shared" si="0"/>
        <v>1.2991053215788645E-2</v>
      </c>
      <c r="BI6" s="3">
        <f t="shared" si="0"/>
        <v>1.2991053215788645E-2</v>
      </c>
      <c r="BJ6" s="3">
        <f t="shared" si="0"/>
        <v>5.6232291187368326E-2</v>
      </c>
      <c r="BK6" s="3">
        <f t="shared" si="0"/>
        <v>1.2035406048919237E-2</v>
      </c>
      <c r="BL6" s="3">
        <f t="shared" si="0"/>
        <v>3.0566338705732797E-2</v>
      </c>
      <c r="BM6" s="3">
        <f t="shared" si="0"/>
        <v>4.3327461776109253E-3</v>
      </c>
      <c r="BN6" s="3">
        <f t="shared" si="0"/>
        <v>1.4133518625805457E-2</v>
      </c>
      <c r="BO6" s="3">
        <f t="shared" si="0"/>
        <v>4.1531132515076532E-3</v>
      </c>
      <c r="BP6" s="3">
        <f t="shared" si="0"/>
        <v>3.5064347175358733E-3</v>
      </c>
    </row>
    <row r="7" spans="1:68">
      <c r="A7" t="s">
        <v>59</v>
      </c>
      <c r="B7">
        <v>0.1822</v>
      </c>
      <c r="C7">
        <v>0.79390000000000005</v>
      </c>
      <c r="D7">
        <v>5.7799999999999997E-2</v>
      </c>
      <c r="E7">
        <v>0.22120000000000001</v>
      </c>
      <c r="F7">
        <v>0.14549999999999999</v>
      </c>
      <c r="G7">
        <v>4.6642000000000001</v>
      </c>
      <c r="H7">
        <v>0.72030000000000005</v>
      </c>
      <c r="I7">
        <v>1.7826</v>
      </c>
      <c r="J7">
        <v>1.7000000000000001E-2</v>
      </c>
      <c r="K7">
        <v>7.3599999999999999E-2</v>
      </c>
      <c r="L7">
        <v>8.4199999999999997E-2</v>
      </c>
      <c r="M7">
        <v>3.0200000000000001E-2</v>
      </c>
      <c r="N7">
        <v>1.2062999999999999</v>
      </c>
      <c r="O7">
        <v>3.3490000000000002</v>
      </c>
      <c r="P7">
        <v>0.84799999999999998</v>
      </c>
      <c r="Q7">
        <v>1.7665</v>
      </c>
      <c r="R7">
        <v>4.4299999999999999E-2</v>
      </c>
      <c r="S7">
        <v>43.911499999999997</v>
      </c>
      <c r="T7">
        <v>0.58109999999999995</v>
      </c>
      <c r="U7">
        <v>8.2600000000000007E-2</v>
      </c>
      <c r="V7">
        <v>9.1600000000000001E-2</v>
      </c>
      <c r="W7">
        <v>4.07E-2</v>
      </c>
      <c r="X7">
        <v>4.07E-2</v>
      </c>
      <c r="Y7">
        <v>0.2006</v>
      </c>
      <c r="Z7">
        <v>0.15359999999999999</v>
      </c>
      <c r="AA7">
        <v>0.24640000000000001</v>
      </c>
      <c r="AB7">
        <v>1.9699999999999999E-2</v>
      </c>
      <c r="AC7">
        <v>0.16009999999999999</v>
      </c>
      <c r="AD7">
        <v>3.95E-2</v>
      </c>
      <c r="AE7">
        <v>1.5900000000000001E-2</v>
      </c>
      <c r="AG7" s="8">
        <f>33.48-0.43</f>
        <v>33.049999999999997</v>
      </c>
      <c r="AH7" s="4">
        <v>1500</v>
      </c>
      <c r="AI7" s="5">
        <f t="shared" si="1"/>
        <v>0.95046536796536785</v>
      </c>
      <c r="AJ7" s="4">
        <f t="shared" si="2"/>
        <v>0.66666666666666663</v>
      </c>
      <c r="AK7" s="6"/>
      <c r="AL7" t="s">
        <v>59</v>
      </c>
      <c r="AM7" s="3">
        <f t="shared" si="3"/>
        <v>1.3050379163991363E-2</v>
      </c>
      <c r="AN7" s="3">
        <f t="shared" si="0"/>
        <v>5.6864412833659408E-2</v>
      </c>
      <c r="AO7" s="3">
        <f t="shared" si="0"/>
        <v>4.1400214911015412E-3</v>
      </c>
      <c r="AP7" s="3">
        <f t="shared" si="0"/>
        <v>1.5843819270443961E-2</v>
      </c>
      <c r="AQ7" s="3">
        <f t="shared" si="0"/>
        <v>1.0421680397150072E-2</v>
      </c>
      <c r="AR7" s="3">
        <f t="shared" si="0"/>
        <v>0.3340811113978514</v>
      </c>
      <c r="AS7" s="3">
        <f t="shared" si="0"/>
        <v>5.1592689966097588E-2</v>
      </c>
      <c r="AT7" s="3">
        <f t="shared" si="0"/>
        <v>0.12768170086570255</v>
      </c>
      <c r="AU7" s="3">
        <f t="shared" si="0"/>
        <v>1.2176533797357474E-3</v>
      </c>
      <c r="AV7" s="3">
        <f t="shared" si="0"/>
        <v>5.271722867561824E-3</v>
      </c>
      <c r="AW7" s="3">
        <f t="shared" si="0"/>
        <v>6.0309655631617595E-3</v>
      </c>
      <c r="AX7" s="3">
        <f t="shared" si="0"/>
        <v>2.1631254157658576E-3</v>
      </c>
      <c r="AY7" s="3">
        <f t="shared" si="0"/>
        <v>8.6403251292660702E-2</v>
      </c>
      <c r="AZ7" s="3">
        <f t="shared" si="0"/>
        <v>0.23987771580794223</v>
      </c>
      <c r="BA7" s="3">
        <f t="shared" si="0"/>
        <v>6.0739415647994927E-2</v>
      </c>
      <c r="BB7" s="3">
        <f t="shared" si="0"/>
        <v>0.1265285114884234</v>
      </c>
      <c r="BC7" s="3">
        <f t="shared" si="0"/>
        <v>3.1730614542525657E-3</v>
      </c>
      <c r="BD7" s="3">
        <f t="shared" si="0"/>
        <v>3.1452344931921337</v>
      </c>
      <c r="BE7" s="3">
        <f t="shared" si="0"/>
        <v>4.1622257586143692E-2</v>
      </c>
      <c r="BF7" s="3">
        <f t="shared" si="0"/>
        <v>5.9163628921278079E-3</v>
      </c>
      <c r="BG7" s="3">
        <f t="shared" si="0"/>
        <v>6.5610029166937919E-3</v>
      </c>
      <c r="BH7" s="3">
        <f t="shared" si="0"/>
        <v>2.9152054444261714E-3</v>
      </c>
      <c r="BI7" s="3">
        <f t="shared" si="0"/>
        <v>2.9152054444261714E-3</v>
      </c>
      <c r="BJ7" s="3">
        <f t="shared" si="0"/>
        <v>1.4368309880881818E-2</v>
      </c>
      <c r="BK7" s="3">
        <f t="shared" si="0"/>
        <v>1.1001856419259458E-2</v>
      </c>
      <c r="BL7" s="3">
        <f t="shared" si="0"/>
        <v>1.7648811339228715E-2</v>
      </c>
      <c r="BM7" s="3">
        <f t="shared" si="0"/>
        <v>1.4110453871055424E-3</v>
      </c>
      <c r="BN7" s="3">
        <f t="shared" si="0"/>
        <v>1.1467429770334889E-2</v>
      </c>
      <c r="BO7" s="3">
        <f t="shared" si="0"/>
        <v>2.829253441150707E-3</v>
      </c>
      <c r="BP7" s="3">
        <f t="shared" si="0"/>
        <v>1.138864043399905E-3</v>
      </c>
    </row>
    <row r="8" spans="1:68">
      <c r="A8" t="s">
        <v>60</v>
      </c>
      <c r="B8">
        <v>8.7300000000000003E-2</v>
      </c>
      <c r="C8">
        <v>1.1257999999999999</v>
      </c>
      <c r="D8">
        <v>4.1799999999999997E-2</v>
      </c>
      <c r="E8">
        <v>0.2429</v>
      </c>
      <c r="F8">
        <v>0.1416</v>
      </c>
      <c r="G8">
        <v>5.5327000000000002</v>
      </c>
      <c r="H8">
        <v>0.63570000000000004</v>
      </c>
      <c r="I8">
        <v>2.8578999999999999</v>
      </c>
      <c r="J8">
        <v>1.4500000000000001E-2</v>
      </c>
      <c r="K8">
        <v>0.1014</v>
      </c>
      <c r="L8">
        <v>8.6099999999999996E-2</v>
      </c>
      <c r="M8">
        <v>8.5900000000000004E-2</v>
      </c>
      <c r="N8">
        <v>1.0306</v>
      </c>
      <c r="O8">
        <v>1.9140999999999999</v>
      </c>
      <c r="P8">
        <v>0.90529999999999999</v>
      </c>
      <c r="Q8">
        <v>1.2665</v>
      </c>
      <c r="R8">
        <v>8.6099999999999996E-2</v>
      </c>
      <c r="S8">
        <v>41.748800000000003</v>
      </c>
      <c r="T8">
        <v>0.97770000000000001</v>
      </c>
      <c r="U8">
        <v>0.1489</v>
      </c>
      <c r="V8">
        <v>0.1133</v>
      </c>
      <c r="W8">
        <v>7.9500000000000001E-2</v>
      </c>
      <c r="X8">
        <v>7.9500000000000001E-2</v>
      </c>
      <c r="Y8">
        <v>0.38829999999999998</v>
      </c>
      <c r="Z8">
        <v>0.12989999999999999</v>
      </c>
      <c r="AA8">
        <v>0.16420000000000001</v>
      </c>
      <c r="AB8">
        <v>2.6100000000000002E-2</v>
      </c>
      <c r="AC8">
        <v>0.12230000000000001</v>
      </c>
      <c r="AD8">
        <v>3.0599999999999999E-2</v>
      </c>
      <c r="AE8">
        <v>8.6999999999999994E-3</v>
      </c>
      <c r="AG8" s="8">
        <f>35.2-3.64</f>
        <v>31.560000000000002</v>
      </c>
      <c r="AH8" s="4">
        <v>1500</v>
      </c>
      <c r="AI8" s="5">
        <f t="shared" si="1"/>
        <v>0.90365367965367971</v>
      </c>
      <c r="AJ8" s="4">
        <f t="shared" si="2"/>
        <v>0.66666666666666663</v>
      </c>
      <c r="AK8" s="6"/>
      <c r="AL8" t="s">
        <v>60</v>
      </c>
      <c r="AM8" s="3">
        <f t="shared" si="3"/>
        <v>6.8874386899797886E-3</v>
      </c>
      <c r="AN8" s="3">
        <f t="shared" si="0"/>
        <v>8.8818768352568661E-2</v>
      </c>
      <c r="AO8" s="3">
        <f t="shared" si="0"/>
        <v>3.297765604136943E-3</v>
      </c>
      <c r="AP8" s="3">
        <f t="shared" si="0"/>
        <v>1.9163331704422571E-2</v>
      </c>
      <c r="AQ8" s="3">
        <f t="shared" si="0"/>
        <v>1.1171378218798829E-2</v>
      </c>
      <c r="AR8" s="3">
        <f t="shared" si="0"/>
        <v>0.43649635784709251</v>
      </c>
      <c r="AS8" s="3">
        <f t="shared" si="0"/>
        <v>5.0152861113632881E-2</v>
      </c>
      <c r="AT8" s="3">
        <f t="shared" si="0"/>
        <v>0.22547091674791786</v>
      </c>
      <c r="AU8" s="3">
        <f t="shared" si="0"/>
        <v>1.1439617526312362E-3</v>
      </c>
      <c r="AV8" s="3">
        <f t="shared" si="0"/>
        <v>7.999842877021197E-3</v>
      </c>
      <c r="AW8" s="3">
        <f t="shared" si="0"/>
        <v>6.7927659932103058E-3</v>
      </c>
      <c r="AX8" s="3">
        <f t="shared" si="0"/>
        <v>6.7769872104153925E-3</v>
      </c>
      <c r="AY8" s="3">
        <f t="shared" si="0"/>
        <v>8.1308067742189793E-2</v>
      </c>
      <c r="AZ8" s="3">
        <f t="shared" si="0"/>
        <v>0.15101084073872065</v>
      </c>
      <c r="BA8" s="3">
        <f t="shared" si="0"/>
        <v>7.1422660321176418E-2</v>
      </c>
      <c r="BB8" s="3">
        <f t="shared" si="0"/>
        <v>9.9919142048790391E-2</v>
      </c>
      <c r="BC8" s="3">
        <f t="shared" si="0"/>
        <v>6.7927659932103058E-3</v>
      </c>
      <c r="BD8" s="3">
        <f t="shared" si="0"/>
        <v>3.2937262357414454</v>
      </c>
      <c r="BE8" s="3">
        <f t="shared" si="0"/>
        <v>7.7134579692935148E-2</v>
      </c>
      <c r="BF8" s="3">
        <f t="shared" si="0"/>
        <v>1.1747303790813176E-2</v>
      </c>
      <c r="BG8" s="3">
        <f t="shared" si="0"/>
        <v>8.9386804533185555E-3</v>
      </c>
      <c r="BH8" s="3">
        <f t="shared" si="0"/>
        <v>6.2720661609781559E-3</v>
      </c>
      <c r="BI8" s="3">
        <f t="shared" si="0"/>
        <v>6.2720661609781559E-3</v>
      </c>
      <c r="BJ8" s="3">
        <f t="shared" si="0"/>
        <v>3.0634506796324755E-2</v>
      </c>
      <c r="BK8" s="3">
        <f t="shared" si="0"/>
        <v>1.0248319425296385E-2</v>
      </c>
      <c r="BL8" s="3">
        <f t="shared" si="0"/>
        <v>1.295438067462407E-2</v>
      </c>
      <c r="BM8" s="3">
        <f t="shared" si="0"/>
        <v>2.0591311547362252E-3</v>
      </c>
      <c r="BN8" s="3">
        <f t="shared" si="0"/>
        <v>9.6487256790896668E-3</v>
      </c>
      <c r="BO8" s="3">
        <f t="shared" si="0"/>
        <v>2.4141537676217813E-3</v>
      </c>
      <c r="BP8" s="3">
        <f t="shared" si="0"/>
        <v>6.8637705157874155E-4</v>
      </c>
    </row>
    <row r="9" spans="1:68">
      <c r="A9" t="s">
        <v>66</v>
      </c>
      <c r="B9">
        <v>0.20119999999999999</v>
      </c>
      <c r="C9">
        <v>2.4094000000000002</v>
      </c>
      <c r="D9">
        <v>0.1066</v>
      </c>
      <c r="E9">
        <v>0.69579999999999997</v>
      </c>
      <c r="F9">
        <v>0.32719999999999999</v>
      </c>
      <c r="G9">
        <v>11.981199999999999</v>
      </c>
      <c r="H9">
        <v>1.4816</v>
      </c>
      <c r="I9">
        <v>8.8175000000000008</v>
      </c>
      <c r="J9">
        <v>4.1300000000000003E-2</v>
      </c>
      <c r="K9">
        <v>0.25459999999999999</v>
      </c>
      <c r="L9">
        <v>0.20760000000000001</v>
      </c>
      <c r="M9">
        <v>0.20599999999999999</v>
      </c>
      <c r="N9">
        <v>1.5184</v>
      </c>
      <c r="O9">
        <v>4.5054999999999996</v>
      </c>
      <c r="P9">
        <v>1.5153000000000001</v>
      </c>
      <c r="Q9">
        <v>2.2955000000000001</v>
      </c>
      <c r="R9">
        <v>0.25580000000000003</v>
      </c>
      <c r="S9">
        <v>44.401800000000001</v>
      </c>
      <c r="T9">
        <v>1.4295</v>
      </c>
      <c r="U9">
        <v>0.32440000000000002</v>
      </c>
      <c r="V9">
        <v>0.161</v>
      </c>
      <c r="W9">
        <v>0.2205</v>
      </c>
      <c r="X9">
        <v>0.2205</v>
      </c>
      <c r="Y9">
        <v>1.2027000000000001</v>
      </c>
      <c r="Z9">
        <v>0.25380000000000003</v>
      </c>
      <c r="AA9">
        <v>0.53990000000000005</v>
      </c>
      <c r="AB9">
        <v>8.1100000000000005E-2</v>
      </c>
      <c r="AC9">
        <v>0.31159999999999999</v>
      </c>
      <c r="AD9">
        <v>8.1299999999999997E-2</v>
      </c>
      <c r="AE9">
        <v>3.2899999999999999E-2</v>
      </c>
      <c r="AG9" s="8">
        <f>33.35-0.05</f>
        <v>33.300000000000004</v>
      </c>
      <c r="AH9" s="4">
        <v>1500</v>
      </c>
      <c r="AI9" s="5">
        <f t="shared" si="1"/>
        <v>0.96107792207792209</v>
      </c>
      <c r="AJ9" s="4">
        <f t="shared" si="2"/>
        <v>0.66666666666666663</v>
      </c>
      <c r="AK9" s="6"/>
      <c r="AL9" t="s">
        <v>66</v>
      </c>
      <c r="AM9" s="3">
        <f>(((B9*$AH9)/($AG9*$AJ9))/1000)*(1/$AI9)</f>
        <v>1.4145153355725899E-2</v>
      </c>
      <c r="AN9" s="3">
        <f t="shared" si="0"/>
        <v>0.16939032055311121</v>
      </c>
      <c r="AO9" s="3">
        <f t="shared" si="0"/>
        <v>7.4944003365824087E-3</v>
      </c>
      <c r="AP9" s="3">
        <f t="shared" si="0"/>
        <v>4.8917483622833401E-2</v>
      </c>
      <c r="AQ9" s="3">
        <f t="shared" si="0"/>
        <v>2.3003450188834557E-2</v>
      </c>
      <c r="AR9" s="3">
        <f t="shared" si="0"/>
        <v>0.84232560330826589</v>
      </c>
      <c r="AS9" s="3">
        <f t="shared" si="0"/>
        <v>0.10416232212645869</v>
      </c>
      <c r="AT9" s="3">
        <f t="shared" si="0"/>
        <v>0.61990501845980672</v>
      </c>
      <c r="AU9" s="3">
        <f t="shared" si="0"/>
        <v>2.9035528508522842E-3</v>
      </c>
      <c r="AV9" s="3">
        <f t="shared" si="0"/>
        <v>1.7899383918329091E-2</v>
      </c>
      <c r="AW9" s="3">
        <f t="shared" si="0"/>
        <v>1.4595098591693322E-2</v>
      </c>
      <c r="AX9" s="3">
        <f t="shared" si="0"/>
        <v>1.4482612282701465E-2</v>
      </c>
      <c r="AY9" s="3">
        <f t="shared" si="0"/>
        <v>0.10674950723327138</v>
      </c>
      <c r="AZ9" s="3">
        <f t="shared" si="0"/>
        <v>0.31675441572675461</v>
      </c>
      <c r="BA9" s="3">
        <f t="shared" si="0"/>
        <v>0.10653156500959966</v>
      </c>
      <c r="BB9" s="3">
        <f t="shared" si="0"/>
        <v>0.16138270143175346</v>
      </c>
      <c r="BC9" s="3">
        <f t="shared" si="0"/>
        <v>1.7983748650072986E-2</v>
      </c>
      <c r="BD9" s="3">
        <f t="shared" si="0"/>
        <v>3.121621621621621</v>
      </c>
      <c r="BE9" s="3">
        <f t="shared" si="0"/>
        <v>0.10049948668991138</v>
      </c>
      <c r="BF9" s="3">
        <f t="shared" si="0"/>
        <v>2.2806599148098811E-2</v>
      </c>
      <c r="BG9" s="3">
        <f t="shared" si="0"/>
        <v>1.1318934842305515E-2</v>
      </c>
      <c r="BH9" s="3">
        <f t="shared" si="0"/>
        <v>1.5502019457940162E-2</v>
      </c>
      <c r="BI9" s="3">
        <f t="shared" si="0"/>
        <v>1.5502019457940162E-2</v>
      </c>
      <c r="BJ9" s="3">
        <f t="shared" si="0"/>
        <v>8.4554552390315799E-2</v>
      </c>
      <c r="BK9" s="3">
        <f t="shared" si="0"/>
        <v>1.7843140763833167E-2</v>
      </c>
      <c r="BL9" s="3">
        <f t="shared" si="0"/>
        <v>3.7957098890439418E-2</v>
      </c>
      <c r="BM9" s="3">
        <f t="shared" si="0"/>
        <v>5.7016497870247028E-3</v>
      </c>
      <c r="BN9" s="3">
        <f t="shared" si="0"/>
        <v>2.1906708676163962E-2</v>
      </c>
      <c r="BO9" s="3">
        <f t="shared" si="0"/>
        <v>5.7157105756486856E-3</v>
      </c>
      <c r="BP9" s="3">
        <f t="shared" si="0"/>
        <v>2.3129997286450397E-3</v>
      </c>
    </row>
    <row r="10" spans="1:68">
      <c r="A10" t="s">
        <v>63</v>
      </c>
      <c r="B10">
        <v>0.3095</v>
      </c>
      <c r="C10">
        <v>2.1979000000000002</v>
      </c>
      <c r="D10">
        <v>3.6900000000000002E-2</v>
      </c>
      <c r="E10">
        <v>0.19900000000000001</v>
      </c>
      <c r="F10">
        <v>0.21110000000000001</v>
      </c>
      <c r="G10">
        <v>8.6196000000000002</v>
      </c>
      <c r="H10">
        <v>0.43540000000000001</v>
      </c>
      <c r="I10">
        <v>10.2765</v>
      </c>
      <c r="J10">
        <v>3.9399999999999998E-2</v>
      </c>
      <c r="K10">
        <v>0.47760000000000002</v>
      </c>
      <c r="L10">
        <v>7.2599999999999998E-2</v>
      </c>
      <c r="M10">
        <v>0.1116</v>
      </c>
      <c r="N10">
        <v>1.0351999999999999</v>
      </c>
      <c r="O10">
        <v>2.4258999999999999</v>
      </c>
      <c r="P10">
        <v>0.6028</v>
      </c>
      <c r="Q10">
        <v>1.2431000000000001</v>
      </c>
      <c r="R10">
        <v>0.30730000000000002</v>
      </c>
      <c r="S10">
        <v>38.877899999999997</v>
      </c>
      <c r="T10">
        <v>0.84889999999999999</v>
      </c>
      <c r="U10">
        <v>0.28999999999999998</v>
      </c>
      <c r="V10">
        <v>9.4100000000000003E-2</v>
      </c>
      <c r="W10">
        <v>0.2843</v>
      </c>
      <c r="X10">
        <v>0.2843</v>
      </c>
      <c r="Y10">
        <v>2.7677</v>
      </c>
      <c r="Z10">
        <v>0.14729999999999999</v>
      </c>
      <c r="AA10">
        <v>0.14430000000000001</v>
      </c>
      <c r="AB10">
        <v>0.12759999999999999</v>
      </c>
      <c r="AC10">
        <v>0.20710000000000001</v>
      </c>
      <c r="AD10">
        <v>6.0100000000000001E-2</v>
      </c>
      <c r="AE10">
        <v>4.6100000000000002E-2</v>
      </c>
      <c r="AG10" s="8">
        <f>49.94-1.15</f>
        <v>48.79</v>
      </c>
      <c r="AH10" s="4">
        <v>1500</v>
      </c>
      <c r="AI10" s="5">
        <f t="shared" si="1"/>
        <v>0.84151298701298693</v>
      </c>
      <c r="AJ10" s="4">
        <f t="shared" si="2"/>
        <v>0.66666666666666663</v>
      </c>
      <c r="AK10" s="6"/>
      <c r="AL10" t="s">
        <v>63</v>
      </c>
      <c r="AM10" s="3">
        <f t="shared" si="3"/>
        <v>1.6961002983836796E-2</v>
      </c>
      <c r="AN10" s="3">
        <f t="shared" si="0"/>
        <v>0.12044778177116283</v>
      </c>
      <c r="AO10" s="3">
        <f t="shared" si="0"/>
        <v>2.0221680455689106E-3</v>
      </c>
      <c r="AP10" s="3">
        <f t="shared" si="0"/>
        <v>1.0905459107539652E-2</v>
      </c>
      <c r="AQ10" s="3">
        <f t="shared" si="0"/>
        <v>1.1568554862319703E-2</v>
      </c>
      <c r="AR10" s="3">
        <f t="shared" si="0"/>
        <v>0.47236530313240599</v>
      </c>
      <c r="AS10" s="3">
        <f t="shared" si="0"/>
        <v>2.3860486911672182E-2</v>
      </c>
      <c r="AT10" s="3">
        <f t="shared" si="0"/>
        <v>0.56316558049563437</v>
      </c>
      <c r="AU10" s="3">
        <f t="shared" si="0"/>
        <v>2.1591713006887548E-3</v>
      </c>
      <c r="AV10" s="3">
        <f t="shared" si="0"/>
        <v>2.6173101858095169E-2</v>
      </c>
      <c r="AW10" s="3">
        <f t="shared" si="0"/>
        <v>3.9785745286802943E-3</v>
      </c>
      <c r="AX10" s="3">
        <f t="shared" si="0"/>
        <v>6.115825308549875E-3</v>
      </c>
      <c r="AY10" s="3">
        <f t="shared" si="0"/>
        <v>5.6730307880025359E-2</v>
      </c>
      <c r="AZ10" s="3">
        <f t="shared" si="0"/>
        <v>0.13294247863809266</v>
      </c>
      <c r="BA10" s="3">
        <f t="shared" si="0"/>
        <v>3.3034224874496997E-2</v>
      </c>
      <c r="BB10" s="3">
        <f t="shared" si="0"/>
        <v>6.8123498575791669E-2</v>
      </c>
      <c r="BC10" s="3">
        <f t="shared" si="0"/>
        <v>1.6840440119331331E-2</v>
      </c>
      <c r="BD10" s="3">
        <f t="shared" si="0"/>
        <v>2.1305595408895268</v>
      </c>
      <c r="BE10" s="3">
        <f t="shared" si="0"/>
        <v>4.6520825308494516E-2</v>
      </c>
      <c r="BF10" s="3">
        <f t="shared" si="0"/>
        <v>1.5892377593902003E-2</v>
      </c>
      <c r="BG10" s="3">
        <f t="shared" si="0"/>
        <v>5.1568025227109616E-3</v>
      </c>
      <c r="BH10" s="3">
        <f t="shared" si="0"/>
        <v>1.5580010172228759E-2</v>
      </c>
      <c r="BI10" s="3">
        <f t="shared" si="0"/>
        <v>1.5580010172228759E-2</v>
      </c>
      <c r="BJ10" s="3">
        <f t="shared" si="0"/>
        <v>0.15167356367807786</v>
      </c>
      <c r="BK10" s="3">
        <f t="shared" si="0"/>
        <v>8.07223179166126E-3</v>
      </c>
      <c r="BL10" s="3">
        <f t="shared" si="0"/>
        <v>7.9078278855174468E-3</v>
      </c>
      <c r="BM10" s="3">
        <f t="shared" si="0"/>
        <v>6.9926461413168809E-3</v>
      </c>
      <c r="BN10" s="3">
        <f t="shared" si="0"/>
        <v>1.1349349654127953E-2</v>
      </c>
      <c r="BO10" s="3">
        <f t="shared" si="0"/>
        <v>3.2935582530810707E-3</v>
      </c>
      <c r="BP10" s="3">
        <f>(((AE10*$AH10)/($AG10*$AJ10))/1000)*(1/$AI10)</f>
        <v>2.52634002440994E-3</v>
      </c>
    </row>
    <row r="11" spans="1:68">
      <c r="A11" t="s">
        <v>11</v>
      </c>
      <c r="B11">
        <v>0.30459999999999998</v>
      </c>
      <c r="C11">
        <v>1.581</v>
      </c>
      <c r="D11">
        <v>5.5899999999999998E-2</v>
      </c>
      <c r="E11">
        <v>0.29870000000000002</v>
      </c>
      <c r="F11">
        <v>0.17469999999999999</v>
      </c>
      <c r="G11">
        <v>7.4143999999999997</v>
      </c>
      <c r="H11">
        <v>0.71260000000000001</v>
      </c>
      <c r="I11">
        <v>5.9923000000000002</v>
      </c>
      <c r="J11">
        <v>3.4099999999999998E-2</v>
      </c>
      <c r="K11">
        <v>0.2356</v>
      </c>
      <c r="L11">
        <v>0.1022</v>
      </c>
      <c r="M11">
        <v>0.14199999999999999</v>
      </c>
      <c r="N11">
        <v>1.2556</v>
      </c>
      <c r="O11">
        <v>2.9607999999999999</v>
      </c>
      <c r="P11">
        <v>0.88649999999999995</v>
      </c>
      <c r="Q11">
        <v>1.5210999999999999</v>
      </c>
      <c r="R11">
        <v>0.20469999999999999</v>
      </c>
      <c r="S11">
        <v>40.671399999999998</v>
      </c>
      <c r="T11">
        <v>0.88919999999999999</v>
      </c>
      <c r="U11">
        <v>0.23180000000000001</v>
      </c>
      <c r="V11">
        <v>0.1095</v>
      </c>
      <c r="W11">
        <v>0.1928</v>
      </c>
      <c r="X11">
        <v>0.19170000000000001</v>
      </c>
      <c r="Y11">
        <v>1.2917000000000001</v>
      </c>
      <c r="Z11">
        <v>0.16669999999999999</v>
      </c>
      <c r="AA11">
        <v>0.4249</v>
      </c>
      <c r="AB11">
        <v>8.9099999999999999E-2</v>
      </c>
      <c r="AC11">
        <v>0.219</v>
      </c>
      <c r="AD11">
        <v>6.2700000000000006E-2</v>
      </c>
      <c r="AE11">
        <v>3.5400000000000001E-2</v>
      </c>
      <c r="AG11" s="9"/>
      <c r="AH11" s="4"/>
      <c r="AI11" s="5"/>
      <c r="AJ11" s="4"/>
      <c r="AK11" s="6"/>
      <c r="AL11" s="6"/>
      <c r="AM11" s="6"/>
    </row>
    <row r="12" spans="1:68">
      <c r="A12" t="s">
        <v>12</v>
      </c>
      <c r="B12">
        <v>108.786728</v>
      </c>
      <c r="C12">
        <v>62.246899999999997</v>
      </c>
      <c r="D12">
        <v>52.279096000000003</v>
      </c>
      <c r="E12">
        <v>65.159667999999996</v>
      </c>
      <c r="F12">
        <v>49.568280999999999</v>
      </c>
      <c r="G12">
        <v>58.066239000000003</v>
      </c>
      <c r="H12">
        <v>56.842443000000003</v>
      </c>
      <c r="I12">
        <v>81.351686999999998</v>
      </c>
      <c r="J12">
        <v>54.885356000000002</v>
      </c>
      <c r="K12">
        <v>95.859082000000001</v>
      </c>
      <c r="L12">
        <v>55.608125000000001</v>
      </c>
      <c r="M12">
        <v>83.272542000000001</v>
      </c>
      <c r="N12">
        <v>35.309474999999999</v>
      </c>
      <c r="O12">
        <v>45.590277999999998</v>
      </c>
      <c r="P12">
        <v>53.508800999999998</v>
      </c>
      <c r="Q12">
        <v>49.254336000000002</v>
      </c>
      <c r="R12">
        <v>100.65102400000001</v>
      </c>
      <c r="S12">
        <v>7.4723639999999998</v>
      </c>
      <c r="T12">
        <v>63.906126</v>
      </c>
      <c r="U12">
        <v>81.532026999999999</v>
      </c>
      <c r="V12">
        <v>40.147947000000002</v>
      </c>
      <c r="W12">
        <v>86.903200999999996</v>
      </c>
      <c r="X12">
        <v>86.023557999999994</v>
      </c>
      <c r="Y12">
        <v>110.108462</v>
      </c>
      <c r="Z12">
        <v>44.884554000000001</v>
      </c>
      <c r="AA12">
        <v>73.179186999999999</v>
      </c>
      <c r="AB12">
        <v>97.040210000000002</v>
      </c>
      <c r="AC12">
        <v>54.310868999999997</v>
      </c>
      <c r="AD12">
        <v>64.859553000000005</v>
      </c>
      <c r="AE12">
        <v>70.485603999999995</v>
      </c>
      <c r="AG12" s="9"/>
      <c r="AH12" s="4"/>
      <c r="AI12" s="5"/>
      <c r="AJ12" s="4"/>
      <c r="AK12" s="6"/>
      <c r="AL12" s="6"/>
      <c r="AM12" s="6"/>
    </row>
    <row r="13" spans="1:68">
      <c r="A13" t="s">
        <v>13</v>
      </c>
      <c r="B13">
        <v>1.0626</v>
      </c>
      <c r="C13">
        <v>3.2164999999999999</v>
      </c>
      <c r="D13">
        <v>0.1066</v>
      </c>
      <c r="E13">
        <v>0.69579999999999997</v>
      </c>
      <c r="F13">
        <v>0.32719999999999999</v>
      </c>
      <c r="G13">
        <v>14.838900000000001</v>
      </c>
      <c r="H13">
        <v>1.4816</v>
      </c>
      <c r="I13">
        <v>14.9354</v>
      </c>
      <c r="J13">
        <v>6.9400000000000003E-2</v>
      </c>
      <c r="K13">
        <v>0.6694</v>
      </c>
      <c r="L13">
        <v>0.20760000000000001</v>
      </c>
      <c r="M13">
        <v>0.38169999999999998</v>
      </c>
      <c r="N13">
        <v>1.9918</v>
      </c>
      <c r="O13">
        <v>4.7295999999999996</v>
      </c>
      <c r="P13">
        <v>1.5331999999999999</v>
      </c>
      <c r="Q13">
        <v>2.6631</v>
      </c>
      <c r="R13">
        <v>0.6532</v>
      </c>
      <c r="S13">
        <v>44.401800000000001</v>
      </c>
      <c r="T13">
        <v>1.9127000000000001</v>
      </c>
      <c r="U13">
        <v>0.62649999999999995</v>
      </c>
      <c r="V13">
        <v>0.1681</v>
      </c>
      <c r="W13">
        <v>0.5413</v>
      </c>
      <c r="X13">
        <v>0.5323</v>
      </c>
      <c r="Y13">
        <v>4.1199000000000003</v>
      </c>
      <c r="Z13">
        <v>0.25380000000000003</v>
      </c>
      <c r="AA13">
        <v>1.0478000000000001</v>
      </c>
      <c r="AB13">
        <v>0.26669999999999999</v>
      </c>
      <c r="AC13">
        <v>0.3629</v>
      </c>
      <c r="AD13">
        <v>0.15</v>
      </c>
      <c r="AE13">
        <v>8.4000000000000005E-2</v>
      </c>
      <c r="AG13" s="9"/>
      <c r="AH13" s="4"/>
      <c r="AI13" s="5"/>
      <c r="AJ13" s="4"/>
      <c r="AK13" s="6"/>
      <c r="AL13" s="6"/>
      <c r="AM13" s="6"/>
    </row>
    <row r="14" spans="1:68">
      <c r="A14" t="s">
        <v>14</v>
      </c>
      <c r="B14">
        <v>2.7699999999999999E-2</v>
      </c>
      <c r="C14">
        <v>0.15229999999999999</v>
      </c>
      <c r="D14">
        <v>6.8999999999999999E-3</v>
      </c>
      <c r="E14">
        <v>2.9600000000000001E-2</v>
      </c>
      <c r="F14">
        <v>3.73E-2</v>
      </c>
      <c r="G14">
        <v>1.2325999999999999</v>
      </c>
      <c r="H14">
        <v>8.3400000000000002E-2</v>
      </c>
      <c r="I14">
        <v>0.93500000000000005</v>
      </c>
      <c r="J14">
        <v>1.4500000000000001E-2</v>
      </c>
      <c r="K14">
        <v>2.0899999999999998E-2</v>
      </c>
      <c r="L14">
        <v>1.83E-2</v>
      </c>
      <c r="M14">
        <v>3.0200000000000001E-2</v>
      </c>
      <c r="N14">
        <v>0.4778</v>
      </c>
      <c r="O14">
        <v>0.6593</v>
      </c>
      <c r="P14">
        <v>8.8499999999999995E-2</v>
      </c>
      <c r="Q14">
        <v>0.20349999999999999</v>
      </c>
      <c r="R14">
        <v>2.41E-2</v>
      </c>
      <c r="S14">
        <v>35.642899999999997</v>
      </c>
      <c r="T14">
        <v>7.5600000000000001E-2</v>
      </c>
      <c r="U14">
        <v>1.26E-2</v>
      </c>
      <c r="V14">
        <v>2.8500000000000001E-2</v>
      </c>
      <c r="W14">
        <v>2.0799999999999999E-2</v>
      </c>
      <c r="X14">
        <v>2.0799999999999999E-2</v>
      </c>
      <c r="Y14">
        <v>8.7300000000000003E-2</v>
      </c>
      <c r="Z14">
        <v>2.0500000000000001E-2</v>
      </c>
      <c r="AA14">
        <v>0.14430000000000001</v>
      </c>
      <c r="AB14">
        <v>1.9699999999999999E-2</v>
      </c>
      <c r="AC14">
        <v>2.9600000000000001E-2</v>
      </c>
      <c r="AD14">
        <v>1.7899999999999999E-2</v>
      </c>
      <c r="AE14">
        <v>8.6999999999999994E-3</v>
      </c>
      <c r="AG14" s="9"/>
      <c r="AH14" s="4"/>
      <c r="AI14" s="5"/>
      <c r="AJ14" s="4"/>
      <c r="AK14" s="6"/>
      <c r="AL14" s="6"/>
      <c r="AM14" s="6"/>
    </row>
    <row r="15" spans="1:68">
      <c r="A15" t="s">
        <v>15</v>
      </c>
      <c r="B15">
        <v>0.33136399999999999</v>
      </c>
      <c r="C15">
        <v>0.98409999999999997</v>
      </c>
      <c r="D15">
        <v>2.9211000000000001E-2</v>
      </c>
      <c r="E15">
        <v>0.194656</v>
      </c>
      <c r="F15">
        <v>8.6577000000000001E-2</v>
      </c>
      <c r="G15">
        <v>4.305256</v>
      </c>
      <c r="H15">
        <v>0.40506599999999998</v>
      </c>
      <c r="I15">
        <v>4.8748170000000002</v>
      </c>
      <c r="J15">
        <v>1.8731999999999999E-2</v>
      </c>
      <c r="K15">
        <v>0.22584399999999999</v>
      </c>
      <c r="L15">
        <v>5.6825000000000001E-2</v>
      </c>
      <c r="M15">
        <v>0.11822299999999999</v>
      </c>
      <c r="N15">
        <v>0.44334600000000002</v>
      </c>
      <c r="O15">
        <v>1.3498600000000001</v>
      </c>
      <c r="P15">
        <v>0.47438200000000003</v>
      </c>
      <c r="Q15">
        <v>0.74922599999999995</v>
      </c>
      <c r="R15">
        <v>0.20599500000000001</v>
      </c>
      <c r="S15">
        <v>3.0391170000000001</v>
      </c>
      <c r="T15">
        <v>0.568245</v>
      </c>
      <c r="U15">
        <v>0.18899099999999999</v>
      </c>
      <c r="V15">
        <v>4.3947E-2</v>
      </c>
      <c r="W15">
        <v>0.16759299999999999</v>
      </c>
      <c r="X15">
        <v>0.16492899999999999</v>
      </c>
      <c r="Y15">
        <v>1.4222300000000001</v>
      </c>
      <c r="Z15">
        <v>7.4823000000000001E-2</v>
      </c>
      <c r="AA15">
        <v>0.31094899999999998</v>
      </c>
      <c r="AB15">
        <v>8.6490999999999998E-2</v>
      </c>
      <c r="AC15">
        <v>0.118961</v>
      </c>
      <c r="AD15">
        <v>4.0667000000000002E-2</v>
      </c>
      <c r="AE15">
        <v>2.4917000000000002E-2</v>
      </c>
      <c r="AG15" s="9"/>
      <c r="AH15" s="4"/>
      <c r="AI15" s="5"/>
      <c r="AJ15" s="4"/>
      <c r="AK15" s="6"/>
      <c r="AL15" s="6"/>
      <c r="AM15" s="6"/>
    </row>
    <row r="16" spans="1:68">
      <c r="AG16" s="9"/>
      <c r="AH16" s="6"/>
      <c r="AI16" s="6"/>
      <c r="AJ16" s="6"/>
      <c r="AK16" s="6"/>
      <c r="AL16" s="6"/>
      <c r="AM16" s="6"/>
    </row>
    <row r="17" spans="33:39">
      <c r="AG17" s="9"/>
      <c r="AH17" s="6"/>
      <c r="AI17" s="6"/>
      <c r="AJ17" s="6"/>
      <c r="AK17" s="6"/>
      <c r="AL17" s="6"/>
      <c r="AM17" s="6"/>
    </row>
    <row r="18" spans="33:39">
      <c r="AG18" s="9"/>
      <c r="AH18" s="6"/>
      <c r="AI18" s="6"/>
      <c r="AJ18" s="6"/>
      <c r="AK18" s="6"/>
      <c r="AL18" s="6"/>
      <c r="AM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Sept2017</vt:lpstr>
      <vt:lpstr>August2017</vt:lpstr>
      <vt:lpstr>July2017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2018-03-20T19:06:16Z</dcterms:created>
  <dcterms:modified xsi:type="dcterms:W3CDTF">2018-05-31T15:42:19Z</dcterms:modified>
</cp:coreProperties>
</file>