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39720" yWindow="4080" windowWidth="36060" windowHeight="19360" activeTab="1"/>
  </bookViews>
  <sheets>
    <sheet name="R&amp;R" sheetId="2" r:id="rId1"/>
    <sheet name="MPLP" sheetId="3" r:id="rId2"/>
    <sheet name="PivotTable" sheetId="5" r:id="rId3"/>
    <sheet name="Sheet1" sheetId="4" r:id="rId4"/>
  </sheets>
  <definedNames>
    <definedName name="_xlnm.Print_Titles" localSheetId="0">'R&amp;R'!$4:$5</definedName>
  </definedNames>
  <calcPr calcId="140001" concurrentCalc="0"/>
  <pivotCaches>
    <pivotCache cacheId="6" r:id="rId5"/>
    <pivotCache cacheId="10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  <c r="G23" i="3"/>
  <c r="G48" i="3"/>
  <c r="G50" i="3"/>
  <c r="G56" i="3"/>
  <c r="G64" i="3"/>
  <c r="G74" i="3"/>
  <c r="G76" i="3"/>
  <c r="G79" i="3"/>
  <c r="G86" i="3"/>
  <c r="G87" i="3"/>
  <c r="F87" i="3"/>
  <c r="G25" i="2"/>
  <c r="G40" i="2"/>
  <c r="G44" i="2"/>
  <c r="G58" i="2"/>
  <c r="G87" i="2"/>
  <c r="G94" i="2"/>
  <c r="G110" i="2"/>
  <c r="G114" i="2"/>
  <c r="G115" i="2"/>
  <c r="F115" i="2"/>
  <c r="K12" i="3"/>
  <c r="K10" i="3"/>
  <c r="K11" i="3"/>
  <c r="K13" i="3"/>
  <c r="K14" i="3"/>
  <c r="K9" i="3"/>
  <c r="K21" i="2"/>
  <c r="K20" i="2"/>
  <c r="K19" i="2"/>
  <c r="K18" i="2"/>
  <c r="K17" i="2"/>
  <c r="K16" i="2"/>
  <c r="K15" i="2"/>
  <c r="K14" i="2"/>
  <c r="K13" i="2"/>
  <c r="K15" i="3"/>
  <c r="K22" i="2"/>
</calcChain>
</file>

<file path=xl/sharedStrings.xml><?xml version="1.0" encoding="utf-8"?>
<sst xmlns="http://schemas.openxmlformats.org/spreadsheetml/2006/main" count="728" uniqueCount="243">
  <si>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</si>
  <si>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</si>
  <si>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</si>
  <si>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</si>
  <si>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</si>
  <si>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</si>
  <si>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</si>
  <si>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</si>
  <si>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</si>
  <si>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</si>
  <si>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</si>
  <si>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</si>
  <si>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</si>
  <si>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</si>
  <si>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</si>
  <si>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</si>
  <si>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ALABAMA</t>
  </si>
  <si>
    <t>BREAKDOWN BY STATE</t>
  </si>
  <si>
    <t>NEW MEXICO</t>
  </si>
  <si>
    <t>OKLAHOMA</t>
  </si>
  <si>
    <t>TEXAS</t>
  </si>
  <si>
    <t>SCOTT</t>
  </si>
  <si>
    <t>FRANKLIN</t>
  </si>
  <si>
    <t>ARKANSAS</t>
  </si>
  <si>
    <t>KENTUCKY</t>
  </si>
  <si>
    <t>MISSISSIPPI</t>
  </si>
  <si>
    <t>MAGNUM PRODUCING, LP</t>
  </si>
  <si>
    <t>NORTH DAKOTA</t>
  </si>
  <si>
    <t>LAES056818</t>
  </si>
  <si>
    <t>LAES056819</t>
  </si>
  <si>
    <t>LAES056820</t>
  </si>
  <si>
    <t>LAES056821</t>
  </si>
  <si>
    <t>LAES056822</t>
  </si>
  <si>
    <t>LAES056823</t>
  </si>
  <si>
    <t>LAES056828</t>
  </si>
  <si>
    <t>LAES056829</t>
  </si>
  <si>
    <t>LAES056831</t>
  </si>
  <si>
    <t>LAES056832</t>
  </si>
  <si>
    <t>LAES056833</t>
  </si>
  <si>
    <t>MSES057017</t>
  </si>
  <si>
    <t>ADAMS</t>
  </si>
  <si>
    <t>MSES057018</t>
  </si>
  <si>
    <t>MSES057020</t>
  </si>
  <si>
    <t>MSES056963</t>
  </si>
  <si>
    <t>AMITE</t>
  </si>
  <si>
    <t>MSES056964</t>
  </si>
  <si>
    <t>MSES056970</t>
  </si>
  <si>
    <t>MSES056981</t>
  </si>
  <si>
    <t>MSES056965</t>
  </si>
  <si>
    <t>MSES056982</t>
  </si>
  <si>
    <t>MSES056983</t>
  </si>
  <si>
    <t>MSES056984</t>
  </si>
  <si>
    <t>MSES056985</t>
  </si>
  <si>
    <t>MSES056986</t>
  </si>
  <si>
    <t>MSES056987</t>
  </si>
  <si>
    <t>MSES056988</t>
  </si>
  <si>
    <t>MSES056989</t>
  </si>
  <si>
    <t>MSES056990</t>
  </si>
  <si>
    <t>MSES056991</t>
  </si>
  <si>
    <t>MSES056949</t>
  </si>
  <si>
    <t>HARRISON</t>
  </si>
  <si>
    <t>MSES056950</t>
  </si>
  <si>
    <t>MSES056951</t>
  </si>
  <si>
    <t>MSES056955</t>
  </si>
  <si>
    <t>MSES056956</t>
  </si>
  <si>
    <t>MSES056960</t>
  </si>
  <si>
    <t>MSES056961</t>
  </si>
  <si>
    <t>MSES056947</t>
  </si>
  <si>
    <t>JACKSON</t>
  </si>
  <si>
    <t>MSES056948</t>
  </si>
  <si>
    <t>MSES056952</t>
  </si>
  <si>
    <t>MSES056953</t>
  </si>
  <si>
    <t>MSES056954</t>
  </si>
  <si>
    <t>MSES056958</t>
  </si>
  <si>
    <t>MSES056962</t>
  </si>
  <si>
    <t>MSES056957</t>
  </si>
  <si>
    <t>MSES056959</t>
  </si>
  <si>
    <t>MSES056854</t>
  </si>
  <si>
    <t>MSES056855</t>
  </si>
  <si>
    <t>MSES056856</t>
  </si>
  <si>
    <t>MSES056857</t>
  </si>
  <si>
    <t>MSES056858</t>
  </si>
  <si>
    <t>MSES056859</t>
  </si>
  <si>
    <t>MSES056860</t>
  </si>
  <si>
    <t>MSES056861</t>
  </si>
  <si>
    <t>MSES056862</t>
  </si>
  <si>
    <t>MSES056966</t>
  </si>
  <si>
    <t>WILKINSON</t>
  </si>
  <si>
    <t>MSES056967</t>
  </si>
  <si>
    <t>MSES056968</t>
  </si>
  <si>
    <t>LAES57462</t>
  </si>
  <si>
    <t>LAES57466</t>
  </si>
  <si>
    <t>LAES57467</t>
  </si>
  <si>
    <t>LAES57468</t>
  </si>
  <si>
    <t>LAES57461</t>
  </si>
  <si>
    <t>LAES57452</t>
  </si>
  <si>
    <t>LAES57455</t>
  </si>
  <si>
    <t>LAES57454</t>
  </si>
  <si>
    <t>LAES57456</t>
  </si>
  <si>
    <t>LAES57459</t>
  </si>
  <si>
    <t>LAES57469</t>
  </si>
  <si>
    <t>LAES57465</t>
  </si>
  <si>
    <t>LAES57464</t>
  </si>
  <si>
    <t>LAES57463</t>
  </si>
  <si>
    <t>LAES57471</t>
  </si>
  <si>
    <t>LAES57470</t>
  </si>
  <si>
    <t>LAES57458</t>
  </si>
  <si>
    <t>LAES57457</t>
  </si>
  <si>
    <t>LAES57460</t>
  </si>
  <si>
    <t>LAES57453</t>
  </si>
  <si>
    <t>LAES57473</t>
  </si>
  <si>
    <t>LAES57474</t>
  </si>
  <si>
    <t>LAES57472</t>
  </si>
  <si>
    <t>MSES57491</t>
  </si>
  <si>
    <t>JASPER</t>
  </si>
  <si>
    <t>MSES57490</t>
  </si>
  <si>
    <t>MSES57489</t>
  </si>
  <si>
    <t>MSES57488</t>
  </si>
  <si>
    <t>MSES57487</t>
  </si>
  <si>
    <t>MSES57486</t>
  </si>
  <si>
    <t>MSES57478</t>
  </si>
  <si>
    <t>MSES57476</t>
  </si>
  <si>
    <t>MSES57477</t>
  </si>
  <si>
    <t>MSES57475</t>
  </si>
  <si>
    <t>MSES57492</t>
  </si>
  <si>
    <t>MSES57493</t>
  </si>
  <si>
    <t>NDM101479</t>
  </si>
  <si>
    <t>LAES57773</t>
  </si>
  <si>
    <t>MCKENZIE</t>
  </si>
  <si>
    <t>WINN PARISH</t>
  </si>
  <si>
    <t>NATCHITOCHES PARISH</t>
  </si>
  <si>
    <t>COC78348</t>
  </si>
  <si>
    <t>COC78349</t>
  </si>
  <si>
    <t>COC78350</t>
  </si>
  <si>
    <t>COC78351</t>
  </si>
  <si>
    <t>COC78352</t>
  </si>
  <si>
    <t>COC78353</t>
  </si>
  <si>
    <t>COC78355</t>
  </si>
  <si>
    <t>COC78356</t>
  </si>
  <si>
    <t>COC78357</t>
  </si>
  <si>
    <t>COC78358</t>
  </si>
  <si>
    <t>COC78359</t>
  </si>
  <si>
    <t>COC78360</t>
  </si>
  <si>
    <t>COC78361</t>
  </si>
  <si>
    <t>COC78362</t>
  </si>
  <si>
    <t>COC78363</t>
  </si>
  <si>
    <t>COC78365</t>
  </si>
  <si>
    <t>COC78366</t>
  </si>
  <si>
    <t>COC78367</t>
  </si>
  <si>
    <t>COC78368</t>
  </si>
  <si>
    <t>COC78369</t>
  </si>
  <si>
    <t>COC78370</t>
  </si>
  <si>
    <t>COC78371</t>
  </si>
  <si>
    <t>COC78372</t>
  </si>
  <si>
    <t>COC78374</t>
  </si>
  <si>
    <t>UTU92311</t>
  </si>
  <si>
    <t>UTU92312</t>
  </si>
  <si>
    <t>UTU92313</t>
  </si>
  <si>
    <t>UTU92314</t>
  </si>
  <si>
    <t>UTU92315</t>
  </si>
  <si>
    <t>UTU92316</t>
  </si>
  <si>
    <t>UTU92328</t>
  </si>
  <si>
    <t>UTU92330</t>
  </si>
  <si>
    <t>RIO BLANCO</t>
  </si>
  <si>
    <t>COLORADO</t>
  </si>
  <si>
    <t>SEVIER</t>
  </si>
  <si>
    <t>UTAH</t>
  </si>
  <si>
    <t>SANPETE</t>
  </si>
  <si>
    <t>MSES57494</t>
  </si>
  <si>
    <t>MSES57495</t>
  </si>
  <si>
    <t>MSES57496</t>
  </si>
  <si>
    <t>MSES57497</t>
  </si>
  <si>
    <t>MSES57498</t>
  </si>
  <si>
    <t>ARES059276</t>
  </si>
  <si>
    <t>ARES059277</t>
  </si>
  <si>
    <t>ARES059278</t>
  </si>
  <si>
    <t>ARES059280</t>
  </si>
  <si>
    <t>ARES059281</t>
  </si>
  <si>
    <t>ARES059282</t>
  </si>
  <si>
    <t>ARES059283</t>
  </si>
  <si>
    <t>ARES059285</t>
  </si>
  <si>
    <t>ARES059286</t>
  </si>
  <si>
    <t>ARES059287</t>
  </si>
  <si>
    <t>ARES059288</t>
  </si>
  <si>
    <t>ARES059289</t>
  </si>
  <si>
    <t>ARES059290</t>
  </si>
  <si>
    <t>ARES059291</t>
  </si>
  <si>
    <t>ARES059292</t>
  </si>
  <si>
    <t>ARES059293</t>
  </si>
  <si>
    <t>ARES059299</t>
  </si>
  <si>
    <t>FORREST</t>
  </si>
  <si>
    <t>RAPIDES PARISH</t>
  </si>
  <si>
    <t>CLEBURNE</t>
  </si>
  <si>
    <t>VAN BUREN</t>
  </si>
  <si>
    <t>MSES056969*</t>
  </si>
  <si>
    <t>MSES056971*</t>
  </si>
  <si>
    <t>MSES056972*</t>
  </si>
  <si>
    <t>MSES056973*</t>
  </si>
  <si>
    <t>MSES056974*</t>
  </si>
  <si>
    <t>MSES056976*</t>
  </si>
  <si>
    <t>MSES056977*</t>
  </si>
  <si>
    <t>MSES056980*</t>
  </si>
  <si>
    <t>MSES056992</t>
  </si>
  <si>
    <t>MSES056993</t>
  </si>
  <si>
    <t>MSES056994</t>
  </si>
  <si>
    <t>MSES056995</t>
  </si>
  <si>
    <t>MSES056996</t>
  </si>
  <si>
    <t>MSES056997</t>
  </si>
  <si>
    <t>MSES056998</t>
  </si>
  <si>
    <t>MSES056999</t>
  </si>
  <si>
    <t>MSES057000</t>
  </si>
  <si>
    <t>MSES057001</t>
  </si>
  <si>
    <t>MSES057002</t>
  </si>
  <si>
    <t>MSES057003</t>
  </si>
  <si>
    <t>MSES057004</t>
  </si>
  <si>
    <t>MSES057005</t>
  </si>
  <si>
    <t>MSES057011</t>
  </si>
  <si>
    <t>MSES057013</t>
  </si>
  <si>
    <t>MSES057014</t>
  </si>
  <si>
    <t>MSES057047*</t>
  </si>
  <si>
    <t>AUGUST 1 2020</t>
  </si>
  <si>
    <t xml:space="preserve">JACKSON </t>
  </si>
  <si>
    <t>Mishaun Comments</t>
  </si>
  <si>
    <t>We renewed this blockcontiguous to this  in may - no active wells or permits in area</t>
  </si>
  <si>
    <t>JSB active operator to western part of this acrage for reneal - sahllow wilcox prodcution making up to 100+ mbbls at 3000'</t>
  </si>
  <si>
    <t>active shallow production 3+ miles away in wilcox at 1500'.  Wells make under 50 mbbl. No permits</t>
  </si>
  <si>
    <t>Active welsl near tracts have produced siginificant -a mounts of oil 150-350.  However 1 year remaining, it doesn't seeem to be prospective.  3 permits - 2 already drilled by T.O Kimbrell and Stroud</t>
  </si>
  <si>
    <t>active wells nearby tract at 4000'' did not sell in 10 years when wlls were being spudded in 2010 and 2011</t>
  </si>
  <si>
    <t>active wells nearby tract at 4000'' did not sell in 10 years when wlls were being spudded in 2010 and 2012</t>
  </si>
  <si>
    <t>active wells nearby tract at 4000'' did not sell in 10 years when wlls were being spudded in 2010 and 2013</t>
  </si>
  <si>
    <t>year remaininng - no active ewlls wihtin 1 mile radius of tracts</t>
  </si>
  <si>
    <t>No active wells or permits neawr tracts - 2 years left - let go</t>
  </si>
  <si>
    <t>no active wells near tracts; no permits</t>
  </si>
  <si>
    <t>active well w/in 1 mi radius of tracts - best well made 318 mbbl - other 2 non significant under 30 mbbl at 7400'</t>
  </si>
  <si>
    <t>No active wells in the county - no permits - 1 year left - let go</t>
  </si>
  <si>
    <t>active shallow prod 1 -3 miles away from tracts - mainly gas wells. 6-8,000' deep - weyerhauser lease names; operator par minerals</t>
  </si>
  <si>
    <t>Column Labels</t>
  </si>
  <si>
    <t>Grand Total</t>
  </si>
  <si>
    <t>Row Labels</t>
  </si>
  <si>
    <t>Sum of RENTAL</t>
  </si>
  <si>
    <t>R&amp;R Royalty</t>
  </si>
  <si>
    <t>Magnum Producing</t>
  </si>
  <si>
    <t>Get rid of Jackson and Harrisson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</si>
</sst>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  <numFmt numFmtId="169" formatCode="_-&quot;$&quot;* #,##0_-;\-&quot;$&quot;* #,##0_-;_-&quot;$&quot;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name val="Cambria"/>
      <family val="1"/>
      <scheme val="major"/>
    </font>
    <font>
      <i/>
      <u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9"/>
      <name val="Cambria"/>
      <family val="1"/>
    </font>
    <font>
      <b/>
      <sz val="10"/>
      <name val="Cambria"/>
      <family val="1"/>
    </font>
    <font>
      <sz val="9"/>
      <color theme="1"/>
      <name val="Calibri"/>
      <family val="2"/>
      <scheme val="minor"/>
    </font>
    <font>
      <b/>
      <sz val="9"/>
      <name val="Cambria"/>
      <family val="1"/>
    </font>
    <font>
      <sz val="11"/>
      <color theme="1"/>
      <name val="Cambria"/>
      <family val="1"/>
      <scheme val="major"/>
    </font>
    <font>
      <b/>
      <u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8" fillId="0" borderId="0" xfId="0" applyFont="1" applyFill="1" applyBorder="1"/>
    <xf numFmtId="0" fontId="17" fillId="0" borderId="0" xfId="34" applyFont="1" applyFill="1" applyAlignment="1">
      <alignment horizontal="left"/>
    </xf>
    <xf numFmtId="0" fontId="0" fillId="0" borderId="0" xfId="0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/>
    <xf numFmtId="164" fontId="10" fillId="0" borderId="0" xfId="0" applyNumberFormat="1" applyFont="1" applyFill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164" fontId="10" fillId="4" borderId="0" xfId="0" applyNumberFormat="1" applyFont="1" applyFill="1"/>
    <xf numFmtId="0" fontId="14" fillId="4" borderId="0" xfId="34" applyFont="1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165" fontId="15" fillId="4" borderId="0" xfId="34" applyNumberFormat="1" applyFont="1" applyFill="1" applyAlignment="1">
      <alignment horizontal="center"/>
    </xf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0" fontId="20" fillId="4" borderId="0" xfId="0" applyFont="1" applyFill="1"/>
    <xf numFmtId="164" fontId="19" fillId="4" borderId="0" xfId="0" applyNumberFormat="1" applyFont="1" applyFill="1"/>
    <xf numFmtId="0" fontId="0" fillId="0" borderId="0" xfId="0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/>
    <xf numFmtId="0" fontId="19" fillId="0" borderId="0" xfId="0" applyFont="1"/>
    <xf numFmtId="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21" fillId="0" borderId="0" xfId="0" applyFont="1" applyFill="1" applyBorder="1"/>
    <xf numFmtId="0" fontId="19" fillId="0" borderId="0" xfId="0" applyFont="1" applyFill="1" applyBorder="1"/>
    <xf numFmtId="0" fontId="23" fillId="0" borderId="0" xfId="34" applyFont="1" applyAlignment="1">
      <alignment horizontal="center" vertical="center"/>
    </xf>
    <xf numFmtId="14" fontId="23" fillId="0" borderId="0" xfId="34" applyNumberFormat="1" applyFont="1" applyAlignment="1">
      <alignment horizontal="center"/>
    </xf>
    <xf numFmtId="2" fontId="23" fillId="0" borderId="0" xfId="34" applyNumberFormat="1" applyFont="1"/>
    <xf numFmtId="164" fontId="23" fillId="0" borderId="0" xfId="35" applyNumberFormat="1" applyFont="1"/>
    <xf numFmtId="164" fontId="21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164" fontId="23" fillId="0" borderId="0" xfId="35" applyNumberFormat="1" applyFont="1" applyFill="1"/>
    <xf numFmtId="165" fontId="23" fillId="0" borderId="0" xfId="34" applyNumberFormat="1" applyFont="1" applyFill="1" applyAlignment="1">
      <alignment horizontal="center" vertical="center"/>
    </xf>
    <xf numFmtId="166" fontId="23" fillId="0" borderId="0" xfId="34" applyNumberFormat="1" applyFont="1"/>
    <xf numFmtId="164" fontId="23" fillId="0" borderId="0" xfId="34" applyNumberFormat="1" applyFont="1"/>
    <xf numFmtId="0" fontId="23" fillId="0" borderId="0" xfId="34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2" fillId="0" borderId="0" xfId="34" applyFont="1" applyFill="1" applyBorder="1"/>
    <xf numFmtId="0" fontId="23" fillId="0" borderId="0" xfId="34" applyFont="1" applyFill="1" applyBorder="1"/>
    <xf numFmtId="14" fontId="23" fillId="0" borderId="0" xfId="34" applyNumberFormat="1" applyFont="1" applyFill="1" applyBorder="1" applyAlignment="1">
      <alignment horizontal="center"/>
    </xf>
    <xf numFmtId="166" fontId="23" fillId="0" borderId="0" xfId="34" applyNumberFormat="1" applyFont="1" applyFill="1" applyBorder="1"/>
    <xf numFmtId="164" fontId="21" fillId="4" borderId="4" xfId="0" applyNumberFormat="1" applyFont="1" applyFill="1" applyBorder="1"/>
    <xf numFmtId="0" fontId="19" fillId="4" borderId="0" xfId="0" applyFont="1" applyFill="1"/>
    <xf numFmtId="164" fontId="0" fillId="0" borderId="0" xfId="0" applyNumberFormat="1"/>
    <xf numFmtId="164" fontId="23" fillId="0" borderId="0" xfId="35" applyNumberFormat="1" applyFont="1" applyFill="1" applyBorder="1"/>
    <xf numFmtId="164" fontId="22" fillId="0" borderId="0" xfId="34" applyNumberFormat="1" applyFont="1" applyFill="1" applyBorder="1"/>
    <xf numFmtId="164" fontId="25" fillId="0" borderId="0" xfId="34" applyNumberFormat="1" applyFont="1"/>
    <xf numFmtId="0" fontId="27" fillId="0" borderId="0" xfId="0" applyFont="1"/>
    <xf numFmtId="0" fontId="27" fillId="0" borderId="0" xfId="0" applyFont="1" applyFill="1" applyBorder="1"/>
    <xf numFmtId="164" fontId="28" fillId="0" borderId="0" xfId="34" applyNumberFormat="1" applyFont="1"/>
    <xf numFmtId="164" fontId="25" fillId="0" borderId="0" xfId="34" applyNumberFormat="1" applyFont="1" applyFill="1"/>
    <xf numFmtId="164" fontId="22" fillId="0" borderId="0" xfId="35" applyNumberFormat="1" applyFont="1" applyFill="1"/>
    <xf numFmtId="0" fontId="12" fillId="4" borderId="0" xfId="34" applyFont="1" applyFill="1"/>
    <xf numFmtId="165" fontId="9" fillId="0" borderId="0" xfId="34" applyNumberFormat="1" applyFont="1"/>
    <xf numFmtId="0" fontId="9" fillId="0" borderId="0" xfId="34" applyFont="1"/>
    <xf numFmtId="14" fontId="9" fillId="0" borderId="0" xfId="34" applyNumberFormat="1" applyFont="1" applyAlignment="1">
      <alignment horizontal="center"/>
    </xf>
    <xf numFmtId="166" fontId="9" fillId="0" borderId="0" xfId="34" applyNumberFormat="1" applyFont="1"/>
    <xf numFmtId="2" fontId="9" fillId="0" borderId="0" xfId="34" applyNumberFormat="1" applyFont="1"/>
    <xf numFmtId="164" fontId="23" fillId="0" borderId="0" xfId="35" applyFont="1" applyFill="1"/>
    <xf numFmtId="164" fontId="23" fillId="0" borderId="0" xfId="35" applyFont="1"/>
    <xf numFmtId="165" fontId="9" fillId="0" borderId="0" xfId="34" applyNumberFormat="1" applyFont="1" applyAlignment="1">
      <alignment horizontal="left"/>
    </xf>
    <xf numFmtId="164" fontId="22" fillId="3" borderId="4" xfId="34" applyNumberFormat="1" applyFont="1" applyFill="1" applyBorder="1"/>
    <xf numFmtId="0" fontId="12" fillId="4" borderId="0" xfId="34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164" fontId="26" fillId="0" borderId="0" xfId="34" applyNumberFormat="1" applyFont="1" applyFill="1"/>
    <xf numFmtId="0" fontId="21" fillId="0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5" fillId="4" borderId="0" xfId="34" applyNumberFormat="1" applyFont="1" applyFill="1" applyAlignment="1">
      <alignment horizontal="center"/>
    </xf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169" fontId="0" fillId="0" borderId="0" xfId="0" applyNumberFormat="1"/>
  </cellXfs>
  <cellStyles count="47"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5">
    <dxf>
      <numFmt numFmtId="169" formatCode="_-&quot;$&quot;* #,##0_-;\-&quot;$&quot;* #,##0_-;_-&quot;$&quot;* &quot;-&quot;??_-;_-@_-"/>
    </dxf>
    <dxf>
      <numFmt numFmtId="169" formatCode="_-&quot;$&quot;* #,##0_-;\-&quot;$&quot;* #,##0_-;_-&quot;$&quot;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un Bhakta" refreshedDate="44039.572493749998" createdVersion="4" refreshedVersion="4" minRefreshableVersion="3" recordCount="109">
  <cacheSource type="worksheet">
    <worksheetSource ref="A5:H114" sheet="R&amp;R"/>
  </cacheSource>
  <cacheFields count="8">
    <cacheField name="LEASE NO." numFmtId="0">
      <sharedItems containsBlank="1"/>
    </cacheField>
    <cacheField name="COUNTY" numFmtId="0">
      <sharedItems containsBlank="1" count="9">
        <s v="NATCHITOCHES PARISH"/>
        <m/>
        <s v="WINN PARISH"/>
        <s v="ADAMS"/>
        <s v="AMITE"/>
        <s v="FRANKLIN"/>
        <s v="JASPER"/>
        <s v="SCOTT"/>
        <s v="WILKINSON"/>
      </sharedItems>
    </cacheField>
    <cacheField name="STATE" numFmtId="0">
      <sharedItems containsBlank="1"/>
    </cacheField>
    <cacheField name="EXPIRATION" numFmtId="14">
      <sharedItems containsNonDate="0" containsDate="1" containsString="0" containsBlank="1" minDate="2021-08-01T00:00:00" maxDate="2022-08-02T00:00:00" count="3">
        <d v="2022-08-01T00:00:00"/>
        <m/>
        <d v="2021-08-01T00:00:00"/>
      </sharedItems>
    </cacheField>
    <cacheField name="ACRES" numFmtId="0">
      <sharedItems containsString="0" containsBlank="1" containsNumber="1" minValue="20.73" maxValue="2532.17"/>
    </cacheField>
    <cacheField name="RENTAL" numFmtId="164">
      <sharedItems containsString="0" containsBlank="1" containsNumber="1" containsInteger="1" minValue="42" maxValue="5066"/>
    </cacheField>
    <cacheField name="COUNTY2" numFmtId="0">
      <sharedItems containsString="0" containsBlank="1" containsNumber="1" containsInteger="1" minValue="1626" maxValue="44398"/>
    </cacheField>
    <cacheField name="Y/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shaun Bhakta" refreshedDate="44039.576017013889" createdVersion="4" refreshedVersion="4" minRefreshableVersion="3" recordCount="81">
  <cacheSource type="worksheet">
    <worksheetSource ref="A5:H86" sheet="MPLP"/>
  </cacheSource>
  <cacheFields count="8">
    <cacheField name="LEASE NO." numFmtId="0">
      <sharedItems containsBlank="1"/>
    </cacheField>
    <cacheField name="COUNTY" numFmtId="0">
      <sharedItems containsBlank="1" count="12">
        <s v="CLEBURNE"/>
        <m/>
        <s v="VAN BUREN"/>
        <s v="RIO BLANCO"/>
        <s v="RAPIDES PARISH"/>
        <s v="FORREST"/>
        <s v="HARRISON"/>
        <s v="JACKSON"/>
        <s v="JACKSON "/>
        <s v="MCKENZIE"/>
        <s v="SANPETE"/>
        <s v="SEVIER"/>
      </sharedItems>
    </cacheField>
    <cacheField name="STATE" numFmtId="0">
      <sharedItems containsBlank="1"/>
    </cacheField>
    <cacheField name="EXPIRATION" numFmtId="14">
      <sharedItems containsNonDate="0" containsDate="1" containsString="0" containsBlank="1" minDate="2021-08-01T00:00:00" maxDate="2028-08-02T00:00:00" count="6">
        <d v="2028-08-01T00:00:00"/>
        <m/>
        <d v="2027-08-01T00:00:00"/>
        <d v="2023-08-01T00:00:00"/>
        <d v="2022-08-01T00:00:00"/>
        <d v="2021-08-01T00:00:00"/>
      </sharedItems>
    </cacheField>
    <cacheField name="ACRES" numFmtId="0">
      <sharedItems containsString="0" containsBlank="1" containsNumber="1" minValue="22.16" maxValue="2414.88"/>
    </cacheField>
    <cacheField name="RENTAL" numFmtId="164">
      <sharedItems containsString="0" containsBlank="1" containsNumber="1" minValue="46" maxValue="4830"/>
    </cacheField>
    <cacheField name="COUNTY2" numFmtId="164">
      <sharedItems containsString="0" containsBlank="1" containsNumber="1" minValue="46" maxValue="46086"/>
    </cacheField>
    <cacheField name="Y/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LAES57452"/>
    <x v="0"/>
    <s v="LOUISIANA"/>
    <x v="0"/>
    <n v="1998.57"/>
    <n v="3998"/>
    <m/>
    <m/>
  </r>
  <r>
    <s v="LAES57453"/>
    <x v="0"/>
    <s v="LOUISIANA"/>
    <x v="0"/>
    <n v="638.47"/>
    <n v="1278"/>
    <m/>
    <m/>
  </r>
  <r>
    <s v="LAES57454"/>
    <x v="0"/>
    <s v="LOUISIANA"/>
    <x v="0"/>
    <n v="636.63"/>
    <n v="1274"/>
    <m/>
    <m/>
  </r>
  <r>
    <s v="LAES57455"/>
    <x v="0"/>
    <s v="LOUISIANA"/>
    <x v="0"/>
    <n v="1154.67"/>
    <n v="2310"/>
    <m/>
    <m/>
  </r>
  <r>
    <s v="LAES57456"/>
    <x v="0"/>
    <s v="LOUISIANA"/>
    <x v="0"/>
    <n v="636.32000000000005"/>
    <n v="1274"/>
    <m/>
    <m/>
  </r>
  <r>
    <s v="LAES57457"/>
    <x v="0"/>
    <s v="LOUISIANA"/>
    <x v="0"/>
    <n v="636.72"/>
    <n v="1274"/>
    <m/>
    <m/>
  </r>
  <r>
    <s v="LAES57458"/>
    <x v="0"/>
    <s v="LOUISIANA"/>
    <x v="0"/>
    <n v="636.67999999999995"/>
    <n v="1274"/>
    <m/>
    <m/>
  </r>
  <r>
    <s v="LAES57459"/>
    <x v="0"/>
    <s v="LOUISIANA"/>
    <x v="0"/>
    <n v="2022.78"/>
    <n v="4046"/>
    <m/>
    <m/>
  </r>
  <r>
    <s v="LAES57460"/>
    <x v="0"/>
    <s v="LOUISIANA"/>
    <x v="0"/>
    <n v="636.67999999999995"/>
    <n v="1274"/>
    <m/>
    <m/>
  </r>
  <r>
    <s v="LAES57461"/>
    <x v="0"/>
    <s v="LOUISIANA"/>
    <x v="0"/>
    <n v="1273.8"/>
    <n v="2548"/>
    <m/>
    <m/>
  </r>
  <r>
    <s v="LAES57462"/>
    <x v="0"/>
    <s v="LOUISIANA"/>
    <x v="0"/>
    <n v="637.4"/>
    <n v="1276"/>
    <m/>
    <m/>
  </r>
  <r>
    <s v="LAES57463"/>
    <x v="0"/>
    <s v="LOUISIANA"/>
    <x v="0"/>
    <n v="636.52"/>
    <n v="1274"/>
    <m/>
    <m/>
  </r>
  <r>
    <s v="LAES57464"/>
    <x v="0"/>
    <s v="LOUISIANA"/>
    <x v="0"/>
    <n v="591.1"/>
    <n v="1184"/>
    <m/>
    <m/>
  </r>
  <r>
    <s v="LAES57465"/>
    <x v="0"/>
    <s v="LOUISIANA"/>
    <x v="0"/>
    <n v="637.76"/>
    <n v="1276"/>
    <m/>
    <m/>
  </r>
  <r>
    <s v="LAES57466"/>
    <x v="0"/>
    <s v="LOUISIANA"/>
    <x v="0"/>
    <n v="1274"/>
    <n v="2548"/>
    <m/>
    <m/>
  </r>
  <r>
    <s v="LAES57467"/>
    <x v="0"/>
    <s v="LOUISIANA"/>
    <x v="0"/>
    <n v="2054.08"/>
    <n v="4110"/>
    <m/>
    <m/>
  </r>
  <r>
    <s v="LAES57468"/>
    <x v="0"/>
    <s v="LOUISIANA"/>
    <x v="0"/>
    <n v="1911.48"/>
    <n v="3824"/>
    <m/>
    <m/>
  </r>
  <r>
    <s v="LAES57469"/>
    <x v="0"/>
    <s v="LOUISIANA"/>
    <x v="0"/>
    <n v="1588.4"/>
    <n v="3178"/>
    <m/>
    <m/>
  </r>
  <r>
    <s v="LAES57470"/>
    <x v="0"/>
    <s v="LOUISIANA"/>
    <x v="0"/>
    <n v="2498.37"/>
    <n v="4998"/>
    <m/>
    <m/>
  </r>
  <r>
    <s v="LAES57471"/>
    <x v="0"/>
    <s v="LOUISIANA"/>
    <x v="0"/>
    <n v="89.1"/>
    <n v="180"/>
    <n v="44398"/>
    <m/>
  </r>
  <r>
    <m/>
    <x v="1"/>
    <m/>
    <x v="1"/>
    <m/>
    <m/>
    <m/>
    <m/>
  </r>
  <r>
    <s v="LAES056818"/>
    <x v="2"/>
    <s v="LOUISIANA"/>
    <x v="2"/>
    <n v="39.549999999999997"/>
    <n v="80"/>
    <m/>
    <m/>
  </r>
  <r>
    <s v="LAES056819"/>
    <x v="2"/>
    <s v="LOUISIANA"/>
    <x v="2"/>
    <n v="377.03"/>
    <n v="756"/>
    <m/>
    <m/>
  </r>
  <r>
    <s v="LAES056820"/>
    <x v="2"/>
    <s v="LOUISIANA"/>
    <x v="2"/>
    <n v="757.41"/>
    <n v="1516"/>
    <m/>
    <m/>
  </r>
  <r>
    <s v="LAES056821"/>
    <x v="2"/>
    <s v="LOUISIANA"/>
    <x v="2"/>
    <n v="715.99"/>
    <n v="1432"/>
    <m/>
    <m/>
  </r>
  <r>
    <s v="LAES056822"/>
    <x v="2"/>
    <s v="LOUISIANA"/>
    <x v="2"/>
    <n v="1613.27"/>
    <n v="3228"/>
    <m/>
    <m/>
  </r>
  <r>
    <s v="LAES056823"/>
    <x v="2"/>
    <s v="LOUISIANA"/>
    <x v="2"/>
    <n v="242.37"/>
    <n v="486"/>
    <m/>
    <m/>
  </r>
  <r>
    <s v="LAES056828"/>
    <x v="2"/>
    <s v="LOUISIANA"/>
    <x v="2"/>
    <n v="79.64"/>
    <n v="160"/>
    <m/>
    <m/>
  </r>
  <r>
    <s v="LAES056829"/>
    <x v="2"/>
    <s v="LOUISIANA"/>
    <x v="2"/>
    <n v="79.66"/>
    <n v="160"/>
    <m/>
    <m/>
  </r>
  <r>
    <s v="LAES056831"/>
    <x v="2"/>
    <s v="LOUISIANA"/>
    <x v="2"/>
    <n v="279.77999999999997"/>
    <n v="560"/>
    <m/>
    <m/>
  </r>
  <r>
    <s v="LAES056832"/>
    <x v="2"/>
    <s v="LOUISIANA"/>
    <x v="2"/>
    <n v="79.69"/>
    <n v="160"/>
    <m/>
    <m/>
  </r>
  <r>
    <s v="LAES056833"/>
    <x v="2"/>
    <s v="LOUISIANA"/>
    <x v="2"/>
    <n v="399.6"/>
    <n v="800"/>
    <m/>
    <m/>
  </r>
  <r>
    <s v="LAES57472"/>
    <x v="2"/>
    <s v="LOUISIANA"/>
    <x v="0"/>
    <n v="236.53"/>
    <n v="474"/>
    <m/>
    <m/>
  </r>
  <r>
    <s v="LAES57473"/>
    <x v="2"/>
    <s v="LOUISIANA"/>
    <x v="0"/>
    <n v="207.09"/>
    <n v="416"/>
    <m/>
    <m/>
  </r>
  <r>
    <s v="LAES57474"/>
    <x v="2"/>
    <s v="LOUISIANA"/>
    <x v="0"/>
    <n v="742.56"/>
    <n v="1486"/>
    <n v="11714"/>
    <m/>
  </r>
  <r>
    <m/>
    <x v="1"/>
    <m/>
    <x v="1"/>
    <m/>
    <m/>
    <m/>
    <m/>
  </r>
  <r>
    <s v="MSES057017"/>
    <x v="3"/>
    <s v="MISSISSIPPI"/>
    <x v="2"/>
    <n v="333.38"/>
    <n v="668"/>
    <m/>
    <m/>
  </r>
  <r>
    <s v="MSES057018"/>
    <x v="3"/>
    <s v="MISSISSIPPI"/>
    <x v="2"/>
    <n v="1879.63"/>
    <n v="3760"/>
    <m/>
    <m/>
  </r>
  <r>
    <s v="MSES057020"/>
    <x v="3"/>
    <s v="MISSISSIPPI"/>
    <x v="2"/>
    <n v="581.67999999999995"/>
    <n v="1164"/>
    <n v="5592"/>
    <m/>
  </r>
  <r>
    <m/>
    <x v="1"/>
    <m/>
    <x v="1"/>
    <m/>
    <m/>
    <m/>
    <m/>
  </r>
  <r>
    <s v="MSES056963"/>
    <x v="4"/>
    <s v="MISSISSIPPI"/>
    <x v="2"/>
    <n v="754.27"/>
    <n v="1510"/>
    <m/>
    <m/>
  </r>
  <r>
    <s v="MSES056964"/>
    <x v="4"/>
    <s v="MISSISSIPPI"/>
    <x v="2"/>
    <n v="395.33"/>
    <n v="792"/>
    <m/>
    <m/>
  </r>
  <r>
    <s v="MSES056969*"/>
    <x v="4"/>
    <s v="MISSISSIPPI"/>
    <x v="2"/>
    <n v="991.78"/>
    <n v="1984"/>
    <m/>
    <m/>
  </r>
  <r>
    <s v="MSES056970"/>
    <x v="4"/>
    <s v="MISSISSIPPI"/>
    <x v="2"/>
    <n v="20.73"/>
    <n v="42"/>
    <m/>
    <m/>
  </r>
  <r>
    <s v="MSES056971*"/>
    <x v="4"/>
    <s v="MISSISSIPPI"/>
    <x v="2"/>
    <n v="39.78"/>
    <n v="80"/>
    <m/>
    <m/>
  </r>
  <r>
    <s v="MSES056972*"/>
    <x v="4"/>
    <s v="MISSISSIPPI"/>
    <x v="2"/>
    <n v="1212.3599999999999"/>
    <n v="2426"/>
    <m/>
    <m/>
  </r>
  <r>
    <s v="MSES056973*"/>
    <x v="4"/>
    <s v="MISSISSIPPI"/>
    <x v="2"/>
    <n v="1157.5899999999999"/>
    <n v="2316"/>
    <m/>
    <m/>
  </r>
  <r>
    <s v="MSES056974*"/>
    <x v="4"/>
    <s v="MISSISSIPPI"/>
    <x v="2"/>
    <n v="1193.71"/>
    <n v="2388"/>
    <m/>
    <m/>
  </r>
  <r>
    <s v="MSES056976*"/>
    <x v="4"/>
    <s v="MISSISSIPPI"/>
    <x v="2"/>
    <n v="1134.07"/>
    <n v="2270"/>
    <m/>
    <m/>
  </r>
  <r>
    <s v="MSES056977*"/>
    <x v="4"/>
    <s v="MISSISSIPPI"/>
    <x v="2"/>
    <n v="1144.33"/>
    <n v="2290"/>
    <m/>
    <m/>
  </r>
  <r>
    <s v="MSES056980*"/>
    <x v="4"/>
    <s v="MISSISSIPPI"/>
    <x v="2"/>
    <n v="1580.28"/>
    <n v="3162"/>
    <m/>
    <m/>
  </r>
  <r>
    <s v="MSES056981"/>
    <x v="4"/>
    <s v="MISSISSIPPI"/>
    <x v="2"/>
    <n v="908.42"/>
    <n v="1818"/>
    <m/>
    <m/>
  </r>
  <r>
    <s v="MSES057047*"/>
    <x v="4"/>
    <s v="MISSISSIPPI"/>
    <x v="2"/>
    <n v="534.1"/>
    <n v="1070"/>
    <n v="22148"/>
    <m/>
  </r>
  <r>
    <m/>
    <x v="1"/>
    <m/>
    <x v="1"/>
    <m/>
    <m/>
    <m/>
    <m/>
  </r>
  <r>
    <s v="MSES056965"/>
    <x v="5"/>
    <s v="MISSISSIPPI"/>
    <x v="2"/>
    <n v="76.900000000000006"/>
    <n v="154"/>
    <m/>
    <m/>
  </r>
  <r>
    <s v="MSES056982"/>
    <x v="5"/>
    <s v="MISSISSIPPI"/>
    <x v="2"/>
    <n v="973.07"/>
    <n v="1948"/>
    <m/>
    <m/>
  </r>
  <r>
    <s v="MSES056983"/>
    <x v="5"/>
    <s v="MISSISSIPPI"/>
    <x v="2"/>
    <n v="240"/>
    <n v="480"/>
    <m/>
    <m/>
  </r>
  <r>
    <s v="MSES056984"/>
    <x v="5"/>
    <s v="MISSISSIPPI"/>
    <x v="2"/>
    <n v="837"/>
    <n v="1674"/>
    <m/>
    <m/>
  </r>
  <r>
    <s v="MSES056985"/>
    <x v="5"/>
    <s v="MISSISSIPPI"/>
    <x v="2"/>
    <n v="1705.39"/>
    <n v="3412"/>
    <m/>
    <m/>
  </r>
  <r>
    <s v="MSES056986"/>
    <x v="5"/>
    <s v="MISSISSIPPI"/>
    <x v="2"/>
    <n v="282.5"/>
    <n v="566"/>
    <m/>
    <m/>
  </r>
  <r>
    <s v="MSES056987"/>
    <x v="5"/>
    <s v="MISSISSIPPI"/>
    <x v="2"/>
    <n v="408.79"/>
    <n v="818"/>
    <m/>
    <m/>
  </r>
  <r>
    <s v="MSES056988"/>
    <x v="5"/>
    <s v="MISSISSIPPI"/>
    <x v="2"/>
    <n v="904.92"/>
    <n v="1810"/>
    <m/>
    <m/>
  </r>
  <r>
    <s v="MSES056989"/>
    <x v="5"/>
    <s v="MISSISSIPPI"/>
    <x v="2"/>
    <n v="488.17"/>
    <n v="978"/>
    <m/>
    <m/>
  </r>
  <r>
    <s v="MSES056990"/>
    <x v="5"/>
    <s v="MISSISSIPPI"/>
    <x v="2"/>
    <n v="40"/>
    <n v="80"/>
    <m/>
    <m/>
  </r>
  <r>
    <s v="MSES056991"/>
    <x v="5"/>
    <s v="MISSISSIPPI"/>
    <x v="2"/>
    <n v="161.55000000000001"/>
    <n v="324"/>
    <m/>
    <m/>
  </r>
  <r>
    <s v="MSES056992"/>
    <x v="5"/>
    <s v="MISSISSIPPI"/>
    <x v="2"/>
    <n v="700.94"/>
    <n v="1402"/>
    <m/>
    <m/>
  </r>
  <r>
    <s v="MSES056993"/>
    <x v="5"/>
    <s v="MISSISSIPPI"/>
    <x v="2"/>
    <n v="160.57"/>
    <n v="322"/>
    <m/>
    <m/>
  </r>
  <r>
    <s v="MSES056994"/>
    <x v="5"/>
    <s v="MISSISSIPPI"/>
    <x v="2"/>
    <n v="644.32000000000005"/>
    <n v="1290"/>
    <m/>
    <m/>
  </r>
  <r>
    <s v="MSES056995"/>
    <x v="5"/>
    <s v="MISSISSIPPI"/>
    <x v="2"/>
    <n v="743.24"/>
    <n v="1488"/>
    <m/>
    <m/>
  </r>
  <r>
    <s v="MSES056996"/>
    <x v="5"/>
    <s v="MISSISSIPPI"/>
    <x v="2"/>
    <n v="639.32000000000005"/>
    <n v="1280"/>
    <m/>
    <m/>
  </r>
  <r>
    <s v="MSES056997"/>
    <x v="5"/>
    <s v="MISSISSIPPI"/>
    <x v="2"/>
    <n v="701.8"/>
    <n v="1404"/>
    <m/>
    <m/>
  </r>
  <r>
    <s v="MSES056998"/>
    <x v="5"/>
    <s v="MISSISSIPPI"/>
    <x v="2"/>
    <n v="311.94"/>
    <n v="624"/>
    <m/>
    <m/>
  </r>
  <r>
    <s v="MSES056999"/>
    <x v="5"/>
    <s v="MISSISSIPPI"/>
    <x v="2"/>
    <n v="644.72"/>
    <n v="1290"/>
    <m/>
    <m/>
  </r>
  <r>
    <s v="MSES057000"/>
    <x v="5"/>
    <s v="MISSISSIPPI"/>
    <x v="2"/>
    <n v="527.52"/>
    <n v="1056"/>
    <m/>
    <m/>
  </r>
  <r>
    <s v="MSES057001"/>
    <x v="5"/>
    <s v="MISSISSIPPI"/>
    <x v="2"/>
    <n v="540.39"/>
    <n v="1082"/>
    <m/>
    <m/>
  </r>
  <r>
    <s v="MSES057002"/>
    <x v="5"/>
    <s v="MISSISSIPPI"/>
    <x v="2"/>
    <n v="241.22"/>
    <n v="484"/>
    <m/>
    <m/>
  </r>
  <r>
    <s v="MSES057003"/>
    <x v="5"/>
    <s v="MISSISSIPPI"/>
    <x v="2"/>
    <n v="636.03"/>
    <n v="1274"/>
    <m/>
    <m/>
  </r>
  <r>
    <s v="MSES057004"/>
    <x v="5"/>
    <s v="MISSISSIPPI"/>
    <x v="2"/>
    <n v="392.74"/>
    <n v="786"/>
    <m/>
    <m/>
  </r>
  <r>
    <s v="MSES057005"/>
    <x v="5"/>
    <s v="MISSISSIPPI"/>
    <x v="2"/>
    <n v="41.17"/>
    <n v="84"/>
    <m/>
    <m/>
  </r>
  <r>
    <s v="MSES057011"/>
    <x v="5"/>
    <s v="MISSISSIPPI"/>
    <x v="2"/>
    <n v="465.98"/>
    <n v="932"/>
    <m/>
    <m/>
  </r>
  <r>
    <s v="MSES057013"/>
    <x v="5"/>
    <s v="MISSISSIPPI"/>
    <x v="2"/>
    <n v="955.5"/>
    <n v="1912"/>
    <m/>
    <m/>
  </r>
  <r>
    <s v="MSES057014"/>
    <x v="5"/>
    <s v="MISSISSIPPI"/>
    <x v="2"/>
    <n v="40"/>
    <n v="80"/>
    <n v="29034"/>
    <m/>
  </r>
  <r>
    <m/>
    <x v="1"/>
    <m/>
    <x v="1"/>
    <m/>
    <m/>
    <m/>
    <m/>
  </r>
  <r>
    <s v="MSES57486"/>
    <x v="6"/>
    <s v="MISSISSIPPI"/>
    <x v="0"/>
    <n v="1501.96"/>
    <n v="3004"/>
    <m/>
    <m/>
  </r>
  <r>
    <s v="MSES57487"/>
    <x v="6"/>
    <s v="MISSISSIPPI"/>
    <x v="0"/>
    <n v="642.53"/>
    <n v="1286"/>
    <m/>
    <m/>
  </r>
  <r>
    <s v="MSES57488"/>
    <x v="6"/>
    <s v="MISSISSIPPI"/>
    <x v="0"/>
    <n v="639.55999999999995"/>
    <n v="1280"/>
    <m/>
    <m/>
  </r>
  <r>
    <s v="MSES57489"/>
    <x v="6"/>
    <s v="MISSISSIPPI"/>
    <x v="0"/>
    <n v="210.3"/>
    <n v="422"/>
    <m/>
    <m/>
  </r>
  <r>
    <s v="MSES57490"/>
    <x v="6"/>
    <s v="MISSISSIPPI"/>
    <x v="0"/>
    <n v="1285.44"/>
    <n v="2572"/>
    <m/>
    <m/>
  </r>
  <r>
    <s v="MSES57491"/>
    <x v="6"/>
    <s v="MISSISSIPPI"/>
    <x v="0"/>
    <n v="160"/>
    <n v="320"/>
    <n v="8884"/>
    <m/>
  </r>
  <r>
    <m/>
    <x v="1"/>
    <m/>
    <x v="1"/>
    <m/>
    <m/>
    <m/>
    <m/>
  </r>
  <r>
    <s v="MSES056854"/>
    <x v="7"/>
    <s v="MISSISSIPPI"/>
    <x v="2"/>
    <n v="35.19"/>
    <n v="72"/>
    <m/>
    <m/>
  </r>
  <r>
    <s v="MSES056855"/>
    <x v="7"/>
    <s v="MISSISSIPPI"/>
    <x v="2"/>
    <n v="638.96"/>
    <n v="1278"/>
    <m/>
    <m/>
  </r>
  <r>
    <s v="MSES056856"/>
    <x v="7"/>
    <s v="MISSISSIPPI"/>
    <x v="2"/>
    <n v="159.19"/>
    <n v="320"/>
    <m/>
    <m/>
  </r>
  <r>
    <s v="MSES056857"/>
    <x v="7"/>
    <s v="MISSISSIPPI"/>
    <x v="2"/>
    <n v="199.61"/>
    <n v="400"/>
    <m/>
    <m/>
  </r>
  <r>
    <s v="MSES056858"/>
    <x v="7"/>
    <s v="MISSISSIPPI"/>
    <x v="2"/>
    <n v="60.04"/>
    <n v="122"/>
    <m/>
    <m/>
  </r>
  <r>
    <s v="MSES056859"/>
    <x v="7"/>
    <s v="MISSISSIPPI"/>
    <x v="2"/>
    <n v="543.22"/>
    <n v="1088"/>
    <m/>
    <m/>
  </r>
  <r>
    <s v="MSES056860"/>
    <x v="7"/>
    <s v="MISSISSIPPI"/>
    <x v="2"/>
    <n v="99.54"/>
    <n v="200"/>
    <m/>
    <m/>
  </r>
  <r>
    <s v="MSES056861"/>
    <x v="7"/>
    <s v="MISSISSIPPI"/>
    <x v="2"/>
    <n v="159.38"/>
    <n v="320"/>
    <m/>
    <m/>
  </r>
  <r>
    <s v="MSES056862"/>
    <x v="7"/>
    <s v="MISSISSIPPI"/>
    <x v="2"/>
    <n v="488.92"/>
    <n v="978"/>
    <m/>
    <m/>
  </r>
  <r>
    <s v="MSES57475"/>
    <x v="7"/>
    <s v="MISSISSIPPI"/>
    <x v="0"/>
    <n v="233"/>
    <n v="466"/>
    <m/>
    <m/>
  </r>
  <r>
    <s v="MSES57476"/>
    <x v="7"/>
    <s v="MISSISSIPPI"/>
    <x v="0"/>
    <n v="471.91"/>
    <n v="944"/>
    <m/>
    <m/>
  </r>
  <r>
    <s v="MSES57477"/>
    <x v="7"/>
    <s v="MISSISSIPPI"/>
    <x v="0"/>
    <n v="251.13"/>
    <n v="504"/>
    <m/>
    <m/>
  </r>
  <r>
    <s v="MSES57478"/>
    <x v="7"/>
    <s v="MISSISSIPPI"/>
    <x v="0"/>
    <n v="233.29"/>
    <n v="468"/>
    <m/>
    <m/>
  </r>
  <r>
    <s v="MSES57492"/>
    <x v="7"/>
    <s v="MISSISSIPPI"/>
    <x v="0"/>
    <n v="2532.17"/>
    <n v="5066"/>
    <m/>
    <m/>
  </r>
  <r>
    <s v="MSES57493"/>
    <x v="7"/>
    <s v="MISSISSIPPI"/>
    <x v="0"/>
    <n v="1245.75"/>
    <n v="2492"/>
    <n v="14718"/>
    <m/>
  </r>
  <r>
    <m/>
    <x v="1"/>
    <m/>
    <x v="1"/>
    <m/>
    <m/>
    <m/>
    <m/>
  </r>
  <r>
    <s v="MSES056966"/>
    <x v="8"/>
    <s v="MISSISSIPPI"/>
    <x v="2"/>
    <n v="105.85"/>
    <n v="212"/>
    <m/>
    <m/>
  </r>
  <r>
    <s v="MSES056967"/>
    <x v="8"/>
    <s v="MISSISSIPPI"/>
    <x v="2"/>
    <n v="671.46"/>
    <n v="1344"/>
    <m/>
    <m/>
  </r>
  <r>
    <s v="MSES056968"/>
    <x v="8"/>
    <s v="MISSISSIPPI"/>
    <x v="2"/>
    <n v="34.85"/>
    <n v="70"/>
    <n v="16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ARES059276"/>
    <x v="0"/>
    <s v="ARKANSAS"/>
    <x v="0"/>
    <n v="205"/>
    <n v="307.5"/>
    <m/>
    <m/>
  </r>
  <r>
    <s v="ARES059277"/>
    <x v="0"/>
    <s v="ARKANSAS"/>
    <x v="0"/>
    <n v="120"/>
    <n v="180"/>
    <m/>
    <m/>
  </r>
  <r>
    <s v="ARES059278"/>
    <x v="0"/>
    <s v="ARKANSAS"/>
    <x v="0"/>
    <n v="40"/>
    <n v="60"/>
    <m/>
    <m/>
  </r>
  <r>
    <s v="ARES059293"/>
    <x v="0"/>
    <s v="ARKANSAS"/>
    <x v="0"/>
    <n v="86.03"/>
    <n v="130.5"/>
    <n v="678"/>
    <m/>
  </r>
  <r>
    <m/>
    <x v="1"/>
    <m/>
    <x v="1"/>
    <m/>
    <m/>
    <m/>
    <m/>
  </r>
  <r>
    <s v="ARES059280"/>
    <x v="2"/>
    <s v="ARKANSAS"/>
    <x v="0"/>
    <n v="39.799999999999997"/>
    <n v="60"/>
    <m/>
    <m/>
  </r>
  <r>
    <s v="ARES059281"/>
    <x v="2"/>
    <s v="ARKANSAS"/>
    <x v="0"/>
    <n v="80"/>
    <n v="120"/>
    <m/>
    <m/>
  </r>
  <r>
    <s v="ARES059282"/>
    <x v="2"/>
    <s v="ARKANSAS"/>
    <x v="0"/>
    <n v="364.38"/>
    <n v="547.5"/>
    <m/>
    <m/>
  </r>
  <r>
    <s v="ARES059283"/>
    <x v="2"/>
    <s v="ARKANSAS"/>
    <x v="0"/>
    <n v="122.38"/>
    <n v="184.5"/>
    <m/>
    <m/>
  </r>
  <r>
    <s v="ARES059285"/>
    <x v="2"/>
    <s v="ARKANSAS"/>
    <x v="0"/>
    <n v="40"/>
    <n v="60"/>
    <m/>
    <m/>
  </r>
  <r>
    <s v="ARES059286"/>
    <x v="2"/>
    <s v="ARKANSAS"/>
    <x v="0"/>
    <n v="67.5"/>
    <n v="102"/>
    <m/>
    <m/>
  </r>
  <r>
    <s v="ARES059287"/>
    <x v="2"/>
    <s v="ARKANSAS"/>
    <x v="0"/>
    <n v="40"/>
    <n v="60"/>
    <m/>
    <m/>
  </r>
  <r>
    <s v="ARES059288"/>
    <x v="2"/>
    <s v="ARKANSAS"/>
    <x v="0"/>
    <n v="40"/>
    <n v="60"/>
    <m/>
    <m/>
  </r>
  <r>
    <s v="ARES059289"/>
    <x v="2"/>
    <s v="ARKANSAS"/>
    <x v="0"/>
    <n v="80"/>
    <n v="120"/>
    <m/>
    <m/>
  </r>
  <r>
    <s v="ARES059290"/>
    <x v="2"/>
    <s v="ARKANSAS"/>
    <x v="0"/>
    <n v="120"/>
    <n v="180"/>
    <m/>
    <m/>
  </r>
  <r>
    <s v="ARES059291"/>
    <x v="2"/>
    <s v="ARKANSAS"/>
    <x v="0"/>
    <n v="80"/>
    <n v="120"/>
    <m/>
    <m/>
  </r>
  <r>
    <s v="ARES059292"/>
    <x v="2"/>
    <s v="ARKANSAS"/>
    <x v="0"/>
    <n v="40"/>
    <n v="60"/>
    <m/>
    <m/>
  </r>
  <r>
    <s v="ARES059299"/>
    <x v="2"/>
    <s v="ARKANSAS"/>
    <x v="0"/>
    <n v="39.590000000000003"/>
    <n v="60"/>
    <n v="1734"/>
    <m/>
  </r>
  <r>
    <m/>
    <x v="1"/>
    <m/>
    <x v="1"/>
    <m/>
    <m/>
    <m/>
    <m/>
  </r>
  <r>
    <s v="COC78348"/>
    <x v="3"/>
    <s v="COLORADO"/>
    <x v="2"/>
    <n v="1787.82"/>
    <n v="2682"/>
    <m/>
    <m/>
  </r>
  <r>
    <s v="COC78349"/>
    <x v="3"/>
    <s v="COLORADO"/>
    <x v="2"/>
    <n v="1808.82"/>
    <n v="2713.5"/>
    <m/>
    <m/>
  </r>
  <r>
    <s v="COC78350"/>
    <x v="3"/>
    <s v="COLORADO"/>
    <x v="2"/>
    <n v="1873.26"/>
    <n v="2811"/>
    <m/>
    <m/>
  </r>
  <r>
    <s v="COC78351"/>
    <x v="3"/>
    <s v="COLORADO"/>
    <x v="2"/>
    <n v="1917.52"/>
    <n v="2877"/>
    <m/>
    <m/>
  </r>
  <r>
    <s v="COC78352"/>
    <x v="3"/>
    <s v="COLORADO"/>
    <x v="2"/>
    <n v="1914.96"/>
    <n v="2872.5"/>
    <m/>
    <m/>
  </r>
  <r>
    <s v="COC78353"/>
    <x v="3"/>
    <s v="COLORADO"/>
    <x v="2"/>
    <n v="1834.59"/>
    <n v="2752.5"/>
    <m/>
    <m/>
  </r>
  <r>
    <s v="COC78355"/>
    <x v="3"/>
    <s v="COLORADO"/>
    <x v="2"/>
    <n v="640"/>
    <n v="960"/>
    <m/>
    <m/>
  </r>
  <r>
    <s v="COC78356"/>
    <x v="3"/>
    <s v="COLORADO"/>
    <x v="2"/>
    <n v="1440"/>
    <n v="2160"/>
    <m/>
    <m/>
  </r>
  <r>
    <s v="COC78357"/>
    <x v="3"/>
    <s v="COLORADO"/>
    <x v="2"/>
    <n v="2230"/>
    <n v="3345"/>
    <m/>
    <m/>
  </r>
  <r>
    <s v="COC78358"/>
    <x v="3"/>
    <s v="COLORADO"/>
    <x v="2"/>
    <n v="1920.4"/>
    <n v="2881.5"/>
    <m/>
    <m/>
  </r>
  <r>
    <s v="COC78359"/>
    <x v="3"/>
    <s v="COLORADO"/>
    <x v="2"/>
    <n v="2164.84"/>
    <n v="3247.5"/>
    <m/>
    <m/>
  </r>
  <r>
    <s v="COC78360"/>
    <x v="3"/>
    <s v="COLORADO"/>
    <x v="2"/>
    <n v="1263.08"/>
    <n v="1896"/>
    <m/>
    <m/>
  </r>
  <r>
    <s v="COC78361"/>
    <x v="3"/>
    <s v="COLORADO"/>
    <x v="2"/>
    <n v="799.92"/>
    <n v="1200"/>
    <m/>
    <m/>
  </r>
  <r>
    <s v="COC78362"/>
    <x v="3"/>
    <s v="COLORADO"/>
    <x v="2"/>
    <n v="880"/>
    <n v="1320"/>
    <m/>
    <m/>
  </r>
  <r>
    <s v="COC78363"/>
    <x v="3"/>
    <s v="COLORADO"/>
    <x v="2"/>
    <n v="870.79"/>
    <n v="1306.5"/>
    <m/>
    <m/>
  </r>
  <r>
    <s v="COC78365"/>
    <x v="3"/>
    <s v="COLORADO"/>
    <x v="2"/>
    <n v="880"/>
    <n v="1320"/>
    <m/>
    <m/>
  </r>
  <r>
    <s v="COC78366"/>
    <x v="3"/>
    <s v="COLORADO"/>
    <x v="2"/>
    <n v="200.32"/>
    <n v="301.5"/>
    <m/>
    <m/>
  </r>
  <r>
    <s v="COC78367"/>
    <x v="3"/>
    <s v="COLORADO"/>
    <x v="2"/>
    <n v="1400.84"/>
    <n v="2101.5"/>
    <m/>
    <m/>
  </r>
  <r>
    <s v="COC78368"/>
    <x v="3"/>
    <s v="COLORADO"/>
    <x v="2"/>
    <n v="800"/>
    <n v="1200"/>
    <m/>
    <m/>
  </r>
  <r>
    <s v="COC78369"/>
    <x v="3"/>
    <s v="COLORADO"/>
    <x v="2"/>
    <n v="1274.56"/>
    <n v="1912.5"/>
    <m/>
    <m/>
  </r>
  <r>
    <s v="COC78370"/>
    <x v="3"/>
    <s v="COLORADO"/>
    <x v="2"/>
    <n v="1920"/>
    <n v="2880"/>
    <m/>
    <m/>
  </r>
  <r>
    <s v="COC78371"/>
    <x v="3"/>
    <s v="COLORADO"/>
    <x v="2"/>
    <n v="460.16"/>
    <n v="691.5"/>
    <m/>
    <m/>
  </r>
  <r>
    <s v="COC78372"/>
    <x v="3"/>
    <s v="COLORADO"/>
    <x v="2"/>
    <n v="151.68"/>
    <n v="228"/>
    <m/>
    <m/>
  </r>
  <r>
    <s v="COC78374"/>
    <x v="3"/>
    <s v="COLORADO"/>
    <x v="2"/>
    <n v="283.36"/>
    <n v="426"/>
    <n v="46086"/>
    <m/>
  </r>
  <r>
    <m/>
    <x v="1"/>
    <m/>
    <x v="1"/>
    <m/>
    <m/>
    <m/>
    <m/>
  </r>
  <r>
    <s v="LAES57773"/>
    <x v="4"/>
    <s v="LOUISIANA"/>
    <x v="3"/>
    <n v="22.16"/>
    <n v="46"/>
    <n v="46"/>
    <m/>
  </r>
  <r>
    <m/>
    <x v="1"/>
    <m/>
    <x v="1"/>
    <m/>
    <m/>
    <m/>
    <m/>
  </r>
  <r>
    <s v="MSES57494"/>
    <x v="5"/>
    <s v="MISSISSIPPI"/>
    <x v="4"/>
    <n v="2414.88"/>
    <n v="4830"/>
    <m/>
    <m/>
  </r>
  <r>
    <s v="MSES57495"/>
    <x v="5"/>
    <s v="MISSISSIPPI"/>
    <x v="4"/>
    <n v="1640.72"/>
    <n v="3282"/>
    <m/>
    <m/>
  </r>
  <r>
    <s v="MSES57496"/>
    <x v="5"/>
    <s v="MISSISSIPPI"/>
    <x v="4"/>
    <n v="80"/>
    <n v="160"/>
    <m/>
    <m/>
  </r>
  <r>
    <s v="MSES57497"/>
    <x v="5"/>
    <s v="MISSISSIPPI"/>
    <x v="4"/>
    <n v="200"/>
    <n v="400"/>
    <m/>
    <m/>
  </r>
  <r>
    <s v="MSES57498"/>
    <x v="5"/>
    <s v="MISSISSIPPI"/>
    <x v="4"/>
    <n v="40"/>
    <n v="80"/>
    <n v="8752"/>
    <m/>
  </r>
  <r>
    <m/>
    <x v="1"/>
    <m/>
    <x v="1"/>
    <m/>
    <m/>
    <m/>
    <m/>
  </r>
  <r>
    <s v="MSES056949"/>
    <x v="6"/>
    <s v="MISSISSIPPI"/>
    <x v="5"/>
    <n v="359.33"/>
    <n v="720"/>
    <m/>
    <m/>
  </r>
  <r>
    <s v="MSES056950"/>
    <x v="6"/>
    <s v="MISSISSIPPI"/>
    <x v="5"/>
    <n v="399.53"/>
    <n v="800"/>
    <m/>
    <m/>
  </r>
  <r>
    <s v="MSES056951"/>
    <x v="6"/>
    <s v="MISSISSIPPI"/>
    <x v="5"/>
    <n v="1236.33"/>
    <n v="2474"/>
    <m/>
    <m/>
  </r>
  <r>
    <s v="MSES056955"/>
    <x v="6"/>
    <s v="MISSISSIPPI"/>
    <x v="5"/>
    <n v="1278"/>
    <n v="2556"/>
    <m/>
    <m/>
  </r>
  <r>
    <s v="MSES056956"/>
    <x v="6"/>
    <s v="MISSISSIPPI"/>
    <x v="5"/>
    <n v="1277.4000000000001"/>
    <n v="2556"/>
    <m/>
    <m/>
  </r>
  <r>
    <s v="MSES056960"/>
    <x v="6"/>
    <s v="MISSISSIPPI"/>
    <x v="5"/>
    <n v="1101.6500000000001"/>
    <n v="2204"/>
    <m/>
    <m/>
  </r>
  <r>
    <s v="MSES056961"/>
    <x v="6"/>
    <s v="MISSISSIPPI"/>
    <x v="5"/>
    <n v="635.04999999999995"/>
    <n v="1272"/>
    <n v="12582"/>
    <m/>
  </r>
  <r>
    <m/>
    <x v="1"/>
    <m/>
    <x v="1"/>
    <m/>
    <m/>
    <m/>
    <m/>
  </r>
  <r>
    <s v="MSES056947"/>
    <x v="7"/>
    <s v="MISSISSIPPI"/>
    <x v="5"/>
    <n v="640"/>
    <n v="1280"/>
    <m/>
    <m/>
  </r>
  <r>
    <s v="MSES056948"/>
    <x v="7"/>
    <s v="MISSISSIPPI"/>
    <x v="5"/>
    <n v="537.44000000000005"/>
    <n v="1076"/>
    <m/>
    <m/>
  </r>
  <r>
    <s v="MSES056952"/>
    <x v="7"/>
    <s v="MISSISSIPPI"/>
    <x v="5"/>
    <n v="1154.53"/>
    <n v="2310"/>
    <m/>
    <m/>
  </r>
  <r>
    <s v="MSES056953"/>
    <x v="7"/>
    <s v="MISSISSIPPI"/>
    <x v="5"/>
    <n v="804.76"/>
    <n v="1610"/>
    <m/>
    <m/>
  </r>
  <r>
    <s v="MSES056954"/>
    <x v="7"/>
    <s v="MISSISSIPPI"/>
    <x v="5"/>
    <n v="957.28"/>
    <n v="1916"/>
    <m/>
    <m/>
  </r>
  <r>
    <s v="MSES056958"/>
    <x v="7"/>
    <s v="MISSISSIPPI"/>
    <x v="5"/>
    <n v="1002.97"/>
    <n v="2006"/>
    <m/>
    <m/>
  </r>
  <r>
    <s v="MSES056962"/>
    <x v="7"/>
    <s v="MISSISSIPPI"/>
    <x v="5"/>
    <n v="993.08"/>
    <n v="1988"/>
    <m/>
    <m/>
  </r>
  <r>
    <s v="MSES056957"/>
    <x v="8"/>
    <s v="MISSISSIPPI"/>
    <x v="5"/>
    <n v="1324.52"/>
    <n v="2650"/>
    <m/>
    <m/>
  </r>
  <r>
    <s v="MSES056959"/>
    <x v="8"/>
    <s v="MISSISSIPPI"/>
    <x v="5"/>
    <n v="834.25"/>
    <n v="1670"/>
    <n v="16506"/>
    <m/>
  </r>
  <r>
    <m/>
    <x v="1"/>
    <m/>
    <x v="1"/>
    <m/>
    <m/>
    <m/>
    <m/>
  </r>
  <r>
    <s v="NDM101479"/>
    <x v="9"/>
    <s v="NORTH DAKOTA"/>
    <x v="5"/>
    <n v="120.69"/>
    <n v="242"/>
    <n v="242"/>
    <m/>
  </r>
  <r>
    <m/>
    <x v="1"/>
    <m/>
    <x v="1"/>
    <m/>
    <m/>
    <m/>
    <m/>
  </r>
  <r>
    <s v="UTU92328"/>
    <x v="10"/>
    <s v="UTAH"/>
    <x v="2"/>
    <n v="1239.2"/>
    <n v="1860"/>
    <m/>
    <m/>
  </r>
  <r>
    <s v="UTU92330"/>
    <x v="10"/>
    <s v="UTAH"/>
    <x v="2"/>
    <n v="1300.17"/>
    <n v="1951.5"/>
    <n v="3811.5"/>
    <m/>
  </r>
  <r>
    <m/>
    <x v="1"/>
    <m/>
    <x v="1"/>
    <m/>
    <m/>
    <m/>
    <m/>
  </r>
  <r>
    <s v="UTU92311"/>
    <x v="11"/>
    <s v="UTAH"/>
    <x v="2"/>
    <n v="200"/>
    <n v="300"/>
    <m/>
    <m/>
  </r>
  <r>
    <s v="UTU92312"/>
    <x v="11"/>
    <s v="UTAH"/>
    <x v="2"/>
    <n v="346.74"/>
    <n v="520.5"/>
    <m/>
    <m/>
  </r>
  <r>
    <s v="UTU92313"/>
    <x v="11"/>
    <s v="UTAH"/>
    <x v="2"/>
    <n v="200"/>
    <n v="300"/>
    <m/>
    <m/>
  </r>
  <r>
    <s v="UTU92314"/>
    <x v="11"/>
    <s v="UTAH"/>
    <x v="2"/>
    <n v="1482.76"/>
    <n v="2224.5"/>
    <m/>
    <m/>
  </r>
  <r>
    <s v="UTU92315"/>
    <x v="11"/>
    <s v="UTAH"/>
    <x v="2"/>
    <n v="2032.52"/>
    <n v="3049.5"/>
    <m/>
    <m/>
  </r>
  <r>
    <s v="UTU92316"/>
    <x v="11"/>
    <s v="UTAH"/>
    <x v="2"/>
    <n v="677.6"/>
    <n v="1017"/>
    <n v="7411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4:N17" firstHeaderRow="1" firstDataRow="2" firstDataCol="1"/>
  <pivotFields count="8">
    <pivotField showAll="0"/>
    <pivotField axis="axisRow" showAll="0">
      <items count="13">
        <item x="0"/>
        <item x="5"/>
        <item x="6"/>
        <item x="7"/>
        <item x="8"/>
        <item x="9"/>
        <item x="4"/>
        <item x="3"/>
        <item x="10"/>
        <item x="11"/>
        <item x="2"/>
        <item x="1"/>
        <item t="default"/>
      </items>
    </pivotField>
    <pivotField showAll="0"/>
    <pivotField axis="axisCol" showAll="0">
      <items count="7">
        <item x="5"/>
        <item x="4"/>
        <item x="3"/>
        <item x="2"/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NTAL" fld="5" baseField="0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14" firstHeaderRow="1" firstDataRow="2" firstDataCol="1"/>
  <pivotFields count="8">
    <pivotField showAll="0"/>
    <pivotField axis="axisRow" showAll="0">
      <items count="10">
        <item x="3"/>
        <item x="4"/>
        <item x="5"/>
        <item x="6"/>
        <item x="0"/>
        <item x="7"/>
        <item x="8"/>
        <item x="2"/>
        <item x="1"/>
        <item t="default"/>
      </items>
    </pivotField>
    <pivotField showAll="0"/>
    <pivotField axis="axisCol" showAll="0">
      <items count="4">
        <item x="2"/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NTAL" fld="5" baseField="0" baseItem="0" numFmtId="16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K193"/>
  <sheetViews>
    <sheetView topLeftCell="B1" workbookViewId="0">
      <pane ySplit="5" topLeftCell="A99" activePane="bottomLeft" state="frozen"/>
      <selection pane="bottomLeft" activeCell="C143" sqref="C143"/>
    </sheetView>
  </sheetViews>
  <sheetFormatPr baseColWidth="10" defaultColWidth="8.83203125" defaultRowHeight="14" x14ac:dyDescent="0"/>
  <cols>
    <col min="1" max="1" width="19.6640625" customWidth="1"/>
    <col min="2" max="2" width="22.6640625" customWidth="1"/>
    <col min="3" max="3" width="16.5" customWidth="1"/>
    <col min="4" max="4" width="18.5" customWidth="1"/>
    <col min="5" max="5" width="16.5" customWidth="1"/>
    <col min="6" max="6" width="16.1640625" customWidth="1"/>
    <col min="7" max="7" width="14.83203125" customWidth="1"/>
    <col min="8" max="8" width="22.5" customWidth="1"/>
    <col min="9" max="9" width="53.5" style="105" customWidth="1"/>
    <col min="10" max="10" width="14.5" customWidth="1"/>
    <col min="11" max="11" width="20.83203125" customWidth="1"/>
  </cols>
  <sheetData>
    <row r="1" spans="1:11" ht="22">
      <c r="A1" s="98" t="s">
        <v>0</v>
      </c>
      <c r="B1" s="99"/>
      <c r="C1" s="99"/>
      <c r="D1" s="99"/>
      <c r="E1" s="99"/>
      <c r="F1" s="99"/>
      <c r="G1" s="99"/>
      <c r="H1" s="99"/>
    </row>
    <row r="2" spans="1:11" ht="20">
      <c r="A2" s="100" t="s">
        <v>1</v>
      </c>
      <c r="B2" s="101"/>
      <c r="C2" s="101"/>
      <c r="D2" s="101"/>
      <c r="E2" s="101"/>
      <c r="F2" s="101"/>
      <c r="G2" s="101"/>
      <c r="H2" s="101"/>
    </row>
    <row r="3" spans="1:11" ht="15">
      <c r="A3" s="102" t="s">
        <v>220</v>
      </c>
      <c r="B3" s="103"/>
      <c r="C3" s="103"/>
      <c r="D3" s="103"/>
      <c r="E3" s="103"/>
      <c r="F3" s="103"/>
      <c r="G3" s="103"/>
      <c r="H3" s="103"/>
    </row>
    <row r="4" spans="1:11">
      <c r="A4" s="1"/>
      <c r="B4" s="3"/>
      <c r="C4" s="3"/>
      <c r="D4" s="2" t="s">
        <v>9</v>
      </c>
      <c r="E4" s="2" t="s">
        <v>2</v>
      </c>
      <c r="F4" s="3" t="s">
        <v>3</v>
      </c>
      <c r="G4" s="3" t="s">
        <v>14</v>
      </c>
      <c r="H4" s="4" t="s">
        <v>12</v>
      </c>
    </row>
    <row r="5" spans="1:11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7" t="s">
        <v>8</v>
      </c>
      <c r="G5" s="3" t="s">
        <v>5</v>
      </c>
      <c r="H5" s="4" t="s">
        <v>13</v>
      </c>
      <c r="I5" s="106" t="s">
        <v>222</v>
      </c>
    </row>
    <row r="6" spans="1:11" ht="27">
      <c r="A6" s="80" t="s">
        <v>95</v>
      </c>
      <c r="B6" s="82" t="s">
        <v>130</v>
      </c>
      <c r="C6" s="82" t="s">
        <v>11</v>
      </c>
      <c r="D6" s="83">
        <v>44774</v>
      </c>
      <c r="E6" s="85">
        <v>1998.57</v>
      </c>
      <c r="F6" s="74">
        <v>3998</v>
      </c>
      <c r="G6" s="57"/>
      <c r="H6" s="58"/>
      <c r="I6" s="107" t="s">
        <v>223</v>
      </c>
      <c r="J6" s="16"/>
      <c r="K6" s="16"/>
    </row>
    <row r="7" spans="1:11" s="12" customFormat="1" ht="27">
      <c r="A7" s="80" t="s">
        <v>109</v>
      </c>
      <c r="B7" s="82" t="s">
        <v>130</v>
      </c>
      <c r="C7" s="82" t="s">
        <v>11</v>
      </c>
      <c r="D7" s="83">
        <v>44774</v>
      </c>
      <c r="E7" s="85">
        <v>638.47</v>
      </c>
      <c r="F7" s="74">
        <v>1278</v>
      </c>
      <c r="G7" s="57"/>
      <c r="H7" s="58"/>
      <c r="I7" s="107" t="s">
        <v>223</v>
      </c>
    </row>
    <row r="8" spans="1:11" s="5" customFormat="1" ht="27">
      <c r="A8" s="80" t="s">
        <v>97</v>
      </c>
      <c r="B8" s="82" t="s">
        <v>130</v>
      </c>
      <c r="C8" s="82" t="s">
        <v>11</v>
      </c>
      <c r="D8" s="83">
        <v>44774</v>
      </c>
      <c r="E8" s="85">
        <v>636.63</v>
      </c>
      <c r="F8" s="74">
        <v>1274</v>
      </c>
      <c r="G8" s="57"/>
      <c r="H8" s="58"/>
      <c r="I8" s="107" t="s">
        <v>223</v>
      </c>
    </row>
    <row r="9" spans="1:11" s="15" customFormat="1" ht="27">
      <c r="A9" s="80" t="s">
        <v>96</v>
      </c>
      <c r="B9" s="82" t="s">
        <v>130</v>
      </c>
      <c r="C9" s="82" t="s">
        <v>11</v>
      </c>
      <c r="D9" s="83">
        <v>44774</v>
      </c>
      <c r="E9" s="85">
        <v>1154.67</v>
      </c>
      <c r="F9" s="74">
        <v>2310</v>
      </c>
      <c r="G9" s="51"/>
      <c r="H9" s="58"/>
      <c r="I9" s="107" t="s">
        <v>223</v>
      </c>
    </row>
    <row r="10" spans="1:11" s="12" customFormat="1" ht="27">
      <c r="A10" s="80" t="s">
        <v>98</v>
      </c>
      <c r="B10" s="82" t="s">
        <v>130</v>
      </c>
      <c r="C10" s="82" t="s">
        <v>11</v>
      </c>
      <c r="D10" s="83">
        <v>44774</v>
      </c>
      <c r="E10" s="85">
        <v>636.32000000000005</v>
      </c>
      <c r="F10" s="74">
        <v>1274</v>
      </c>
      <c r="G10" s="51"/>
      <c r="H10" s="52"/>
      <c r="I10" s="107" t="s">
        <v>223</v>
      </c>
    </row>
    <row r="11" spans="1:11" ht="29">
      <c r="A11" s="80" t="s">
        <v>107</v>
      </c>
      <c r="B11" s="82" t="s">
        <v>130</v>
      </c>
      <c r="C11" s="82" t="s">
        <v>11</v>
      </c>
      <c r="D11" s="83">
        <v>44774</v>
      </c>
      <c r="E11" s="85">
        <v>636.72</v>
      </c>
      <c r="F11" s="74">
        <v>1274</v>
      </c>
      <c r="G11" s="57"/>
      <c r="H11" s="52"/>
      <c r="I11" s="107" t="s">
        <v>223</v>
      </c>
      <c r="J11" s="104" t="s">
        <v>17</v>
      </c>
      <c r="K11" s="104"/>
    </row>
    <row r="12" spans="1:11" s="12" customFormat="1" ht="29">
      <c r="A12" s="80" t="s">
        <v>106</v>
      </c>
      <c r="B12" s="82" t="s">
        <v>130</v>
      </c>
      <c r="C12" s="82" t="s">
        <v>11</v>
      </c>
      <c r="D12" s="83">
        <v>44774</v>
      </c>
      <c r="E12" s="85">
        <v>636.67999999999995</v>
      </c>
      <c r="F12" s="74">
        <v>1274</v>
      </c>
      <c r="G12" s="51"/>
      <c r="H12" s="64"/>
      <c r="I12" s="107" t="s">
        <v>223</v>
      </c>
      <c r="J12" s="34"/>
      <c r="K12" s="34"/>
    </row>
    <row r="13" spans="1:11" s="9" customFormat="1" ht="27">
      <c r="A13" s="80" t="s">
        <v>99</v>
      </c>
      <c r="B13" s="82" t="s">
        <v>130</v>
      </c>
      <c r="C13" s="82" t="s">
        <v>11</v>
      </c>
      <c r="D13" s="83">
        <v>44774</v>
      </c>
      <c r="E13" s="85">
        <v>2022.78</v>
      </c>
      <c r="F13" s="74">
        <v>4046</v>
      </c>
      <c r="G13" s="51"/>
      <c r="H13" s="58"/>
      <c r="I13" s="107" t="s">
        <v>223</v>
      </c>
      <c r="J13" s="29" t="s">
        <v>16</v>
      </c>
      <c r="K13" s="43">
        <f>SUMIF($C$6:$C$193,"ALABAMA",$F$6:$F$193)</f>
        <v>0</v>
      </c>
    </row>
    <row r="14" spans="1:11" ht="27">
      <c r="A14" s="80" t="s">
        <v>108</v>
      </c>
      <c r="B14" s="82" t="s">
        <v>130</v>
      </c>
      <c r="C14" s="82" t="s">
        <v>11</v>
      </c>
      <c r="D14" s="83">
        <v>44774</v>
      </c>
      <c r="E14" s="85">
        <v>636.67999999999995</v>
      </c>
      <c r="F14" s="74">
        <v>1274</v>
      </c>
      <c r="G14" s="57"/>
      <c r="H14" s="58"/>
      <c r="I14" s="107" t="s">
        <v>223</v>
      </c>
      <c r="J14" s="29" t="s">
        <v>23</v>
      </c>
      <c r="K14" s="43">
        <f>SUMIF($C$6:$C$193,"ARKANSAS",$F$6:$F$193)</f>
        <v>0</v>
      </c>
    </row>
    <row r="15" spans="1:11" ht="27">
      <c r="A15" s="80" t="s">
        <v>94</v>
      </c>
      <c r="B15" s="82" t="s">
        <v>130</v>
      </c>
      <c r="C15" s="82" t="s">
        <v>11</v>
      </c>
      <c r="D15" s="83">
        <v>44774</v>
      </c>
      <c r="E15" s="85">
        <v>1273.8</v>
      </c>
      <c r="F15" s="74">
        <v>2548</v>
      </c>
      <c r="G15" s="57"/>
      <c r="H15" s="58"/>
      <c r="I15" s="107" t="s">
        <v>223</v>
      </c>
      <c r="J15" s="42" t="s">
        <v>24</v>
      </c>
      <c r="K15" s="43">
        <f>SUMIF($C$6:$C$193,"KENTUCKY",$F$6:$F$193)</f>
        <v>0</v>
      </c>
    </row>
    <row r="16" spans="1:11" s="9" customFormat="1" ht="27">
      <c r="A16" s="80" t="s">
        <v>90</v>
      </c>
      <c r="B16" s="82" t="s">
        <v>130</v>
      </c>
      <c r="C16" s="82" t="s">
        <v>11</v>
      </c>
      <c r="D16" s="83">
        <v>44774</v>
      </c>
      <c r="E16" s="85">
        <v>637.4</v>
      </c>
      <c r="F16" s="74">
        <v>1276</v>
      </c>
      <c r="G16" s="52"/>
      <c r="H16" s="52"/>
      <c r="I16" s="107" t="s">
        <v>223</v>
      </c>
      <c r="J16" s="29" t="s">
        <v>11</v>
      </c>
      <c r="K16" s="43">
        <f>SUMIF($C$6:$C$193,"LOUISIANA",$F$6:$F$193)</f>
        <v>56112</v>
      </c>
    </row>
    <row r="17" spans="1:11" ht="27">
      <c r="A17" s="80" t="s">
        <v>103</v>
      </c>
      <c r="B17" s="82" t="s">
        <v>130</v>
      </c>
      <c r="C17" s="82" t="s">
        <v>11</v>
      </c>
      <c r="D17" s="83">
        <v>44774</v>
      </c>
      <c r="E17" s="85">
        <v>636.52</v>
      </c>
      <c r="F17" s="74">
        <v>1274</v>
      </c>
      <c r="G17" s="57"/>
      <c r="H17" s="52"/>
      <c r="I17" s="107" t="s">
        <v>223</v>
      </c>
      <c r="J17" s="29" t="s">
        <v>15</v>
      </c>
      <c r="K17" s="43">
        <f>SUMIF($C$6:$C$193,"MICHIGAN",$F$6:$F$193)</f>
        <v>0</v>
      </c>
    </row>
    <row r="18" spans="1:11" s="12" customFormat="1" ht="27">
      <c r="A18" s="80" t="s">
        <v>102</v>
      </c>
      <c r="B18" s="82" t="s">
        <v>130</v>
      </c>
      <c r="C18" s="82" t="s">
        <v>11</v>
      </c>
      <c r="D18" s="83">
        <v>44774</v>
      </c>
      <c r="E18" s="85">
        <v>591.1</v>
      </c>
      <c r="F18" s="74">
        <v>1184</v>
      </c>
      <c r="G18" s="51"/>
      <c r="H18" s="52"/>
      <c r="I18" s="107" t="s">
        <v>223</v>
      </c>
      <c r="J18" s="29" t="s">
        <v>25</v>
      </c>
      <c r="K18" s="43">
        <f>SUMIF($C$6:$C$193,"MISSISSIPPI",$F$6:$F$193)</f>
        <v>82002</v>
      </c>
    </row>
    <row r="19" spans="1:11" ht="27">
      <c r="A19" s="80" t="s">
        <v>101</v>
      </c>
      <c r="B19" s="82" t="s">
        <v>130</v>
      </c>
      <c r="C19" s="82" t="s">
        <v>11</v>
      </c>
      <c r="D19" s="83">
        <v>44774</v>
      </c>
      <c r="E19" s="85">
        <v>637.76</v>
      </c>
      <c r="F19" s="74">
        <v>1276</v>
      </c>
      <c r="G19" s="52"/>
      <c r="H19" s="52"/>
      <c r="I19" s="107" t="s">
        <v>223</v>
      </c>
      <c r="J19" s="29" t="s">
        <v>18</v>
      </c>
      <c r="K19" s="43">
        <f>SUMIF($C$6:$C$193,"NEW MEXICO",$F$6:$F$193)</f>
        <v>0</v>
      </c>
    </row>
    <row r="20" spans="1:11" ht="27">
      <c r="A20" s="80" t="s">
        <v>91</v>
      </c>
      <c r="B20" s="82" t="s">
        <v>130</v>
      </c>
      <c r="C20" s="82" t="s">
        <v>11</v>
      </c>
      <c r="D20" s="83">
        <v>44774</v>
      </c>
      <c r="E20" s="85">
        <v>1274</v>
      </c>
      <c r="F20" s="74">
        <v>2548</v>
      </c>
      <c r="G20" s="52"/>
      <c r="H20" s="52"/>
      <c r="I20" s="107" t="s">
        <v>223</v>
      </c>
      <c r="J20" s="29" t="s">
        <v>19</v>
      </c>
      <c r="K20" s="43">
        <f>SUMIF($C$6:$C$193,"OKLAHOMA",$F$6:$F$193)</f>
        <v>0</v>
      </c>
    </row>
    <row r="21" spans="1:11" s="9" customFormat="1" ht="27">
      <c r="A21" s="80" t="s">
        <v>92</v>
      </c>
      <c r="B21" s="82" t="s">
        <v>130</v>
      </c>
      <c r="C21" s="82" t="s">
        <v>11</v>
      </c>
      <c r="D21" s="83">
        <v>44774</v>
      </c>
      <c r="E21" s="85">
        <v>2054.08</v>
      </c>
      <c r="F21" s="78">
        <v>4110</v>
      </c>
      <c r="G21" s="57"/>
      <c r="H21" s="52"/>
      <c r="I21" s="107" t="s">
        <v>223</v>
      </c>
      <c r="J21" s="29" t="s">
        <v>20</v>
      </c>
      <c r="K21" s="43">
        <f>SUMIF($C$6:$C$193,"TEXAS",$F$6:$F$193)</f>
        <v>0</v>
      </c>
    </row>
    <row r="22" spans="1:11" s="15" customFormat="1" ht="28" thickBot="1">
      <c r="A22" s="80" t="s">
        <v>93</v>
      </c>
      <c r="B22" s="82" t="s">
        <v>130</v>
      </c>
      <c r="C22" s="82" t="s">
        <v>11</v>
      </c>
      <c r="D22" s="83">
        <v>44774</v>
      </c>
      <c r="E22" s="85">
        <v>1911.48</v>
      </c>
      <c r="F22" s="86">
        <v>3824</v>
      </c>
      <c r="G22" s="79"/>
      <c r="H22" s="59"/>
      <c r="I22" s="107" t="s">
        <v>223</v>
      </c>
      <c r="J22" s="29"/>
      <c r="K22" s="69">
        <f>SUM(K13:K21)</f>
        <v>138114</v>
      </c>
    </row>
    <row r="23" spans="1:11" ht="28" thickTop="1">
      <c r="A23" s="80" t="s">
        <v>100</v>
      </c>
      <c r="B23" s="82" t="s">
        <v>130</v>
      </c>
      <c r="C23" s="82" t="s">
        <v>11</v>
      </c>
      <c r="D23" s="83">
        <v>44774</v>
      </c>
      <c r="E23" s="85">
        <v>1588.4</v>
      </c>
      <c r="F23" s="86">
        <v>3178</v>
      </c>
      <c r="G23" s="57"/>
      <c r="H23" s="52"/>
      <c r="I23" s="107" t="s">
        <v>223</v>
      </c>
      <c r="J23" s="14"/>
      <c r="K23" s="19"/>
    </row>
    <row r="24" spans="1:11" s="10" customFormat="1" ht="27">
      <c r="A24" s="80" t="s">
        <v>105</v>
      </c>
      <c r="B24" s="82" t="s">
        <v>130</v>
      </c>
      <c r="C24" s="82" t="s">
        <v>11</v>
      </c>
      <c r="D24" s="83">
        <v>44774</v>
      </c>
      <c r="E24" s="85">
        <v>2498.37</v>
      </c>
      <c r="F24" s="87">
        <v>4998</v>
      </c>
      <c r="G24" s="51"/>
      <c r="H24" s="52"/>
      <c r="I24" s="107" t="s">
        <v>223</v>
      </c>
      <c r="J24" s="14"/>
      <c r="K24" s="19"/>
    </row>
    <row r="25" spans="1:11" s="9" customFormat="1" ht="27">
      <c r="A25" s="80" t="s">
        <v>104</v>
      </c>
      <c r="B25" s="82" t="s">
        <v>130</v>
      </c>
      <c r="C25" s="82" t="s">
        <v>11</v>
      </c>
      <c r="D25" s="83">
        <v>44774</v>
      </c>
      <c r="E25" s="85">
        <v>89.1</v>
      </c>
      <c r="F25" s="62">
        <v>180</v>
      </c>
      <c r="G25" s="57">
        <f>SUM(F6:F25)</f>
        <v>44398</v>
      </c>
      <c r="H25" s="64"/>
      <c r="I25" s="107" t="s">
        <v>223</v>
      </c>
      <c r="J25" s="14"/>
      <c r="K25" s="18"/>
    </row>
    <row r="26" spans="1:11" s="44" customFormat="1">
      <c r="A26" s="80"/>
      <c r="B26" s="82"/>
      <c r="C26" s="82"/>
      <c r="D26" s="83"/>
      <c r="E26" s="85"/>
      <c r="F26" s="62"/>
      <c r="G26" s="57"/>
      <c r="H26" s="64"/>
      <c r="I26" s="107"/>
      <c r="J26" s="14"/>
      <c r="K26" s="47"/>
    </row>
    <row r="27" spans="1:11" s="44" customFormat="1" ht="27">
      <c r="A27" s="80" t="s">
        <v>28</v>
      </c>
      <c r="B27" s="81" t="s">
        <v>129</v>
      </c>
      <c r="C27" s="82" t="s">
        <v>11</v>
      </c>
      <c r="D27" s="83">
        <v>44409</v>
      </c>
      <c r="E27" s="84">
        <v>39.549999999999997</v>
      </c>
      <c r="F27" s="74">
        <v>80</v>
      </c>
      <c r="G27" s="57"/>
      <c r="H27" s="64"/>
      <c r="I27" s="107" t="s">
        <v>225</v>
      </c>
      <c r="J27" s="14"/>
      <c r="K27" s="47"/>
    </row>
    <row r="28" spans="1:11" s="44" customFormat="1" ht="27">
      <c r="A28" s="80" t="s">
        <v>29</v>
      </c>
      <c r="B28" s="81" t="s">
        <v>129</v>
      </c>
      <c r="C28" s="82" t="s">
        <v>11</v>
      </c>
      <c r="D28" s="83">
        <v>44409</v>
      </c>
      <c r="E28" s="84">
        <v>377.03</v>
      </c>
      <c r="F28" s="74">
        <v>756</v>
      </c>
      <c r="G28" s="51"/>
      <c r="H28" s="64"/>
      <c r="I28" s="107" t="s">
        <v>225</v>
      </c>
      <c r="J28" s="14"/>
      <c r="K28" s="47"/>
    </row>
    <row r="29" spans="1:11" s="44" customFormat="1" ht="27">
      <c r="A29" s="80" t="s">
        <v>30</v>
      </c>
      <c r="B29" s="81" t="s">
        <v>129</v>
      </c>
      <c r="C29" s="82" t="s">
        <v>11</v>
      </c>
      <c r="D29" s="83">
        <v>44409</v>
      </c>
      <c r="E29" s="84">
        <v>757.41</v>
      </c>
      <c r="F29" s="74">
        <v>1516</v>
      </c>
      <c r="G29" s="57"/>
      <c r="H29" s="64"/>
      <c r="I29" s="107" t="s">
        <v>225</v>
      </c>
      <c r="J29" s="14"/>
      <c r="K29" s="47"/>
    </row>
    <row r="30" spans="1:11" ht="27">
      <c r="A30" s="80" t="s">
        <v>31</v>
      </c>
      <c r="B30" s="81" t="s">
        <v>129</v>
      </c>
      <c r="C30" s="82" t="s">
        <v>11</v>
      </c>
      <c r="D30" s="83">
        <v>44409</v>
      </c>
      <c r="E30" s="84">
        <v>715.99</v>
      </c>
      <c r="F30" s="74">
        <v>1432</v>
      </c>
      <c r="G30" s="57"/>
      <c r="H30" s="64"/>
      <c r="I30" s="107" t="s">
        <v>225</v>
      </c>
      <c r="J30" s="16"/>
      <c r="K30" s="16"/>
    </row>
    <row r="31" spans="1:11" s="15" customFormat="1" ht="27">
      <c r="A31" s="80" t="s">
        <v>32</v>
      </c>
      <c r="B31" s="81" t="s">
        <v>129</v>
      </c>
      <c r="C31" s="82" t="s">
        <v>11</v>
      </c>
      <c r="D31" s="83">
        <v>44409</v>
      </c>
      <c r="E31" s="84">
        <v>1613.27</v>
      </c>
      <c r="F31" s="74">
        <v>3228</v>
      </c>
      <c r="G31" s="51"/>
      <c r="H31" s="64"/>
      <c r="I31" s="107" t="s">
        <v>225</v>
      </c>
      <c r="J31" s="16"/>
      <c r="K31" s="16"/>
    </row>
    <row r="32" spans="1:11" s="9" customFormat="1" ht="27">
      <c r="A32" s="80" t="s">
        <v>33</v>
      </c>
      <c r="B32" s="81" t="s">
        <v>129</v>
      </c>
      <c r="C32" s="82" t="s">
        <v>11</v>
      </c>
      <c r="D32" s="83">
        <v>44409</v>
      </c>
      <c r="E32" s="84">
        <v>242.37</v>
      </c>
      <c r="F32" s="74">
        <v>486</v>
      </c>
      <c r="G32" s="57"/>
      <c r="H32" s="64"/>
      <c r="I32" s="107" t="s">
        <v>225</v>
      </c>
      <c r="J32" s="16"/>
      <c r="K32" s="16"/>
    </row>
    <row r="33" spans="1:11" s="15" customFormat="1" ht="27">
      <c r="A33" s="80" t="s">
        <v>34</v>
      </c>
      <c r="B33" s="81" t="s">
        <v>129</v>
      </c>
      <c r="C33" s="82" t="s">
        <v>11</v>
      </c>
      <c r="D33" s="83">
        <v>44409</v>
      </c>
      <c r="E33" s="84">
        <v>79.64</v>
      </c>
      <c r="F33" s="74">
        <v>160</v>
      </c>
      <c r="G33" s="57"/>
      <c r="H33" s="64"/>
      <c r="I33" s="107" t="s">
        <v>225</v>
      </c>
      <c r="J33" s="16"/>
      <c r="K33" s="16"/>
    </row>
    <row r="34" spans="1:11" ht="27">
      <c r="A34" s="80" t="s">
        <v>35</v>
      </c>
      <c r="B34" s="81" t="s">
        <v>129</v>
      </c>
      <c r="C34" s="82" t="s">
        <v>11</v>
      </c>
      <c r="D34" s="83">
        <v>44409</v>
      </c>
      <c r="E34" s="84">
        <v>79.66</v>
      </c>
      <c r="F34" s="74">
        <v>160</v>
      </c>
      <c r="G34" s="51"/>
      <c r="H34" s="58"/>
      <c r="I34" s="107" t="s">
        <v>224</v>
      </c>
      <c r="J34" s="16"/>
      <c r="K34" s="16"/>
    </row>
    <row r="35" spans="1:11" s="12" customFormat="1" ht="27">
      <c r="A35" s="80" t="s">
        <v>36</v>
      </c>
      <c r="B35" s="81" t="s">
        <v>129</v>
      </c>
      <c r="C35" s="82" t="s">
        <v>11</v>
      </c>
      <c r="D35" s="83">
        <v>44409</v>
      </c>
      <c r="E35" s="84">
        <v>279.77999999999997</v>
      </c>
      <c r="F35" s="74">
        <v>560</v>
      </c>
      <c r="G35" s="57"/>
      <c r="H35" s="58"/>
      <c r="I35" s="107" t="s">
        <v>224</v>
      </c>
      <c r="J35" s="16"/>
      <c r="K35" s="16"/>
    </row>
    <row r="36" spans="1:11" s="15" customFormat="1" ht="27">
      <c r="A36" s="80" t="s">
        <v>37</v>
      </c>
      <c r="B36" s="81" t="s">
        <v>129</v>
      </c>
      <c r="C36" s="82" t="s">
        <v>11</v>
      </c>
      <c r="D36" s="83">
        <v>44409</v>
      </c>
      <c r="E36" s="84">
        <v>79.69</v>
      </c>
      <c r="F36" s="74">
        <v>160</v>
      </c>
      <c r="G36" s="57"/>
      <c r="H36" s="58"/>
      <c r="I36" s="107" t="s">
        <v>224</v>
      </c>
      <c r="J36" s="16"/>
      <c r="K36" s="16"/>
    </row>
    <row r="37" spans="1:11" s="10" customFormat="1" ht="27">
      <c r="A37" s="80" t="s">
        <v>38</v>
      </c>
      <c r="B37" s="81" t="s">
        <v>129</v>
      </c>
      <c r="C37" s="82" t="s">
        <v>11</v>
      </c>
      <c r="D37" s="83">
        <v>44409</v>
      </c>
      <c r="E37" s="84">
        <v>399.6</v>
      </c>
      <c r="F37" s="74">
        <v>800</v>
      </c>
      <c r="G37" s="51"/>
      <c r="H37" s="58"/>
      <c r="I37" s="107" t="s">
        <v>224</v>
      </c>
      <c r="J37" s="16"/>
      <c r="K37" s="16"/>
    </row>
    <row r="38" spans="1:11" s="9" customFormat="1" ht="27">
      <c r="A38" s="80" t="s">
        <v>112</v>
      </c>
      <c r="B38" s="82" t="s">
        <v>129</v>
      </c>
      <c r="C38" s="82" t="s">
        <v>11</v>
      </c>
      <c r="D38" s="83">
        <v>44774</v>
      </c>
      <c r="E38" s="85">
        <v>236.53</v>
      </c>
      <c r="F38" s="62">
        <v>474</v>
      </c>
      <c r="G38" s="57"/>
      <c r="H38" s="64"/>
      <c r="I38" s="107" t="s">
        <v>224</v>
      </c>
      <c r="J38" s="16"/>
      <c r="K38" s="16"/>
    </row>
    <row r="39" spans="1:11" s="10" customFormat="1" ht="27">
      <c r="A39" s="80" t="s">
        <v>110</v>
      </c>
      <c r="B39" s="82" t="s">
        <v>129</v>
      </c>
      <c r="C39" s="82" t="s">
        <v>11</v>
      </c>
      <c r="D39" s="83">
        <v>44774</v>
      </c>
      <c r="E39" s="85">
        <v>207.09</v>
      </c>
      <c r="F39" s="62">
        <v>416</v>
      </c>
      <c r="G39" s="51"/>
      <c r="H39" s="64"/>
      <c r="I39" s="107" t="s">
        <v>224</v>
      </c>
      <c r="J39" s="16"/>
      <c r="K39" s="16"/>
    </row>
    <row r="40" spans="1:11" ht="27">
      <c r="A40" s="80" t="s">
        <v>111</v>
      </c>
      <c r="B40" s="82" t="s">
        <v>129</v>
      </c>
      <c r="C40" s="82" t="s">
        <v>11</v>
      </c>
      <c r="D40" s="83">
        <v>44774</v>
      </c>
      <c r="E40" s="85">
        <v>742.56</v>
      </c>
      <c r="F40" s="86">
        <v>1486</v>
      </c>
      <c r="G40" s="57">
        <f>SUM(F27:F40)</f>
        <v>11714</v>
      </c>
      <c r="H40" s="52"/>
      <c r="I40" s="107" t="s">
        <v>224</v>
      </c>
      <c r="J40" s="16"/>
      <c r="K40" s="16"/>
    </row>
    <row r="41" spans="1:11" s="44" customFormat="1">
      <c r="A41" s="80"/>
      <c r="B41" s="82"/>
      <c r="C41" s="82"/>
      <c r="D41" s="83"/>
      <c r="E41" s="85"/>
      <c r="F41" s="86"/>
      <c r="G41" s="52"/>
      <c r="H41" s="52"/>
      <c r="I41" s="107"/>
      <c r="J41" s="45"/>
      <c r="K41" s="45"/>
    </row>
    <row r="42" spans="1:11" s="10" customFormat="1" ht="27">
      <c r="A42" s="80" t="s">
        <v>39</v>
      </c>
      <c r="B42" s="81" t="s">
        <v>40</v>
      </c>
      <c r="C42" s="82" t="s">
        <v>25</v>
      </c>
      <c r="D42" s="83">
        <v>44409</v>
      </c>
      <c r="E42" s="84">
        <v>333.38</v>
      </c>
      <c r="F42" s="74">
        <v>668</v>
      </c>
      <c r="G42" s="57"/>
      <c r="H42" s="52"/>
      <c r="I42" s="107" t="s">
        <v>227</v>
      </c>
      <c r="J42" s="16"/>
      <c r="K42" s="16"/>
    </row>
    <row r="43" spans="1:11" s="44" customFormat="1" ht="27">
      <c r="A43" s="80" t="s">
        <v>41</v>
      </c>
      <c r="B43" s="81" t="s">
        <v>40</v>
      </c>
      <c r="C43" s="82" t="s">
        <v>25</v>
      </c>
      <c r="D43" s="83">
        <v>44409</v>
      </c>
      <c r="E43" s="84">
        <v>1879.63</v>
      </c>
      <c r="F43" s="74">
        <v>3760</v>
      </c>
      <c r="G43" s="57"/>
      <c r="H43" s="58"/>
      <c r="I43" s="107" t="s">
        <v>228</v>
      </c>
      <c r="J43" s="45"/>
      <c r="K43" s="45"/>
    </row>
    <row r="44" spans="1:11" s="15" customFormat="1" ht="27">
      <c r="A44" s="80" t="s">
        <v>42</v>
      </c>
      <c r="B44" s="81" t="s">
        <v>40</v>
      </c>
      <c r="C44" s="82" t="s">
        <v>25</v>
      </c>
      <c r="D44" s="83">
        <v>44409</v>
      </c>
      <c r="E44" s="84">
        <v>581.67999999999995</v>
      </c>
      <c r="F44" s="74">
        <v>1164</v>
      </c>
      <c r="G44" s="57">
        <f>SUM(F42:F44)</f>
        <v>5592</v>
      </c>
      <c r="H44" s="58"/>
      <c r="I44" s="107" t="s">
        <v>229</v>
      </c>
      <c r="J44" s="16"/>
      <c r="K44" s="16"/>
    </row>
    <row r="45" spans="1:11" s="44" customFormat="1">
      <c r="A45" s="80"/>
      <c r="B45" s="81"/>
      <c r="C45" s="82"/>
      <c r="D45" s="83"/>
      <c r="E45" s="84"/>
      <c r="F45" s="74"/>
      <c r="G45" s="57"/>
      <c r="H45" s="58"/>
      <c r="I45" s="107"/>
      <c r="J45" s="45"/>
      <c r="K45" s="45"/>
    </row>
    <row r="46" spans="1:11" s="44" customFormat="1">
      <c r="A46" s="80" t="s">
        <v>43</v>
      </c>
      <c r="B46" s="81" t="s">
        <v>44</v>
      </c>
      <c r="C46" s="82" t="s">
        <v>25</v>
      </c>
      <c r="D46" s="83">
        <v>44409</v>
      </c>
      <c r="E46" s="84">
        <v>754.27</v>
      </c>
      <c r="F46" s="74">
        <v>1510</v>
      </c>
      <c r="G46" s="51"/>
      <c r="H46" s="64"/>
      <c r="I46" s="107" t="s">
        <v>230</v>
      </c>
      <c r="J46" s="45"/>
      <c r="K46" s="45"/>
    </row>
    <row r="47" spans="1:11">
      <c r="A47" s="80" t="s">
        <v>45</v>
      </c>
      <c r="B47" s="81" t="s">
        <v>44</v>
      </c>
      <c r="C47" s="82" t="s">
        <v>25</v>
      </c>
      <c r="D47" s="83">
        <v>44409</v>
      </c>
      <c r="E47" s="84">
        <v>395.33</v>
      </c>
      <c r="F47" s="74">
        <v>792</v>
      </c>
      <c r="G47" s="57"/>
      <c r="H47" s="52"/>
      <c r="I47" s="107" t="s">
        <v>230</v>
      </c>
      <c r="J47" s="16"/>
      <c r="K47" s="16"/>
    </row>
    <row r="48" spans="1:11" s="44" customFormat="1">
      <c r="A48" s="80" t="s">
        <v>194</v>
      </c>
      <c r="B48" s="81" t="s">
        <v>44</v>
      </c>
      <c r="C48" s="82" t="s">
        <v>25</v>
      </c>
      <c r="D48" s="83">
        <v>44409</v>
      </c>
      <c r="E48" s="84">
        <v>991.78</v>
      </c>
      <c r="F48" s="74">
        <v>1984</v>
      </c>
      <c r="G48" s="57"/>
      <c r="H48" s="58"/>
      <c r="I48" s="107" t="s">
        <v>230</v>
      </c>
      <c r="J48" s="45"/>
      <c r="K48" s="45"/>
    </row>
    <row r="49" spans="1:11" s="44" customFormat="1">
      <c r="A49" s="80" t="s">
        <v>46</v>
      </c>
      <c r="B49" s="81" t="s">
        <v>44</v>
      </c>
      <c r="C49" s="82" t="s">
        <v>25</v>
      </c>
      <c r="D49" s="83">
        <v>44409</v>
      </c>
      <c r="E49" s="84">
        <v>20.73</v>
      </c>
      <c r="F49" s="74">
        <v>42</v>
      </c>
      <c r="G49" s="57"/>
      <c r="H49" s="58"/>
      <c r="I49" s="107" t="s">
        <v>230</v>
      </c>
      <c r="J49" s="45"/>
      <c r="K49" s="45"/>
    </row>
    <row r="50" spans="1:11" s="10" customFormat="1">
      <c r="A50" s="80" t="s">
        <v>195</v>
      </c>
      <c r="B50" s="81" t="s">
        <v>44</v>
      </c>
      <c r="C50" s="82" t="s">
        <v>25</v>
      </c>
      <c r="D50" s="83">
        <v>44409</v>
      </c>
      <c r="E50" s="84">
        <v>39.78</v>
      </c>
      <c r="F50" s="74">
        <v>80</v>
      </c>
      <c r="G50" s="57"/>
      <c r="H50" s="58"/>
      <c r="I50" s="107" t="s">
        <v>230</v>
      </c>
      <c r="J50" s="16"/>
      <c r="K50" s="16"/>
    </row>
    <row r="51" spans="1:11" s="44" customFormat="1">
      <c r="A51" s="80" t="s">
        <v>196</v>
      </c>
      <c r="B51" s="81" t="s">
        <v>44</v>
      </c>
      <c r="C51" s="82" t="s">
        <v>25</v>
      </c>
      <c r="D51" s="83">
        <v>44409</v>
      </c>
      <c r="E51" s="84">
        <v>1212.3599999999999</v>
      </c>
      <c r="F51" s="74">
        <v>2426</v>
      </c>
      <c r="G51" s="57"/>
      <c r="H51" s="58"/>
      <c r="I51" s="107" t="s">
        <v>230</v>
      </c>
      <c r="J51" s="45"/>
      <c r="K51" s="45"/>
    </row>
    <row r="52" spans="1:11">
      <c r="A52" s="80" t="s">
        <v>197</v>
      </c>
      <c r="B52" s="81" t="s">
        <v>44</v>
      </c>
      <c r="C52" s="82" t="s">
        <v>25</v>
      </c>
      <c r="D52" s="83">
        <v>44409</v>
      </c>
      <c r="E52" s="84">
        <v>1157.5899999999999</v>
      </c>
      <c r="F52" s="74">
        <v>2316</v>
      </c>
      <c r="G52" s="57"/>
      <c r="H52" s="58"/>
      <c r="I52" s="107" t="s">
        <v>230</v>
      </c>
      <c r="J52" s="16"/>
      <c r="K52" s="16"/>
    </row>
    <row r="53" spans="1:11" s="44" customFormat="1">
      <c r="A53" s="80" t="s">
        <v>198</v>
      </c>
      <c r="B53" s="81" t="s">
        <v>44</v>
      </c>
      <c r="C53" s="82" t="s">
        <v>25</v>
      </c>
      <c r="D53" s="83">
        <v>44409</v>
      </c>
      <c r="E53" s="84">
        <v>1193.71</v>
      </c>
      <c r="F53" s="74">
        <v>2388</v>
      </c>
      <c r="G53" s="57"/>
      <c r="H53" s="58"/>
      <c r="I53" s="107" t="s">
        <v>230</v>
      </c>
      <c r="J53" s="45"/>
      <c r="K53" s="45"/>
    </row>
    <row r="54" spans="1:11" s="9" customFormat="1">
      <c r="A54" s="80" t="s">
        <v>199</v>
      </c>
      <c r="B54" s="81" t="s">
        <v>44</v>
      </c>
      <c r="C54" s="82" t="s">
        <v>25</v>
      </c>
      <c r="D54" s="83">
        <v>44409</v>
      </c>
      <c r="E54" s="84">
        <v>1134.07</v>
      </c>
      <c r="F54" s="74">
        <v>2270</v>
      </c>
      <c r="G54" s="51"/>
      <c r="H54" s="64"/>
      <c r="I54" s="107" t="s">
        <v>230</v>
      </c>
      <c r="J54" s="16"/>
      <c r="K54" s="16"/>
    </row>
    <row r="55" spans="1:11" s="44" customFormat="1">
      <c r="A55" s="80" t="s">
        <v>200</v>
      </c>
      <c r="B55" s="81" t="s">
        <v>44</v>
      </c>
      <c r="C55" s="82" t="s">
        <v>25</v>
      </c>
      <c r="D55" s="83">
        <v>44409</v>
      </c>
      <c r="E55" s="84">
        <v>1144.33</v>
      </c>
      <c r="F55" s="74">
        <v>2290</v>
      </c>
      <c r="G55" s="57"/>
      <c r="H55" s="64"/>
      <c r="I55" s="107" t="s">
        <v>230</v>
      </c>
      <c r="J55" s="45"/>
      <c r="K55" s="45"/>
    </row>
    <row r="56" spans="1:11">
      <c r="A56" s="80" t="s">
        <v>201</v>
      </c>
      <c r="B56" s="81" t="s">
        <v>44</v>
      </c>
      <c r="C56" s="82" t="s">
        <v>25</v>
      </c>
      <c r="D56" s="83">
        <v>44409</v>
      </c>
      <c r="E56" s="84">
        <v>1580.28</v>
      </c>
      <c r="F56" s="74">
        <v>3162</v>
      </c>
      <c r="G56" s="57"/>
      <c r="H56" s="64"/>
      <c r="I56" s="107" t="s">
        <v>230</v>
      </c>
      <c r="J56" s="16"/>
      <c r="K56" s="16"/>
    </row>
    <row r="57" spans="1:11" s="44" customFormat="1">
      <c r="A57" s="80" t="s">
        <v>47</v>
      </c>
      <c r="B57" s="81" t="s">
        <v>44</v>
      </c>
      <c r="C57" s="82" t="s">
        <v>25</v>
      </c>
      <c r="D57" s="83">
        <v>44409</v>
      </c>
      <c r="E57" s="84">
        <v>908.42</v>
      </c>
      <c r="F57" s="74">
        <v>1818</v>
      </c>
      <c r="G57" s="57"/>
      <c r="H57" s="64"/>
      <c r="I57" s="107" t="s">
        <v>230</v>
      </c>
      <c r="J57" s="45"/>
      <c r="K57" s="45"/>
    </row>
    <row r="58" spans="1:11" s="9" customFormat="1">
      <c r="A58" s="80" t="s">
        <v>219</v>
      </c>
      <c r="B58" s="81" t="s">
        <v>44</v>
      </c>
      <c r="C58" s="82" t="s">
        <v>25</v>
      </c>
      <c r="D58" s="83">
        <v>44409</v>
      </c>
      <c r="E58" s="84">
        <v>534.1</v>
      </c>
      <c r="F58" s="74">
        <v>1070</v>
      </c>
      <c r="G58" s="57">
        <f>SUM(F46:F58)</f>
        <v>22148</v>
      </c>
      <c r="H58" s="58"/>
      <c r="I58" s="107" t="s">
        <v>230</v>
      </c>
      <c r="J58" s="16"/>
      <c r="K58" s="16"/>
    </row>
    <row r="59" spans="1:11" s="44" customFormat="1">
      <c r="A59" s="80"/>
      <c r="B59" s="81"/>
      <c r="C59" s="82"/>
      <c r="D59" s="83"/>
      <c r="E59" s="84"/>
      <c r="F59" s="74"/>
      <c r="G59" s="51"/>
      <c r="H59" s="58"/>
      <c r="I59" s="107"/>
      <c r="J59" s="45"/>
      <c r="K59" s="45"/>
    </row>
    <row r="60" spans="1:11" s="10" customFormat="1" ht="40">
      <c r="A60" s="80" t="s">
        <v>48</v>
      </c>
      <c r="B60" s="81" t="s">
        <v>22</v>
      </c>
      <c r="C60" s="82" t="s">
        <v>25</v>
      </c>
      <c r="D60" s="83">
        <v>44409</v>
      </c>
      <c r="E60" s="84">
        <v>76.900000000000006</v>
      </c>
      <c r="F60" s="74">
        <v>154</v>
      </c>
      <c r="G60" s="52"/>
      <c r="H60" s="52"/>
      <c r="I60" s="107" t="s">
        <v>226</v>
      </c>
      <c r="J60" s="16"/>
      <c r="K60" s="16"/>
    </row>
    <row r="61" spans="1:11" ht="40">
      <c r="A61" s="80" t="s">
        <v>49</v>
      </c>
      <c r="B61" s="81" t="s">
        <v>22</v>
      </c>
      <c r="C61" s="82" t="s">
        <v>25</v>
      </c>
      <c r="D61" s="83">
        <v>44409</v>
      </c>
      <c r="E61" s="84">
        <v>973.07</v>
      </c>
      <c r="F61" s="74">
        <v>1948</v>
      </c>
      <c r="G61" s="57"/>
      <c r="H61" s="64"/>
      <c r="I61" s="107" t="s">
        <v>226</v>
      </c>
      <c r="J61" s="16"/>
      <c r="K61" s="16"/>
    </row>
    <row r="62" spans="1:11" s="15" customFormat="1" ht="40">
      <c r="A62" s="80" t="s">
        <v>50</v>
      </c>
      <c r="B62" s="81" t="s">
        <v>22</v>
      </c>
      <c r="C62" s="82" t="s">
        <v>25</v>
      </c>
      <c r="D62" s="83">
        <v>44409</v>
      </c>
      <c r="E62" s="84">
        <v>240</v>
      </c>
      <c r="F62" s="74">
        <v>480</v>
      </c>
      <c r="G62" s="51"/>
      <c r="H62" s="64"/>
      <c r="I62" s="107" t="s">
        <v>226</v>
      </c>
      <c r="J62" s="16"/>
      <c r="K62" s="16"/>
    </row>
    <row r="63" spans="1:11" s="12" customFormat="1" ht="40">
      <c r="A63" s="80" t="s">
        <v>51</v>
      </c>
      <c r="B63" s="81" t="s">
        <v>22</v>
      </c>
      <c r="C63" s="82" t="s">
        <v>25</v>
      </c>
      <c r="D63" s="83">
        <v>44409</v>
      </c>
      <c r="E63" s="84">
        <v>837</v>
      </c>
      <c r="F63" s="74">
        <v>1674</v>
      </c>
      <c r="G63" s="57"/>
      <c r="H63" s="64"/>
      <c r="I63" s="107" t="s">
        <v>226</v>
      </c>
      <c r="J63" s="16"/>
      <c r="K63" s="16"/>
    </row>
    <row r="64" spans="1:11" ht="40">
      <c r="A64" s="80" t="s">
        <v>52</v>
      </c>
      <c r="B64" s="81" t="s">
        <v>22</v>
      </c>
      <c r="C64" s="82" t="s">
        <v>25</v>
      </c>
      <c r="D64" s="83">
        <v>44409</v>
      </c>
      <c r="E64" s="84">
        <v>1705.39</v>
      </c>
      <c r="F64" s="74">
        <v>3412</v>
      </c>
      <c r="G64" s="57"/>
      <c r="H64" s="64"/>
      <c r="I64" s="107" t="s">
        <v>226</v>
      </c>
      <c r="J64" s="16"/>
      <c r="K64" s="16"/>
    </row>
    <row r="65" spans="1:11" s="12" customFormat="1" ht="40">
      <c r="A65" s="80" t="s">
        <v>53</v>
      </c>
      <c r="B65" s="81" t="s">
        <v>22</v>
      </c>
      <c r="C65" s="82" t="s">
        <v>25</v>
      </c>
      <c r="D65" s="83">
        <v>44409</v>
      </c>
      <c r="E65" s="84">
        <v>282.5</v>
      </c>
      <c r="F65" s="74">
        <v>566</v>
      </c>
      <c r="G65" s="51"/>
      <c r="H65" s="52"/>
      <c r="I65" s="107" t="s">
        <v>226</v>
      </c>
      <c r="J65" s="16"/>
      <c r="K65" s="16"/>
    </row>
    <row r="66" spans="1:11" s="44" customFormat="1" ht="40">
      <c r="A66" s="80" t="s">
        <v>54</v>
      </c>
      <c r="B66" s="81" t="s">
        <v>22</v>
      </c>
      <c r="C66" s="82" t="s">
        <v>25</v>
      </c>
      <c r="D66" s="83">
        <v>44409</v>
      </c>
      <c r="E66" s="84">
        <v>408.79</v>
      </c>
      <c r="F66" s="74">
        <v>818</v>
      </c>
      <c r="G66" s="51"/>
      <c r="H66" s="52"/>
      <c r="I66" s="107" t="s">
        <v>226</v>
      </c>
      <c r="J66" s="45"/>
      <c r="K66" s="45"/>
    </row>
    <row r="67" spans="1:11" s="9" customFormat="1" ht="40">
      <c r="A67" s="80" t="s">
        <v>55</v>
      </c>
      <c r="B67" s="81" t="s">
        <v>22</v>
      </c>
      <c r="C67" s="82" t="s">
        <v>25</v>
      </c>
      <c r="D67" s="83">
        <v>44409</v>
      </c>
      <c r="E67" s="84">
        <v>904.92</v>
      </c>
      <c r="F67" s="74">
        <v>1810</v>
      </c>
      <c r="G67" s="52"/>
      <c r="H67" s="52"/>
      <c r="I67" s="107" t="s">
        <v>226</v>
      </c>
      <c r="J67" s="16"/>
      <c r="K67" s="16"/>
    </row>
    <row r="68" spans="1:11" s="15" customFormat="1" ht="40">
      <c r="A68" s="80" t="s">
        <v>56</v>
      </c>
      <c r="B68" s="81" t="s">
        <v>22</v>
      </c>
      <c r="C68" s="82" t="s">
        <v>25</v>
      </c>
      <c r="D68" s="83">
        <v>44409</v>
      </c>
      <c r="E68" s="84">
        <v>488.17</v>
      </c>
      <c r="F68" s="74">
        <v>978</v>
      </c>
      <c r="G68" s="57"/>
      <c r="H68" s="52"/>
      <c r="I68" s="107" t="s">
        <v>226</v>
      </c>
      <c r="J68" s="16"/>
      <c r="K68" s="16"/>
    </row>
    <row r="69" spans="1:11" ht="40">
      <c r="A69" s="80" t="s">
        <v>57</v>
      </c>
      <c r="B69" s="81" t="s">
        <v>22</v>
      </c>
      <c r="C69" s="82" t="s">
        <v>25</v>
      </c>
      <c r="D69" s="83">
        <v>44409</v>
      </c>
      <c r="E69" s="84">
        <v>40</v>
      </c>
      <c r="F69" s="74">
        <v>80</v>
      </c>
      <c r="G69" s="57"/>
      <c r="H69" s="52"/>
      <c r="I69" s="107" t="s">
        <v>226</v>
      </c>
      <c r="J69" s="16"/>
      <c r="K69" s="16"/>
    </row>
    <row r="70" spans="1:11" s="15" customFormat="1" ht="40">
      <c r="A70" s="80" t="s">
        <v>58</v>
      </c>
      <c r="B70" s="81" t="s">
        <v>22</v>
      </c>
      <c r="C70" s="82" t="s">
        <v>25</v>
      </c>
      <c r="D70" s="83">
        <v>44409</v>
      </c>
      <c r="E70" s="84">
        <v>161.55000000000001</v>
      </c>
      <c r="F70" s="74">
        <v>324</v>
      </c>
      <c r="G70" s="57"/>
      <c r="H70" s="52"/>
      <c r="I70" s="107" t="s">
        <v>226</v>
      </c>
      <c r="J70" s="16"/>
      <c r="K70" s="16"/>
    </row>
    <row r="71" spans="1:11" s="44" customFormat="1" ht="40">
      <c r="A71" s="80" t="s">
        <v>202</v>
      </c>
      <c r="B71" s="81" t="s">
        <v>22</v>
      </c>
      <c r="C71" s="82" t="s">
        <v>25</v>
      </c>
      <c r="D71" s="83">
        <v>44409</v>
      </c>
      <c r="E71" s="84">
        <v>700.94</v>
      </c>
      <c r="F71" s="74">
        <v>1402</v>
      </c>
      <c r="G71" s="52"/>
      <c r="H71" s="52"/>
      <c r="I71" s="107" t="s">
        <v>226</v>
      </c>
      <c r="J71" s="45"/>
      <c r="K71" s="45"/>
    </row>
    <row r="72" spans="1:11" ht="40">
      <c r="A72" s="80" t="s">
        <v>203</v>
      </c>
      <c r="B72" s="81" t="s">
        <v>22</v>
      </c>
      <c r="C72" s="82" t="s">
        <v>25</v>
      </c>
      <c r="D72" s="83">
        <v>44409</v>
      </c>
      <c r="E72" s="84">
        <v>160.57</v>
      </c>
      <c r="F72" s="74">
        <v>322</v>
      </c>
      <c r="G72" s="57"/>
      <c r="H72" s="58"/>
      <c r="I72" s="107" t="s">
        <v>226</v>
      </c>
      <c r="J72" s="16"/>
      <c r="K72" s="16"/>
    </row>
    <row r="73" spans="1:11" s="44" customFormat="1" ht="40">
      <c r="A73" s="80" t="s">
        <v>204</v>
      </c>
      <c r="B73" s="81" t="s">
        <v>22</v>
      </c>
      <c r="C73" s="82" t="s">
        <v>25</v>
      </c>
      <c r="D73" s="83">
        <v>44409</v>
      </c>
      <c r="E73" s="84">
        <v>644.32000000000005</v>
      </c>
      <c r="F73" s="74">
        <v>1290</v>
      </c>
      <c r="G73" s="57"/>
      <c r="H73" s="58"/>
      <c r="I73" s="107" t="s">
        <v>226</v>
      </c>
      <c r="J73" s="45"/>
      <c r="K73" s="45"/>
    </row>
    <row r="74" spans="1:11" s="44" customFormat="1" ht="40">
      <c r="A74" s="80" t="s">
        <v>205</v>
      </c>
      <c r="B74" s="81" t="s">
        <v>22</v>
      </c>
      <c r="C74" s="82" t="s">
        <v>25</v>
      </c>
      <c r="D74" s="83">
        <v>44409</v>
      </c>
      <c r="E74" s="84">
        <v>743.24</v>
      </c>
      <c r="F74" s="74">
        <v>1488</v>
      </c>
      <c r="G74" s="51"/>
      <c r="H74" s="58"/>
      <c r="I74" s="107" t="s">
        <v>226</v>
      </c>
      <c r="J74" s="45"/>
      <c r="K74" s="45"/>
    </row>
    <row r="75" spans="1:11" s="9" customFormat="1" ht="40">
      <c r="A75" s="80" t="s">
        <v>206</v>
      </c>
      <c r="B75" s="81" t="s">
        <v>22</v>
      </c>
      <c r="C75" s="82" t="s">
        <v>25</v>
      </c>
      <c r="D75" s="83">
        <v>44409</v>
      </c>
      <c r="E75" s="84">
        <v>639.32000000000005</v>
      </c>
      <c r="F75" s="74">
        <v>1280</v>
      </c>
      <c r="G75" s="57"/>
      <c r="H75" s="52"/>
      <c r="I75" s="107" t="s">
        <v>226</v>
      </c>
      <c r="J75" s="16"/>
      <c r="K75" s="16"/>
    </row>
    <row r="76" spans="1:11" s="12" customFormat="1" ht="40">
      <c r="A76" s="80" t="s">
        <v>207</v>
      </c>
      <c r="B76" s="81" t="s">
        <v>22</v>
      </c>
      <c r="C76" s="82" t="s">
        <v>25</v>
      </c>
      <c r="D76" s="83">
        <v>44409</v>
      </c>
      <c r="E76" s="84">
        <v>701.8</v>
      </c>
      <c r="F76" s="74">
        <v>1404</v>
      </c>
      <c r="G76" s="51"/>
      <c r="H76" s="52"/>
      <c r="I76" s="107" t="s">
        <v>226</v>
      </c>
      <c r="J76" s="16"/>
      <c r="K76" s="16"/>
    </row>
    <row r="77" spans="1:11" s="5" customFormat="1" ht="40">
      <c r="A77" s="80" t="s">
        <v>208</v>
      </c>
      <c r="B77" s="81" t="s">
        <v>22</v>
      </c>
      <c r="C77" s="82" t="s">
        <v>25</v>
      </c>
      <c r="D77" s="83">
        <v>44409</v>
      </c>
      <c r="E77" s="84">
        <v>311.94</v>
      </c>
      <c r="F77" s="74">
        <v>624</v>
      </c>
      <c r="G77" s="57"/>
      <c r="H77" s="52"/>
      <c r="I77" s="107" t="s">
        <v>226</v>
      </c>
      <c r="J77" s="16"/>
      <c r="K77" s="16"/>
    </row>
    <row r="78" spans="1:11" s="15" customFormat="1" ht="40">
      <c r="A78" s="80" t="s">
        <v>209</v>
      </c>
      <c r="B78" s="81" t="s">
        <v>22</v>
      </c>
      <c r="C78" s="82" t="s">
        <v>25</v>
      </c>
      <c r="D78" s="83">
        <v>44409</v>
      </c>
      <c r="E78" s="84">
        <v>644.72</v>
      </c>
      <c r="F78" s="74">
        <v>1290</v>
      </c>
      <c r="G78" s="57"/>
      <c r="H78" s="52"/>
      <c r="I78" s="107" t="s">
        <v>226</v>
      </c>
      <c r="J78" s="16"/>
      <c r="K78" s="16"/>
    </row>
    <row r="79" spans="1:11" ht="40">
      <c r="A79" s="80" t="s">
        <v>210</v>
      </c>
      <c r="B79" s="81" t="s">
        <v>22</v>
      </c>
      <c r="C79" s="82" t="s">
        <v>25</v>
      </c>
      <c r="D79" s="83">
        <v>44409</v>
      </c>
      <c r="E79" s="84">
        <v>527.52</v>
      </c>
      <c r="F79" s="74">
        <v>1056</v>
      </c>
      <c r="G79" s="57"/>
      <c r="H79" s="64"/>
      <c r="I79" s="107" t="s">
        <v>226</v>
      </c>
      <c r="J79" s="16"/>
      <c r="K79" s="16"/>
    </row>
    <row r="80" spans="1:11" s="44" customFormat="1" ht="40">
      <c r="A80" s="80" t="s">
        <v>211</v>
      </c>
      <c r="B80" s="81" t="s">
        <v>22</v>
      </c>
      <c r="C80" s="82" t="s">
        <v>25</v>
      </c>
      <c r="D80" s="83">
        <v>44409</v>
      </c>
      <c r="E80" s="84">
        <v>540.39</v>
      </c>
      <c r="F80" s="74">
        <v>1082</v>
      </c>
      <c r="G80" s="57"/>
      <c r="H80" s="64"/>
      <c r="I80" s="107" t="s">
        <v>226</v>
      </c>
      <c r="J80" s="45"/>
      <c r="K80" s="45"/>
    </row>
    <row r="81" spans="1:11" s="15" customFormat="1" ht="40">
      <c r="A81" s="80" t="s">
        <v>212</v>
      </c>
      <c r="B81" s="81" t="s">
        <v>22</v>
      </c>
      <c r="C81" s="82" t="s">
        <v>25</v>
      </c>
      <c r="D81" s="83">
        <v>44409</v>
      </c>
      <c r="E81" s="84">
        <v>241.22</v>
      </c>
      <c r="F81" s="74">
        <v>484</v>
      </c>
      <c r="G81" s="51"/>
      <c r="H81" s="64"/>
      <c r="I81" s="107" t="s">
        <v>226</v>
      </c>
      <c r="J81" s="16"/>
      <c r="K81" s="16"/>
    </row>
    <row r="82" spans="1:11" s="9" customFormat="1" ht="40">
      <c r="A82" s="80" t="s">
        <v>213</v>
      </c>
      <c r="B82" s="81" t="s">
        <v>22</v>
      </c>
      <c r="C82" s="82" t="s">
        <v>25</v>
      </c>
      <c r="D82" s="83">
        <v>44409</v>
      </c>
      <c r="E82" s="84">
        <v>636.03</v>
      </c>
      <c r="F82" s="74">
        <v>1274</v>
      </c>
      <c r="G82" s="57"/>
      <c r="H82" s="58"/>
      <c r="I82" s="107" t="s">
        <v>226</v>
      </c>
      <c r="J82" s="17"/>
      <c r="K82" s="16"/>
    </row>
    <row r="83" spans="1:11" s="15" customFormat="1" ht="40">
      <c r="A83" s="80" t="s">
        <v>214</v>
      </c>
      <c r="B83" s="81" t="s">
        <v>22</v>
      </c>
      <c r="C83" s="82" t="s">
        <v>25</v>
      </c>
      <c r="D83" s="83">
        <v>44409</v>
      </c>
      <c r="E83" s="84">
        <v>392.74</v>
      </c>
      <c r="F83" s="74">
        <v>786</v>
      </c>
      <c r="G83" s="57"/>
      <c r="H83" s="58"/>
      <c r="I83" s="107" t="s">
        <v>226</v>
      </c>
      <c r="J83" s="17"/>
      <c r="K83" s="16"/>
    </row>
    <row r="84" spans="1:11" s="5" customFormat="1" ht="40">
      <c r="A84" s="80" t="s">
        <v>215</v>
      </c>
      <c r="B84" s="81" t="s">
        <v>22</v>
      </c>
      <c r="C84" s="82" t="s">
        <v>25</v>
      </c>
      <c r="D84" s="83">
        <v>44409</v>
      </c>
      <c r="E84" s="84">
        <v>41.17</v>
      </c>
      <c r="F84" s="74">
        <v>84</v>
      </c>
      <c r="G84" s="57"/>
      <c r="H84" s="58"/>
      <c r="I84" s="107" t="s">
        <v>226</v>
      </c>
      <c r="J84" s="17"/>
      <c r="K84" s="16"/>
    </row>
    <row r="85" spans="1:11" s="15" customFormat="1" ht="40">
      <c r="A85" s="80" t="s">
        <v>216</v>
      </c>
      <c r="B85" s="81" t="s">
        <v>22</v>
      </c>
      <c r="C85" s="82" t="s">
        <v>25</v>
      </c>
      <c r="D85" s="83">
        <v>44409</v>
      </c>
      <c r="E85" s="84">
        <v>465.98</v>
      </c>
      <c r="F85" s="74">
        <v>932</v>
      </c>
      <c r="G85" s="57"/>
      <c r="H85" s="58"/>
      <c r="I85" s="107" t="s">
        <v>226</v>
      </c>
      <c r="J85" s="17"/>
      <c r="K85" s="16"/>
    </row>
    <row r="86" spans="1:11" s="9" customFormat="1" ht="40">
      <c r="A86" s="80" t="s">
        <v>217</v>
      </c>
      <c r="B86" s="81" t="s">
        <v>22</v>
      </c>
      <c r="C86" s="82" t="s">
        <v>25</v>
      </c>
      <c r="D86" s="83">
        <v>44409</v>
      </c>
      <c r="E86" s="84">
        <v>955.5</v>
      </c>
      <c r="F86" s="74">
        <v>1912</v>
      </c>
      <c r="G86" s="57"/>
      <c r="H86" s="58"/>
      <c r="I86" s="107" t="s">
        <v>226</v>
      </c>
      <c r="J86" s="17"/>
      <c r="K86" s="16"/>
    </row>
    <row r="87" spans="1:11" s="44" customFormat="1" ht="40">
      <c r="A87" s="80" t="s">
        <v>218</v>
      </c>
      <c r="B87" s="81" t="s">
        <v>22</v>
      </c>
      <c r="C87" s="82" t="s">
        <v>25</v>
      </c>
      <c r="D87" s="83">
        <v>44409</v>
      </c>
      <c r="E87" s="84">
        <v>40</v>
      </c>
      <c r="F87" s="74">
        <v>80</v>
      </c>
      <c r="G87" s="57">
        <f>SUM(F60:F87)</f>
        <v>29034</v>
      </c>
      <c r="H87" s="52"/>
      <c r="I87" s="107" t="s">
        <v>226</v>
      </c>
      <c r="J87" s="46"/>
      <c r="K87" s="45"/>
    </row>
    <row r="88" spans="1:11" s="44" customFormat="1">
      <c r="A88" s="80"/>
      <c r="B88" s="81"/>
      <c r="C88" s="82"/>
      <c r="D88" s="83"/>
      <c r="E88" s="84"/>
      <c r="F88" s="74"/>
      <c r="G88" s="57"/>
      <c r="H88" s="52"/>
      <c r="I88" s="108"/>
      <c r="J88" s="46"/>
      <c r="K88" s="45"/>
    </row>
    <row r="89" spans="1:11">
      <c r="A89" s="80" t="s">
        <v>119</v>
      </c>
      <c r="B89" s="82" t="s">
        <v>114</v>
      </c>
      <c r="C89" s="82" t="s">
        <v>25</v>
      </c>
      <c r="D89" s="83">
        <v>44774</v>
      </c>
      <c r="E89" s="85">
        <v>1501.96</v>
      </c>
      <c r="F89" s="87">
        <v>3004</v>
      </c>
      <c r="G89" s="57"/>
      <c r="H89" s="58"/>
      <c r="I89" s="108" t="s">
        <v>231</v>
      </c>
      <c r="J89" s="17"/>
      <c r="K89" s="16"/>
    </row>
    <row r="90" spans="1:11" s="44" customFormat="1">
      <c r="A90" s="80" t="s">
        <v>118</v>
      </c>
      <c r="B90" s="82" t="s">
        <v>114</v>
      </c>
      <c r="C90" s="82" t="s">
        <v>25</v>
      </c>
      <c r="D90" s="83">
        <v>44774</v>
      </c>
      <c r="E90" s="85">
        <v>642.53</v>
      </c>
      <c r="F90" s="87">
        <v>1286</v>
      </c>
      <c r="G90" s="51"/>
      <c r="H90" s="58"/>
      <c r="I90" s="108" t="s">
        <v>231</v>
      </c>
      <c r="J90" s="46"/>
      <c r="K90" s="45"/>
    </row>
    <row r="91" spans="1:11">
      <c r="A91" s="80" t="s">
        <v>117</v>
      </c>
      <c r="B91" s="82" t="s">
        <v>114</v>
      </c>
      <c r="C91" s="82" t="s">
        <v>25</v>
      </c>
      <c r="D91" s="83">
        <v>44774</v>
      </c>
      <c r="E91" s="85">
        <v>639.55999999999995</v>
      </c>
      <c r="F91" s="87">
        <v>1280</v>
      </c>
      <c r="G91" s="57"/>
      <c r="H91" s="58"/>
      <c r="I91" s="108" t="s">
        <v>231</v>
      </c>
      <c r="J91" s="17"/>
      <c r="K91" s="16"/>
    </row>
    <row r="92" spans="1:11" s="44" customFormat="1">
      <c r="A92" s="80" t="s">
        <v>116</v>
      </c>
      <c r="B92" s="82" t="s">
        <v>114</v>
      </c>
      <c r="C92" s="82" t="s">
        <v>25</v>
      </c>
      <c r="D92" s="83">
        <v>44774</v>
      </c>
      <c r="E92" s="85">
        <v>210.3</v>
      </c>
      <c r="F92" s="87">
        <v>422</v>
      </c>
      <c r="G92" s="57"/>
      <c r="H92" s="58"/>
      <c r="I92" s="108" t="s">
        <v>231</v>
      </c>
      <c r="J92" s="46"/>
      <c r="K92" s="45"/>
    </row>
    <row r="93" spans="1:11">
      <c r="A93" s="80" t="s">
        <v>115</v>
      </c>
      <c r="B93" s="82" t="s">
        <v>114</v>
      </c>
      <c r="C93" s="82" t="s">
        <v>25</v>
      </c>
      <c r="D93" s="83">
        <v>44774</v>
      </c>
      <c r="E93" s="85">
        <v>1285.44</v>
      </c>
      <c r="F93" s="62">
        <v>2572</v>
      </c>
      <c r="G93" s="57"/>
      <c r="H93" s="64"/>
      <c r="I93" s="108" t="s">
        <v>231</v>
      </c>
      <c r="J93" s="17"/>
      <c r="K93" s="16"/>
    </row>
    <row r="94" spans="1:11" s="10" customFormat="1">
      <c r="A94" s="80" t="s">
        <v>113</v>
      </c>
      <c r="B94" s="82" t="s">
        <v>114</v>
      </c>
      <c r="C94" s="82" t="s">
        <v>25</v>
      </c>
      <c r="D94" s="83">
        <v>44774</v>
      </c>
      <c r="E94" s="85">
        <v>160</v>
      </c>
      <c r="F94" s="62">
        <v>320</v>
      </c>
      <c r="G94" s="57">
        <f>SUM(F89:F94)</f>
        <v>8884</v>
      </c>
      <c r="H94" s="64"/>
      <c r="I94" s="108" t="s">
        <v>231</v>
      </c>
      <c r="J94" s="17"/>
      <c r="K94" s="16"/>
    </row>
    <row r="95" spans="1:11" s="44" customFormat="1">
      <c r="A95" s="80"/>
      <c r="B95" s="82"/>
      <c r="C95" s="82"/>
      <c r="D95" s="83"/>
      <c r="E95" s="85"/>
      <c r="F95" s="62"/>
      <c r="G95" s="51"/>
      <c r="H95" s="64"/>
      <c r="I95" s="108"/>
      <c r="J95" s="46"/>
      <c r="K95" s="45"/>
    </row>
    <row r="96" spans="1:11">
      <c r="A96" s="80" t="s">
        <v>77</v>
      </c>
      <c r="B96" s="88" t="s">
        <v>21</v>
      </c>
      <c r="C96" s="82" t="s">
        <v>25</v>
      </c>
      <c r="D96" s="83">
        <v>44409</v>
      </c>
      <c r="E96" s="84">
        <v>35.19</v>
      </c>
      <c r="F96" s="74">
        <v>72</v>
      </c>
      <c r="G96" s="51"/>
      <c r="H96" s="58"/>
      <c r="I96" s="108" t="s">
        <v>232</v>
      </c>
      <c r="J96" s="17"/>
      <c r="K96" s="16"/>
    </row>
    <row r="97" spans="1:11">
      <c r="A97" s="80" t="s">
        <v>78</v>
      </c>
      <c r="B97" s="88" t="s">
        <v>21</v>
      </c>
      <c r="C97" s="82" t="s">
        <v>25</v>
      </c>
      <c r="D97" s="83">
        <v>44409</v>
      </c>
      <c r="E97" s="84">
        <v>638.96</v>
      </c>
      <c r="F97" s="74">
        <v>1278</v>
      </c>
      <c r="G97" s="57"/>
      <c r="H97" s="58"/>
      <c r="I97" s="108" t="s">
        <v>232</v>
      </c>
      <c r="J97" s="17"/>
      <c r="K97" s="16"/>
    </row>
    <row r="98" spans="1:11">
      <c r="A98" s="80" t="s">
        <v>79</v>
      </c>
      <c r="B98" s="88" t="s">
        <v>21</v>
      </c>
      <c r="C98" s="82" t="s">
        <v>25</v>
      </c>
      <c r="D98" s="83">
        <v>44409</v>
      </c>
      <c r="E98" s="84">
        <v>159.19</v>
      </c>
      <c r="F98" s="74">
        <v>320</v>
      </c>
      <c r="G98" s="51"/>
      <c r="H98" s="58"/>
      <c r="I98" s="108" t="s">
        <v>232</v>
      </c>
      <c r="J98" s="17"/>
      <c r="K98" s="16"/>
    </row>
    <row r="99" spans="1:11" s="44" customFormat="1">
      <c r="A99" s="80" t="s">
        <v>80</v>
      </c>
      <c r="B99" s="88" t="s">
        <v>21</v>
      </c>
      <c r="C99" s="82" t="s">
        <v>25</v>
      </c>
      <c r="D99" s="83">
        <v>44409</v>
      </c>
      <c r="E99" s="84">
        <v>199.61</v>
      </c>
      <c r="F99" s="74">
        <v>400</v>
      </c>
      <c r="G99" s="57"/>
      <c r="H99" s="58"/>
      <c r="I99" s="108" t="s">
        <v>232</v>
      </c>
      <c r="J99" s="46"/>
      <c r="K99" s="45"/>
    </row>
    <row r="100" spans="1:11" s="44" customFormat="1">
      <c r="A100" s="80" t="s">
        <v>81</v>
      </c>
      <c r="B100" s="88" t="s">
        <v>21</v>
      </c>
      <c r="C100" s="82" t="s">
        <v>25</v>
      </c>
      <c r="D100" s="83">
        <v>44409</v>
      </c>
      <c r="E100" s="84">
        <v>60.04</v>
      </c>
      <c r="F100" s="74">
        <v>122</v>
      </c>
      <c r="G100" s="57"/>
      <c r="H100" s="58"/>
      <c r="I100" s="108" t="s">
        <v>232</v>
      </c>
      <c r="J100" s="46"/>
      <c r="K100" s="45"/>
    </row>
    <row r="101" spans="1:11" s="5" customFormat="1">
      <c r="A101" s="80" t="s">
        <v>82</v>
      </c>
      <c r="B101" s="88" t="s">
        <v>21</v>
      </c>
      <c r="C101" s="82" t="s">
        <v>25</v>
      </c>
      <c r="D101" s="83">
        <v>44409</v>
      </c>
      <c r="E101" s="84">
        <v>543.22</v>
      </c>
      <c r="F101" s="74">
        <v>1088</v>
      </c>
      <c r="G101" s="51"/>
      <c r="H101" s="58"/>
      <c r="I101" s="108" t="s">
        <v>232</v>
      </c>
      <c r="J101" s="17"/>
      <c r="K101" s="16"/>
    </row>
    <row r="102" spans="1:11" s="15" customFormat="1">
      <c r="A102" s="80" t="s">
        <v>83</v>
      </c>
      <c r="B102" s="88" t="s">
        <v>21</v>
      </c>
      <c r="C102" s="82" t="s">
        <v>25</v>
      </c>
      <c r="D102" s="83">
        <v>44409</v>
      </c>
      <c r="E102" s="84">
        <v>99.54</v>
      </c>
      <c r="F102" s="74">
        <v>200</v>
      </c>
      <c r="G102" s="51"/>
      <c r="H102" s="58"/>
      <c r="I102" s="108" t="s">
        <v>232</v>
      </c>
      <c r="J102" s="17"/>
      <c r="K102" s="16"/>
    </row>
    <row r="103" spans="1:11">
      <c r="A103" s="80" t="s">
        <v>84</v>
      </c>
      <c r="B103" s="88" t="s">
        <v>21</v>
      </c>
      <c r="C103" s="82" t="s">
        <v>25</v>
      </c>
      <c r="D103" s="83">
        <v>44409</v>
      </c>
      <c r="E103" s="84">
        <v>159.38</v>
      </c>
      <c r="F103" s="74">
        <v>320</v>
      </c>
      <c r="G103" s="57"/>
      <c r="H103" s="58"/>
      <c r="I103" s="108" t="s">
        <v>232</v>
      </c>
      <c r="J103" s="17"/>
      <c r="K103" s="16"/>
    </row>
    <row r="104" spans="1:11" s="9" customFormat="1">
      <c r="A104" s="80" t="s">
        <v>85</v>
      </c>
      <c r="B104" s="88" t="s">
        <v>21</v>
      </c>
      <c r="C104" s="82" t="s">
        <v>25</v>
      </c>
      <c r="D104" s="83">
        <v>44409</v>
      </c>
      <c r="E104" s="84">
        <v>488.92</v>
      </c>
      <c r="F104" s="74">
        <v>978</v>
      </c>
      <c r="G104" s="57"/>
      <c r="H104" s="64"/>
      <c r="I104" s="108" t="s">
        <v>232</v>
      </c>
      <c r="J104" s="17"/>
      <c r="K104" s="16"/>
    </row>
    <row r="105" spans="1:11">
      <c r="A105" s="80" t="s">
        <v>123</v>
      </c>
      <c r="B105" s="82" t="s">
        <v>21</v>
      </c>
      <c r="C105" s="82" t="s">
        <v>25</v>
      </c>
      <c r="D105" s="83">
        <v>44774</v>
      </c>
      <c r="E105" s="85">
        <v>233</v>
      </c>
      <c r="F105" s="86">
        <v>466</v>
      </c>
      <c r="G105" s="52"/>
      <c r="H105" s="52"/>
      <c r="I105" s="108" t="s">
        <v>232</v>
      </c>
      <c r="J105" s="17"/>
      <c r="K105" s="16"/>
    </row>
    <row r="106" spans="1:11" s="5" customFormat="1">
      <c r="A106" s="80" t="s">
        <v>121</v>
      </c>
      <c r="B106" s="82" t="s">
        <v>21</v>
      </c>
      <c r="C106" s="82" t="s">
        <v>25</v>
      </c>
      <c r="D106" s="83">
        <v>44774</v>
      </c>
      <c r="E106" s="85">
        <v>471.91</v>
      </c>
      <c r="F106" s="86">
        <v>944</v>
      </c>
      <c r="G106" s="57"/>
      <c r="H106" s="52"/>
      <c r="I106" s="108" t="s">
        <v>232</v>
      </c>
      <c r="J106" s="17"/>
      <c r="K106" s="16"/>
    </row>
    <row r="107" spans="1:11">
      <c r="A107" s="80" t="s">
        <v>122</v>
      </c>
      <c r="B107" s="82" t="s">
        <v>21</v>
      </c>
      <c r="C107" s="82" t="s">
        <v>25</v>
      </c>
      <c r="D107" s="83">
        <v>44774</v>
      </c>
      <c r="E107" s="85">
        <v>251.13</v>
      </c>
      <c r="F107" s="86">
        <v>504</v>
      </c>
      <c r="G107" s="52"/>
      <c r="H107" s="52"/>
      <c r="I107" s="108" t="s">
        <v>232</v>
      </c>
      <c r="J107" s="17"/>
      <c r="K107" s="16"/>
    </row>
    <row r="108" spans="1:11" s="9" customFormat="1">
      <c r="A108" s="80" t="s">
        <v>120</v>
      </c>
      <c r="B108" s="82" t="s">
        <v>21</v>
      </c>
      <c r="C108" s="82" t="s">
        <v>25</v>
      </c>
      <c r="D108" s="83">
        <v>44774</v>
      </c>
      <c r="E108" s="85">
        <v>233.29</v>
      </c>
      <c r="F108" s="86">
        <v>468</v>
      </c>
      <c r="G108" s="57"/>
      <c r="H108" s="58"/>
      <c r="I108" s="108" t="s">
        <v>232</v>
      </c>
      <c r="J108" s="17"/>
      <c r="K108" s="16"/>
    </row>
    <row r="109" spans="1:11" s="5" customFormat="1">
      <c r="A109" s="80" t="s">
        <v>124</v>
      </c>
      <c r="B109" s="82" t="s">
        <v>21</v>
      </c>
      <c r="C109" s="82" t="s">
        <v>25</v>
      </c>
      <c r="D109" s="83">
        <v>44774</v>
      </c>
      <c r="E109" s="85">
        <v>2532.17</v>
      </c>
      <c r="F109" s="62">
        <v>5066</v>
      </c>
      <c r="G109" s="57"/>
      <c r="H109" s="64"/>
      <c r="I109" s="108" t="s">
        <v>232</v>
      </c>
      <c r="J109" s="17"/>
      <c r="K109" s="16"/>
    </row>
    <row r="110" spans="1:11" s="44" customFormat="1">
      <c r="A110" s="80" t="s">
        <v>125</v>
      </c>
      <c r="B110" s="82" t="s">
        <v>21</v>
      </c>
      <c r="C110" s="82" t="s">
        <v>25</v>
      </c>
      <c r="D110" s="83">
        <v>44774</v>
      </c>
      <c r="E110" s="85">
        <v>1245.75</v>
      </c>
      <c r="F110" s="62">
        <v>2492</v>
      </c>
      <c r="G110" s="57">
        <f>SUM(F96:F110)</f>
        <v>14718</v>
      </c>
      <c r="H110" s="58"/>
      <c r="I110" s="108" t="s">
        <v>232</v>
      </c>
      <c r="J110" s="46"/>
      <c r="K110" s="45"/>
    </row>
    <row r="111" spans="1:11" s="44" customFormat="1">
      <c r="A111" s="80"/>
      <c r="B111" s="82"/>
      <c r="C111" s="82"/>
      <c r="D111" s="83"/>
      <c r="E111" s="85"/>
      <c r="F111" s="62"/>
      <c r="G111" s="57"/>
      <c r="H111" s="58"/>
      <c r="I111" s="108"/>
      <c r="J111" s="46"/>
      <c r="K111" s="45"/>
    </row>
    <row r="112" spans="1:11" ht="27">
      <c r="A112" s="80" t="s">
        <v>86</v>
      </c>
      <c r="B112" s="81" t="s">
        <v>87</v>
      </c>
      <c r="C112" s="82" t="s">
        <v>25</v>
      </c>
      <c r="D112" s="83">
        <v>44409</v>
      </c>
      <c r="E112" s="84">
        <v>105.85</v>
      </c>
      <c r="F112" s="74">
        <v>212</v>
      </c>
      <c r="G112" s="57"/>
      <c r="H112" s="52"/>
      <c r="I112" s="108" t="s">
        <v>233</v>
      </c>
      <c r="J112" s="17"/>
      <c r="K112" s="16"/>
    </row>
    <row r="113" spans="1:11" s="5" customFormat="1" ht="27">
      <c r="A113" s="80" t="s">
        <v>88</v>
      </c>
      <c r="B113" s="81" t="s">
        <v>87</v>
      </c>
      <c r="C113" s="82" t="s">
        <v>25</v>
      </c>
      <c r="D113" s="83">
        <v>44409</v>
      </c>
      <c r="E113" s="84">
        <v>671.46</v>
      </c>
      <c r="F113" s="74">
        <v>1344</v>
      </c>
      <c r="G113" s="51"/>
      <c r="H113" s="52"/>
      <c r="I113" s="108" t="s">
        <v>233</v>
      </c>
      <c r="J113" s="17"/>
      <c r="K113" s="16"/>
    </row>
    <row r="114" spans="1:11" ht="27">
      <c r="A114" s="80" t="s">
        <v>89</v>
      </c>
      <c r="B114" s="81" t="s">
        <v>87</v>
      </c>
      <c r="C114" s="82" t="s">
        <v>25</v>
      </c>
      <c r="D114" s="83">
        <v>44409</v>
      </c>
      <c r="E114" s="84">
        <v>34.85</v>
      </c>
      <c r="F114" s="74">
        <v>70</v>
      </c>
      <c r="G114" s="57">
        <f>SUM(F112:F114)</f>
        <v>1626</v>
      </c>
      <c r="H114" s="58"/>
      <c r="I114" s="108" t="s">
        <v>233</v>
      </c>
      <c r="J114" s="17"/>
      <c r="K114" s="16"/>
    </row>
    <row r="115" spans="1:11" ht="15" thickBot="1">
      <c r="A115" s="65"/>
      <c r="B115" s="53"/>
      <c r="C115" s="63"/>
      <c r="D115" s="54"/>
      <c r="E115" s="55"/>
      <c r="F115" s="89">
        <f>SUM(F6:F114)</f>
        <v>138114</v>
      </c>
      <c r="G115" s="89">
        <f>SUM(G6:G114)</f>
        <v>138114</v>
      </c>
      <c r="H115" s="58"/>
      <c r="I115" s="108"/>
      <c r="J115" s="17"/>
      <c r="K115" s="16"/>
    </row>
    <row r="116" spans="1:11" ht="15" thickTop="1">
      <c r="A116" s="65"/>
      <c r="B116" s="53"/>
      <c r="C116" s="63"/>
      <c r="D116" s="54"/>
      <c r="E116" s="55"/>
      <c r="F116" s="56"/>
      <c r="G116" s="57"/>
      <c r="H116" s="52"/>
      <c r="I116" s="108"/>
      <c r="J116" s="17"/>
      <c r="K116" s="16"/>
    </row>
    <row r="117" spans="1:11" s="44" customFormat="1">
      <c r="A117" s="65"/>
      <c r="B117" s="53"/>
      <c r="C117" s="63"/>
      <c r="D117" s="54"/>
      <c r="E117" s="55"/>
      <c r="F117" s="56"/>
      <c r="G117" s="51"/>
      <c r="H117" s="52"/>
      <c r="I117" s="108"/>
      <c r="J117" s="46"/>
      <c r="K117" s="45"/>
    </row>
    <row r="118" spans="1:11">
      <c r="A118" s="65"/>
      <c r="B118" s="60"/>
      <c r="C118" s="63"/>
      <c r="D118" s="54"/>
      <c r="E118" s="61"/>
      <c r="F118" s="56"/>
      <c r="G118" s="57"/>
      <c r="H118" s="58"/>
      <c r="I118" s="108"/>
      <c r="J118" s="17"/>
      <c r="K118" s="16"/>
    </row>
    <row r="119" spans="1:11" s="44" customFormat="1">
      <c r="A119" s="65"/>
      <c r="B119" s="60"/>
      <c r="C119" s="63"/>
      <c r="D119" s="54"/>
      <c r="E119" s="61"/>
      <c r="F119" s="56"/>
      <c r="G119" s="57"/>
      <c r="H119" s="58"/>
      <c r="I119" s="108"/>
      <c r="J119" s="46"/>
      <c r="K119" s="45"/>
    </row>
    <row r="120" spans="1:11" s="10" customFormat="1">
      <c r="A120" s="65"/>
      <c r="B120" s="60"/>
      <c r="C120" s="63"/>
      <c r="D120" s="54"/>
      <c r="E120" s="68"/>
      <c r="F120" s="72"/>
      <c r="G120" s="57"/>
      <c r="H120" s="58"/>
      <c r="I120" s="108"/>
      <c r="J120" s="17"/>
      <c r="K120" s="16"/>
    </row>
    <row r="121" spans="1:11">
      <c r="A121" s="65"/>
      <c r="B121" s="66"/>
      <c r="C121" s="66"/>
      <c r="D121" s="67"/>
      <c r="E121" s="68"/>
      <c r="F121" s="73"/>
      <c r="G121" s="73"/>
      <c r="H121" s="52"/>
      <c r="I121" s="108"/>
      <c r="J121" s="17"/>
      <c r="K121" s="16"/>
    </row>
    <row r="122" spans="1:11">
      <c r="A122" s="35"/>
      <c r="B122" s="36"/>
      <c r="C122" s="36"/>
      <c r="D122" s="37"/>
      <c r="E122" s="40"/>
      <c r="F122" s="39"/>
      <c r="G122" s="31"/>
      <c r="H122" s="46"/>
      <c r="I122" s="108"/>
      <c r="J122" s="17"/>
      <c r="K122" s="16"/>
    </row>
    <row r="123" spans="1:11" s="10" customFormat="1">
      <c r="A123" s="35"/>
      <c r="B123" s="36"/>
      <c r="C123" s="36"/>
      <c r="D123" s="37"/>
      <c r="E123" s="40"/>
      <c r="F123" s="39"/>
      <c r="G123" s="27"/>
      <c r="H123" s="46"/>
      <c r="I123" s="108"/>
      <c r="J123" s="17"/>
      <c r="K123" s="16"/>
    </row>
    <row r="124" spans="1:11">
      <c r="A124" s="35"/>
      <c r="B124" s="36"/>
      <c r="C124" s="36"/>
      <c r="D124" s="37"/>
      <c r="E124" s="40"/>
      <c r="F124" s="39"/>
      <c r="G124" s="31"/>
      <c r="H124" s="32"/>
      <c r="I124" s="109"/>
      <c r="J124" s="13"/>
      <c r="K124" s="16"/>
    </row>
    <row r="125" spans="1:11" s="9" customFormat="1">
      <c r="A125" s="35"/>
      <c r="B125" s="36"/>
      <c r="C125" s="36"/>
      <c r="D125" s="37"/>
      <c r="E125" s="40"/>
      <c r="F125" s="39"/>
      <c r="G125" s="27"/>
      <c r="H125" s="32"/>
      <c r="I125" s="108"/>
      <c r="J125" s="17"/>
      <c r="K125" s="16"/>
    </row>
    <row r="126" spans="1:11" s="15" customFormat="1">
      <c r="A126" s="35"/>
      <c r="B126" s="36"/>
      <c r="C126" s="36"/>
      <c r="D126" s="37"/>
      <c r="E126" s="40"/>
      <c r="F126" s="39"/>
      <c r="G126" s="27"/>
      <c r="H126" s="32"/>
      <c r="I126" s="108"/>
      <c r="J126" s="17"/>
      <c r="K126" s="16"/>
    </row>
    <row r="127" spans="1:11">
      <c r="A127" s="35"/>
      <c r="B127" s="36"/>
      <c r="C127" s="36"/>
      <c r="D127" s="37"/>
      <c r="E127" s="38"/>
      <c r="F127" s="33"/>
      <c r="G127" s="31"/>
      <c r="H127" s="30"/>
      <c r="I127" s="108"/>
      <c r="J127" s="17"/>
      <c r="K127" s="16"/>
    </row>
    <row r="128" spans="1:11">
      <c r="A128" s="35"/>
      <c r="B128" s="36"/>
      <c r="C128" s="36"/>
      <c r="D128" s="37"/>
      <c r="E128" s="38"/>
      <c r="F128" s="33"/>
      <c r="G128" s="27"/>
      <c r="H128" s="30"/>
      <c r="I128" s="107"/>
      <c r="J128" s="16"/>
      <c r="K128" s="16"/>
    </row>
    <row r="129" spans="1:11">
      <c r="A129" s="35"/>
      <c r="B129" s="36"/>
      <c r="C129" s="36"/>
      <c r="D129" s="37"/>
      <c r="E129" s="38"/>
      <c r="F129" s="33"/>
      <c r="G129" s="31"/>
      <c r="H129" s="30"/>
      <c r="I129" s="107"/>
      <c r="J129" s="16"/>
      <c r="K129" s="16"/>
    </row>
    <row r="130" spans="1:11">
      <c r="A130" s="35"/>
      <c r="B130" s="36"/>
      <c r="C130" s="36"/>
      <c r="D130" s="37"/>
      <c r="E130" s="38"/>
      <c r="F130" s="33"/>
      <c r="G130" s="27"/>
      <c r="H130" s="30"/>
      <c r="I130" s="107"/>
    </row>
    <row r="131" spans="1:11">
      <c r="A131" s="35"/>
      <c r="B131" s="36"/>
      <c r="C131" s="36"/>
      <c r="D131" s="37"/>
      <c r="E131" s="38"/>
      <c r="F131" s="33"/>
      <c r="G131" s="31"/>
      <c r="H131" s="30"/>
      <c r="I131" s="107"/>
    </row>
    <row r="132" spans="1:11">
      <c r="A132" s="35"/>
      <c r="B132" s="36"/>
      <c r="C132" s="36"/>
      <c r="D132" s="37"/>
      <c r="E132" s="38"/>
      <c r="F132" s="33"/>
      <c r="G132" s="27"/>
      <c r="H132" s="30"/>
      <c r="I132" s="107"/>
    </row>
    <row r="133" spans="1:11">
      <c r="A133" s="35"/>
      <c r="B133" s="36"/>
      <c r="C133" s="36"/>
      <c r="D133" s="37"/>
      <c r="E133" s="38"/>
      <c r="F133" s="33"/>
      <c r="G133" s="27"/>
      <c r="H133" s="30"/>
      <c r="I133" s="107"/>
    </row>
    <row r="134" spans="1:11">
      <c r="A134" s="35"/>
      <c r="B134" s="36"/>
      <c r="C134" s="36"/>
      <c r="D134" s="37"/>
      <c r="E134" s="38"/>
      <c r="F134" s="33"/>
      <c r="G134" s="31"/>
      <c r="H134" s="30"/>
      <c r="I134" s="107"/>
    </row>
    <row r="135" spans="1:11">
      <c r="A135" s="35"/>
      <c r="B135" s="36"/>
      <c r="C135" s="36"/>
      <c r="D135" s="37"/>
      <c r="E135" s="38"/>
      <c r="F135" s="33"/>
      <c r="G135" s="27"/>
      <c r="H135" s="30"/>
      <c r="I135" s="107"/>
    </row>
    <row r="136" spans="1:11">
      <c r="A136" s="35"/>
      <c r="B136" s="36"/>
      <c r="C136" s="36"/>
      <c r="D136" s="37"/>
      <c r="E136" s="38"/>
      <c r="F136" s="33"/>
      <c r="G136" s="31"/>
      <c r="H136" s="30"/>
      <c r="I136" s="107"/>
    </row>
    <row r="137" spans="1:11" s="9" customFormat="1">
      <c r="A137" s="35"/>
      <c r="B137" s="36"/>
      <c r="C137" s="36"/>
      <c r="D137" s="37"/>
      <c r="E137" s="38"/>
      <c r="F137" s="33"/>
      <c r="G137" s="27"/>
      <c r="H137" s="30"/>
      <c r="I137" s="107"/>
    </row>
    <row r="138" spans="1:11">
      <c r="A138" s="35"/>
      <c r="B138" s="36"/>
      <c r="C138" s="36"/>
      <c r="D138" s="37"/>
      <c r="E138" s="38"/>
      <c r="F138" s="33"/>
      <c r="G138" s="27"/>
      <c r="H138" s="30"/>
      <c r="I138" s="107"/>
    </row>
    <row r="139" spans="1:11" s="9" customFormat="1">
      <c r="A139" s="35"/>
      <c r="B139" s="36"/>
      <c r="C139" s="36"/>
      <c r="D139" s="37"/>
      <c r="E139" s="38"/>
      <c r="F139" s="33"/>
      <c r="G139" s="27"/>
      <c r="H139" s="30"/>
      <c r="I139" s="107"/>
    </row>
    <row r="140" spans="1:11">
      <c r="A140" s="35"/>
      <c r="B140" s="36"/>
      <c r="C140" s="36"/>
      <c r="D140" s="37"/>
      <c r="E140" s="38"/>
      <c r="F140" s="33"/>
      <c r="G140" s="31"/>
      <c r="H140" s="30"/>
      <c r="I140" s="107"/>
    </row>
    <row r="141" spans="1:11">
      <c r="A141" s="35"/>
      <c r="B141" s="36"/>
      <c r="C141" s="36"/>
      <c r="D141" s="37"/>
      <c r="E141" s="38"/>
      <c r="F141" s="33"/>
      <c r="G141" s="27"/>
      <c r="H141" s="11"/>
      <c r="I141" s="107"/>
    </row>
    <row r="142" spans="1:11">
      <c r="A142" s="35"/>
      <c r="B142" s="36"/>
      <c r="C142" s="36"/>
      <c r="D142" s="37"/>
      <c r="E142" s="38"/>
      <c r="F142" s="33"/>
      <c r="G142" s="27"/>
      <c r="H142" s="11"/>
      <c r="I142" s="107"/>
      <c r="J142" s="16"/>
      <c r="K142" s="16"/>
    </row>
    <row r="143" spans="1:11" s="15" customFormat="1">
      <c r="A143" s="35"/>
      <c r="B143" s="36"/>
      <c r="C143" s="36"/>
      <c r="D143" s="37"/>
      <c r="E143" s="38"/>
      <c r="F143" s="33"/>
      <c r="G143" s="27"/>
      <c r="H143" s="11"/>
      <c r="I143" s="107"/>
      <c r="J143" s="16"/>
      <c r="K143" s="16"/>
    </row>
    <row r="144" spans="1:11">
      <c r="A144" s="35"/>
      <c r="B144" s="36"/>
      <c r="C144" s="36"/>
      <c r="D144" s="37"/>
      <c r="E144" s="40"/>
      <c r="F144" s="39"/>
      <c r="G144" s="31"/>
      <c r="H144" s="32"/>
      <c r="I144" s="107"/>
      <c r="J144" s="16"/>
      <c r="K144" s="16"/>
    </row>
    <row r="145" spans="1:11" s="9" customFormat="1">
      <c r="A145" s="35"/>
      <c r="B145" s="36"/>
      <c r="C145" s="36"/>
      <c r="D145" s="37"/>
      <c r="E145" s="40"/>
      <c r="F145" s="39"/>
      <c r="G145" s="27"/>
      <c r="H145" s="32"/>
      <c r="I145" s="107"/>
      <c r="J145" s="16"/>
      <c r="K145" s="16"/>
    </row>
    <row r="146" spans="1:11" s="15" customFormat="1">
      <c r="A146" s="35"/>
      <c r="B146" s="36"/>
      <c r="C146" s="36"/>
      <c r="D146" s="37"/>
      <c r="E146" s="40"/>
      <c r="F146" s="39"/>
      <c r="G146" s="27"/>
      <c r="H146" s="32"/>
      <c r="I146" s="107"/>
      <c r="J146" s="16"/>
      <c r="K146" s="16"/>
    </row>
    <row r="147" spans="1:11">
      <c r="A147" s="35"/>
      <c r="B147" s="36"/>
      <c r="C147" s="36"/>
      <c r="D147" s="37"/>
      <c r="E147" s="38"/>
      <c r="F147" s="39"/>
      <c r="G147" s="31"/>
      <c r="H147" s="11"/>
      <c r="I147" s="107"/>
      <c r="J147" s="16"/>
      <c r="K147" s="16"/>
    </row>
    <row r="148" spans="1:11" s="9" customFormat="1">
      <c r="A148" s="35"/>
      <c r="B148" s="36"/>
      <c r="C148" s="36"/>
      <c r="D148" s="37"/>
      <c r="E148" s="38"/>
      <c r="F148" s="39"/>
      <c r="G148" s="31"/>
      <c r="H148" s="11"/>
      <c r="I148" s="107"/>
      <c r="J148" s="16"/>
      <c r="K148" s="16"/>
    </row>
    <row r="149" spans="1:11">
      <c r="A149" s="35"/>
      <c r="B149" s="36"/>
      <c r="C149" s="36"/>
      <c r="D149" s="37"/>
      <c r="E149" s="38"/>
      <c r="F149" s="39"/>
      <c r="G149" s="31"/>
      <c r="H149" s="11"/>
      <c r="I149" s="107"/>
      <c r="J149" s="16"/>
      <c r="K149" s="16"/>
    </row>
    <row r="150" spans="1:11">
      <c r="A150" s="35"/>
      <c r="B150" s="36"/>
      <c r="C150" s="36"/>
      <c r="D150" s="37"/>
      <c r="E150" s="38"/>
      <c r="F150" s="39"/>
      <c r="G150" s="31"/>
      <c r="H150" s="11"/>
      <c r="I150" s="107"/>
      <c r="J150" s="16"/>
      <c r="K150" s="16"/>
    </row>
    <row r="151" spans="1:11" s="9" customFormat="1">
      <c r="A151" s="35"/>
      <c r="B151" s="36"/>
      <c r="C151" s="36"/>
      <c r="D151" s="37"/>
      <c r="E151" s="38"/>
      <c r="F151" s="39"/>
      <c r="G151" s="31"/>
      <c r="H151" s="11"/>
      <c r="I151" s="107"/>
      <c r="J151" s="16"/>
      <c r="K151" s="16"/>
    </row>
    <row r="152" spans="1:11">
      <c r="A152" s="35"/>
      <c r="B152" s="36"/>
      <c r="C152" s="36"/>
      <c r="D152" s="37"/>
      <c r="E152" s="38"/>
      <c r="F152" s="39"/>
      <c r="G152" s="31"/>
      <c r="H152" s="11"/>
      <c r="I152" s="107"/>
      <c r="J152" s="16"/>
      <c r="K152" s="16"/>
    </row>
    <row r="153" spans="1:11" s="9" customFormat="1">
      <c r="A153" s="35"/>
      <c r="B153" s="36"/>
      <c r="C153" s="36"/>
      <c r="D153" s="37"/>
      <c r="E153" s="40"/>
      <c r="F153" s="39"/>
      <c r="G153" s="27"/>
      <c r="H153" s="32"/>
      <c r="I153" s="107"/>
      <c r="J153" s="16"/>
      <c r="K153" s="16"/>
    </row>
    <row r="154" spans="1:11" s="15" customFormat="1">
      <c r="A154" s="35"/>
      <c r="B154" s="36"/>
      <c r="C154" s="36"/>
      <c r="D154" s="37"/>
      <c r="E154" s="40"/>
      <c r="F154" s="39"/>
      <c r="G154" s="31"/>
      <c r="H154" s="32"/>
      <c r="I154" s="107"/>
      <c r="J154" s="16"/>
      <c r="K154" s="16"/>
    </row>
    <row r="155" spans="1:11">
      <c r="A155" s="35"/>
      <c r="B155" s="36"/>
      <c r="C155" s="36"/>
      <c r="D155" s="37"/>
      <c r="E155" s="38"/>
      <c r="F155" s="39"/>
      <c r="G155" s="27"/>
      <c r="H155" s="11"/>
      <c r="I155" s="107"/>
      <c r="J155" s="16"/>
      <c r="K155" s="16"/>
    </row>
    <row r="156" spans="1:11" s="9" customFormat="1">
      <c r="A156" s="35"/>
      <c r="B156" s="36"/>
      <c r="C156" s="36"/>
      <c r="D156" s="37"/>
      <c r="E156" s="38"/>
      <c r="F156" s="39"/>
      <c r="G156" s="31"/>
      <c r="H156" s="11"/>
      <c r="I156" s="107"/>
      <c r="J156" s="16"/>
      <c r="K156" s="16"/>
    </row>
    <row r="157" spans="1:11">
      <c r="A157" s="35"/>
      <c r="B157" s="36"/>
      <c r="C157" s="36"/>
      <c r="D157" s="37"/>
      <c r="E157" s="38"/>
      <c r="F157" s="39"/>
      <c r="G157" s="27"/>
      <c r="H157" s="11"/>
      <c r="I157" s="107"/>
      <c r="J157" s="16"/>
      <c r="K157" s="16"/>
    </row>
    <row r="158" spans="1:11">
      <c r="A158" s="35"/>
      <c r="B158" s="36"/>
      <c r="C158" s="36"/>
      <c r="D158" s="37"/>
      <c r="E158" s="38"/>
      <c r="F158" s="39"/>
      <c r="G158" s="31"/>
      <c r="H158" s="11"/>
      <c r="I158" s="107"/>
      <c r="J158" s="16"/>
      <c r="K158" s="16"/>
    </row>
    <row r="159" spans="1:11">
      <c r="A159" s="35"/>
      <c r="B159" s="36"/>
      <c r="C159" s="36"/>
      <c r="D159" s="37"/>
      <c r="E159" s="38"/>
      <c r="F159" s="39"/>
      <c r="G159" s="27"/>
      <c r="H159" s="11"/>
      <c r="I159" s="107"/>
      <c r="J159" s="16"/>
      <c r="K159" s="16"/>
    </row>
    <row r="160" spans="1:11">
      <c r="A160" s="35"/>
      <c r="B160" s="36"/>
      <c r="C160" s="36"/>
      <c r="D160" s="37"/>
      <c r="E160" s="38"/>
      <c r="F160" s="39"/>
      <c r="G160" s="31"/>
      <c r="H160" s="11"/>
      <c r="I160" s="107"/>
      <c r="J160" s="16"/>
      <c r="K160" s="16"/>
    </row>
    <row r="161" spans="1:11" s="9" customFormat="1">
      <c r="A161" s="35"/>
      <c r="B161" s="36"/>
      <c r="C161" s="36"/>
      <c r="D161" s="37"/>
      <c r="E161" s="38"/>
      <c r="F161" s="39"/>
      <c r="G161" s="27"/>
      <c r="H161" s="11"/>
      <c r="I161" s="107"/>
      <c r="J161" s="16"/>
      <c r="K161" s="16"/>
    </row>
    <row r="162" spans="1:11">
      <c r="A162" s="35"/>
      <c r="B162" s="36"/>
      <c r="C162" s="36"/>
      <c r="D162" s="37"/>
      <c r="E162" s="38"/>
      <c r="F162" s="39"/>
      <c r="G162" s="27"/>
      <c r="H162" s="11"/>
      <c r="I162" s="107"/>
      <c r="J162" s="16"/>
      <c r="K162" s="16"/>
    </row>
    <row r="163" spans="1:11" s="9" customFormat="1">
      <c r="A163" s="35"/>
      <c r="B163" s="36"/>
      <c r="C163" s="36"/>
      <c r="D163" s="37"/>
      <c r="E163" s="40"/>
      <c r="F163" s="39"/>
      <c r="G163" s="27"/>
      <c r="H163" s="32"/>
      <c r="I163" s="107"/>
      <c r="J163" s="16"/>
      <c r="K163" s="16"/>
    </row>
    <row r="164" spans="1:11">
      <c r="A164" s="35"/>
      <c r="B164" s="36"/>
      <c r="C164" s="36"/>
      <c r="D164" s="37"/>
      <c r="E164" s="40"/>
      <c r="F164" s="39"/>
      <c r="G164" s="31"/>
      <c r="H164" s="32"/>
      <c r="I164" s="107"/>
      <c r="J164" s="16"/>
      <c r="K164" s="16"/>
    </row>
    <row r="165" spans="1:11" s="9" customFormat="1">
      <c r="A165" s="35"/>
      <c r="B165" s="36"/>
      <c r="C165" s="36"/>
      <c r="D165" s="37"/>
      <c r="E165" s="40"/>
      <c r="F165" s="39"/>
      <c r="G165" s="31"/>
      <c r="H165" s="32"/>
      <c r="I165" s="107"/>
      <c r="J165" s="16"/>
      <c r="K165" s="16"/>
    </row>
    <row r="166" spans="1:11">
      <c r="A166" s="35"/>
      <c r="B166" s="36"/>
      <c r="C166" s="36"/>
      <c r="D166" s="37"/>
      <c r="E166" s="40"/>
      <c r="F166" s="39"/>
      <c r="G166" s="27"/>
      <c r="H166" s="32"/>
      <c r="I166" s="107"/>
    </row>
    <row r="167" spans="1:11" s="9" customFormat="1">
      <c r="A167" s="35"/>
      <c r="B167" s="36"/>
      <c r="C167" s="36"/>
      <c r="D167" s="37"/>
      <c r="E167" s="40"/>
      <c r="F167" s="39"/>
      <c r="G167" s="31"/>
      <c r="H167" s="32"/>
      <c r="I167" s="107"/>
    </row>
    <row r="168" spans="1:11">
      <c r="A168" s="35"/>
      <c r="B168" s="36"/>
      <c r="C168" s="36"/>
      <c r="D168" s="37"/>
      <c r="E168" s="40"/>
      <c r="F168" s="39"/>
      <c r="G168" s="27"/>
      <c r="H168" s="32"/>
      <c r="I168" s="107"/>
    </row>
    <row r="169" spans="1:11" s="9" customFormat="1">
      <c r="A169" s="35"/>
      <c r="B169" s="36"/>
      <c r="C169" s="36"/>
      <c r="D169" s="37"/>
      <c r="E169" s="40"/>
      <c r="F169" s="39"/>
      <c r="G169" s="27"/>
      <c r="H169" s="32"/>
      <c r="I169" s="107"/>
    </row>
    <row r="170" spans="1:11">
      <c r="A170" s="35"/>
      <c r="B170" s="36"/>
      <c r="C170" s="36"/>
      <c r="D170" s="37"/>
      <c r="E170" s="40"/>
      <c r="F170" s="39"/>
      <c r="G170" s="27"/>
      <c r="H170" s="32"/>
      <c r="I170" s="107"/>
    </row>
    <row r="171" spans="1:11" s="15" customFormat="1">
      <c r="A171" s="35"/>
      <c r="B171" s="36"/>
      <c r="C171" s="36"/>
      <c r="D171" s="37"/>
      <c r="E171" s="40"/>
      <c r="F171" s="39"/>
      <c r="G171" s="32"/>
      <c r="H171" s="32"/>
      <c r="I171" s="107"/>
    </row>
    <row r="172" spans="1:11">
      <c r="A172" s="35"/>
      <c r="B172" s="36"/>
      <c r="C172" s="36"/>
      <c r="D172" s="37"/>
      <c r="E172" s="40"/>
      <c r="F172" s="39"/>
      <c r="G172" s="27"/>
      <c r="H172" s="30"/>
      <c r="I172" s="107"/>
    </row>
    <row r="173" spans="1:11" s="15" customFormat="1">
      <c r="A173" s="35"/>
      <c r="B173" s="36"/>
      <c r="C173" s="36"/>
      <c r="D173" s="37"/>
      <c r="E173" s="40"/>
      <c r="F173" s="39"/>
      <c r="G173" s="27"/>
      <c r="H173" s="30"/>
      <c r="I173" s="107"/>
    </row>
    <row r="174" spans="1:11" s="9" customFormat="1">
      <c r="A174" s="35"/>
      <c r="B174" s="36"/>
      <c r="C174" s="36"/>
      <c r="D174" s="41"/>
      <c r="E174" s="40"/>
      <c r="F174" s="39"/>
      <c r="G174" s="27"/>
      <c r="H174" s="30"/>
      <c r="I174" s="107"/>
    </row>
    <row r="175" spans="1:11">
      <c r="A175" s="35"/>
      <c r="B175" s="36"/>
      <c r="C175" s="36"/>
      <c r="D175" s="37"/>
      <c r="E175" s="40"/>
      <c r="F175" s="39"/>
      <c r="G175" s="27"/>
      <c r="H175" s="30"/>
      <c r="I175" s="110"/>
    </row>
    <row r="176" spans="1:11" s="15" customFormat="1">
      <c r="A176" s="35"/>
      <c r="B176" s="36"/>
      <c r="C176" s="36"/>
      <c r="D176" s="37"/>
      <c r="E176" s="40"/>
      <c r="F176" s="39"/>
      <c r="G176" s="27"/>
      <c r="H176" s="30"/>
      <c r="I176" s="110"/>
    </row>
    <row r="177" spans="1:11">
      <c r="A177" s="35"/>
      <c r="B177" s="36"/>
      <c r="C177" s="36"/>
      <c r="D177" s="41"/>
      <c r="E177" s="40"/>
      <c r="F177" s="39"/>
      <c r="G177" s="27"/>
      <c r="H177" s="30"/>
      <c r="I177" s="110"/>
    </row>
    <row r="178" spans="1:11">
      <c r="A178" s="35"/>
      <c r="B178" s="36"/>
      <c r="C178" s="36"/>
      <c r="D178" s="37"/>
      <c r="E178" s="40"/>
      <c r="F178" s="39"/>
      <c r="G178" s="27"/>
      <c r="H178" s="30"/>
      <c r="I178" s="110"/>
      <c r="J178" s="16"/>
      <c r="K178" s="16"/>
    </row>
    <row r="179" spans="1:11" s="15" customFormat="1">
      <c r="A179" s="35"/>
      <c r="B179" s="36"/>
      <c r="C179" s="36"/>
      <c r="D179" s="37"/>
      <c r="E179" s="40"/>
      <c r="F179" s="39"/>
      <c r="G179" s="31"/>
      <c r="H179" s="30"/>
      <c r="I179" s="110"/>
      <c r="J179" s="16"/>
      <c r="K179" s="16"/>
    </row>
    <row r="180" spans="1:11">
      <c r="A180" s="35"/>
      <c r="B180" s="36"/>
      <c r="C180" s="36"/>
      <c r="D180" s="41"/>
      <c r="E180" s="40"/>
      <c r="F180" s="39"/>
      <c r="G180" s="27"/>
      <c r="H180" s="30"/>
      <c r="I180" s="107"/>
      <c r="J180" s="16"/>
      <c r="K180" s="16"/>
    </row>
    <row r="181" spans="1:11" s="15" customFormat="1">
      <c r="A181" s="35"/>
      <c r="B181" s="36"/>
      <c r="C181" s="36"/>
      <c r="D181" s="41"/>
      <c r="E181" s="40"/>
      <c r="F181" s="39"/>
      <c r="G181" s="27"/>
      <c r="H181" s="30"/>
      <c r="I181" s="107"/>
      <c r="J181" s="16"/>
      <c r="K181" s="16"/>
    </row>
    <row r="182" spans="1:11">
      <c r="A182" s="35"/>
      <c r="B182" s="36"/>
      <c r="C182" s="36"/>
      <c r="D182" s="37"/>
      <c r="E182" s="40"/>
      <c r="F182" s="39"/>
      <c r="G182" s="27"/>
      <c r="H182" s="30"/>
      <c r="I182" s="107"/>
      <c r="J182" s="16"/>
      <c r="K182" s="16"/>
    </row>
    <row r="183" spans="1:11" s="15" customFormat="1">
      <c r="A183" s="35"/>
      <c r="B183" s="36"/>
      <c r="C183" s="36"/>
      <c r="D183" s="37"/>
      <c r="E183" s="40"/>
      <c r="F183" s="39"/>
      <c r="G183" s="27"/>
      <c r="H183" s="30"/>
      <c r="I183" s="107"/>
      <c r="J183" s="16"/>
      <c r="K183" s="16"/>
    </row>
    <row r="184" spans="1:11">
      <c r="A184" s="35"/>
      <c r="B184" s="36"/>
      <c r="C184" s="36"/>
      <c r="D184" s="37"/>
      <c r="E184" s="40"/>
      <c r="F184" s="39"/>
      <c r="G184" s="27"/>
      <c r="H184" s="30"/>
      <c r="I184" s="107"/>
      <c r="J184" s="16"/>
      <c r="K184" s="16"/>
    </row>
    <row r="185" spans="1:11">
      <c r="A185" s="35"/>
      <c r="B185" s="36"/>
      <c r="C185" s="36"/>
      <c r="D185" s="37"/>
      <c r="E185" s="40"/>
      <c r="F185" s="39"/>
      <c r="G185" s="31"/>
      <c r="H185" s="30"/>
      <c r="I185" s="107"/>
      <c r="J185" s="16"/>
      <c r="K185" s="16"/>
    </row>
    <row r="186" spans="1:11">
      <c r="A186" s="35"/>
      <c r="B186" s="36"/>
      <c r="C186" s="36"/>
      <c r="D186" s="37"/>
      <c r="E186" s="40"/>
      <c r="F186" s="39"/>
      <c r="G186" s="31"/>
      <c r="H186" s="30"/>
      <c r="I186" s="107"/>
      <c r="J186" s="16"/>
      <c r="K186" s="16"/>
    </row>
    <row r="187" spans="1:11">
      <c r="A187" s="35"/>
      <c r="B187" s="36"/>
      <c r="C187" s="36"/>
      <c r="D187" s="37"/>
      <c r="E187" s="40"/>
      <c r="F187" s="39"/>
      <c r="G187" s="27"/>
      <c r="H187" s="30"/>
      <c r="I187" s="107"/>
      <c r="J187" s="16"/>
      <c r="K187" s="16"/>
    </row>
    <row r="188" spans="1:11">
      <c r="A188" s="35"/>
      <c r="B188" s="36"/>
      <c r="C188" s="36"/>
      <c r="D188" s="37"/>
      <c r="E188" s="40"/>
      <c r="F188" s="39"/>
      <c r="G188" s="27"/>
      <c r="H188" s="30"/>
      <c r="I188" s="107"/>
      <c r="J188" s="16"/>
      <c r="K188" s="16"/>
    </row>
    <row r="189" spans="1:11">
      <c r="A189" s="35"/>
      <c r="B189" s="36"/>
      <c r="C189" s="36"/>
      <c r="D189" s="37"/>
      <c r="E189" s="40"/>
      <c r="F189" s="39"/>
      <c r="G189" s="27"/>
      <c r="H189" s="30"/>
      <c r="I189" s="107"/>
      <c r="J189" s="16"/>
      <c r="K189" s="16"/>
    </row>
    <row r="190" spans="1:11" s="15" customFormat="1">
      <c r="A190" s="35"/>
      <c r="B190" s="36"/>
      <c r="C190" s="36"/>
      <c r="D190" s="37"/>
      <c r="E190" s="40"/>
      <c r="F190" s="39"/>
      <c r="G190" s="31"/>
      <c r="H190" s="30"/>
      <c r="I190" s="107"/>
      <c r="J190" s="16"/>
      <c r="K190" s="16"/>
    </row>
    <row r="191" spans="1:11">
      <c r="A191" s="35"/>
      <c r="B191" s="36"/>
      <c r="C191" s="36"/>
      <c r="D191" s="37"/>
      <c r="E191" s="40"/>
      <c r="F191" s="39"/>
      <c r="G191" s="31"/>
      <c r="H191" s="30"/>
      <c r="I191" s="107"/>
      <c r="J191" s="16"/>
      <c r="K191" s="16"/>
    </row>
    <row r="192" spans="1:11">
      <c r="A192" s="35"/>
      <c r="B192" s="36"/>
      <c r="C192" s="36"/>
      <c r="D192" s="37"/>
      <c r="E192" s="40"/>
      <c r="F192" s="39"/>
      <c r="G192" s="27"/>
      <c r="H192" s="30"/>
      <c r="I192" s="107"/>
      <c r="J192" s="16"/>
      <c r="K192" s="16"/>
    </row>
    <row r="193" spans="1:11" s="15" customFormat="1">
      <c r="A193" s="35"/>
      <c r="B193" s="36"/>
      <c r="C193" s="36"/>
      <c r="D193" s="37"/>
      <c r="E193" s="40"/>
      <c r="F193" s="39"/>
      <c r="G193" s="31"/>
      <c r="H193" s="30"/>
      <c r="I193" s="107"/>
      <c r="J193" s="16"/>
      <c r="K193" s="16"/>
    </row>
  </sheetData>
  <sortState ref="A6:H114">
    <sortCondition ref="C6:C114"/>
    <sortCondition ref="B6:B114"/>
  </sortState>
  <mergeCells count="4">
    <mergeCell ref="A1:H1"/>
    <mergeCell ref="A2:H2"/>
    <mergeCell ref="A3:H3"/>
    <mergeCell ref="J11:K11"/>
  </mergeCells>
  <conditionalFormatting sqref="A6:A114">
    <cfRule type="duplicateValues" dxfId="4" priority="1"/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K124"/>
  <sheetViews>
    <sheetView tabSelected="1" workbookViewId="0">
      <pane ySplit="5" topLeftCell="A55" activePane="bottomLeft" state="frozen"/>
      <selection pane="bottomLeft" activeCell="J59" sqref="J59"/>
    </sheetView>
  </sheetViews>
  <sheetFormatPr baseColWidth="10" defaultColWidth="8.83203125" defaultRowHeight="14" x14ac:dyDescent="0"/>
  <cols>
    <col min="1" max="1" width="13.83203125" customWidth="1"/>
    <col min="2" max="2" width="16" customWidth="1"/>
    <col min="3" max="3" width="14.6640625" customWidth="1"/>
    <col min="4" max="4" width="13.6640625" customWidth="1"/>
    <col min="5" max="5" width="19.33203125" customWidth="1"/>
    <col min="6" max="6" width="12.83203125" customWidth="1"/>
    <col min="7" max="7" width="14.5" customWidth="1"/>
    <col min="8" max="8" width="18.5" customWidth="1"/>
    <col min="9" max="9" width="31.5" style="105" customWidth="1"/>
    <col min="10" max="10" width="15" customWidth="1"/>
    <col min="11" max="11" width="17.5" customWidth="1"/>
  </cols>
  <sheetData>
    <row r="1" spans="1:11" ht="22">
      <c r="A1" s="98" t="s">
        <v>26</v>
      </c>
      <c r="B1" s="99"/>
      <c r="C1" s="99"/>
      <c r="D1" s="99"/>
      <c r="E1" s="99"/>
      <c r="F1" s="99"/>
      <c r="G1" s="99"/>
      <c r="H1" s="99"/>
      <c r="J1" s="21"/>
      <c r="K1" s="21"/>
    </row>
    <row r="2" spans="1:11" ht="20">
      <c r="A2" s="100" t="s">
        <v>1</v>
      </c>
      <c r="B2" s="101"/>
      <c r="C2" s="101"/>
      <c r="D2" s="101"/>
      <c r="E2" s="101"/>
      <c r="F2" s="101"/>
      <c r="G2" s="101"/>
      <c r="H2" s="101"/>
    </row>
    <row r="3" spans="1:11" ht="15">
      <c r="A3" s="102" t="s">
        <v>220</v>
      </c>
      <c r="B3" s="103"/>
      <c r="C3" s="103"/>
      <c r="D3" s="103"/>
      <c r="E3" s="103"/>
      <c r="F3" s="103"/>
      <c r="G3" s="103"/>
      <c r="H3" s="103"/>
    </row>
    <row r="4" spans="1:11">
      <c r="A4" s="22"/>
      <c r="B4" s="24"/>
      <c r="C4" s="24"/>
      <c r="D4" s="23" t="s">
        <v>9</v>
      </c>
      <c r="E4" s="23" t="s">
        <v>2</v>
      </c>
      <c r="F4" s="24" t="s">
        <v>3</v>
      </c>
      <c r="G4" s="24" t="s">
        <v>14</v>
      </c>
      <c r="H4" s="25" t="s">
        <v>12</v>
      </c>
    </row>
    <row r="5" spans="1:11">
      <c r="A5" s="26" t="s">
        <v>4</v>
      </c>
      <c r="B5" s="24" t="s">
        <v>5</v>
      </c>
      <c r="C5" s="24" t="s">
        <v>6</v>
      </c>
      <c r="D5" s="23" t="s">
        <v>10</v>
      </c>
      <c r="E5" s="23" t="s">
        <v>7</v>
      </c>
      <c r="F5" s="24" t="s">
        <v>8</v>
      </c>
      <c r="G5" s="24" t="s">
        <v>5</v>
      </c>
      <c r="H5" s="25" t="s">
        <v>13</v>
      </c>
      <c r="I5" s="105" t="s">
        <v>222</v>
      </c>
      <c r="J5" s="21"/>
      <c r="K5" s="21"/>
    </row>
    <row r="6" spans="1:11">
      <c r="A6" s="91" t="s">
        <v>173</v>
      </c>
      <c r="B6" s="45" t="s">
        <v>192</v>
      </c>
      <c r="C6" s="45" t="s">
        <v>23</v>
      </c>
      <c r="D6" s="92">
        <v>46966</v>
      </c>
      <c r="E6" s="94">
        <v>205</v>
      </c>
      <c r="F6" s="74">
        <v>307.5</v>
      </c>
      <c r="G6" s="77"/>
      <c r="H6" s="75"/>
    </row>
    <row r="7" spans="1:11">
      <c r="A7" s="91" t="s">
        <v>174</v>
      </c>
      <c r="B7" s="45" t="s">
        <v>192</v>
      </c>
      <c r="C7" s="45" t="s">
        <v>23</v>
      </c>
      <c r="D7" s="92">
        <v>46966</v>
      </c>
      <c r="E7" s="94">
        <v>120</v>
      </c>
      <c r="F7" s="74">
        <v>180</v>
      </c>
      <c r="G7" s="77"/>
      <c r="H7" s="75"/>
    </row>
    <row r="8" spans="1:11" ht="16">
      <c r="A8" s="91" t="s">
        <v>175</v>
      </c>
      <c r="B8" s="45" t="s">
        <v>192</v>
      </c>
      <c r="C8" s="45" t="s">
        <v>23</v>
      </c>
      <c r="D8" s="92">
        <v>46966</v>
      </c>
      <c r="E8" s="94">
        <v>40</v>
      </c>
      <c r="F8" s="74">
        <v>60</v>
      </c>
      <c r="G8" s="77"/>
      <c r="H8" s="75"/>
      <c r="J8" s="104" t="s">
        <v>17</v>
      </c>
      <c r="K8" s="104"/>
    </row>
    <row r="9" spans="1:11">
      <c r="A9" s="91" t="s">
        <v>188</v>
      </c>
      <c r="B9" s="45" t="s">
        <v>192</v>
      </c>
      <c r="C9" s="45" t="s">
        <v>23</v>
      </c>
      <c r="D9" s="92">
        <v>46966</v>
      </c>
      <c r="E9" s="94">
        <v>86.03</v>
      </c>
      <c r="F9" s="74">
        <v>130.5</v>
      </c>
      <c r="G9" s="77">
        <f>SUM(F6:F9)</f>
        <v>678</v>
      </c>
      <c r="H9" s="75"/>
      <c r="I9" s="111"/>
      <c r="J9" s="29" t="s">
        <v>23</v>
      </c>
      <c r="K9" s="28">
        <f>SUMIF($C$6:$C$95,"ARKANSAS",$F$6:$F$95)</f>
        <v>2412</v>
      </c>
    </row>
    <row r="10" spans="1:11" s="44" customFormat="1">
      <c r="A10" s="91"/>
      <c r="B10" s="45"/>
      <c r="C10" s="45"/>
      <c r="D10" s="92"/>
      <c r="E10" s="94"/>
      <c r="F10" s="74"/>
      <c r="G10" s="77"/>
      <c r="H10" s="75"/>
      <c r="I10" s="111"/>
      <c r="J10" s="29" t="s">
        <v>25</v>
      </c>
      <c r="K10" s="28">
        <f>SUMIF($C$6:$C$95,"MISSISSIPPI",$F$6:$F$95)</f>
        <v>37840</v>
      </c>
    </row>
    <row r="11" spans="1:11" s="44" customFormat="1">
      <c r="A11" s="91" t="s">
        <v>176</v>
      </c>
      <c r="B11" s="45" t="s">
        <v>193</v>
      </c>
      <c r="C11" s="45" t="s">
        <v>23</v>
      </c>
      <c r="D11" s="92">
        <v>46966</v>
      </c>
      <c r="E11" s="94">
        <v>39.799999999999997</v>
      </c>
      <c r="F11" s="74">
        <v>60</v>
      </c>
      <c r="G11" s="77"/>
      <c r="H11" s="75"/>
      <c r="I11" s="111"/>
      <c r="J11" s="29" t="s">
        <v>27</v>
      </c>
      <c r="K11" s="28">
        <f>SUMIF($C$6:$C$95,"NORTH DAKOTA",$F$6:$F$95)</f>
        <v>242</v>
      </c>
    </row>
    <row r="12" spans="1:11">
      <c r="A12" s="91" t="s">
        <v>177</v>
      </c>
      <c r="B12" s="45" t="s">
        <v>193</v>
      </c>
      <c r="C12" s="45" t="s">
        <v>23</v>
      </c>
      <c r="D12" s="92">
        <v>46966</v>
      </c>
      <c r="E12" s="94">
        <v>80</v>
      </c>
      <c r="F12" s="74">
        <v>120</v>
      </c>
      <c r="G12" s="77"/>
      <c r="H12" s="75"/>
      <c r="J12" s="42" t="s">
        <v>11</v>
      </c>
      <c r="K12" s="43">
        <f>SUMIF($C$6:$C$95,"LOUISIANA",$F$6:$F$95)</f>
        <v>46</v>
      </c>
    </row>
    <row r="13" spans="1:11">
      <c r="A13" s="91" t="s">
        <v>178</v>
      </c>
      <c r="B13" s="45" t="s">
        <v>193</v>
      </c>
      <c r="C13" s="45" t="s">
        <v>23</v>
      </c>
      <c r="D13" s="92">
        <v>46966</v>
      </c>
      <c r="E13" s="94">
        <v>364.38</v>
      </c>
      <c r="F13" s="74">
        <v>547.5</v>
      </c>
      <c r="G13" s="77"/>
      <c r="H13" s="75"/>
      <c r="J13" s="29" t="s">
        <v>164</v>
      </c>
      <c r="K13" s="28">
        <f>SUMIF($C$6:$C$95,"COLORADO",$F$6:$F$95)</f>
        <v>46086</v>
      </c>
    </row>
    <row r="14" spans="1:11">
      <c r="A14" s="91" t="s">
        <v>179</v>
      </c>
      <c r="B14" s="45" t="s">
        <v>193</v>
      </c>
      <c r="C14" s="45" t="s">
        <v>23</v>
      </c>
      <c r="D14" s="92">
        <v>46966</v>
      </c>
      <c r="E14" s="94">
        <v>122.38</v>
      </c>
      <c r="F14" s="74">
        <v>184.5</v>
      </c>
      <c r="G14" s="77"/>
      <c r="H14" s="75"/>
      <c r="J14" s="42" t="s">
        <v>166</v>
      </c>
      <c r="K14" s="28">
        <f>SUMIF($C$6:$C$95,"UTAH",$F$6:$F$95)</f>
        <v>11223</v>
      </c>
    </row>
    <row r="15" spans="1:11" ht="15" thickBot="1">
      <c r="A15" s="91" t="s">
        <v>180</v>
      </c>
      <c r="B15" s="45" t="s">
        <v>193</v>
      </c>
      <c r="C15" s="45" t="s">
        <v>23</v>
      </c>
      <c r="D15" s="92">
        <v>46966</v>
      </c>
      <c r="E15" s="94">
        <v>40</v>
      </c>
      <c r="F15" s="74">
        <v>60</v>
      </c>
      <c r="G15" s="77"/>
      <c r="H15" s="75"/>
      <c r="J15" s="70"/>
      <c r="K15" s="69">
        <f>SUM(K9:K14)</f>
        <v>97849</v>
      </c>
    </row>
    <row r="16" spans="1:11" ht="15" thickTop="1">
      <c r="A16" s="91" t="s">
        <v>181</v>
      </c>
      <c r="B16" s="45" t="s">
        <v>193</v>
      </c>
      <c r="C16" s="45" t="s">
        <v>23</v>
      </c>
      <c r="D16" s="92">
        <v>46966</v>
      </c>
      <c r="E16" s="94">
        <v>67.5</v>
      </c>
      <c r="F16" s="74">
        <v>102</v>
      </c>
      <c r="G16" s="77"/>
      <c r="H16" s="75"/>
    </row>
    <row r="17" spans="1:11">
      <c r="A17" s="91" t="s">
        <v>182</v>
      </c>
      <c r="B17" s="45" t="s">
        <v>193</v>
      </c>
      <c r="C17" s="45" t="s">
        <v>23</v>
      </c>
      <c r="D17" s="92">
        <v>46966</v>
      </c>
      <c r="E17" s="94">
        <v>40</v>
      </c>
      <c r="F17" s="74">
        <v>60</v>
      </c>
      <c r="G17" s="77"/>
      <c r="H17" s="75"/>
      <c r="J17" s="20"/>
      <c r="K17" s="20"/>
    </row>
    <row r="18" spans="1:11">
      <c r="A18" s="91" t="s">
        <v>183</v>
      </c>
      <c r="B18" s="45" t="s">
        <v>193</v>
      </c>
      <c r="C18" s="45" t="s">
        <v>23</v>
      </c>
      <c r="D18" s="92">
        <v>46966</v>
      </c>
      <c r="E18" s="94">
        <v>40</v>
      </c>
      <c r="F18" s="74">
        <v>60</v>
      </c>
      <c r="G18" s="77"/>
      <c r="H18" s="75"/>
      <c r="J18" s="20"/>
      <c r="K18" s="20"/>
    </row>
    <row r="19" spans="1:11">
      <c r="A19" s="91" t="s">
        <v>184</v>
      </c>
      <c r="B19" s="45" t="s">
        <v>193</v>
      </c>
      <c r="C19" s="45" t="s">
        <v>23</v>
      </c>
      <c r="D19" s="92">
        <v>46966</v>
      </c>
      <c r="E19" s="94">
        <v>80</v>
      </c>
      <c r="F19" s="74">
        <v>120</v>
      </c>
      <c r="G19" s="77"/>
      <c r="H19" s="75"/>
      <c r="J19" s="20"/>
      <c r="K19" s="71"/>
    </row>
    <row r="20" spans="1:11">
      <c r="A20" s="91" t="s">
        <v>185</v>
      </c>
      <c r="B20" s="45" t="s">
        <v>193</v>
      </c>
      <c r="C20" s="45" t="s">
        <v>23</v>
      </c>
      <c r="D20" s="92">
        <v>46966</v>
      </c>
      <c r="E20" s="94">
        <v>120</v>
      </c>
      <c r="F20" s="74">
        <v>180</v>
      </c>
      <c r="G20" s="77"/>
      <c r="H20" s="75"/>
    </row>
    <row r="21" spans="1:11">
      <c r="A21" s="91" t="s">
        <v>186</v>
      </c>
      <c r="B21" s="45" t="s">
        <v>193</v>
      </c>
      <c r="C21" s="45" t="s">
        <v>23</v>
      </c>
      <c r="D21" s="92">
        <v>46966</v>
      </c>
      <c r="E21" s="94">
        <v>80</v>
      </c>
      <c r="F21" s="74">
        <v>120</v>
      </c>
      <c r="G21" s="77"/>
      <c r="H21" s="75"/>
    </row>
    <row r="22" spans="1:11">
      <c r="A22" s="91" t="s">
        <v>187</v>
      </c>
      <c r="B22" s="45" t="s">
        <v>193</v>
      </c>
      <c r="C22" s="45" t="s">
        <v>23</v>
      </c>
      <c r="D22" s="92">
        <v>46966</v>
      </c>
      <c r="E22" s="94">
        <v>40</v>
      </c>
      <c r="F22" s="74">
        <v>60</v>
      </c>
      <c r="G22" s="77"/>
      <c r="H22" s="75"/>
    </row>
    <row r="23" spans="1:11">
      <c r="A23" s="91" t="s">
        <v>189</v>
      </c>
      <c r="B23" s="45" t="s">
        <v>193</v>
      </c>
      <c r="C23" s="45" t="s">
        <v>23</v>
      </c>
      <c r="D23" s="92">
        <v>46966</v>
      </c>
      <c r="E23" s="94">
        <v>39.590000000000003</v>
      </c>
      <c r="F23" s="74">
        <v>60</v>
      </c>
      <c r="G23" s="77">
        <f>SUM(F11:F23)</f>
        <v>1734</v>
      </c>
      <c r="H23" s="75"/>
    </row>
    <row r="24" spans="1:11" s="44" customFormat="1">
      <c r="A24" s="91"/>
      <c r="B24" s="45"/>
      <c r="C24" s="45"/>
      <c r="D24" s="92"/>
      <c r="E24" s="94"/>
      <c r="F24" s="74"/>
      <c r="G24" s="77"/>
      <c r="H24" s="75"/>
      <c r="I24" s="105"/>
    </row>
    <row r="25" spans="1:11">
      <c r="A25" s="91" t="s">
        <v>131</v>
      </c>
      <c r="B25" s="45" t="s">
        <v>163</v>
      </c>
      <c r="C25" s="45" t="s">
        <v>164</v>
      </c>
      <c r="D25" s="92">
        <v>46600</v>
      </c>
      <c r="E25" s="94">
        <v>1787.82</v>
      </c>
      <c r="F25" s="74">
        <v>2682</v>
      </c>
      <c r="G25" s="77"/>
      <c r="H25" s="58"/>
    </row>
    <row r="26" spans="1:11">
      <c r="A26" s="91" t="s">
        <v>132</v>
      </c>
      <c r="B26" s="45" t="s">
        <v>163</v>
      </c>
      <c r="C26" s="45" t="s">
        <v>164</v>
      </c>
      <c r="D26" s="92">
        <v>46600</v>
      </c>
      <c r="E26" s="94">
        <v>1808.82</v>
      </c>
      <c r="F26" s="74">
        <v>2713.5</v>
      </c>
      <c r="G26" s="77"/>
      <c r="H26" s="58"/>
    </row>
    <row r="27" spans="1:11" s="44" customFormat="1">
      <c r="A27" s="91" t="s">
        <v>133</v>
      </c>
      <c r="B27" s="45" t="s">
        <v>163</v>
      </c>
      <c r="C27" s="45" t="s">
        <v>164</v>
      </c>
      <c r="D27" s="92">
        <v>46600</v>
      </c>
      <c r="E27" s="94">
        <v>1873.26</v>
      </c>
      <c r="F27" s="74">
        <v>2811</v>
      </c>
      <c r="G27" s="77"/>
      <c r="H27" s="58"/>
      <c r="I27" s="105"/>
    </row>
    <row r="28" spans="1:11">
      <c r="A28" s="91" t="s">
        <v>134</v>
      </c>
      <c r="B28" s="45" t="s">
        <v>163</v>
      </c>
      <c r="C28" s="45" t="s">
        <v>164</v>
      </c>
      <c r="D28" s="92">
        <v>46600</v>
      </c>
      <c r="E28" s="94">
        <v>1917.52</v>
      </c>
      <c r="F28" s="74">
        <v>2877</v>
      </c>
      <c r="G28" s="77"/>
      <c r="H28" s="75"/>
    </row>
    <row r="29" spans="1:11">
      <c r="A29" s="91" t="s">
        <v>135</v>
      </c>
      <c r="B29" s="45" t="s">
        <v>163</v>
      </c>
      <c r="C29" s="45" t="s">
        <v>164</v>
      </c>
      <c r="D29" s="92">
        <v>46600</v>
      </c>
      <c r="E29" s="94">
        <v>1914.96</v>
      </c>
      <c r="F29" s="74">
        <v>2872.5</v>
      </c>
      <c r="G29" s="77"/>
      <c r="H29" s="75"/>
    </row>
    <row r="30" spans="1:11">
      <c r="A30" s="91" t="s">
        <v>136</v>
      </c>
      <c r="B30" s="45" t="s">
        <v>163</v>
      </c>
      <c r="C30" s="45" t="s">
        <v>164</v>
      </c>
      <c r="D30" s="92">
        <v>46600</v>
      </c>
      <c r="E30" s="94">
        <v>1834.59</v>
      </c>
      <c r="F30" s="74">
        <v>2752.5</v>
      </c>
      <c r="G30" s="77"/>
      <c r="H30" s="75"/>
    </row>
    <row r="31" spans="1:11">
      <c r="A31" s="91" t="s">
        <v>137</v>
      </c>
      <c r="B31" s="45" t="s">
        <v>163</v>
      </c>
      <c r="C31" s="45" t="s">
        <v>164</v>
      </c>
      <c r="D31" s="92">
        <v>46600</v>
      </c>
      <c r="E31" s="94">
        <v>640</v>
      </c>
      <c r="F31" s="74">
        <v>960</v>
      </c>
      <c r="G31" s="77"/>
      <c r="H31" s="75"/>
    </row>
    <row r="32" spans="1:11">
      <c r="A32" s="91" t="s">
        <v>138</v>
      </c>
      <c r="B32" s="45" t="s">
        <v>163</v>
      </c>
      <c r="C32" s="45" t="s">
        <v>164</v>
      </c>
      <c r="D32" s="92">
        <v>46600</v>
      </c>
      <c r="E32" s="94">
        <v>1440</v>
      </c>
      <c r="F32" s="74">
        <v>2160</v>
      </c>
      <c r="G32" s="77"/>
      <c r="H32" s="75"/>
    </row>
    <row r="33" spans="1:9">
      <c r="A33" s="91" t="s">
        <v>139</v>
      </c>
      <c r="B33" s="45" t="s">
        <v>163</v>
      </c>
      <c r="C33" s="45" t="s">
        <v>164</v>
      </c>
      <c r="D33" s="92">
        <v>46600</v>
      </c>
      <c r="E33" s="94">
        <v>2230</v>
      </c>
      <c r="F33" s="74">
        <v>3345</v>
      </c>
      <c r="G33" s="77"/>
      <c r="H33" s="75"/>
    </row>
    <row r="34" spans="1:9" s="44" customFormat="1">
      <c r="A34" s="91" t="s">
        <v>140</v>
      </c>
      <c r="B34" s="45" t="s">
        <v>163</v>
      </c>
      <c r="C34" s="45" t="s">
        <v>164</v>
      </c>
      <c r="D34" s="92">
        <v>46600</v>
      </c>
      <c r="E34" s="94">
        <v>1920.4</v>
      </c>
      <c r="F34" s="74">
        <v>2881.5</v>
      </c>
      <c r="G34" s="77"/>
      <c r="H34" s="75"/>
      <c r="I34" s="105"/>
    </row>
    <row r="35" spans="1:9">
      <c r="A35" s="91" t="s">
        <v>141</v>
      </c>
      <c r="B35" s="45" t="s">
        <v>163</v>
      </c>
      <c r="C35" s="45" t="s">
        <v>164</v>
      </c>
      <c r="D35" s="92">
        <v>46600</v>
      </c>
      <c r="E35" s="94">
        <v>2164.84</v>
      </c>
      <c r="F35" s="74">
        <v>3247.5</v>
      </c>
      <c r="G35" s="77"/>
      <c r="H35" s="76"/>
    </row>
    <row r="36" spans="1:9" s="44" customFormat="1">
      <c r="A36" s="91" t="s">
        <v>142</v>
      </c>
      <c r="B36" s="45" t="s">
        <v>163</v>
      </c>
      <c r="C36" s="45" t="s">
        <v>164</v>
      </c>
      <c r="D36" s="92">
        <v>46600</v>
      </c>
      <c r="E36" s="94">
        <v>1263.08</v>
      </c>
      <c r="F36" s="74">
        <v>1896</v>
      </c>
      <c r="G36" s="77"/>
      <c r="H36" s="76"/>
      <c r="I36" s="105"/>
    </row>
    <row r="37" spans="1:9">
      <c r="A37" s="91" t="s">
        <v>143</v>
      </c>
      <c r="B37" s="45" t="s">
        <v>163</v>
      </c>
      <c r="C37" s="45" t="s">
        <v>164</v>
      </c>
      <c r="D37" s="92">
        <v>46600</v>
      </c>
      <c r="E37" s="94">
        <v>799.92</v>
      </c>
      <c r="F37" s="74">
        <v>1200</v>
      </c>
      <c r="G37" s="77"/>
      <c r="H37" s="57"/>
    </row>
    <row r="38" spans="1:9" s="44" customFormat="1">
      <c r="A38" s="91" t="s">
        <v>144</v>
      </c>
      <c r="B38" s="45" t="s">
        <v>163</v>
      </c>
      <c r="C38" s="45" t="s">
        <v>164</v>
      </c>
      <c r="D38" s="92">
        <v>46600</v>
      </c>
      <c r="E38" s="94">
        <v>880</v>
      </c>
      <c r="F38" s="74">
        <v>1320</v>
      </c>
      <c r="G38" s="77"/>
      <c r="H38" s="76"/>
      <c r="I38" s="105"/>
    </row>
    <row r="39" spans="1:9">
      <c r="A39" s="91" t="s">
        <v>145</v>
      </c>
      <c r="B39" s="45" t="s">
        <v>163</v>
      </c>
      <c r="C39" s="45" t="s">
        <v>164</v>
      </c>
      <c r="D39" s="92">
        <v>46600</v>
      </c>
      <c r="E39" s="94">
        <v>870.79</v>
      </c>
      <c r="F39" s="74">
        <v>1306.5</v>
      </c>
      <c r="G39" s="77"/>
      <c r="H39" s="76"/>
    </row>
    <row r="40" spans="1:9">
      <c r="A40" s="91" t="s">
        <v>146</v>
      </c>
      <c r="B40" s="45" t="s">
        <v>163</v>
      </c>
      <c r="C40" s="45" t="s">
        <v>164</v>
      </c>
      <c r="D40" s="92">
        <v>46600</v>
      </c>
      <c r="E40" s="94">
        <v>880</v>
      </c>
      <c r="F40" s="74">
        <v>1320</v>
      </c>
      <c r="G40" s="77"/>
      <c r="H40" s="75"/>
    </row>
    <row r="41" spans="1:9">
      <c r="A41" s="91" t="s">
        <v>147</v>
      </c>
      <c r="B41" s="45" t="s">
        <v>163</v>
      </c>
      <c r="C41" s="45" t="s">
        <v>164</v>
      </c>
      <c r="D41" s="92">
        <v>46600</v>
      </c>
      <c r="E41" s="94">
        <v>200.32</v>
      </c>
      <c r="F41" s="74">
        <v>301.5</v>
      </c>
      <c r="G41" s="77"/>
      <c r="H41" s="75"/>
    </row>
    <row r="42" spans="1:9">
      <c r="A42" s="91" t="s">
        <v>148</v>
      </c>
      <c r="B42" s="45" t="s">
        <v>163</v>
      </c>
      <c r="C42" s="45" t="s">
        <v>164</v>
      </c>
      <c r="D42" s="92">
        <v>46600</v>
      </c>
      <c r="E42" s="94">
        <v>1400.84</v>
      </c>
      <c r="F42" s="74">
        <v>2101.5</v>
      </c>
      <c r="G42" s="77"/>
      <c r="H42" s="75"/>
    </row>
    <row r="43" spans="1:9">
      <c r="A43" s="91" t="s">
        <v>149</v>
      </c>
      <c r="B43" s="45" t="s">
        <v>163</v>
      </c>
      <c r="C43" s="45" t="s">
        <v>164</v>
      </c>
      <c r="D43" s="92">
        <v>46600</v>
      </c>
      <c r="E43" s="94">
        <v>800</v>
      </c>
      <c r="F43" s="74">
        <v>1200</v>
      </c>
      <c r="G43" s="77"/>
      <c r="H43" s="75"/>
    </row>
    <row r="44" spans="1:9">
      <c r="A44" s="91" t="s">
        <v>150</v>
      </c>
      <c r="B44" s="45" t="s">
        <v>163</v>
      </c>
      <c r="C44" s="45" t="s">
        <v>164</v>
      </c>
      <c r="D44" s="92">
        <v>46600</v>
      </c>
      <c r="E44" s="95">
        <v>1274.56</v>
      </c>
      <c r="F44" s="74">
        <v>1912.5</v>
      </c>
      <c r="G44" s="77"/>
      <c r="H44" s="75"/>
    </row>
    <row r="45" spans="1:9">
      <c r="A45" s="91" t="s">
        <v>151</v>
      </c>
      <c r="B45" s="45" t="s">
        <v>163</v>
      </c>
      <c r="C45" s="45" t="s">
        <v>164</v>
      </c>
      <c r="D45" s="92">
        <v>46600</v>
      </c>
      <c r="E45" s="94">
        <v>1920</v>
      </c>
      <c r="F45" s="74">
        <v>2880</v>
      </c>
      <c r="G45" s="77"/>
      <c r="H45" s="75"/>
    </row>
    <row r="46" spans="1:9">
      <c r="A46" s="91" t="s">
        <v>152</v>
      </c>
      <c r="B46" s="45" t="s">
        <v>163</v>
      </c>
      <c r="C46" s="45" t="s">
        <v>164</v>
      </c>
      <c r="D46" s="92">
        <v>46600</v>
      </c>
      <c r="E46" s="95">
        <v>460.16</v>
      </c>
      <c r="F46" s="74">
        <v>691.5</v>
      </c>
      <c r="G46" s="77"/>
      <c r="H46" s="75"/>
    </row>
    <row r="47" spans="1:9">
      <c r="A47" s="91" t="s">
        <v>153</v>
      </c>
      <c r="B47" s="45" t="s">
        <v>163</v>
      </c>
      <c r="C47" s="45" t="s">
        <v>164</v>
      </c>
      <c r="D47" s="92">
        <v>46600</v>
      </c>
      <c r="E47" s="94">
        <v>151.68</v>
      </c>
      <c r="F47" s="74">
        <v>228</v>
      </c>
      <c r="G47" s="77"/>
      <c r="H47" s="75"/>
    </row>
    <row r="48" spans="1:9">
      <c r="A48" s="91" t="s">
        <v>154</v>
      </c>
      <c r="B48" s="45" t="s">
        <v>163</v>
      </c>
      <c r="C48" s="45" t="s">
        <v>164</v>
      </c>
      <c r="D48" s="92">
        <v>46600</v>
      </c>
      <c r="E48" s="94">
        <v>283.36</v>
      </c>
      <c r="F48" s="74">
        <v>426</v>
      </c>
      <c r="G48" s="77">
        <f>SUM(F25:F48)</f>
        <v>46086</v>
      </c>
      <c r="H48" s="75"/>
    </row>
    <row r="49" spans="1:10" s="44" customFormat="1">
      <c r="A49" s="91"/>
      <c r="B49" s="45"/>
      <c r="C49" s="45"/>
      <c r="D49" s="92"/>
      <c r="E49" s="94"/>
      <c r="F49" s="74"/>
      <c r="G49" s="77"/>
      <c r="H49" s="75"/>
      <c r="I49" s="105"/>
    </row>
    <row r="50" spans="1:10">
      <c r="A50" s="91" t="s">
        <v>127</v>
      </c>
      <c r="B50" s="45" t="s">
        <v>191</v>
      </c>
      <c r="C50" s="45" t="s">
        <v>11</v>
      </c>
      <c r="D50" s="92">
        <v>45139</v>
      </c>
      <c r="E50" s="94">
        <v>22.16</v>
      </c>
      <c r="F50" s="74">
        <v>46</v>
      </c>
      <c r="G50" s="77">
        <f>F50</f>
        <v>46</v>
      </c>
      <c r="H50" s="58"/>
    </row>
    <row r="51" spans="1:10" s="44" customFormat="1">
      <c r="A51" s="91"/>
      <c r="B51" s="45"/>
      <c r="C51" s="45"/>
      <c r="D51" s="92"/>
      <c r="E51" s="94"/>
      <c r="F51" s="74"/>
      <c r="G51" s="77"/>
      <c r="H51" s="58"/>
      <c r="I51" s="105"/>
    </row>
    <row r="52" spans="1:10" ht="56">
      <c r="A52" s="90" t="s">
        <v>168</v>
      </c>
      <c r="B52" s="82" t="s">
        <v>190</v>
      </c>
      <c r="C52" s="82" t="s">
        <v>25</v>
      </c>
      <c r="D52" s="83">
        <v>44774</v>
      </c>
      <c r="E52" s="85">
        <v>2414.88</v>
      </c>
      <c r="F52" s="74">
        <v>4830</v>
      </c>
      <c r="G52" s="77"/>
      <c r="H52" s="75"/>
      <c r="I52" s="105" t="s">
        <v>235</v>
      </c>
    </row>
    <row r="53" spans="1:10" ht="56">
      <c r="A53" s="90" t="s">
        <v>169</v>
      </c>
      <c r="B53" s="82" t="s">
        <v>190</v>
      </c>
      <c r="C53" s="82" t="s">
        <v>25</v>
      </c>
      <c r="D53" s="83">
        <v>44774</v>
      </c>
      <c r="E53" s="85">
        <v>1640.72</v>
      </c>
      <c r="F53" s="74">
        <v>3282</v>
      </c>
      <c r="G53" s="77"/>
      <c r="H53" s="75"/>
      <c r="I53" s="105" t="s">
        <v>235</v>
      </c>
    </row>
    <row r="54" spans="1:10" s="44" customFormat="1" ht="56">
      <c r="A54" s="90" t="s">
        <v>170</v>
      </c>
      <c r="B54" s="82" t="s">
        <v>190</v>
      </c>
      <c r="C54" s="82" t="s">
        <v>25</v>
      </c>
      <c r="D54" s="83">
        <v>44774</v>
      </c>
      <c r="E54" s="85">
        <v>80</v>
      </c>
      <c r="F54" s="74">
        <v>160</v>
      </c>
      <c r="G54" s="77"/>
      <c r="H54" s="75"/>
      <c r="I54" s="105" t="s">
        <v>235</v>
      </c>
    </row>
    <row r="55" spans="1:10" ht="56">
      <c r="A55" s="90" t="s">
        <v>171</v>
      </c>
      <c r="B55" s="82" t="s">
        <v>190</v>
      </c>
      <c r="C55" s="82" t="s">
        <v>25</v>
      </c>
      <c r="D55" s="83">
        <v>44774</v>
      </c>
      <c r="E55" s="85">
        <v>200</v>
      </c>
      <c r="F55" s="74">
        <v>400</v>
      </c>
      <c r="G55" s="77"/>
      <c r="H55" s="75"/>
      <c r="I55" s="105" t="s">
        <v>235</v>
      </c>
    </row>
    <row r="56" spans="1:10" s="44" customFormat="1" ht="56">
      <c r="A56" s="90" t="s">
        <v>172</v>
      </c>
      <c r="B56" s="82" t="s">
        <v>190</v>
      </c>
      <c r="C56" s="82" t="s">
        <v>25</v>
      </c>
      <c r="D56" s="83">
        <v>44774</v>
      </c>
      <c r="E56" s="85">
        <v>40</v>
      </c>
      <c r="F56" s="74">
        <v>80</v>
      </c>
      <c r="G56" s="77">
        <f>SUM(F52:F56)</f>
        <v>8752</v>
      </c>
      <c r="H56" s="75"/>
      <c r="I56" s="105" t="s">
        <v>235</v>
      </c>
    </row>
    <row r="57" spans="1:10" s="44" customFormat="1">
      <c r="A57" s="90"/>
      <c r="B57" s="82"/>
      <c r="C57" s="82"/>
      <c r="D57" s="83"/>
      <c r="E57" s="85"/>
      <c r="F57" s="74"/>
      <c r="G57" s="77"/>
      <c r="H57" s="75"/>
      <c r="I57" s="105"/>
    </row>
    <row r="58" spans="1:10" ht="28">
      <c r="A58" s="80" t="s">
        <v>59</v>
      </c>
      <c r="B58" s="81" t="s">
        <v>60</v>
      </c>
      <c r="C58" s="82" t="s">
        <v>25</v>
      </c>
      <c r="D58" s="83">
        <v>44409</v>
      </c>
      <c r="E58" s="84">
        <v>359.33</v>
      </c>
      <c r="F58" s="74">
        <v>720</v>
      </c>
      <c r="G58" s="74"/>
      <c r="H58" s="75"/>
      <c r="I58" s="105" t="s">
        <v>234</v>
      </c>
      <c r="J58" t="s">
        <v>242</v>
      </c>
    </row>
    <row r="59" spans="1:10" ht="28">
      <c r="A59" s="80" t="s">
        <v>61</v>
      </c>
      <c r="B59" s="81" t="s">
        <v>60</v>
      </c>
      <c r="C59" s="82" t="s">
        <v>25</v>
      </c>
      <c r="D59" s="83">
        <v>44409</v>
      </c>
      <c r="E59" s="84">
        <v>399.53</v>
      </c>
      <c r="F59" s="74">
        <v>800</v>
      </c>
      <c r="G59" s="77"/>
      <c r="H59" s="75"/>
      <c r="I59" s="105" t="s">
        <v>234</v>
      </c>
    </row>
    <row r="60" spans="1:10" ht="28">
      <c r="A60" s="80" t="s">
        <v>62</v>
      </c>
      <c r="B60" s="81" t="s">
        <v>60</v>
      </c>
      <c r="C60" s="82" t="s">
        <v>25</v>
      </c>
      <c r="D60" s="83">
        <v>44409</v>
      </c>
      <c r="E60" s="84">
        <v>1236.33</v>
      </c>
      <c r="F60" s="74">
        <v>2474</v>
      </c>
      <c r="G60" s="77"/>
      <c r="H60" s="75"/>
      <c r="I60" s="105" t="s">
        <v>234</v>
      </c>
    </row>
    <row r="61" spans="1:10" ht="28">
      <c r="A61" s="80" t="s">
        <v>63</v>
      </c>
      <c r="B61" s="81" t="s">
        <v>60</v>
      </c>
      <c r="C61" s="82" t="s">
        <v>25</v>
      </c>
      <c r="D61" s="83">
        <v>44409</v>
      </c>
      <c r="E61" s="84">
        <v>1278</v>
      </c>
      <c r="F61" s="74">
        <v>2556</v>
      </c>
      <c r="G61" s="77"/>
      <c r="H61" s="75"/>
      <c r="I61" s="105" t="s">
        <v>234</v>
      </c>
    </row>
    <row r="62" spans="1:10" ht="28">
      <c r="A62" s="80" t="s">
        <v>64</v>
      </c>
      <c r="B62" s="81" t="s">
        <v>60</v>
      </c>
      <c r="C62" s="82" t="s">
        <v>25</v>
      </c>
      <c r="D62" s="83">
        <v>44409</v>
      </c>
      <c r="E62" s="84">
        <v>1277.4000000000001</v>
      </c>
      <c r="F62" s="74">
        <v>2556</v>
      </c>
      <c r="G62" s="77"/>
      <c r="H62" s="75"/>
      <c r="I62" s="105" t="s">
        <v>234</v>
      </c>
    </row>
    <row r="63" spans="1:10" s="44" customFormat="1" ht="28">
      <c r="A63" s="80" t="s">
        <v>65</v>
      </c>
      <c r="B63" s="81" t="s">
        <v>60</v>
      </c>
      <c r="C63" s="82" t="s">
        <v>25</v>
      </c>
      <c r="D63" s="83">
        <v>44409</v>
      </c>
      <c r="E63" s="84">
        <v>1101.6500000000001</v>
      </c>
      <c r="F63" s="74">
        <v>2204</v>
      </c>
      <c r="G63" s="77"/>
      <c r="H63" s="75"/>
      <c r="I63" s="105" t="s">
        <v>234</v>
      </c>
    </row>
    <row r="64" spans="1:10" ht="28">
      <c r="A64" s="80" t="s">
        <v>66</v>
      </c>
      <c r="B64" s="81" t="s">
        <v>60</v>
      </c>
      <c r="C64" s="82" t="s">
        <v>25</v>
      </c>
      <c r="D64" s="83">
        <v>44409</v>
      </c>
      <c r="E64" s="84">
        <v>635.04999999999995</v>
      </c>
      <c r="F64" s="74">
        <v>1272</v>
      </c>
      <c r="G64" s="77">
        <f>SUM(F58:F64)</f>
        <v>12582</v>
      </c>
      <c r="H64" s="75"/>
      <c r="I64" s="105" t="s">
        <v>234</v>
      </c>
    </row>
    <row r="65" spans="1:9" s="44" customFormat="1">
      <c r="A65" s="80"/>
      <c r="B65" s="81"/>
      <c r="C65" s="82"/>
      <c r="D65" s="83"/>
      <c r="E65" s="84"/>
      <c r="F65" s="74"/>
      <c r="G65" s="77"/>
      <c r="H65" s="75"/>
      <c r="I65" s="105"/>
    </row>
    <row r="66" spans="1:9" ht="28">
      <c r="A66" s="80" t="s">
        <v>67</v>
      </c>
      <c r="B66" s="81" t="s">
        <v>68</v>
      </c>
      <c r="C66" s="82" t="s">
        <v>25</v>
      </c>
      <c r="D66" s="83">
        <v>44409</v>
      </c>
      <c r="E66" s="84">
        <v>640</v>
      </c>
      <c r="F66" s="74">
        <v>1280</v>
      </c>
      <c r="G66" s="74"/>
      <c r="H66" s="75"/>
      <c r="I66" s="105" t="s">
        <v>234</v>
      </c>
    </row>
    <row r="67" spans="1:9" ht="28">
      <c r="A67" s="80" t="s">
        <v>69</v>
      </c>
      <c r="B67" s="81" t="s">
        <v>68</v>
      </c>
      <c r="C67" s="82" t="s">
        <v>25</v>
      </c>
      <c r="D67" s="83">
        <v>44409</v>
      </c>
      <c r="E67" s="84">
        <v>537.44000000000005</v>
      </c>
      <c r="F67" s="74">
        <v>1076</v>
      </c>
      <c r="G67" s="74"/>
      <c r="H67" s="75"/>
      <c r="I67" s="105" t="s">
        <v>234</v>
      </c>
    </row>
    <row r="68" spans="1:9" ht="28">
      <c r="A68" s="80" t="s">
        <v>70</v>
      </c>
      <c r="B68" s="81" t="s">
        <v>68</v>
      </c>
      <c r="C68" s="82" t="s">
        <v>25</v>
      </c>
      <c r="D68" s="83">
        <v>44409</v>
      </c>
      <c r="E68" s="84">
        <v>1154.53</v>
      </c>
      <c r="F68" s="74">
        <v>2310</v>
      </c>
      <c r="G68" s="77"/>
      <c r="H68" s="75"/>
      <c r="I68" s="105" t="s">
        <v>234</v>
      </c>
    </row>
    <row r="69" spans="1:9" ht="28">
      <c r="A69" s="80" t="s">
        <v>71</v>
      </c>
      <c r="B69" s="81" t="s">
        <v>68</v>
      </c>
      <c r="C69" s="82" t="s">
        <v>25</v>
      </c>
      <c r="D69" s="83">
        <v>44409</v>
      </c>
      <c r="E69" s="84">
        <v>804.76</v>
      </c>
      <c r="F69" s="74">
        <v>1610</v>
      </c>
      <c r="G69" s="77"/>
      <c r="H69" s="75"/>
      <c r="I69" s="105" t="s">
        <v>234</v>
      </c>
    </row>
    <row r="70" spans="1:9" ht="28">
      <c r="A70" s="80" t="s">
        <v>72</v>
      </c>
      <c r="B70" s="81" t="s">
        <v>68</v>
      </c>
      <c r="C70" s="82" t="s">
        <v>25</v>
      </c>
      <c r="D70" s="83">
        <v>44409</v>
      </c>
      <c r="E70" s="84">
        <v>957.28</v>
      </c>
      <c r="F70" s="74">
        <v>1916</v>
      </c>
      <c r="G70" s="77"/>
      <c r="H70" s="75"/>
      <c r="I70" s="105" t="s">
        <v>234</v>
      </c>
    </row>
    <row r="71" spans="1:9" s="44" customFormat="1" ht="28">
      <c r="A71" s="80" t="s">
        <v>73</v>
      </c>
      <c r="B71" s="81" t="s">
        <v>68</v>
      </c>
      <c r="C71" s="82" t="s">
        <v>25</v>
      </c>
      <c r="D71" s="83">
        <v>44409</v>
      </c>
      <c r="E71" s="84">
        <v>1002.97</v>
      </c>
      <c r="F71" s="74">
        <v>2006</v>
      </c>
      <c r="G71" s="77"/>
      <c r="H71" s="75"/>
      <c r="I71" s="105" t="s">
        <v>234</v>
      </c>
    </row>
    <row r="72" spans="1:9" ht="28">
      <c r="A72" s="80" t="s">
        <v>74</v>
      </c>
      <c r="B72" s="81" t="s">
        <v>68</v>
      </c>
      <c r="C72" s="82" t="s">
        <v>25</v>
      </c>
      <c r="D72" s="83">
        <v>44409</v>
      </c>
      <c r="E72" s="84">
        <v>993.08</v>
      </c>
      <c r="F72" s="74">
        <v>1988</v>
      </c>
      <c r="G72" s="77"/>
      <c r="H72" s="75"/>
      <c r="I72" s="105" t="s">
        <v>234</v>
      </c>
    </row>
    <row r="73" spans="1:9" ht="28">
      <c r="A73" s="80" t="s">
        <v>75</v>
      </c>
      <c r="B73" s="81" t="s">
        <v>221</v>
      </c>
      <c r="C73" s="82" t="s">
        <v>25</v>
      </c>
      <c r="D73" s="83">
        <v>44409</v>
      </c>
      <c r="E73" s="84">
        <v>1324.52</v>
      </c>
      <c r="F73" s="74">
        <v>2650</v>
      </c>
      <c r="G73" s="77"/>
      <c r="H73" s="75"/>
      <c r="I73" s="105" t="s">
        <v>234</v>
      </c>
    </row>
    <row r="74" spans="1:9" ht="28">
      <c r="A74" s="80" t="s">
        <v>76</v>
      </c>
      <c r="B74" s="81" t="s">
        <v>221</v>
      </c>
      <c r="C74" s="82" t="s">
        <v>25</v>
      </c>
      <c r="D74" s="83">
        <v>44409</v>
      </c>
      <c r="E74" s="84">
        <v>834.25</v>
      </c>
      <c r="F74" s="74">
        <v>1670</v>
      </c>
      <c r="G74" s="77">
        <f>SUM(F66:F74)</f>
        <v>16506</v>
      </c>
      <c r="H74" s="75"/>
      <c r="I74" s="105" t="s">
        <v>234</v>
      </c>
    </row>
    <row r="75" spans="1:9" s="44" customFormat="1">
      <c r="A75" s="80"/>
      <c r="B75" s="81"/>
      <c r="C75" s="82"/>
      <c r="D75" s="83"/>
      <c r="E75" s="84"/>
      <c r="F75" s="74"/>
      <c r="G75" s="77"/>
      <c r="H75" s="75"/>
      <c r="I75" s="105"/>
    </row>
    <row r="76" spans="1:9">
      <c r="A76" s="91" t="s">
        <v>126</v>
      </c>
      <c r="B76" s="45" t="s">
        <v>128</v>
      </c>
      <c r="C76" s="45" t="s">
        <v>27</v>
      </c>
      <c r="D76" s="92">
        <v>44409</v>
      </c>
      <c r="E76" s="93">
        <v>120.69</v>
      </c>
      <c r="F76" s="74">
        <v>242</v>
      </c>
      <c r="G76" s="77">
        <f>F76</f>
        <v>242</v>
      </c>
      <c r="H76" s="75"/>
    </row>
    <row r="77" spans="1:9" s="44" customFormat="1">
      <c r="A77" s="91"/>
      <c r="B77" s="45"/>
      <c r="C77" s="45"/>
      <c r="D77" s="92"/>
      <c r="E77" s="93"/>
      <c r="F77" s="74"/>
      <c r="G77" s="77"/>
      <c r="H77" s="75"/>
      <c r="I77" s="105"/>
    </row>
    <row r="78" spans="1:9">
      <c r="A78" s="91" t="s">
        <v>161</v>
      </c>
      <c r="B78" s="45" t="s">
        <v>167</v>
      </c>
      <c r="C78" s="45" t="s">
        <v>166</v>
      </c>
      <c r="D78" s="92">
        <v>46600</v>
      </c>
      <c r="E78" s="94">
        <v>1239.2</v>
      </c>
      <c r="F78" s="74">
        <v>1860</v>
      </c>
      <c r="G78" s="77"/>
      <c r="H78" s="75"/>
    </row>
    <row r="79" spans="1:9">
      <c r="A79" s="91" t="s">
        <v>162</v>
      </c>
      <c r="B79" s="45" t="s">
        <v>167</v>
      </c>
      <c r="C79" s="45" t="s">
        <v>166</v>
      </c>
      <c r="D79" s="92">
        <v>46600</v>
      </c>
      <c r="E79" s="94">
        <v>1300.17</v>
      </c>
      <c r="F79" s="74">
        <v>1951.5</v>
      </c>
      <c r="G79" s="77">
        <f>SUM(F78:F79)</f>
        <v>3811.5</v>
      </c>
      <c r="H79" s="75"/>
    </row>
    <row r="80" spans="1:9" s="44" customFormat="1">
      <c r="A80" s="91"/>
      <c r="B80" s="45"/>
      <c r="C80" s="45"/>
      <c r="D80" s="92"/>
      <c r="E80" s="94"/>
      <c r="F80" s="74"/>
      <c r="G80" s="77"/>
      <c r="H80" s="75"/>
      <c r="I80" s="105"/>
    </row>
    <row r="81" spans="1:9">
      <c r="A81" s="91" t="s">
        <v>155</v>
      </c>
      <c r="B81" s="45" t="s">
        <v>165</v>
      </c>
      <c r="C81" s="45" t="s">
        <v>166</v>
      </c>
      <c r="D81" s="92">
        <v>46600</v>
      </c>
      <c r="E81" s="94">
        <v>200</v>
      </c>
      <c r="F81" s="74">
        <v>300</v>
      </c>
      <c r="G81" s="77"/>
      <c r="H81" s="75"/>
    </row>
    <row r="82" spans="1:9">
      <c r="A82" s="91" t="s">
        <v>156</v>
      </c>
      <c r="B82" s="45" t="s">
        <v>165</v>
      </c>
      <c r="C82" s="45" t="s">
        <v>166</v>
      </c>
      <c r="D82" s="92">
        <v>46600</v>
      </c>
      <c r="E82" s="94">
        <v>346.74</v>
      </c>
      <c r="F82" s="74">
        <v>520.5</v>
      </c>
      <c r="G82" s="77"/>
      <c r="H82" s="75"/>
    </row>
    <row r="83" spans="1:9">
      <c r="A83" s="91" t="s">
        <v>157</v>
      </c>
      <c r="B83" s="45" t="s">
        <v>165</v>
      </c>
      <c r="C83" s="45" t="s">
        <v>166</v>
      </c>
      <c r="D83" s="92">
        <v>46600</v>
      </c>
      <c r="E83" s="94">
        <v>200</v>
      </c>
      <c r="F83" s="74">
        <v>300</v>
      </c>
      <c r="G83" s="77"/>
      <c r="H83" s="75"/>
    </row>
    <row r="84" spans="1:9" s="44" customFormat="1">
      <c r="A84" s="91" t="s">
        <v>158</v>
      </c>
      <c r="B84" s="45" t="s">
        <v>165</v>
      </c>
      <c r="C84" s="45" t="s">
        <v>166</v>
      </c>
      <c r="D84" s="92">
        <v>46600</v>
      </c>
      <c r="E84" s="94">
        <v>1482.76</v>
      </c>
      <c r="F84" s="74">
        <v>2224.5</v>
      </c>
      <c r="G84" s="77"/>
      <c r="H84" s="75"/>
      <c r="I84" s="105"/>
    </row>
    <row r="85" spans="1:9">
      <c r="A85" s="91" t="s">
        <v>159</v>
      </c>
      <c r="B85" s="45" t="s">
        <v>165</v>
      </c>
      <c r="C85" s="45" t="s">
        <v>166</v>
      </c>
      <c r="D85" s="92">
        <v>46600</v>
      </c>
      <c r="E85" s="94">
        <v>2032.52</v>
      </c>
      <c r="F85" s="74">
        <v>3049.5</v>
      </c>
      <c r="G85" s="77"/>
      <c r="H85" s="75"/>
    </row>
    <row r="86" spans="1:9" s="44" customFormat="1">
      <c r="A86" s="91" t="s">
        <v>160</v>
      </c>
      <c r="B86" s="45" t="s">
        <v>165</v>
      </c>
      <c r="C86" s="45" t="s">
        <v>166</v>
      </c>
      <c r="D86" s="92">
        <v>46600</v>
      </c>
      <c r="E86" s="94">
        <v>677.6</v>
      </c>
      <c r="F86" s="74">
        <v>1017</v>
      </c>
      <c r="G86" s="77">
        <f>SUM(F81:F86)</f>
        <v>7411.5</v>
      </c>
      <c r="H86" s="75"/>
      <c r="I86" s="105"/>
    </row>
    <row r="87" spans="1:9" ht="15" thickBot="1">
      <c r="A87" s="97"/>
      <c r="B87" s="48"/>
      <c r="C87" s="48"/>
      <c r="D87" s="50"/>
      <c r="E87" s="49"/>
      <c r="F87" s="89">
        <f>SUM(F6:F86)</f>
        <v>97849</v>
      </c>
      <c r="G87" s="89">
        <f>SUM(G6:G86)</f>
        <v>97849</v>
      </c>
      <c r="H87" s="75"/>
    </row>
    <row r="88" spans="1:9" ht="15" thickTop="1">
      <c r="A88" s="97"/>
      <c r="B88" s="48"/>
      <c r="C88" s="48"/>
      <c r="D88" s="50"/>
      <c r="E88" s="49"/>
      <c r="F88" s="74"/>
      <c r="G88" s="77"/>
      <c r="H88" s="75"/>
    </row>
    <row r="89" spans="1:9" s="44" customFormat="1">
      <c r="A89" s="97"/>
      <c r="B89" s="48"/>
      <c r="C89" s="48"/>
      <c r="D89" s="50"/>
      <c r="E89" s="49"/>
      <c r="F89" s="74"/>
      <c r="G89" s="77"/>
      <c r="H89" s="75"/>
      <c r="I89" s="105"/>
    </row>
    <row r="90" spans="1:9">
      <c r="A90" s="97"/>
      <c r="B90" s="48"/>
      <c r="C90" s="48"/>
      <c r="D90" s="50"/>
      <c r="E90" s="49"/>
      <c r="F90" s="74"/>
      <c r="G90" s="77"/>
      <c r="H90" s="75"/>
    </row>
    <row r="91" spans="1:9">
      <c r="A91" s="97"/>
      <c r="B91" s="48"/>
      <c r="C91" s="48"/>
      <c r="D91" s="50"/>
      <c r="E91" s="49"/>
      <c r="F91" s="74"/>
      <c r="G91" s="77"/>
      <c r="H91" s="75"/>
    </row>
    <row r="92" spans="1:9">
      <c r="A92" s="97"/>
      <c r="B92" s="48"/>
      <c r="C92" s="48"/>
      <c r="D92" s="50"/>
      <c r="E92" s="49"/>
      <c r="F92" s="74"/>
      <c r="G92" s="77"/>
      <c r="H92" s="75"/>
    </row>
    <row r="93" spans="1:9">
      <c r="A93" s="97"/>
      <c r="B93" s="48"/>
      <c r="C93" s="48"/>
      <c r="D93" s="50"/>
      <c r="E93" s="49"/>
      <c r="F93" s="74"/>
      <c r="G93" s="77"/>
      <c r="H93" s="75"/>
    </row>
    <row r="94" spans="1:9">
      <c r="A94" s="97"/>
      <c r="B94" s="48"/>
      <c r="C94" s="48"/>
      <c r="D94" s="50"/>
      <c r="E94" s="49"/>
      <c r="F94" s="74"/>
      <c r="G94" s="77"/>
      <c r="H94" s="75"/>
    </row>
    <row r="95" spans="1:9">
      <c r="A95" s="97"/>
      <c r="B95" s="48"/>
      <c r="C95" s="48"/>
      <c r="D95" s="50"/>
      <c r="E95" s="49"/>
      <c r="F95" s="74"/>
      <c r="G95" s="77"/>
      <c r="H95" s="75"/>
    </row>
    <row r="96" spans="1:9">
      <c r="F96" s="96"/>
      <c r="G96" s="96"/>
    </row>
    <row r="97" spans="6:6">
      <c r="F97" s="78"/>
    </row>
    <row r="121" spans="7:9" s="44" customFormat="1">
      <c r="I121" s="105"/>
    </row>
    <row r="122" spans="7:9" s="44" customFormat="1">
      <c r="I122" s="105"/>
    </row>
    <row r="124" spans="7:9">
      <c r="G124" s="44"/>
    </row>
  </sheetData>
  <sortState ref="A6:H86">
    <sortCondition ref="C6:C86"/>
    <sortCondition ref="B6:B86"/>
  </sortState>
  <mergeCells count="4">
    <mergeCell ref="A1:H1"/>
    <mergeCell ref="A2:H2"/>
    <mergeCell ref="A3:H3"/>
    <mergeCell ref="J8:K8"/>
  </mergeCells>
  <conditionalFormatting sqref="A87:A95">
    <cfRule type="duplicateValues" dxfId="3" priority="5"/>
  </conditionalFormatting>
  <conditionalFormatting sqref="A6:A86">
    <cfRule type="duplicateValues" dxfId="2" priority="6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25" sqref="H25"/>
    </sheetView>
  </sheetViews>
  <sheetFormatPr baseColWidth="10" defaultRowHeight="14" x14ac:dyDescent="0"/>
  <cols>
    <col min="1" max="1" width="18.83203125" customWidth="1"/>
    <col min="2" max="2" width="15" bestFit="1" customWidth="1"/>
    <col min="3" max="3" width="8.5" bestFit="1" customWidth="1"/>
    <col min="4" max="4" width="10.1640625" customWidth="1"/>
    <col min="5" max="5" width="5.1640625" customWidth="1"/>
    <col min="6" max="6" width="4" customWidth="1"/>
    <col min="7" max="7" width="12.6640625" hidden="1" customWidth="1"/>
    <col min="8" max="8" width="13.5" customWidth="1"/>
    <col min="9" max="9" width="15" customWidth="1"/>
    <col min="10" max="10" width="7.5" bestFit="1" customWidth="1"/>
    <col min="11" max="11" width="6.5" customWidth="1"/>
    <col min="12" max="12" width="8.5" bestFit="1" customWidth="1"/>
    <col min="13" max="13" width="7.5" bestFit="1" customWidth="1"/>
    <col min="14" max="15" width="10.1640625" customWidth="1"/>
    <col min="16" max="16" width="14.5" bestFit="1" customWidth="1"/>
    <col min="17" max="17" width="14" bestFit="1" customWidth="1"/>
    <col min="18" max="18" width="6.5" customWidth="1"/>
    <col min="19" max="19" width="16.1640625" bestFit="1" customWidth="1"/>
    <col min="20" max="20" width="8.83203125" customWidth="1"/>
    <col min="21" max="21" width="11" bestFit="1" customWidth="1"/>
    <col min="22" max="22" width="10.1640625" customWidth="1"/>
  </cols>
  <sheetData>
    <row r="1" spans="1:15" s="44" customFormat="1" ht="14" customHeight="1">
      <c r="A1" s="115" t="s">
        <v>240</v>
      </c>
      <c r="B1" s="115"/>
      <c r="C1" s="115"/>
      <c r="D1" s="115"/>
      <c r="E1" s="115"/>
      <c r="H1" s="115" t="s">
        <v>241</v>
      </c>
      <c r="I1" s="115"/>
      <c r="J1" s="115"/>
      <c r="K1" s="115"/>
      <c r="L1" s="115"/>
      <c r="M1" s="115"/>
      <c r="N1" s="115"/>
      <c r="O1" s="115"/>
    </row>
    <row r="2" spans="1:15" ht="14" customHeight="1">
      <c r="A2" s="115"/>
      <c r="B2" s="115"/>
      <c r="C2" s="115"/>
      <c r="D2" s="115"/>
      <c r="E2" s="115"/>
      <c r="H2" s="115"/>
      <c r="I2" s="115"/>
      <c r="J2" s="115"/>
      <c r="K2" s="115"/>
      <c r="L2" s="115"/>
      <c r="M2" s="115"/>
      <c r="N2" s="115"/>
      <c r="O2" s="115"/>
    </row>
    <row r="4" spans="1:15">
      <c r="A4" s="112" t="s">
        <v>239</v>
      </c>
      <c r="B4" s="112" t="s">
        <v>236</v>
      </c>
      <c r="H4" s="112" t="s">
        <v>239</v>
      </c>
      <c r="I4" s="112" t="s">
        <v>236</v>
      </c>
    </row>
    <row r="5" spans="1:15">
      <c r="A5" s="112" t="s">
        <v>238</v>
      </c>
      <c r="B5" s="113">
        <v>44409</v>
      </c>
      <c r="C5" s="113">
        <v>44774</v>
      </c>
      <c r="D5" s="44" t="s">
        <v>237</v>
      </c>
      <c r="H5" s="112" t="s">
        <v>238</v>
      </c>
      <c r="I5" s="113">
        <v>44409</v>
      </c>
      <c r="J5" s="113">
        <v>44774</v>
      </c>
      <c r="K5" s="113">
        <v>45139</v>
      </c>
      <c r="L5" s="113">
        <v>46600</v>
      </c>
      <c r="M5" s="113">
        <v>46966</v>
      </c>
      <c r="N5" s="44" t="s">
        <v>237</v>
      </c>
    </row>
    <row r="6" spans="1:15">
      <c r="A6" s="114" t="s">
        <v>40</v>
      </c>
      <c r="B6" s="116">
        <v>5592</v>
      </c>
      <c r="C6" s="116"/>
      <c r="D6" s="116">
        <v>5592</v>
      </c>
      <c r="H6" s="114" t="s">
        <v>192</v>
      </c>
      <c r="I6" s="116"/>
      <c r="J6" s="116"/>
      <c r="K6" s="116"/>
      <c r="L6" s="116"/>
      <c r="M6" s="116">
        <v>678</v>
      </c>
      <c r="N6" s="116">
        <v>678</v>
      </c>
    </row>
    <row r="7" spans="1:15">
      <c r="A7" s="114" t="s">
        <v>44</v>
      </c>
      <c r="B7" s="116">
        <v>22148</v>
      </c>
      <c r="C7" s="116"/>
      <c r="D7" s="116">
        <v>22148</v>
      </c>
      <c r="H7" s="114" t="s">
        <v>190</v>
      </c>
      <c r="I7" s="116"/>
      <c r="J7" s="116">
        <v>8752</v>
      </c>
      <c r="K7" s="116"/>
      <c r="L7" s="116"/>
      <c r="M7" s="116"/>
      <c r="N7" s="116">
        <v>8752</v>
      </c>
    </row>
    <row r="8" spans="1:15">
      <c r="A8" s="114" t="s">
        <v>22</v>
      </c>
      <c r="B8" s="116">
        <v>29034</v>
      </c>
      <c r="C8" s="116"/>
      <c r="D8" s="116">
        <v>29034</v>
      </c>
      <c r="H8" s="114" t="s">
        <v>60</v>
      </c>
      <c r="I8" s="116">
        <v>12582</v>
      </c>
      <c r="J8" s="116"/>
      <c r="K8" s="116"/>
      <c r="L8" s="116"/>
      <c r="M8" s="116"/>
      <c r="N8" s="116">
        <v>12582</v>
      </c>
    </row>
    <row r="9" spans="1:15">
      <c r="A9" s="114" t="s">
        <v>114</v>
      </c>
      <c r="B9" s="116"/>
      <c r="C9" s="116">
        <v>8884</v>
      </c>
      <c r="D9" s="116">
        <v>8884</v>
      </c>
      <c r="H9" s="114" t="s">
        <v>68</v>
      </c>
      <c r="I9" s="116">
        <v>12186</v>
      </c>
      <c r="J9" s="116"/>
      <c r="K9" s="116"/>
      <c r="L9" s="116"/>
      <c r="M9" s="116"/>
      <c r="N9" s="116">
        <v>12186</v>
      </c>
    </row>
    <row r="10" spans="1:15">
      <c r="A10" s="114" t="s">
        <v>130</v>
      </c>
      <c r="B10" s="116"/>
      <c r="C10" s="116">
        <v>44398</v>
      </c>
      <c r="D10" s="116">
        <v>44398</v>
      </c>
      <c r="H10" s="114" t="s">
        <v>221</v>
      </c>
      <c r="I10" s="116">
        <v>4320</v>
      </c>
      <c r="J10" s="116"/>
      <c r="K10" s="116"/>
      <c r="L10" s="116"/>
      <c r="M10" s="116"/>
      <c r="N10" s="116">
        <v>4320</v>
      </c>
    </row>
    <row r="11" spans="1:15">
      <c r="A11" s="114" t="s">
        <v>21</v>
      </c>
      <c r="B11" s="116">
        <v>4778</v>
      </c>
      <c r="C11" s="116">
        <v>9940</v>
      </c>
      <c r="D11" s="116">
        <v>14718</v>
      </c>
      <c r="H11" s="114" t="s">
        <v>128</v>
      </c>
      <c r="I11" s="116">
        <v>242</v>
      </c>
      <c r="J11" s="116"/>
      <c r="K11" s="116"/>
      <c r="L11" s="116"/>
      <c r="M11" s="116"/>
      <c r="N11" s="116">
        <v>242</v>
      </c>
    </row>
    <row r="12" spans="1:15">
      <c r="A12" s="114" t="s">
        <v>87</v>
      </c>
      <c r="B12" s="116">
        <v>1626</v>
      </c>
      <c r="C12" s="116"/>
      <c r="D12" s="116">
        <v>1626</v>
      </c>
      <c r="H12" s="114" t="s">
        <v>191</v>
      </c>
      <c r="I12" s="116"/>
      <c r="J12" s="116"/>
      <c r="K12" s="116">
        <v>46</v>
      </c>
      <c r="L12" s="116"/>
      <c r="M12" s="116"/>
      <c r="N12" s="116">
        <v>46</v>
      </c>
    </row>
    <row r="13" spans="1:15">
      <c r="A13" s="114" t="s">
        <v>129</v>
      </c>
      <c r="B13" s="116">
        <v>9338</v>
      </c>
      <c r="C13" s="116">
        <v>2376</v>
      </c>
      <c r="D13" s="116">
        <v>11714</v>
      </c>
      <c r="H13" s="114" t="s">
        <v>163</v>
      </c>
      <c r="I13" s="116"/>
      <c r="J13" s="116"/>
      <c r="K13" s="116"/>
      <c r="L13" s="116">
        <v>46086</v>
      </c>
      <c r="M13" s="116"/>
      <c r="N13" s="116">
        <v>46086</v>
      </c>
    </row>
    <row r="14" spans="1:15">
      <c r="A14" s="114" t="s">
        <v>237</v>
      </c>
      <c r="B14" s="116">
        <v>72516</v>
      </c>
      <c r="C14" s="116">
        <v>65598</v>
      </c>
      <c r="D14" s="116">
        <v>138114</v>
      </c>
      <c r="H14" s="114" t="s">
        <v>167</v>
      </c>
      <c r="I14" s="116"/>
      <c r="J14" s="116"/>
      <c r="K14" s="116"/>
      <c r="L14" s="116">
        <v>3811.5</v>
      </c>
      <c r="M14" s="116"/>
      <c r="N14" s="116">
        <v>3811.5</v>
      </c>
    </row>
    <row r="15" spans="1:15">
      <c r="H15" s="114" t="s">
        <v>165</v>
      </c>
      <c r="I15" s="116"/>
      <c r="J15" s="116"/>
      <c r="K15" s="116"/>
      <c r="L15" s="116">
        <v>7411.5</v>
      </c>
      <c r="M15" s="116"/>
      <c r="N15" s="116">
        <v>7411.5</v>
      </c>
    </row>
    <row r="16" spans="1:15">
      <c r="H16" s="114" t="s">
        <v>193</v>
      </c>
      <c r="I16" s="116"/>
      <c r="J16" s="116"/>
      <c r="K16" s="116"/>
      <c r="L16" s="116"/>
      <c r="M16" s="116">
        <v>1734</v>
      </c>
      <c r="N16" s="116">
        <v>1734</v>
      </c>
    </row>
    <row r="17" spans="8:14">
      <c r="H17" s="114" t="s">
        <v>237</v>
      </c>
      <c r="I17" s="116">
        <v>29330</v>
      </c>
      <c r="J17" s="116">
        <v>8752</v>
      </c>
      <c r="K17" s="116">
        <v>46</v>
      </c>
      <c r="L17" s="116">
        <v>57309</v>
      </c>
      <c r="M17" s="116">
        <v>2412</v>
      </c>
      <c r="N17" s="116">
        <v>97849</v>
      </c>
    </row>
  </sheetData>
  <mergeCells count="2">
    <mergeCell ref="A1:E2"/>
    <mergeCell ref="H1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R&amp;R</vt:lpstr>
      <vt:lpstr>MPLP</vt:lpstr>
      <vt:lpstr>PivotTable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2020-07-27T20:54:58Z</dcterms:modified>
</cp:coreProperties>
</file>