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960" yWindow="960" windowWidth="24640" windowHeight="14640"/>
  </bookViews>
  <sheets>
    <sheet name="R&amp;R" sheetId="2" r:id="rId1"/>
    <sheet name="MPLP" sheetId="4" r:id="rId2"/>
  </sheets>
  <definedNames>
    <definedName name="_xlnm.Print_Titles" localSheetId="0">'R&amp;R'!$4:$5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2" l="1"/>
  <c r="M16" i="2"/>
  <c r="M15" i="2"/>
  <c r="G88" i="2"/>
  <c r="H87" i="2"/>
  <c r="H84" i="2"/>
  <c r="H80" i="2"/>
  <c r="H77" i="2"/>
  <c r="H73" i="2"/>
  <c r="H70" i="2"/>
  <c r="H57" i="2"/>
  <c r="H55" i="2"/>
  <c r="H48" i="2"/>
  <c r="H44" i="2"/>
  <c r="H42" i="2"/>
  <c r="H36" i="2"/>
  <c r="H6" i="2"/>
  <c r="H9" i="2"/>
  <c r="H11" i="2"/>
  <c r="H13" i="2"/>
  <c r="H15" i="2"/>
  <c r="H21" i="2"/>
  <c r="H31" i="2"/>
  <c r="H88" i="2"/>
  <c r="G28" i="4"/>
  <c r="H26" i="4"/>
  <c r="H24" i="4"/>
  <c r="H14" i="4"/>
  <c r="L10" i="4"/>
  <c r="L9" i="4"/>
  <c r="L8" i="4"/>
  <c r="L11" i="4"/>
  <c r="H6" i="4"/>
  <c r="H28" i="4"/>
  <c r="M9" i="2"/>
  <c r="M13" i="2"/>
  <c r="M12" i="2"/>
  <c r="M11" i="2"/>
  <c r="M10" i="2"/>
  <c r="M8" i="2"/>
  <c r="M17" i="2"/>
</calcChain>
</file>

<file path=xl/sharedStrings.xml><?xml version="1.0" encoding="utf-8"?>
<sst xmlns="http://schemas.openxmlformats.org/spreadsheetml/2006/main" count="361" uniqueCount="136">
  <si>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</si>
  <si>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</si>
  <si>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</si>
  <si>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</si>
  <si>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</si>
  <si>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</si>
  <si>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</si>
  <si>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</si>
  <si>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</si>
  <si>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</si>
  <si>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</si>
  <si>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</si>
  <si>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</si>
  <si>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</si>
  <si>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</si>
  <si>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</si>
  <si>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ALABAMA</t>
  </si>
  <si>
    <t>BREAKDOWN BY STATE</t>
  </si>
  <si>
    <t>TEXAS</t>
  </si>
  <si>
    <t>SCOTT</t>
  </si>
  <si>
    <t>FRANKLIN</t>
  </si>
  <si>
    <t>ARKANSAS</t>
  </si>
  <si>
    <t>KENTUCKY</t>
  </si>
  <si>
    <t>MISSISSIPPI</t>
  </si>
  <si>
    <t>MAGNUM PRODUCING, LP</t>
  </si>
  <si>
    <t>BLM RENTS DUE</t>
  </si>
  <si>
    <t>MONTANA</t>
  </si>
  <si>
    <t>AMITE</t>
  </si>
  <si>
    <t>BONUS</t>
  </si>
  <si>
    <t>PER ACRE</t>
  </si>
  <si>
    <t xml:space="preserve">NATCHITOCHES </t>
  </si>
  <si>
    <t>JUNE 1 2021</t>
  </si>
  <si>
    <t>LAES57692</t>
  </si>
  <si>
    <t>DESOTO</t>
  </si>
  <si>
    <t>MTM103416</t>
  </si>
  <si>
    <t>PRAIRIE</t>
  </si>
  <si>
    <t>MTM103417</t>
  </si>
  <si>
    <t>MTM103418</t>
  </si>
  <si>
    <t>WYOMING</t>
  </si>
  <si>
    <t>MTM103419</t>
  </si>
  <si>
    <t>MTM103420</t>
  </si>
  <si>
    <t>MTM103421</t>
  </si>
  <si>
    <t>MTM103422</t>
  </si>
  <si>
    <t>WYW186741</t>
  </si>
  <si>
    <t>CAMPBELL</t>
  </si>
  <si>
    <t>WYW186750</t>
  </si>
  <si>
    <t>WYW186751</t>
  </si>
  <si>
    <t>WYW186754</t>
  </si>
  <si>
    <t>WYW186755</t>
  </si>
  <si>
    <t>WYW186756</t>
  </si>
  <si>
    <t>WYW186757</t>
  </si>
  <si>
    <t>WYW186758</t>
  </si>
  <si>
    <t>WYW186765</t>
  </si>
  <si>
    <t>WYW186768</t>
  </si>
  <si>
    <t>CONVERSE</t>
  </si>
  <si>
    <t>LAES57696</t>
  </si>
  <si>
    <t>MIES57728</t>
  </si>
  <si>
    <t>MSES57734</t>
  </si>
  <si>
    <t>MSES57735</t>
  </si>
  <si>
    <t>MSES57736</t>
  </si>
  <si>
    <t>MSES57738</t>
  </si>
  <si>
    <t>MSES57739</t>
  </si>
  <si>
    <t>MSES57740</t>
  </si>
  <si>
    <t>MSES57741</t>
  </si>
  <si>
    <t>MSES57742</t>
  </si>
  <si>
    <t>MSES57744</t>
  </si>
  <si>
    <t>MSES57745</t>
  </si>
  <si>
    <t>MSES57746</t>
  </si>
  <si>
    <t>MSES57747</t>
  </si>
  <si>
    <t>MSES57748</t>
  </si>
  <si>
    <t>MSES57749</t>
  </si>
  <si>
    <t>MSES57750</t>
  </si>
  <si>
    <t>MSES57751</t>
  </si>
  <si>
    <t>MSES57752</t>
  </si>
  <si>
    <t>MSES57753</t>
  </si>
  <si>
    <t>MSES57754</t>
  </si>
  <si>
    <t>TXNM132419</t>
  </si>
  <si>
    <t>TXNM132420</t>
  </si>
  <si>
    <t>TXNM132423</t>
  </si>
  <si>
    <t>TXNM132425</t>
  </si>
  <si>
    <t>ARES58000</t>
  </si>
  <si>
    <t>LAES58002</t>
  </si>
  <si>
    <t>LAES58003</t>
  </si>
  <si>
    <t>PAES58006</t>
  </si>
  <si>
    <t>PAES58007</t>
  </si>
  <si>
    <t>PAES58008</t>
  </si>
  <si>
    <t>PAES58009</t>
  </si>
  <si>
    <t>PAES58010</t>
  </si>
  <si>
    <t>WYW188757</t>
  </si>
  <si>
    <t>WYW188758</t>
  </si>
  <si>
    <t>WYW188760</t>
  </si>
  <si>
    <t>WYW188762</t>
  </si>
  <si>
    <t>WYW188764</t>
  </si>
  <si>
    <t>WYW188777</t>
  </si>
  <si>
    <t>WYW188778</t>
  </si>
  <si>
    <t>WYW188780</t>
  </si>
  <si>
    <t>WYW188784</t>
  </si>
  <si>
    <t>WYW188785</t>
  </si>
  <si>
    <t>WYW189796</t>
  </si>
  <si>
    <t>WYW189797</t>
  </si>
  <si>
    <t>WYW189807</t>
  </si>
  <si>
    <t>WYW189810</t>
  </si>
  <si>
    <t>WYW189811</t>
  </si>
  <si>
    <t>WYW189812</t>
  </si>
  <si>
    <t>WYW189814</t>
  </si>
  <si>
    <t>WYW189815</t>
  </si>
  <si>
    <t>WYW189816</t>
  </si>
  <si>
    <t>WYW189819</t>
  </si>
  <si>
    <t>WYW189820</t>
  </si>
  <si>
    <t>WYW189821</t>
  </si>
  <si>
    <t>WYW189822</t>
  </si>
  <si>
    <t>WYW189826</t>
  </si>
  <si>
    <t>WYW189827</t>
  </si>
  <si>
    <t>WYW189830</t>
  </si>
  <si>
    <t>WYW189850</t>
  </si>
  <si>
    <t>WYW189851</t>
  </si>
  <si>
    <t>WYW189891</t>
  </si>
  <si>
    <t>WYW189892</t>
  </si>
  <si>
    <t>WYW189893</t>
  </si>
  <si>
    <t>ROSCOMMON</t>
  </si>
  <si>
    <t>WILKINSON</t>
  </si>
  <si>
    <t>JACKSON</t>
  </si>
  <si>
    <t>SABINE</t>
  </si>
  <si>
    <t>FAULKNER</t>
  </si>
  <si>
    <t>CADDO PARISH</t>
  </si>
  <si>
    <t>BRADFORD</t>
  </si>
  <si>
    <t>PENNYSLVANIA</t>
  </si>
  <si>
    <t xml:space="preserve">NATRONA </t>
  </si>
  <si>
    <t>JOHNSON</t>
  </si>
  <si>
    <t>NIOBRARA</t>
  </si>
  <si>
    <t>CARBON</t>
  </si>
  <si>
    <t>SWEETWATER</t>
  </si>
  <si>
    <t>SUBLETTE</t>
  </si>
  <si>
    <t xml:space="preserve">BONUS </t>
  </si>
  <si>
    <t>Mishaun Comments</t>
  </si>
  <si>
    <t>Keep: 3+ years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</si>
</sst>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_);_(* \(#,##0.000\);_(* &quot;-&quot;???_);_(@_)"/>
    <numFmt numFmtId="167" formatCode="0.000"/>
    <numFmt numFmtId="168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i/>
      <u val="singleAccounting"/>
      <sz val="10"/>
      <name val="Cambria"/>
      <family val="1"/>
      <scheme val="major"/>
    </font>
    <font>
      <i/>
      <sz val="10"/>
      <name val="Cambria"/>
      <family val="1"/>
      <scheme val="major"/>
    </font>
    <font>
      <sz val="10"/>
      <name val="Cambria"/>
      <family val="1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0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5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164" fontId="13" fillId="5" borderId="5" xfId="0" applyNumberFormat="1" applyFont="1" applyFill="1" applyBorder="1"/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/>
    <xf numFmtId="0" fontId="19" fillId="5" borderId="0" xfId="34" applyFont="1" applyFill="1" applyAlignment="1">
      <alignment horizontal="left"/>
    </xf>
    <xf numFmtId="0" fontId="17" fillId="5" borderId="0" xfId="0" applyFont="1" applyFill="1"/>
    <xf numFmtId="0" fontId="19" fillId="0" borderId="0" xfId="34" applyFont="1" applyFill="1" applyAlignment="1">
      <alignment horizontal="left"/>
    </xf>
    <xf numFmtId="0" fontId="0" fillId="0" borderId="0" xfId="0"/>
    <xf numFmtId="0" fontId="10" fillId="0" borderId="0" xfId="0" applyFont="1"/>
    <xf numFmtId="0" fontId="10" fillId="0" borderId="0" xfId="0" applyFont="1" applyFill="1"/>
    <xf numFmtId="164" fontId="10" fillId="0" borderId="0" xfId="0" applyNumberFormat="1" applyFont="1" applyFill="1"/>
    <xf numFmtId="0" fontId="4" fillId="2" borderId="2" xfId="0" applyFont="1" applyFill="1" applyBorder="1"/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164" fontId="13" fillId="0" borderId="0" xfId="0" applyNumberFormat="1" applyFont="1" applyFill="1" applyBorder="1"/>
    <xf numFmtId="0" fontId="0" fillId="0" borderId="0" xfId="0" applyFill="1" applyBorder="1"/>
    <xf numFmtId="0" fontId="0" fillId="0" borderId="4" xfId="0" applyBorder="1"/>
    <xf numFmtId="164" fontId="10" fillId="5" borderId="0" xfId="0" applyNumberFormat="1" applyFont="1" applyFill="1"/>
    <xf numFmtId="0" fontId="14" fillId="5" borderId="0" xfId="34" applyFont="1" applyFill="1" applyAlignment="1">
      <alignment horizontal="left"/>
    </xf>
    <xf numFmtId="164" fontId="13" fillId="4" borderId="5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7" fontId="9" fillId="0" borderId="0" xfId="34" applyNumberFormat="1" applyFont="1" applyFill="1" applyBorder="1"/>
    <xf numFmtId="164" fontId="9" fillId="0" borderId="0" xfId="34" applyNumberFormat="1" applyFont="1" applyFill="1" applyBorder="1"/>
    <xf numFmtId="166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14" fontId="9" fillId="0" borderId="4" xfId="34" applyNumberFormat="1" applyFont="1" applyFill="1" applyBorder="1" applyAlignment="1">
      <alignment horizontal="center"/>
    </xf>
    <xf numFmtId="0" fontId="12" fillId="0" borderId="4" xfId="34" applyFont="1" applyFill="1" applyBorder="1"/>
    <xf numFmtId="164" fontId="9" fillId="0" borderId="4" xfId="34" applyNumberFormat="1" applyFont="1" applyFill="1" applyBorder="1"/>
    <xf numFmtId="0" fontId="13" fillId="0" borderId="4" xfId="0" applyFont="1" applyFill="1" applyBorder="1"/>
    <xf numFmtId="167" fontId="9" fillId="0" borderId="4" xfId="34" applyNumberFormat="1" applyFont="1" applyFill="1" applyBorder="1"/>
    <xf numFmtId="0" fontId="16" fillId="0" borderId="4" xfId="0" applyFont="1" applyFill="1" applyBorder="1" applyAlignment="1">
      <alignment horizontal="center"/>
    </xf>
    <xf numFmtId="0" fontId="9" fillId="0" borderId="4" xfId="34" applyFont="1" applyFill="1" applyBorder="1"/>
    <xf numFmtId="0" fontId="0" fillId="0" borderId="0" xfId="0"/>
    <xf numFmtId="166" fontId="9" fillId="0" borderId="0" xfId="34" applyNumberFormat="1" applyFont="1"/>
    <xf numFmtId="0" fontId="9" fillId="0" borderId="0" xfId="34" applyFont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/>
    <xf numFmtId="0" fontId="0" fillId="0" borderId="0" xfId="0"/>
    <xf numFmtId="14" fontId="9" fillId="0" borderId="0" xfId="34" applyNumberFormat="1" applyFont="1" applyAlignment="1">
      <alignment horizontal="center"/>
    </xf>
    <xf numFmtId="164" fontId="10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Alignment="1">
      <alignment horizontal="right"/>
    </xf>
    <xf numFmtId="164" fontId="20" fillId="0" borderId="0" xfId="34" applyNumberFormat="1" applyFont="1" applyFill="1" applyBorder="1"/>
    <xf numFmtId="14" fontId="10" fillId="0" borderId="0" xfId="0" applyNumberFormat="1" applyFont="1" applyAlignment="1">
      <alignment horizontal="center"/>
    </xf>
    <xf numFmtId="0" fontId="13" fillId="3" borderId="0" xfId="34" applyFont="1" applyFill="1"/>
    <xf numFmtId="0" fontId="1" fillId="0" borderId="0" xfId="0" applyFont="1"/>
    <xf numFmtId="0" fontId="13" fillId="0" borderId="0" xfId="34" applyFont="1" applyFill="1"/>
    <xf numFmtId="0" fontId="1" fillId="0" borderId="0" xfId="0" applyFont="1" applyFill="1"/>
    <xf numFmtId="165" fontId="15" fillId="5" borderId="0" xfId="34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20" fillId="0" borderId="0" xfId="34" applyNumberFormat="1" applyFont="1"/>
    <xf numFmtId="164" fontId="12" fillId="0" borderId="0" xfId="0" applyNumberFormat="1" applyFont="1" applyAlignment="1">
      <alignment horizontal="right"/>
    </xf>
    <xf numFmtId="164" fontId="10" fillId="5" borderId="5" xfId="0" applyNumberFormat="1" applyFont="1" applyFill="1" applyBorder="1"/>
    <xf numFmtId="164" fontId="0" fillId="0" borderId="0" xfId="0" applyNumberFormat="1"/>
    <xf numFmtId="0" fontId="13" fillId="0" borderId="0" xfId="0" applyFont="1"/>
    <xf numFmtId="2" fontId="10" fillId="0" borderId="0" xfId="0" applyNumberFormat="1" applyFont="1" applyAlignment="1">
      <alignment horizontal="center"/>
    </xf>
    <xf numFmtId="164" fontId="10" fillId="0" borderId="0" xfId="0" applyNumberFormat="1" applyFont="1"/>
    <xf numFmtId="14" fontId="10" fillId="0" borderId="0" xfId="0" applyNumberFormat="1" applyFont="1"/>
    <xf numFmtId="164" fontId="13" fillId="0" borderId="0" xfId="0" applyNumberFormat="1" applyFont="1" applyAlignment="1">
      <alignment horizontal="right"/>
    </xf>
    <xf numFmtId="164" fontId="13" fillId="0" borderId="0" xfId="0" applyNumberFormat="1" applyFont="1"/>
    <xf numFmtId="0" fontId="12" fillId="3" borderId="0" xfId="0" applyFont="1" applyFill="1"/>
    <xf numFmtId="0" fontId="13" fillId="3" borderId="2" xfId="0" applyFont="1" applyFill="1" applyBorder="1" applyAlignment="1">
      <alignment horizontal="left"/>
    </xf>
    <xf numFmtId="168" fontId="21" fillId="0" borderId="0" xfId="34" applyNumberFormat="1" applyFont="1" applyAlignment="1">
      <alignment horizontal="left"/>
    </xf>
    <xf numFmtId="168" fontId="21" fillId="0" borderId="0" xfId="34" applyNumberFormat="1" applyFont="1" applyAlignment="1">
      <alignment horizontal="right"/>
    </xf>
    <xf numFmtId="168" fontId="21" fillId="0" borderId="0" xfId="37" applyNumberFormat="1" applyFont="1" applyBorder="1"/>
    <xf numFmtId="168" fontId="22" fillId="0" borderId="0" xfId="0" applyNumberFormat="1" applyFont="1"/>
    <xf numFmtId="0" fontId="13" fillId="3" borderId="0" xfId="0" applyFont="1" applyFill="1" applyBorder="1" applyAlignment="1">
      <alignment horizontal="left"/>
    </xf>
    <xf numFmtId="0" fontId="12" fillId="3" borderId="2" xfId="0" applyFont="1" applyFill="1" applyBorder="1"/>
    <xf numFmtId="164" fontId="20" fillId="4" borderId="5" xfId="34" applyNumberFormat="1" applyFont="1" applyFill="1" applyBorder="1"/>
    <xf numFmtId="168" fontId="22" fillId="0" borderId="0" xfId="0" applyNumberFormat="1" applyFont="1" applyAlignment="1">
      <alignment horizontal="right"/>
    </xf>
    <xf numFmtId="168" fontId="23" fillId="0" borderId="0" xfId="0" applyNumberFormat="1" applyFont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18" fillId="5" borderId="0" xfId="34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15" fillId="5" borderId="0" xfId="34" applyNumberFormat="1" applyFont="1" applyFill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40">
    <cellStyle name="Currency" xfId="37" builtinId="4"/>
    <cellStyle name="Currency 2" xfId="3"/>
    <cellStyle name="Currency 2 2" xfId="5"/>
    <cellStyle name="Currency 3" xfId="2"/>
    <cellStyle name="Currency 3 2" xfId="6"/>
    <cellStyle name="Currency 3 3" xfId="12"/>
    <cellStyle name="Currency 3 3 2" xfId="15"/>
    <cellStyle name="Currency 3 3 3" xfId="19"/>
    <cellStyle name="Currency 3 3 3 2" xfId="27"/>
    <cellStyle name="Currency 3 4" xfId="20"/>
    <cellStyle name="Currency 3 4 2" xfId="28"/>
    <cellStyle name="Currency 4" xfId="7"/>
    <cellStyle name="Currency 5" xfId="26"/>
    <cellStyle name="Currency 5 2" xfId="35"/>
    <cellStyle name="Followed Hyperlink" xfId="39" builtinId="9" hidden="1"/>
    <cellStyle name="Hyperlink" xfId="38" builtinId="8" hidden="1"/>
    <cellStyle name="Normal" xfId="0" builtinId="0"/>
    <cellStyle name="Normal 2" xfId="1"/>
    <cellStyle name="Normal 2 2" xfId="8"/>
    <cellStyle name="Normal 2 3" xfId="13"/>
    <cellStyle name="Normal 2 3 2" xfId="16"/>
    <cellStyle name="Normal 2 3 3" xfId="21"/>
    <cellStyle name="Normal 2 3 3 2" xfId="29"/>
    <cellStyle name="Normal 2 4" xfId="22"/>
    <cellStyle name="Normal 2 4 2" xfId="30"/>
    <cellStyle name="Normal 3" xfId="9"/>
    <cellStyle name="Normal 4" xfId="18"/>
    <cellStyle name="Normal 5" xfId="25"/>
    <cellStyle name="Normal 5 2" xfId="34"/>
    <cellStyle name="Percent 2" xfId="4"/>
    <cellStyle name="Percent 2 2" xfId="10"/>
    <cellStyle name="Percent 2 3" xfId="14"/>
    <cellStyle name="Percent 2 3 2" xfId="17"/>
    <cellStyle name="Percent 2 3 3" xfId="23"/>
    <cellStyle name="Percent 2 3 3 2" xfId="32"/>
    <cellStyle name="Percent 2 4" xfId="24"/>
    <cellStyle name="Percent 2 4 2" xfId="33"/>
    <cellStyle name="Percent 3" xfId="11"/>
    <cellStyle name="Percent 4" xfId="31"/>
    <cellStyle name="Percent 4 2" xfId="3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O142"/>
  <sheetViews>
    <sheetView tabSelected="1" zoomScale="90" zoomScaleNormal="90" zoomScalePageLayoutView="90" workbookViewId="0">
      <pane ySplit="5" topLeftCell="A58" activePane="bottomLeft" state="frozen"/>
      <selection pane="bottomLeft" activeCell="J88" sqref="J88"/>
    </sheetView>
  </sheetViews>
  <sheetFormatPr baseColWidth="10" defaultColWidth="8.83203125" defaultRowHeight="14" x14ac:dyDescent="0"/>
  <cols>
    <col min="1" max="1" width="19.6640625" customWidth="1"/>
    <col min="2" max="2" width="15.5" customWidth="1"/>
    <col min="3" max="3" width="16.5" customWidth="1"/>
    <col min="4" max="4" width="18.5" customWidth="1"/>
    <col min="5" max="5" width="16.5" customWidth="1"/>
    <col min="6" max="6" width="16.5" style="54" customWidth="1"/>
    <col min="7" max="7" width="16.1640625" customWidth="1"/>
    <col min="8" max="8" width="14.83203125" customWidth="1"/>
    <col min="9" max="9" width="22.5" customWidth="1"/>
    <col min="10" max="10" width="22.5" style="54" customWidth="1"/>
    <col min="12" max="12" width="14.5" customWidth="1"/>
    <col min="13" max="13" width="20.83203125" customWidth="1"/>
    <col min="14" max="14" width="16.83203125" customWidth="1"/>
    <col min="15" max="15" width="20.1640625" customWidth="1"/>
  </cols>
  <sheetData>
    <row r="1" spans="1:15" ht="22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70"/>
    </row>
    <row r="2" spans="1:15" ht="20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71"/>
    </row>
    <row r="3" spans="1:15" ht="1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104"/>
    </row>
    <row r="4" spans="1:15">
      <c r="A4" s="1"/>
      <c r="B4" s="3"/>
      <c r="C4" s="3"/>
      <c r="D4" s="2" t="s">
        <v>9</v>
      </c>
      <c r="E4" s="2" t="s">
        <v>2</v>
      </c>
      <c r="F4" s="69" t="s">
        <v>28</v>
      </c>
      <c r="G4" s="3" t="s">
        <v>3</v>
      </c>
      <c r="H4" s="3" t="s">
        <v>14</v>
      </c>
      <c r="I4" s="4" t="s">
        <v>12</v>
      </c>
      <c r="J4" s="22"/>
    </row>
    <row r="5" spans="1:15">
      <c r="A5" s="8" t="s">
        <v>4</v>
      </c>
      <c r="B5" s="7" t="s">
        <v>5</v>
      </c>
      <c r="C5" s="7" t="s">
        <v>6</v>
      </c>
      <c r="D5" s="6" t="s">
        <v>10</v>
      </c>
      <c r="E5" s="6" t="s">
        <v>7</v>
      </c>
      <c r="F5" s="69" t="s">
        <v>29</v>
      </c>
      <c r="G5" s="7" t="s">
        <v>8</v>
      </c>
      <c r="H5" s="3" t="s">
        <v>5</v>
      </c>
      <c r="I5" s="4" t="s">
        <v>13</v>
      </c>
      <c r="J5" s="22" t="s">
        <v>134</v>
      </c>
    </row>
    <row r="6" spans="1:15" ht="16">
      <c r="A6" s="83" t="s">
        <v>80</v>
      </c>
      <c r="B6" s="49" t="s">
        <v>123</v>
      </c>
      <c r="C6" s="49" t="s">
        <v>21</v>
      </c>
      <c r="D6" s="55">
        <v>45809</v>
      </c>
      <c r="E6" s="48">
        <v>80</v>
      </c>
      <c r="F6" s="87">
        <v>15.4375</v>
      </c>
      <c r="G6" s="62">
        <v>160</v>
      </c>
      <c r="H6" s="24">
        <f>G6</f>
        <v>160</v>
      </c>
      <c r="I6" s="51"/>
      <c r="J6" s="59" t="s">
        <v>135</v>
      </c>
      <c r="K6" s="32"/>
      <c r="L6" s="100" t="s">
        <v>17</v>
      </c>
      <c r="M6" s="100"/>
    </row>
    <row r="7" spans="1:15" s="54" customFormat="1" ht="16">
      <c r="A7" s="83"/>
      <c r="B7" s="49"/>
      <c r="C7" s="49"/>
      <c r="D7" s="55"/>
      <c r="E7" s="48"/>
      <c r="F7" s="87"/>
      <c r="G7" s="62"/>
      <c r="H7" s="24"/>
      <c r="I7" s="59"/>
      <c r="J7" s="59"/>
      <c r="K7" s="59"/>
      <c r="L7" s="68" t="s">
        <v>6</v>
      </c>
      <c r="M7" s="68" t="s">
        <v>25</v>
      </c>
    </row>
    <row r="8" spans="1:15" s="13" customFormat="1">
      <c r="A8" s="83" t="s">
        <v>81</v>
      </c>
      <c r="B8" s="49" t="s">
        <v>124</v>
      </c>
      <c r="C8" s="49" t="s">
        <v>11</v>
      </c>
      <c r="D8" s="55">
        <v>45809</v>
      </c>
      <c r="E8" s="48">
        <v>28.38</v>
      </c>
      <c r="F8" s="87">
        <v>74.410714285714292</v>
      </c>
      <c r="G8" s="62">
        <v>58</v>
      </c>
      <c r="H8" s="24"/>
      <c r="I8" s="12"/>
      <c r="J8" s="59" t="s">
        <v>135</v>
      </c>
      <c r="K8" s="32"/>
      <c r="L8" s="14" t="s">
        <v>16</v>
      </c>
      <c r="M8" s="27">
        <f>SUMIF($C$6:$C$134,"ALABAMA",$G$6:$G$134)</f>
        <v>0</v>
      </c>
    </row>
    <row r="9" spans="1:15" s="5" customFormat="1">
      <c r="A9" s="83" t="s">
        <v>82</v>
      </c>
      <c r="B9" s="49" t="s">
        <v>124</v>
      </c>
      <c r="C9" s="49" t="s">
        <v>11</v>
      </c>
      <c r="D9" s="55">
        <v>45809</v>
      </c>
      <c r="E9" s="48">
        <v>171.41</v>
      </c>
      <c r="F9" s="87">
        <v>16.497076023391813</v>
      </c>
      <c r="G9" s="62">
        <v>344</v>
      </c>
      <c r="H9" s="24">
        <f>SUM(G8:G9)</f>
        <v>402</v>
      </c>
      <c r="I9" s="59"/>
      <c r="J9" s="59" t="s">
        <v>135</v>
      </c>
      <c r="K9" s="32"/>
      <c r="L9" s="14" t="s">
        <v>21</v>
      </c>
      <c r="M9" s="27">
        <f>SUMIF($C$6:$C$134,"ARKANSAS",$G$6:$G$134)</f>
        <v>160</v>
      </c>
      <c r="O9" s="66"/>
    </row>
    <row r="10" spans="1:15" s="54" customFormat="1">
      <c r="A10" s="83"/>
      <c r="B10" s="49"/>
      <c r="C10" s="49"/>
      <c r="D10" s="55"/>
      <c r="E10" s="48"/>
      <c r="F10" s="87"/>
      <c r="G10" s="62"/>
      <c r="H10" s="24"/>
      <c r="I10" s="59"/>
      <c r="J10" s="59"/>
      <c r="K10" s="59"/>
      <c r="L10" s="15" t="s">
        <v>22</v>
      </c>
      <c r="M10" s="27">
        <f>SUMIF($C$6:$C$134,"KENTUCKY",$G$6:$G$134)</f>
        <v>0</v>
      </c>
      <c r="O10" s="66"/>
    </row>
    <row r="11" spans="1:15" s="54" customFormat="1">
      <c r="A11" s="83" t="s">
        <v>55</v>
      </c>
      <c r="B11" s="49" t="s">
        <v>30</v>
      </c>
      <c r="C11" s="49" t="s">
        <v>11</v>
      </c>
      <c r="D11" s="55">
        <v>45078</v>
      </c>
      <c r="E11" s="48">
        <v>1321.39</v>
      </c>
      <c r="F11" s="85">
        <v>4</v>
      </c>
      <c r="G11" s="62">
        <v>2644</v>
      </c>
      <c r="H11" s="24">
        <f>G11</f>
        <v>2644</v>
      </c>
      <c r="I11" s="59"/>
      <c r="J11" s="59"/>
      <c r="K11" s="59"/>
      <c r="L11" s="14" t="s">
        <v>11</v>
      </c>
      <c r="M11" s="27">
        <f>SUMIF($C$6:$C$134,"LOUISIANA",$G$6:$G$134)</f>
        <v>3046</v>
      </c>
      <c r="O11" s="66"/>
    </row>
    <row r="12" spans="1:15" s="54" customFormat="1">
      <c r="A12" s="83"/>
      <c r="B12" s="49"/>
      <c r="C12" s="49"/>
      <c r="D12" s="55"/>
      <c r="E12" s="48"/>
      <c r="F12" s="85"/>
      <c r="G12" s="62"/>
      <c r="H12" s="24"/>
      <c r="I12" s="59"/>
      <c r="J12" s="59"/>
      <c r="K12" s="59"/>
      <c r="L12" s="14" t="s">
        <v>15</v>
      </c>
      <c r="M12" s="27">
        <f>SUMIF($C$6:$C$134,"MICHIGAN",$G$6:$G$134)</f>
        <v>1120</v>
      </c>
      <c r="O12" s="66"/>
    </row>
    <row r="13" spans="1:15" s="47" customFormat="1">
      <c r="A13" s="83" t="s">
        <v>56</v>
      </c>
      <c r="B13" s="49" t="s">
        <v>119</v>
      </c>
      <c r="C13" s="49" t="s">
        <v>15</v>
      </c>
      <c r="D13" s="55">
        <v>45078</v>
      </c>
      <c r="E13" s="48">
        <v>560</v>
      </c>
      <c r="F13" s="87">
        <v>21.767857142857142</v>
      </c>
      <c r="G13" s="62">
        <v>1120</v>
      </c>
      <c r="H13" s="24">
        <f>G13</f>
        <v>1120</v>
      </c>
      <c r="I13" s="60"/>
      <c r="J13" s="60"/>
      <c r="K13" s="51"/>
      <c r="L13" s="14" t="s">
        <v>23</v>
      </c>
      <c r="M13" s="27">
        <f>SUMIF($C$6:$C$134,"MISSISSIPPI",$G$6:$G$134)</f>
        <v>24266</v>
      </c>
      <c r="O13" s="66"/>
    </row>
    <row r="14" spans="1:15" s="54" customFormat="1">
      <c r="A14" s="83"/>
      <c r="B14" s="49"/>
      <c r="C14" s="49"/>
      <c r="D14" s="55"/>
      <c r="E14" s="48"/>
      <c r="F14" s="87"/>
      <c r="G14" s="62"/>
      <c r="H14" s="24"/>
      <c r="I14" s="60"/>
      <c r="J14" s="60"/>
      <c r="K14" s="59"/>
      <c r="L14" s="14" t="s">
        <v>126</v>
      </c>
      <c r="M14" s="27">
        <f>SUMIF($C$6:$C$134,"PENNYSLVANIA",$G$6:$G$134)</f>
        <v>8980</v>
      </c>
      <c r="O14" s="66"/>
    </row>
    <row r="15" spans="1:15" s="54" customFormat="1">
      <c r="A15" s="83" t="s">
        <v>69</v>
      </c>
      <c r="B15" s="49" t="s">
        <v>27</v>
      </c>
      <c r="C15" s="49" t="s">
        <v>23</v>
      </c>
      <c r="D15" s="55">
        <v>45444</v>
      </c>
      <c r="E15" s="48">
        <v>329.28</v>
      </c>
      <c r="F15" s="87">
        <v>3.9665653495440729</v>
      </c>
      <c r="G15" s="62">
        <v>660</v>
      </c>
      <c r="H15" s="24">
        <f>G15</f>
        <v>660</v>
      </c>
      <c r="I15" s="60"/>
      <c r="J15" s="59" t="s">
        <v>135</v>
      </c>
      <c r="K15" s="59"/>
      <c r="L15" s="14" t="s">
        <v>18</v>
      </c>
      <c r="M15" s="27">
        <f>SUMIF($C$6:$C$134,"TEXAS",$G$6:$G$134)</f>
        <v>3876</v>
      </c>
      <c r="O15" s="66"/>
    </row>
    <row r="16" spans="1:15" s="54" customFormat="1">
      <c r="A16" s="83"/>
      <c r="B16" s="49"/>
      <c r="C16" s="49"/>
      <c r="D16" s="55"/>
      <c r="E16" s="48"/>
      <c r="F16" s="87"/>
      <c r="G16" s="62"/>
      <c r="H16" s="24"/>
      <c r="I16" s="60"/>
      <c r="J16" s="60"/>
      <c r="K16" s="59"/>
      <c r="L16" s="14" t="s">
        <v>38</v>
      </c>
      <c r="M16" s="27">
        <f>SUMIF($C$6:$C$134,"WYOMING",$G$6:$G$134)</f>
        <v>29638.5</v>
      </c>
      <c r="O16" s="66"/>
    </row>
    <row r="17" spans="1:15" s="17" customFormat="1" ht="15" thickBot="1">
      <c r="A17" s="83" t="s">
        <v>66</v>
      </c>
      <c r="B17" s="49" t="s">
        <v>20</v>
      </c>
      <c r="C17" s="49" t="s">
        <v>23</v>
      </c>
      <c r="D17" s="55">
        <v>45444</v>
      </c>
      <c r="E17" s="48">
        <v>52.1</v>
      </c>
      <c r="F17" s="87">
        <v>26.83653846153846</v>
      </c>
      <c r="G17" s="62">
        <v>106</v>
      </c>
      <c r="H17" s="24"/>
      <c r="I17" s="59"/>
      <c r="J17" s="59" t="s">
        <v>135</v>
      </c>
      <c r="K17" s="32"/>
      <c r="L17" s="14"/>
      <c r="M17" s="10">
        <f>SUM(M8:M16)</f>
        <v>71086.5</v>
      </c>
      <c r="O17" s="66"/>
    </row>
    <row r="18" spans="1:15" s="13" customFormat="1" ht="15" thickTop="1">
      <c r="A18" s="83" t="s">
        <v>67</v>
      </c>
      <c r="B18" s="49" t="s">
        <v>20</v>
      </c>
      <c r="C18" s="49" t="s">
        <v>23</v>
      </c>
      <c r="D18" s="55">
        <v>45444</v>
      </c>
      <c r="E18" s="48">
        <v>535.98</v>
      </c>
      <c r="F18" s="87">
        <v>3.7798507462686568</v>
      </c>
      <c r="G18" s="62">
        <v>1072</v>
      </c>
      <c r="H18" s="24"/>
      <c r="I18" s="59"/>
      <c r="J18" s="59" t="s">
        <v>135</v>
      </c>
      <c r="K18" s="32"/>
      <c r="O18" s="66"/>
    </row>
    <row r="19" spans="1:15">
      <c r="A19" s="83" t="s">
        <v>68</v>
      </c>
      <c r="B19" s="49" t="s">
        <v>20</v>
      </c>
      <c r="C19" s="49" t="s">
        <v>23</v>
      </c>
      <c r="D19" s="55">
        <v>45444</v>
      </c>
      <c r="E19" s="48">
        <v>105.84</v>
      </c>
      <c r="F19" s="87">
        <v>22.915094339622641</v>
      </c>
      <c r="G19" s="62">
        <v>212</v>
      </c>
      <c r="H19" s="24"/>
      <c r="I19" s="60"/>
      <c r="J19" s="59" t="s">
        <v>135</v>
      </c>
      <c r="K19" s="32"/>
      <c r="O19" s="66"/>
    </row>
    <row r="20" spans="1:15" s="54" customFormat="1">
      <c r="A20" s="83" t="s">
        <v>74</v>
      </c>
      <c r="B20" s="49" t="s">
        <v>20</v>
      </c>
      <c r="C20" s="49" t="s">
        <v>23</v>
      </c>
      <c r="D20" s="55">
        <v>45444</v>
      </c>
      <c r="E20" s="48">
        <v>40</v>
      </c>
      <c r="F20" s="87">
        <v>7.25</v>
      </c>
      <c r="G20" s="62">
        <v>80</v>
      </c>
      <c r="H20" s="24"/>
      <c r="I20" s="60"/>
      <c r="J20" s="59" t="s">
        <v>135</v>
      </c>
      <c r="K20" s="59"/>
      <c r="O20" s="66"/>
    </row>
    <row r="21" spans="1:15" s="13" customFormat="1">
      <c r="A21" s="83" t="s">
        <v>75</v>
      </c>
      <c r="B21" s="49" t="s">
        <v>20</v>
      </c>
      <c r="C21" s="49" t="s">
        <v>23</v>
      </c>
      <c r="D21" s="55">
        <v>45444</v>
      </c>
      <c r="E21" s="48">
        <v>40</v>
      </c>
      <c r="F21" s="87">
        <v>31.25</v>
      </c>
      <c r="G21" s="62">
        <v>80</v>
      </c>
      <c r="H21" s="56">
        <f>SUM(G17:G21)</f>
        <v>1550</v>
      </c>
      <c r="I21" s="59"/>
      <c r="J21" s="59" t="s">
        <v>135</v>
      </c>
      <c r="K21" s="32"/>
      <c r="O21" s="66"/>
    </row>
    <row r="22" spans="1:15" s="54" customFormat="1">
      <c r="A22" s="83"/>
      <c r="B22" s="49"/>
      <c r="C22" s="49"/>
      <c r="D22" s="55"/>
      <c r="E22" s="48"/>
      <c r="F22" s="87"/>
      <c r="G22" s="62"/>
      <c r="H22" s="59"/>
      <c r="I22" s="59"/>
      <c r="J22" s="59"/>
      <c r="K22" s="59"/>
      <c r="O22" s="66"/>
    </row>
    <row r="23" spans="1:15" s="54" customFormat="1">
      <c r="A23" s="83" t="s">
        <v>57</v>
      </c>
      <c r="B23" s="49" t="s">
        <v>19</v>
      </c>
      <c r="C23" s="49" t="s">
        <v>23</v>
      </c>
      <c r="D23" s="55">
        <v>45444</v>
      </c>
      <c r="E23" s="48">
        <v>1260.25</v>
      </c>
      <c r="F23" s="87">
        <v>3.6218253968253968</v>
      </c>
      <c r="G23" s="62">
        <v>2522</v>
      </c>
      <c r="H23" s="57"/>
      <c r="I23" s="60"/>
      <c r="J23" s="59" t="s">
        <v>135</v>
      </c>
      <c r="K23" s="59"/>
      <c r="O23" s="66"/>
    </row>
    <row r="24" spans="1:15" s="9" customFormat="1">
      <c r="A24" s="83" t="s">
        <v>58</v>
      </c>
      <c r="B24" s="49" t="s">
        <v>19</v>
      </c>
      <c r="C24" s="49" t="s">
        <v>23</v>
      </c>
      <c r="D24" s="55">
        <v>45444</v>
      </c>
      <c r="E24" s="48">
        <v>1064.8399999999999</v>
      </c>
      <c r="F24" s="87">
        <v>3.640845070422535</v>
      </c>
      <c r="G24" s="62">
        <v>2130</v>
      </c>
      <c r="H24" s="24"/>
      <c r="I24" s="60"/>
      <c r="J24" s="59" t="s">
        <v>135</v>
      </c>
      <c r="K24" s="32"/>
      <c r="O24" s="66"/>
    </row>
    <row r="25" spans="1:15" s="47" customFormat="1">
      <c r="A25" s="83" t="s">
        <v>59</v>
      </c>
      <c r="B25" s="49" t="s">
        <v>19</v>
      </c>
      <c r="C25" s="49" t="s">
        <v>23</v>
      </c>
      <c r="D25" s="55">
        <v>45444</v>
      </c>
      <c r="E25" s="48">
        <v>1230.8499999999999</v>
      </c>
      <c r="F25" s="87">
        <v>3.621852152721365</v>
      </c>
      <c r="G25" s="62">
        <v>2462</v>
      </c>
      <c r="H25" s="24"/>
      <c r="I25" s="60"/>
      <c r="J25" s="59" t="s">
        <v>135</v>
      </c>
      <c r="K25" s="51"/>
      <c r="O25" s="66"/>
    </row>
    <row r="26" spans="1:15" s="54" customFormat="1">
      <c r="A26" s="83" t="s">
        <v>60</v>
      </c>
      <c r="B26" s="49" t="s">
        <v>19</v>
      </c>
      <c r="C26" s="49" t="s">
        <v>23</v>
      </c>
      <c r="D26" s="55">
        <v>45444</v>
      </c>
      <c r="E26" s="48">
        <v>1627.29</v>
      </c>
      <c r="F26" s="87">
        <v>3.5943454210202828</v>
      </c>
      <c r="G26" s="62">
        <v>3256</v>
      </c>
      <c r="H26" s="57"/>
      <c r="I26" s="60"/>
      <c r="J26" s="59" t="s">
        <v>135</v>
      </c>
      <c r="K26" s="59"/>
      <c r="O26" s="66"/>
    </row>
    <row r="27" spans="1:15">
      <c r="A27" s="83" t="s">
        <v>61</v>
      </c>
      <c r="B27" s="49" t="s">
        <v>19</v>
      </c>
      <c r="C27" s="49" t="s">
        <v>23</v>
      </c>
      <c r="D27" s="55">
        <v>45444</v>
      </c>
      <c r="E27" s="48">
        <v>641.55999999999995</v>
      </c>
      <c r="F27" s="87">
        <v>3.7336448598130842</v>
      </c>
      <c r="G27" s="62">
        <v>1284</v>
      </c>
      <c r="H27" s="24"/>
      <c r="I27" s="59"/>
      <c r="J27" s="59" t="s">
        <v>135</v>
      </c>
      <c r="K27" s="32"/>
      <c r="O27" s="66"/>
    </row>
    <row r="28" spans="1:15" s="54" customFormat="1">
      <c r="A28" s="83" t="s">
        <v>62</v>
      </c>
      <c r="B28" s="49" t="s">
        <v>19</v>
      </c>
      <c r="C28" s="49" t="s">
        <v>23</v>
      </c>
      <c r="D28" s="55">
        <v>45444</v>
      </c>
      <c r="E28" s="48">
        <v>610.91</v>
      </c>
      <c r="F28" s="87">
        <v>3.7454991816693943</v>
      </c>
      <c r="G28" s="62">
        <v>1222</v>
      </c>
      <c r="H28" s="24"/>
      <c r="I28" s="60"/>
      <c r="J28" s="59" t="s">
        <v>135</v>
      </c>
      <c r="K28" s="59"/>
      <c r="O28" s="66"/>
    </row>
    <row r="29" spans="1:15" s="54" customFormat="1">
      <c r="A29" s="83" t="s">
        <v>63</v>
      </c>
      <c r="B29" s="49" t="s">
        <v>19</v>
      </c>
      <c r="C29" s="49" t="s">
        <v>23</v>
      </c>
      <c r="D29" s="55">
        <v>45444</v>
      </c>
      <c r="E29" s="48">
        <v>1465.81</v>
      </c>
      <c r="F29" s="87">
        <v>3.6023192360163709</v>
      </c>
      <c r="G29" s="62">
        <v>2932</v>
      </c>
      <c r="H29" s="24"/>
      <c r="I29" s="59"/>
      <c r="J29" s="59" t="s">
        <v>135</v>
      </c>
      <c r="K29" s="59"/>
      <c r="O29" s="66"/>
    </row>
    <row r="30" spans="1:15">
      <c r="A30" s="83" t="s">
        <v>64</v>
      </c>
      <c r="B30" s="49" t="s">
        <v>19</v>
      </c>
      <c r="C30" s="49" t="s">
        <v>23</v>
      </c>
      <c r="D30" s="55">
        <v>45444</v>
      </c>
      <c r="E30" s="48">
        <v>1680.49</v>
      </c>
      <c r="F30" s="87">
        <v>3.5913690476190476</v>
      </c>
      <c r="G30" s="62">
        <v>3362</v>
      </c>
      <c r="H30" s="24"/>
      <c r="I30" s="59"/>
      <c r="J30" s="59" t="s">
        <v>135</v>
      </c>
      <c r="K30" s="32"/>
      <c r="O30" s="66"/>
    </row>
    <row r="31" spans="1:15" s="54" customFormat="1">
      <c r="A31" s="83" t="s">
        <v>65</v>
      </c>
      <c r="B31" s="49" t="s">
        <v>19</v>
      </c>
      <c r="C31" s="49" t="s">
        <v>23</v>
      </c>
      <c r="D31" s="55">
        <v>45444</v>
      </c>
      <c r="E31" s="48">
        <v>718.26</v>
      </c>
      <c r="F31" s="87">
        <v>3.7137883008356547</v>
      </c>
      <c r="G31" s="62">
        <v>1438</v>
      </c>
      <c r="H31" s="24">
        <f>SUM(G23:G31)</f>
        <v>20608</v>
      </c>
      <c r="I31" s="59"/>
      <c r="J31" s="59" t="s">
        <v>135</v>
      </c>
      <c r="K31" s="59"/>
      <c r="O31" s="66"/>
    </row>
    <row r="32" spans="1:15" s="54" customFormat="1">
      <c r="A32" s="83"/>
      <c r="B32" s="49"/>
      <c r="C32" s="49"/>
      <c r="D32" s="55"/>
      <c r="E32" s="48"/>
      <c r="F32" s="87"/>
      <c r="G32" s="62"/>
      <c r="H32" s="24"/>
      <c r="I32" s="59"/>
      <c r="J32" s="59"/>
      <c r="K32" s="59"/>
      <c r="O32" s="66"/>
    </row>
    <row r="33" spans="1:15" s="9" customFormat="1">
      <c r="A33" s="83" t="s">
        <v>70</v>
      </c>
      <c r="B33" s="49" t="s">
        <v>120</v>
      </c>
      <c r="C33" s="49" t="s">
        <v>23</v>
      </c>
      <c r="D33" s="55">
        <v>45444</v>
      </c>
      <c r="E33" s="48">
        <v>454</v>
      </c>
      <c r="F33" s="87">
        <v>3.8303964757709252</v>
      </c>
      <c r="G33" s="62">
        <v>908</v>
      </c>
      <c r="H33" s="24"/>
      <c r="I33" s="59"/>
      <c r="J33" s="59" t="s">
        <v>135</v>
      </c>
      <c r="K33" s="32"/>
      <c r="O33" s="66"/>
    </row>
    <row r="34" spans="1:15" s="47" customFormat="1">
      <c r="A34" s="83" t="s">
        <v>71</v>
      </c>
      <c r="B34" s="49" t="s">
        <v>120</v>
      </c>
      <c r="C34" s="49" t="s">
        <v>23</v>
      </c>
      <c r="D34" s="55">
        <v>45444</v>
      </c>
      <c r="E34" s="48">
        <v>22.78</v>
      </c>
      <c r="F34" s="87">
        <v>10.021739130434783</v>
      </c>
      <c r="G34" s="62">
        <v>46</v>
      </c>
      <c r="H34" s="56"/>
      <c r="I34" s="59"/>
      <c r="J34" s="59" t="s">
        <v>135</v>
      </c>
      <c r="K34" s="51"/>
      <c r="O34" s="66"/>
    </row>
    <row r="35" spans="1:15" s="54" customFormat="1">
      <c r="A35" s="83" t="s">
        <v>72</v>
      </c>
      <c r="B35" s="49" t="s">
        <v>120</v>
      </c>
      <c r="C35" s="49" t="s">
        <v>23</v>
      </c>
      <c r="D35" s="55">
        <v>45444</v>
      </c>
      <c r="E35" s="48">
        <v>17.22</v>
      </c>
      <c r="F35" s="87">
        <v>12.529411764705882</v>
      </c>
      <c r="G35" s="62">
        <v>36</v>
      </c>
      <c r="H35" s="24"/>
      <c r="I35" s="60"/>
      <c r="J35" s="59" t="s">
        <v>135</v>
      </c>
      <c r="K35" s="59"/>
      <c r="O35" s="66"/>
    </row>
    <row r="36" spans="1:15">
      <c r="A36" s="83" t="s">
        <v>73</v>
      </c>
      <c r="B36" s="49" t="s">
        <v>120</v>
      </c>
      <c r="C36" s="49" t="s">
        <v>23</v>
      </c>
      <c r="D36" s="55">
        <v>45444</v>
      </c>
      <c r="E36" s="48">
        <v>228.51</v>
      </c>
      <c r="F36" s="87">
        <v>4.1550218340611353</v>
      </c>
      <c r="G36" s="62">
        <v>458</v>
      </c>
      <c r="H36" s="24">
        <f>SUM(G33:G36)</f>
        <v>1448</v>
      </c>
      <c r="I36" s="60"/>
      <c r="J36" s="59" t="s">
        <v>135</v>
      </c>
      <c r="K36" s="32"/>
      <c r="O36" s="66"/>
    </row>
    <row r="37" spans="1:15" s="54" customFormat="1">
      <c r="A37" s="83"/>
      <c r="B37" s="49"/>
      <c r="C37" s="49"/>
      <c r="D37" s="55"/>
      <c r="E37" s="48"/>
      <c r="F37" s="87"/>
      <c r="G37" s="62"/>
      <c r="H37" s="24"/>
      <c r="I37" s="60"/>
      <c r="J37" s="60"/>
      <c r="K37" s="59"/>
      <c r="O37" s="66"/>
    </row>
    <row r="38" spans="1:15" s="47" customFormat="1">
      <c r="A38" s="83" t="s">
        <v>83</v>
      </c>
      <c r="B38" s="49" t="s">
        <v>125</v>
      </c>
      <c r="C38" s="49" t="s">
        <v>126</v>
      </c>
      <c r="D38" s="55">
        <v>45809</v>
      </c>
      <c r="E38" s="48">
        <v>1134.8499999999999</v>
      </c>
      <c r="F38" s="86">
        <v>26.636563876651984</v>
      </c>
      <c r="G38" s="62">
        <v>2270</v>
      </c>
      <c r="H38" s="24"/>
      <c r="I38" s="59"/>
      <c r="J38" s="59" t="s">
        <v>135</v>
      </c>
      <c r="K38" s="51"/>
      <c r="O38" s="66"/>
    </row>
    <row r="39" spans="1:15" s="13" customFormat="1">
      <c r="A39" s="83" t="s">
        <v>84</v>
      </c>
      <c r="B39" s="49" t="s">
        <v>125</v>
      </c>
      <c r="C39" s="49" t="s">
        <v>126</v>
      </c>
      <c r="D39" s="55">
        <v>45809</v>
      </c>
      <c r="E39" s="48">
        <v>1112.06</v>
      </c>
      <c r="F39" s="86">
        <v>31.667715827338128</v>
      </c>
      <c r="G39" s="62">
        <v>2226</v>
      </c>
      <c r="H39" s="57"/>
      <c r="I39" s="12"/>
      <c r="J39" s="59" t="s">
        <v>135</v>
      </c>
      <c r="K39" s="32"/>
      <c r="O39" s="66"/>
    </row>
    <row r="40" spans="1:15">
      <c r="A40" s="83" t="s">
        <v>85</v>
      </c>
      <c r="B40" s="49" t="s">
        <v>125</v>
      </c>
      <c r="C40" s="49" t="s">
        <v>126</v>
      </c>
      <c r="D40" s="55">
        <v>45809</v>
      </c>
      <c r="E40" s="48">
        <v>931.76</v>
      </c>
      <c r="F40" s="86">
        <v>21.666309012875537</v>
      </c>
      <c r="G40" s="62">
        <v>1864</v>
      </c>
      <c r="H40" s="24"/>
      <c r="I40" s="12"/>
      <c r="J40" s="59" t="s">
        <v>135</v>
      </c>
      <c r="K40" s="32"/>
      <c r="O40" s="66"/>
    </row>
    <row r="41" spans="1:15" s="47" customFormat="1">
      <c r="A41" s="83" t="s">
        <v>86</v>
      </c>
      <c r="B41" s="49" t="s">
        <v>125</v>
      </c>
      <c r="C41" s="49" t="s">
        <v>126</v>
      </c>
      <c r="D41" s="55">
        <v>45809</v>
      </c>
      <c r="E41" s="48">
        <v>617.19000000000005</v>
      </c>
      <c r="F41" s="86">
        <v>21.786061588330632</v>
      </c>
      <c r="G41" s="62">
        <v>1236</v>
      </c>
      <c r="H41" s="24"/>
      <c r="I41" s="60"/>
      <c r="J41" s="59" t="s">
        <v>135</v>
      </c>
      <c r="K41" s="51"/>
      <c r="O41" s="66"/>
    </row>
    <row r="42" spans="1:15" s="54" customFormat="1">
      <c r="A42" s="83" t="s">
        <v>87</v>
      </c>
      <c r="B42" s="49" t="s">
        <v>125</v>
      </c>
      <c r="C42" s="49" t="s">
        <v>126</v>
      </c>
      <c r="D42" s="55">
        <v>45809</v>
      </c>
      <c r="E42" s="48">
        <v>691.27</v>
      </c>
      <c r="F42" s="86">
        <v>26.762662807525327</v>
      </c>
      <c r="G42" s="62">
        <v>1384</v>
      </c>
      <c r="H42" s="24">
        <f>SUM(G38:G42)</f>
        <v>8980</v>
      </c>
      <c r="I42" s="60"/>
      <c r="J42" s="59" t="s">
        <v>135</v>
      </c>
      <c r="K42" s="59"/>
      <c r="O42" s="66"/>
    </row>
    <row r="43" spans="1:15" s="54" customFormat="1">
      <c r="A43" s="83"/>
      <c r="B43" s="49"/>
      <c r="C43" s="49"/>
      <c r="D43" s="55"/>
      <c r="E43" s="48"/>
      <c r="F43" s="86"/>
      <c r="G43" s="62"/>
      <c r="H43" s="57"/>
      <c r="I43" s="60"/>
      <c r="J43" s="60"/>
      <c r="K43" s="59"/>
      <c r="O43" s="66"/>
    </row>
    <row r="44" spans="1:15">
      <c r="A44" s="83" t="s">
        <v>76</v>
      </c>
      <c r="B44" s="49" t="s">
        <v>121</v>
      </c>
      <c r="C44" s="49" t="s">
        <v>18</v>
      </c>
      <c r="D44" s="55">
        <v>45444</v>
      </c>
      <c r="E44" s="48">
        <v>1273.76</v>
      </c>
      <c r="F44" s="86">
        <v>226.62166405023547</v>
      </c>
      <c r="G44" s="62">
        <v>2548</v>
      </c>
      <c r="H44" s="24">
        <f>G44</f>
        <v>2548</v>
      </c>
      <c r="I44" s="60"/>
      <c r="J44" s="59" t="s">
        <v>135</v>
      </c>
      <c r="K44" s="32"/>
      <c r="L44" s="18"/>
      <c r="M44" s="18"/>
      <c r="O44" s="66"/>
    </row>
    <row r="45" spans="1:15" s="54" customFormat="1">
      <c r="A45" s="83"/>
      <c r="B45" s="49"/>
      <c r="C45" s="49"/>
      <c r="D45" s="55"/>
      <c r="E45" s="48"/>
      <c r="F45" s="86"/>
      <c r="G45" s="62"/>
      <c r="H45" s="24"/>
      <c r="I45" s="60"/>
      <c r="J45" s="60"/>
      <c r="K45" s="59"/>
      <c r="L45" s="58"/>
      <c r="M45" s="58"/>
      <c r="O45" s="66"/>
    </row>
    <row r="46" spans="1:15" s="9" customFormat="1">
      <c r="A46" s="83" t="s">
        <v>77</v>
      </c>
      <c r="B46" s="49" t="s">
        <v>122</v>
      </c>
      <c r="C46" s="49" t="s">
        <v>18</v>
      </c>
      <c r="D46" s="55">
        <v>45444</v>
      </c>
      <c r="E46" s="48">
        <v>122</v>
      </c>
      <c r="F46" s="86">
        <v>32.770491803278688</v>
      </c>
      <c r="G46" s="62">
        <v>244</v>
      </c>
      <c r="H46" s="24"/>
      <c r="I46" s="59"/>
      <c r="J46" s="59" t="s">
        <v>135</v>
      </c>
      <c r="K46" s="32"/>
      <c r="L46" s="18"/>
      <c r="M46" s="18"/>
      <c r="O46" s="66"/>
    </row>
    <row r="47" spans="1:15" s="17" customFormat="1">
      <c r="A47" s="83" t="s">
        <v>78</v>
      </c>
      <c r="B47" s="49" t="s">
        <v>122</v>
      </c>
      <c r="C47" s="49" t="s">
        <v>18</v>
      </c>
      <c r="D47" s="55">
        <v>45444</v>
      </c>
      <c r="E47" s="48">
        <v>237</v>
      </c>
      <c r="F47" s="86">
        <v>104.15400843881856</v>
      </c>
      <c r="G47" s="62">
        <v>474</v>
      </c>
      <c r="H47" s="57"/>
      <c r="I47" s="59"/>
      <c r="J47" s="59" t="s">
        <v>135</v>
      </c>
      <c r="K47" s="32"/>
      <c r="L47" s="18"/>
      <c r="M47" s="18"/>
      <c r="O47" s="66"/>
    </row>
    <row r="48" spans="1:15">
      <c r="A48" s="83" t="s">
        <v>79</v>
      </c>
      <c r="B48" s="49" t="s">
        <v>122</v>
      </c>
      <c r="C48" s="49" t="s">
        <v>18</v>
      </c>
      <c r="D48" s="55">
        <v>45444</v>
      </c>
      <c r="E48" s="48">
        <v>305</v>
      </c>
      <c r="F48" s="86">
        <v>104.00819672131148</v>
      </c>
      <c r="G48" s="62">
        <v>610</v>
      </c>
      <c r="H48" s="24">
        <f>SUM(G46:G48)</f>
        <v>1328</v>
      </c>
      <c r="I48" s="59"/>
      <c r="J48" s="59" t="s">
        <v>135</v>
      </c>
      <c r="K48" s="32"/>
      <c r="L48" s="16"/>
      <c r="M48" s="20"/>
      <c r="O48" s="66"/>
    </row>
    <row r="49" spans="1:15" s="54" customFormat="1">
      <c r="A49" s="83"/>
      <c r="B49" s="49"/>
      <c r="C49" s="49"/>
      <c r="D49" s="55"/>
      <c r="E49" s="48"/>
      <c r="F49" s="86"/>
      <c r="G49" s="62"/>
      <c r="H49" s="24"/>
      <c r="I49" s="59"/>
      <c r="J49" s="59"/>
      <c r="K49" s="59"/>
      <c r="L49" s="16"/>
      <c r="M49" s="53"/>
      <c r="O49" s="66"/>
    </row>
    <row r="50" spans="1:15" s="11" customFormat="1">
      <c r="A50" s="83" t="s">
        <v>88</v>
      </c>
      <c r="B50" s="58" t="s">
        <v>44</v>
      </c>
      <c r="C50" s="58" t="s">
        <v>38</v>
      </c>
      <c r="D50" s="63">
        <v>47270</v>
      </c>
      <c r="E50" s="48">
        <v>437.17</v>
      </c>
      <c r="F50" s="88">
        <v>28.94279176201373</v>
      </c>
      <c r="G50" s="62">
        <v>657</v>
      </c>
      <c r="H50" s="24"/>
      <c r="I50" s="12"/>
      <c r="J50" s="59" t="s">
        <v>135</v>
      </c>
      <c r="K50" s="32"/>
      <c r="L50" s="16"/>
      <c r="M50" s="20"/>
      <c r="O50" s="66"/>
    </row>
    <row r="51" spans="1:15" s="47" customFormat="1">
      <c r="A51" s="83" t="s">
        <v>89</v>
      </c>
      <c r="B51" s="58" t="s">
        <v>44</v>
      </c>
      <c r="C51" s="58" t="s">
        <v>38</v>
      </c>
      <c r="D51" s="63">
        <v>47270</v>
      </c>
      <c r="E51" s="48">
        <v>487.19</v>
      </c>
      <c r="F51" s="88">
        <v>28.897330595482547</v>
      </c>
      <c r="G51" s="62">
        <v>732</v>
      </c>
      <c r="H51" s="24"/>
      <c r="I51" s="12"/>
      <c r="J51" s="59" t="s">
        <v>135</v>
      </c>
      <c r="K51" s="51"/>
      <c r="L51" s="16"/>
      <c r="M51" s="53"/>
      <c r="O51" s="66"/>
    </row>
    <row r="52" spans="1:15" s="9" customFormat="1">
      <c r="A52" s="83" t="s">
        <v>90</v>
      </c>
      <c r="B52" s="58" t="s">
        <v>44</v>
      </c>
      <c r="C52" s="58" t="s">
        <v>38</v>
      </c>
      <c r="D52" s="63">
        <v>47270</v>
      </c>
      <c r="E52" s="48">
        <v>163.41</v>
      </c>
      <c r="F52" s="88">
        <v>43.773006134969329</v>
      </c>
      <c r="G52" s="62">
        <v>246</v>
      </c>
      <c r="H52" s="56"/>
      <c r="I52" s="59"/>
      <c r="J52" s="59" t="s">
        <v>135</v>
      </c>
      <c r="K52" s="32"/>
      <c r="L52" s="16"/>
      <c r="M52" s="19"/>
      <c r="O52" s="66"/>
    </row>
    <row r="53" spans="1:15">
      <c r="A53" s="83" t="s">
        <v>91</v>
      </c>
      <c r="B53" s="58" t="s">
        <v>44</v>
      </c>
      <c r="C53" s="58" t="s">
        <v>38</v>
      </c>
      <c r="D53" s="63">
        <v>47270</v>
      </c>
      <c r="E53" s="48">
        <v>81.88</v>
      </c>
      <c r="F53" s="88">
        <v>52.512195121951223</v>
      </c>
      <c r="G53" s="62">
        <v>123</v>
      </c>
      <c r="H53" s="24"/>
      <c r="I53" s="59"/>
      <c r="J53" s="59" t="s">
        <v>135</v>
      </c>
      <c r="K53" s="32"/>
      <c r="L53" s="18"/>
      <c r="M53" s="18"/>
      <c r="O53" s="66"/>
    </row>
    <row r="54" spans="1:15" s="54" customFormat="1">
      <c r="A54" s="83" t="s">
        <v>92</v>
      </c>
      <c r="B54" s="58" t="s">
        <v>44</v>
      </c>
      <c r="C54" s="58" t="s">
        <v>38</v>
      </c>
      <c r="D54" s="63">
        <v>47270</v>
      </c>
      <c r="E54" s="48">
        <v>81.150000000000006</v>
      </c>
      <c r="F54" s="88">
        <v>55.185185185185183</v>
      </c>
      <c r="G54" s="62">
        <v>123</v>
      </c>
      <c r="H54" s="59"/>
      <c r="I54" s="59"/>
      <c r="J54" s="59" t="s">
        <v>135</v>
      </c>
      <c r="K54" s="59"/>
      <c r="L54" s="58"/>
      <c r="M54" s="58"/>
      <c r="O54" s="66"/>
    </row>
    <row r="55" spans="1:15" s="54" customFormat="1">
      <c r="A55" s="89" t="s">
        <v>107</v>
      </c>
      <c r="B55" s="58" t="s">
        <v>44</v>
      </c>
      <c r="C55" s="58" t="s">
        <v>38</v>
      </c>
      <c r="D55" s="63">
        <v>47635</v>
      </c>
      <c r="E55" s="48">
        <v>198.32</v>
      </c>
      <c r="F55" s="88">
        <v>5.3813131313131315</v>
      </c>
      <c r="G55" s="62">
        <v>298.5</v>
      </c>
      <c r="H55" s="24">
        <f>SUM(G50:G55)</f>
        <v>2179.5</v>
      </c>
      <c r="I55" s="59"/>
      <c r="J55" s="59" t="s">
        <v>135</v>
      </c>
      <c r="K55" s="59"/>
      <c r="L55" s="58"/>
      <c r="M55" s="58"/>
      <c r="O55" s="66"/>
    </row>
    <row r="56" spans="1:15" s="54" customFormat="1">
      <c r="A56" s="89"/>
      <c r="B56" s="58"/>
      <c r="C56" s="58"/>
      <c r="D56" s="63"/>
      <c r="E56" s="48"/>
      <c r="F56" s="88"/>
      <c r="G56" s="62"/>
      <c r="H56" s="57"/>
      <c r="I56" s="59"/>
      <c r="J56" s="59"/>
      <c r="K56" s="59"/>
      <c r="L56" s="58"/>
      <c r="M56" s="58"/>
      <c r="O56" s="66"/>
    </row>
    <row r="57" spans="1:15" s="54" customFormat="1">
      <c r="A57" s="89" t="s">
        <v>113</v>
      </c>
      <c r="B57" s="58" t="s">
        <v>130</v>
      </c>
      <c r="C57" s="58" t="s">
        <v>38</v>
      </c>
      <c r="D57" s="63">
        <v>47635</v>
      </c>
      <c r="E57" s="48">
        <v>1231.8599999999999</v>
      </c>
      <c r="F57" s="88">
        <v>29.637987012987011</v>
      </c>
      <c r="G57" s="62">
        <v>1848</v>
      </c>
      <c r="H57" s="24">
        <f>G57</f>
        <v>1848</v>
      </c>
      <c r="I57" s="60"/>
      <c r="J57" s="59" t="s">
        <v>135</v>
      </c>
      <c r="K57" s="59"/>
      <c r="L57" s="58"/>
      <c r="M57" s="58"/>
      <c r="O57" s="66"/>
    </row>
    <row r="58" spans="1:15" s="54" customFormat="1">
      <c r="A58" s="89"/>
      <c r="B58" s="58"/>
      <c r="C58" s="58"/>
      <c r="D58" s="63"/>
      <c r="E58" s="48"/>
      <c r="F58" s="88"/>
      <c r="G58" s="62"/>
      <c r="H58" s="24"/>
      <c r="I58" s="60"/>
      <c r="J58" s="60"/>
      <c r="K58" s="59"/>
      <c r="L58" s="58"/>
      <c r="M58" s="58"/>
      <c r="O58" s="66"/>
    </row>
    <row r="59" spans="1:15" s="17" customFormat="1">
      <c r="A59" s="89" t="s">
        <v>100</v>
      </c>
      <c r="B59" s="58" t="s">
        <v>54</v>
      </c>
      <c r="C59" s="58" t="s">
        <v>38</v>
      </c>
      <c r="D59" s="63">
        <v>47635</v>
      </c>
      <c r="E59" s="48">
        <v>1519.54</v>
      </c>
      <c r="F59" s="88">
        <v>390.61184210526318</v>
      </c>
      <c r="G59" s="62">
        <v>2280</v>
      </c>
      <c r="H59" s="24"/>
      <c r="I59" s="60"/>
      <c r="J59" s="59" t="s">
        <v>135</v>
      </c>
      <c r="K59" s="32"/>
      <c r="L59" s="18"/>
      <c r="M59" s="18"/>
      <c r="O59" s="66"/>
    </row>
    <row r="60" spans="1:15" s="9" customFormat="1">
      <c r="A60" s="89" t="s">
        <v>101</v>
      </c>
      <c r="B60" s="58" t="s">
        <v>54</v>
      </c>
      <c r="C60" s="58" t="s">
        <v>38</v>
      </c>
      <c r="D60" s="63">
        <v>47635</v>
      </c>
      <c r="E60" s="48">
        <v>240</v>
      </c>
      <c r="F60" s="88">
        <v>205.20833333333334</v>
      </c>
      <c r="G60" s="62">
        <v>360</v>
      </c>
      <c r="H60" s="24"/>
      <c r="I60" s="60"/>
      <c r="J60" s="59" t="s">
        <v>135</v>
      </c>
      <c r="K60" s="32"/>
      <c r="L60" s="18"/>
      <c r="M60" s="18"/>
      <c r="O60" s="66"/>
    </row>
    <row r="61" spans="1:15" s="17" customFormat="1">
      <c r="A61" s="89" t="s">
        <v>102</v>
      </c>
      <c r="B61" s="58" t="s">
        <v>54</v>
      </c>
      <c r="C61" s="58" t="s">
        <v>38</v>
      </c>
      <c r="D61" s="63">
        <v>47635</v>
      </c>
      <c r="E61" s="48">
        <v>320</v>
      </c>
      <c r="F61" s="88">
        <v>528.03125</v>
      </c>
      <c r="G61" s="62">
        <v>480</v>
      </c>
      <c r="H61" s="57"/>
      <c r="I61" s="59"/>
      <c r="J61" s="59" t="s">
        <v>135</v>
      </c>
      <c r="K61" s="32"/>
      <c r="L61" s="18"/>
      <c r="M61" s="18"/>
      <c r="O61" s="66"/>
    </row>
    <row r="62" spans="1:15">
      <c r="A62" s="84" t="s">
        <v>103</v>
      </c>
      <c r="B62" s="58" t="s">
        <v>54</v>
      </c>
      <c r="C62" s="58" t="s">
        <v>38</v>
      </c>
      <c r="D62" s="63">
        <v>47635</v>
      </c>
      <c r="E62" s="48">
        <v>240</v>
      </c>
      <c r="F62" s="88">
        <v>527.20833333333337</v>
      </c>
      <c r="G62" s="62">
        <v>360</v>
      </c>
      <c r="H62" s="24"/>
      <c r="I62" s="59"/>
      <c r="J62" s="59" t="s">
        <v>135</v>
      </c>
      <c r="K62" s="32"/>
      <c r="L62" s="18"/>
      <c r="M62" s="18"/>
      <c r="O62" s="66"/>
    </row>
    <row r="63" spans="1:15" s="54" customFormat="1">
      <c r="A63" s="84" t="s">
        <v>104</v>
      </c>
      <c r="B63" s="58" t="s">
        <v>54</v>
      </c>
      <c r="C63" s="58" t="s">
        <v>38</v>
      </c>
      <c r="D63" s="63">
        <v>47635</v>
      </c>
      <c r="E63" s="48">
        <v>480</v>
      </c>
      <c r="F63" s="88">
        <v>541.85416666666663</v>
      </c>
      <c r="G63" s="62">
        <v>720</v>
      </c>
      <c r="H63" s="57"/>
      <c r="I63" s="59"/>
      <c r="J63" s="59" t="s">
        <v>135</v>
      </c>
      <c r="K63" s="59"/>
      <c r="L63" s="58"/>
      <c r="M63" s="58"/>
      <c r="O63" s="66"/>
    </row>
    <row r="64" spans="1:15" s="54" customFormat="1">
      <c r="A64" s="84" t="s">
        <v>105</v>
      </c>
      <c r="B64" s="58" t="s">
        <v>54</v>
      </c>
      <c r="C64" s="58" t="s">
        <v>38</v>
      </c>
      <c r="D64" s="63">
        <v>47635</v>
      </c>
      <c r="E64" s="48">
        <v>320</v>
      </c>
      <c r="F64" s="88">
        <v>527.03125</v>
      </c>
      <c r="G64" s="62">
        <v>480</v>
      </c>
      <c r="H64" s="24"/>
      <c r="I64" s="59"/>
      <c r="J64" s="59" t="s">
        <v>135</v>
      </c>
      <c r="K64" s="59"/>
      <c r="L64" s="58"/>
      <c r="M64" s="58"/>
      <c r="O64" s="66"/>
    </row>
    <row r="65" spans="1:15" s="54" customFormat="1">
      <c r="A65" s="84" t="s">
        <v>106</v>
      </c>
      <c r="B65" s="58" t="s">
        <v>54</v>
      </c>
      <c r="C65" s="58" t="s">
        <v>38</v>
      </c>
      <c r="D65" s="63">
        <v>47635</v>
      </c>
      <c r="E65" s="48">
        <v>320</v>
      </c>
      <c r="F65" s="88">
        <v>359.03125</v>
      </c>
      <c r="G65" s="62">
        <v>480</v>
      </c>
      <c r="H65" s="57"/>
      <c r="I65" s="59"/>
      <c r="J65" s="59" t="s">
        <v>135</v>
      </c>
      <c r="K65" s="59"/>
      <c r="L65" s="58"/>
      <c r="M65" s="58"/>
      <c r="O65" s="66"/>
    </row>
    <row r="66" spans="1:15" s="13" customFormat="1">
      <c r="A66" s="84" t="s">
        <v>108</v>
      </c>
      <c r="B66" s="58" t="s">
        <v>54</v>
      </c>
      <c r="C66" s="58" t="s">
        <v>38</v>
      </c>
      <c r="D66" s="63">
        <v>47635</v>
      </c>
      <c r="E66" s="48">
        <v>40</v>
      </c>
      <c r="F66" s="88">
        <v>686.75</v>
      </c>
      <c r="G66" s="62">
        <v>60</v>
      </c>
      <c r="H66" s="24"/>
      <c r="I66" s="59"/>
      <c r="J66" s="59" t="s">
        <v>135</v>
      </c>
      <c r="K66" s="32"/>
      <c r="L66" s="18"/>
      <c r="M66" s="18"/>
      <c r="O66" s="66"/>
    </row>
    <row r="67" spans="1:15" s="54" customFormat="1">
      <c r="A67" s="84" t="s">
        <v>109</v>
      </c>
      <c r="B67" s="58" t="s">
        <v>54</v>
      </c>
      <c r="C67" s="58" t="s">
        <v>38</v>
      </c>
      <c r="D67" s="63">
        <v>47635</v>
      </c>
      <c r="E67" s="48">
        <v>80</v>
      </c>
      <c r="F67" s="88">
        <v>557.625</v>
      </c>
      <c r="G67" s="62">
        <v>120</v>
      </c>
      <c r="H67" s="57"/>
      <c r="I67" s="59"/>
      <c r="J67" s="59" t="s">
        <v>135</v>
      </c>
      <c r="K67" s="59"/>
      <c r="L67" s="58"/>
      <c r="M67" s="58"/>
      <c r="O67" s="66"/>
    </row>
    <row r="68" spans="1:15" s="17" customFormat="1">
      <c r="A68" s="84" t="s">
        <v>110</v>
      </c>
      <c r="B68" s="58" t="s">
        <v>54</v>
      </c>
      <c r="C68" s="58" t="s">
        <v>38</v>
      </c>
      <c r="D68" s="63">
        <v>47635</v>
      </c>
      <c r="E68" s="48">
        <v>160</v>
      </c>
      <c r="F68" s="88">
        <v>513.5625</v>
      </c>
      <c r="G68" s="62">
        <v>240</v>
      </c>
      <c r="H68" s="24"/>
      <c r="I68" s="60"/>
      <c r="J68" s="59" t="s">
        <v>135</v>
      </c>
      <c r="K68" s="32"/>
      <c r="L68" s="18"/>
      <c r="M68" s="18"/>
      <c r="O68" s="66"/>
    </row>
    <row r="69" spans="1:15" s="47" customFormat="1">
      <c r="A69" s="84" t="s">
        <v>111</v>
      </c>
      <c r="B69" s="58" t="s">
        <v>54</v>
      </c>
      <c r="C69" s="58" t="s">
        <v>38</v>
      </c>
      <c r="D69" s="63">
        <v>47635</v>
      </c>
      <c r="E69" s="48">
        <v>2278.3000000000002</v>
      </c>
      <c r="F69" s="88">
        <v>13.580553116769096</v>
      </c>
      <c r="G69" s="62">
        <v>3418.5</v>
      </c>
      <c r="H69" s="57"/>
      <c r="I69" s="60"/>
      <c r="J69" s="59" t="s">
        <v>135</v>
      </c>
      <c r="K69" s="51"/>
      <c r="L69" s="50"/>
      <c r="M69" s="50"/>
      <c r="O69" s="66"/>
    </row>
    <row r="70" spans="1:15" s="11" customFormat="1">
      <c r="A70" s="84" t="s">
        <v>112</v>
      </c>
      <c r="B70" s="58" t="s">
        <v>54</v>
      </c>
      <c r="C70" s="58" t="s">
        <v>38</v>
      </c>
      <c r="D70" s="63">
        <v>47635</v>
      </c>
      <c r="E70" s="48">
        <v>920</v>
      </c>
      <c r="F70" s="88">
        <v>28.684782608695652</v>
      </c>
      <c r="G70" s="62">
        <v>1380</v>
      </c>
      <c r="H70" s="24">
        <f>SUM(G59:G70)</f>
        <v>10378.5</v>
      </c>
      <c r="I70" s="60"/>
      <c r="J70" s="59" t="s">
        <v>135</v>
      </c>
      <c r="K70" s="32"/>
      <c r="L70" s="18"/>
      <c r="M70" s="18"/>
      <c r="O70" s="66"/>
    </row>
    <row r="71" spans="1:15" s="54" customFormat="1">
      <c r="A71" s="84"/>
      <c r="B71" s="58"/>
      <c r="C71" s="58"/>
      <c r="D71" s="63"/>
      <c r="E71" s="48"/>
      <c r="F71" s="88"/>
      <c r="G71" s="62"/>
      <c r="H71" s="24"/>
      <c r="I71" s="60"/>
      <c r="J71" s="60"/>
      <c r="K71" s="59"/>
      <c r="L71" s="58"/>
      <c r="M71" s="58"/>
      <c r="O71" s="66"/>
    </row>
    <row r="72" spans="1:15" s="9" customFormat="1">
      <c r="A72" s="90" t="s">
        <v>96</v>
      </c>
      <c r="B72" s="58" t="s">
        <v>128</v>
      </c>
      <c r="C72" s="58" t="s">
        <v>38</v>
      </c>
      <c r="D72" s="63">
        <v>47270</v>
      </c>
      <c r="E72" s="48">
        <v>160</v>
      </c>
      <c r="F72" s="88">
        <v>203.53125</v>
      </c>
      <c r="G72" s="62">
        <v>240</v>
      </c>
      <c r="H72" s="59"/>
      <c r="I72" s="59"/>
      <c r="J72" s="59" t="s">
        <v>135</v>
      </c>
      <c r="K72" s="32"/>
      <c r="L72" s="18"/>
      <c r="M72" s="18"/>
      <c r="O72" s="66"/>
    </row>
    <row r="73" spans="1:15" s="54" customFormat="1">
      <c r="A73" s="90" t="s">
        <v>97</v>
      </c>
      <c r="B73" s="58" t="s">
        <v>128</v>
      </c>
      <c r="C73" s="58" t="s">
        <v>38</v>
      </c>
      <c r="D73" s="63">
        <v>47270</v>
      </c>
      <c r="E73" s="48">
        <v>320</v>
      </c>
      <c r="F73" s="88">
        <v>103.015625</v>
      </c>
      <c r="G73" s="62">
        <v>480</v>
      </c>
      <c r="H73" s="24">
        <f>SUM(G72:G73)</f>
        <v>720</v>
      </c>
      <c r="I73" s="59"/>
      <c r="J73" s="59" t="s">
        <v>135</v>
      </c>
      <c r="K73" s="59"/>
      <c r="L73" s="58"/>
      <c r="M73" s="58"/>
      <c r="O73" s="66"/>
    </row>
    <row r="74" spans="1:15" s="54" customFormat="1">
      <c r="A74" s="90"/>
      <c r="B74" s="58"/>
      <c r="C74" s="58"/>
      <c r="D74" s="63"/>
      <c r="E74" s="48"/>
      <c r="F74" s="88"/>
      <c r="G74" s="62"/>
      <c r="H74" s="24"/>
      <c r="I74" s="59"/>
      <c r="J74" s="59"/>
      <c r="K74" s="59"/>
      <c r="L74" s="58"/>
      <c r="M74" s="58"/>
      <c r="O74" s="66"/>
    </row>
    <row r="75" spans="1:15" s="11" customFormat="1">
      <c r="A75" s="90" t="s">
        <v>93</v>
      </c>
      <c r="B75" s="58" t="s">
        <v>127</v>
      </c>
      <c r="C75" s="58" t="s">
        <v>38</v>
      </c>
      <c r="D75" s="63">
        <v>47270</v>
      </c>
      <c r="E75" s="48">
        <v>1068.57</v>
      </c>
      <c r="F75" s="88">
        <v>64.654349859681943</v>
      </c>
      <c r="G75" s="62">
        <v>1603.5</v>
      </c>
      <c r="H75" s="24"/>
      <c r="I75" s="60"/>
      <c r="J75" s="59" t="s">
        <v>135</v>
      </c>
      <c r="K75" s="32"/>
      <c r="L75" s="18"/>
      <c r="M75" s="18"/>
      <c r="O75" s="66"/>
    </row>
    <row r="76" spans="1:15" s="54" customFormat="1">
      <c r="A76" s="90" t="s">
        <v>94</v>
      </c>
      <c r="B76" s="58" t="s">
        <v>127</v>
      </c>
      <c r="C76" s="58" t="s">
        <v>38</v>
      </c>
      <c r="D76" s="63">
        <v>47270</v>
      </c>
      <c r="E76" s="48">
        <v>784.47</v>
      </c>
      <c r="F76" s="88">
        <v>48.772321428571431</v>
      </c>
      <c r="G76" s="62">
        <v>1177.5</v>
      </c>
      <c r="H76" s="24"/>
      <c r="I76" s="60"/>
      <c r="J76" s="59" t="s">
        <v>135</v>
      </c>
      <c r="K76" s="59"/>
      <c r="L76" s="58"/>
      <c r="M76" s="58"/>
      <c r="O76" s="66"/>
    </row>
    <row r="77" spans="1:15" s="54" customFormat="1">
      <c r="A77" s="90" t="s">
        <v>95</v>
      </c>
      <c r="B77" s="58" t="s">
        <v>127</v>
      </c>
      <c r="C77" s="58" t="s">
        <v>38</v>
      </c>
      <c r="D77" s="63">
        <v>47270</v>
      </c>
      <c r="E77" s="48">
        <v>680</v>
      </c>
      <c r="F77" s="88">
        <v>77.742647058823536</v>
      </c>
      <c r="G77" s="62">
        <v>1020</v>
      </c>
      <c r="H77" s="24">
        <f>SUM(G75:G77)</f>
        <v>3801</v>
      </c>
      <c r="I77" s="59"/>
      <c r="J77" s="59" t="s">
        <v>135</v>
      </c>
      <c r="K77" s="59"/>
      <c r="L77" s="58"/>
      <c r="M77" s="58"/>
      <c r="O77" s="66"/>
    </row>
    <row r="78" spans="1:15" s="54" customFormat="1">
      <c r="A78" s="90"/>
      <c r="B78" s="58"/>
      <c r="C78" s="58"/>
      <c r="D78" s="63"/>
      <c r="E78" s="48"/>
      <c r="F78" s="88"/>
      <c r="G78" s="62"/>
      <c r="H78" s="24"/>
      <c r="I78" s="59"/>
      <c r="J78" s="59"/>
      <c r="K78" s="59"/>
      <c r="L78" s="58"/>
      <c r="M78" s="58"/>
      <c r="O78" s="66"/>
    </row>
    <row r="79" spans="1:15">
      <c r="A79" s="84" t="s">
        <v>98</v>
      </c>
      <c r="B79" s="58" t="s">
        <v>129</v>
      </c>
      <c r="C79" s="58" t="s">
        <v>38</v>
      </c>
      <c r="D79" s="63">
        <v>47635</v>
      </c>
      <c r="E79" s="48">
        <v>1360</v>
      </c>
      <c r="F79" s="88">
        <v>27.625</v>
      </c>
      <c r="G79" s="62">
        <v>2040</v>
      </c>
      <c r="H79" s="24"/>
      <c r="I79" s="59"/>
      <c r="J79" s="59" t="s">
        <v>135</v>
      </c>
      <c r="K79" s="32"/>
      <c r="L79" s="18"/>
      <c r="M79" s="18"/>
      <c r="O79" s="66"/>
    </row>
    <row r="80" spans="1:15" s="54" customFormat="1">
      <c r="A80" s="84" t="s">
        <v>99</v>
      </c>
      <c r="B80" s="58" t="s">
        <v>129</v>
      </c>
      <c r="C80" s="58" t="s">
        <v>38</v>
      </c>
      <c r="D80" s="63">
        <v>47635</v>
      </c>
      <c r="E80" s="48">
        <v>1320</v>
      </c>
      <c r="F80" s="88">
        <v>29.628787878787879</v>
      </c>
      <c r="G80" s="62">
        <v>1980</v>
      </c>
      <c r="H80" s="24">
        <f>SUM(G79:G80)</f>
        <v>4020</v>
      </c>
      <c r="I80" s="59"/>
      <c r="J80" s="59" t="s">
        <v>135</v>
      </c>
      <c r="K80" s="59"/>
      <c r="L80" s="58"/>
      <c r="M80" s="58"/>
      <c r="O80" s="66"/>
    </row>
    <row r="81" spans="1:15" s="54" customFormat="1">
      <c r="A81" s="84"/>
      <c r="B81" s="58"/>
      <c r="C81" s="58"/>
      <c r="D81" s="63"/>
      <c r="E81" s="48"/>
      <c r="F81" s="88"/>
      <c r="G81" s="62"/>
      <c r="H81" s="57"/>
      <c r="I81" s="59"/>
      <c r="J81" s="59"/>
      <c r="K81" s="59"/>
      <c r="L81" s="58"/>
      <c r="M81" s="58"/>
      <c r="O81" s="66"/>
    </row>
    <row r="82" spans="1:15" s="54" customFormat="1">
      <c r="A82" s="84" t="s">
        <v>116</v>
      </c>
      <c r="B82" s="58" t="s">
        <v>132</v>
      </c>
      <c r="C82" s="58" t="s">
        <v>38</v>
      </c>
      <c r="D82" s="63">
        <v>47635</v>
      </c>
      <c r="E82" s="48">
        <v>2298.7600000000002</v>
      </c>
      <c r="F82" s="88">
        <v>5.5739451935624187</v>
      </c>
      <c r="G82" s="62">
        <v>3448.5</v>
      </c>
      <c r="H82" s="24"/>
      <c r="I82" s="60"/>
      <c r="J82" s="59" t="s">
        <v>135</v>
      </c>
      <c r="K82" s="59"/>
      <c r="L82" s="58"/>
      <c r="M82" s="58"/>
      <c r="O82" s="66"/>
    </row>
    <row r="83" spans="1:15" s="47" customFormat="1">
      <c r="A83" s="84" t="s">
        <v>117</v>
      </c>
      <c r="B83" s="58" t="s">
        <v>132</v>
      </c>
      <c r="C83" s="58" t="s">
        <v>38</v>
      </c>
      <c r="D83" s="63">
        <v>47635</v>
      </c>
      <c r="E83" s="48">
        <v>1160</v>
      </c>
      <c r="F83" s="88">
        <v>7.6465517241379306</v>
      </c>
      <c r="G83" s="62">
        <v>1740</v>
      </c>
      <c r="H83" s="24"/>
      <c r="I83" s="52"/>
      <c r="J83" s="59" t="s">
        <v>135</v>
      </c>
      <c r="K83" s="51"/>
      <c r="L83" s="50"/>
      <c r="M83" s="50"/>
      <c r="O83" s="66"/>
    </row>
    <row r="84" spans="1:15" s="54" customFormat="1">
      <c r="A84" s="84" t="s">
        <v>118</v>
      </c>
      <c r="B84" s="58" t="s">
        <v>132</v>
      </c>
      <c r="C84" s="58" t="s">
        <v>38</v>
      </c>
      <c r="D84" s="63">
        <v>47635</v>
      </c>
      <c r="E84" s="48">
        <v>75.7</v>
      </c>
      <c r="F84" s="88">
        <v>17.736842105263158</v>
      </c>
      <c r="G84" s="62">
        <v>114</v>
      </c>
      <c r="H84" s="24">
        <f>SUM(G82:G84)</f>
        <v>5302.5</v>
      </c>
      <c r="I84" s="12"/>
      <c r="J84" s="59" t="s">
        <v>135</v>
      </c>
      <c r="K84" s="59"/>
      <c r="L84" s="58"/>
      <c r="M84" s="58"/>
      <c r="O84" s="66"/>
    </row>
    <row r="85" spans="1:15" s="54" customFormat="1">
      <c r="A85" s="84"/>
      <c r="B85" s="58"/>
      <c r="C85" s="58"/>
      <c r="D85" s="63"/>
      <c r="E85" s="48"/>
      <c r="F85" s="88"/>
      <c r="G85" s="62"/>
      <c r="H85" s="24"/>
      <c r="I85" s="12"/>
      <c r="J85" s="12"/>
      <c r="K85" s="59"/>
      <c r="L85" s="58"/>
      <c r="M85" s="58"/>
      <c r="O85" s="66"/>
    </row>
    <row r="86" spans="1:15" s="54" customFormat="1">
      <c r="A86" s="84" t="s">
        <v>114</v>
      </c>
      <c r="B86" s="58" t="s">
        <v>131</v>
      </c>
      <c r="C86" s="58" t="s">
        <v>38</v>
      </c>
      <c r="D86" s="63">
        <v>47635</v>
      </c>
      <c r="E86" s="48">
        <v>276.54000000000002</v>
      </c>
      <c r="F86" s="88">
        <v>9.1137184115523464</v>
      </c>
      <c r="G86" s="62">
        <v>415.5</v>
      </c>
      <c r="H86" s="57"/>
      <c r="I86" s="60"/>
      <c r="J86" s="59" t="s">
        <v>135</v>
      </c>
      <c r="K86" s="59"/>
      <c r="L86" s="58"/>
      <c r="M86" s="58"/>
      <c r="O86" s="66"/>
    </row>
    <row r="87" spans="1:15" s="11" customFormat="1">
      <c r="A87" s="84" t="s">
        <v>115</v>
      </c>
      <c r="B87" s="58" t="s">
        <v>131</v>
      </c>
      <c r="C87" s="58" t="s">
        <v>38</v>
      </c>
      <c r="D87" s="63">
        <v>47635</v>
      </c>
      <c r="E87" s="48">
        <v>648.52</v>
      </c>
      <c r="F87" s="88">
        <v>15.761941448382126</v>
      </c>
      <c r="G87" s="62">
        <v>973.5</v>
      </c>
      <c r="H87" s="24">
        <f>SUM(G86:G87)</f>
        <v>1389</v>
      </c>
      <c r="I87" s="60"/>
      <c r="J87" s="59" t="s">
        <v>135</v>
      </c>
      <c r="K87" s="32"/>
      <c r="L87" s="18"/>
      <c r="M87" s="18"/>
      <c r="O87" s="66"/>
    </row>
    <row r="88" spans="1:15" s="47" customFormat="1" ht="15" thickBot="1">
      <c r="A88" s="64"/>
      <c r="B88" s="49"/>
      <c r="C88" s="49"/>
      <c r="D88" s="55"/>
      <c r="E88" s="48"/>
      <c r="F88" s="48"/>
      <c r="G88" s="91">
        <f>SUM(G6:G87)</f>
        <v>71086.5</v>
      </c>
      <c r="H88" s="91">
        <f>SUM(H6:H87)</f>
        <v>71086.5</v>
      </c>
      <c r="I88" s="12"/>
      <c r="J88" s="12"/>
      <c r="K88" s="51"/>
      <c r="L88" s="50"/>
      <c r="M88" s="50"/>
      <c r="O88" s="66"/>
    </row>
    <row r="89" spans="1:15" ht="16" thickTop="1" thickBot="1">
      <c r="A89" s="41"/>
      <c r="B89" s="46"/>
      <c r="C89" s="46"/>
      <c r="D89" s="40"/>
      <c r="E89" s="44"/>
      <c r="F89" s="44"/>
      <c r="G89" s="42"/>
      <c r="H89" s="43"/>
      <c r="I89" s="45"/>
      <c r="J89" s="12"/>
      <c r="K89" s="32"/>
      <c r="L89" s="18"/>
      <c r="M89" s="18"/>
      <c r="O89" s="67"/>
    </row>
    <row r="90" spans="1:15" ht="15" thickTop="1">
      <c r="A90" s="33"/>
      <c r="B90" s="34"/>
      <c r="C90" s="34"/>
      <c r="D90" s="35"/>
      <c r="E90" s="36"/>
      <c r="F90" s="36"/>
      <c r="G90" s="37"/>
      <c r="H90" s="31"/>
      <c r="I90" s="12"/>
      <c r="J90" s="12"/>
      <c r="K90" s="32"/>
      <c r="L90" s="18"/>
      <c r="M90" s="18"/>
      <c r="O90" s="67"/>
    </row>
    <row r="91" spans="1:15" s="9" customFormat="1">
      <c r="A91" s="33"/>
      <c r="B91" s="34"/>
      <c r="C91" s="34"/>
      <c r="D91" s="35"/>
      <c r="E91" s="36"/>
      <c r="F91" s="36"/>
      <c r="G91" s="37"/>
      <c r="H91" s="31"/>
      <c r="I91" s="12"/>
      <c r="J91" s="12"/>
      <c r="K91" s="32"/>
      <c r="L91" s="18"/>
      <c r="M91" s="18"/>
      <c r="O91" s="67"/>
    </row>
    <row r="92" spans="1:15">
      <c r="A92" s="33"/>
      <c r="B92" s="34"/>
      <c r="C92" s="34"/>
      <c r="D92" s="35"/>
      <c r="E92" s="36"/>
      <c r="F92" s="36"/>
      <c r="G92" s="37"/>
      <c r="H92" s="31"/>
      <c r="I92" s="12"/>
      <c r="J92" s="12"/>
      <c r="K92" s="32"/>
      <c r="O92" s="67"/>
    </row>
    <row r="93" spans="1:15" s="9" customFormat="1">
      <c r="A93" s="33"/>
      <c r="B93" s="34"/>
      <c r="C93" s="34"/>
      <c r="D93" s="35"/>
      <c r="E93" s="38"/>
      <c r="F93" s="38"/>
      <c r="G93" s="37"/>
      <c r="H93" s="24"/>
      <c r="I93" s="32"/>
      <c r="J93" s="59"/>
      <c r="K93" s="32"/>
      <c r="O93" s="67"/>
    </row>
    <row r="94" spans="1:15" s="17" customFormat="1">
      <c r="A94" s="33"/>
      <c r="B94" s="34"/>
      <c r="C94" s="34"/>
      <c r="D94" s="35"/>
      <c r="E94" s="38"/>
      <c r="F94" s="38"/>
      <c r="G94" s="37"/>
      <c r="H94" s="31"/>
      <c r="I94" s="32"/>
      <c r="J94" s="59"/>
      <c r="K94" s="32"/>
      <c r="O94" s="67"/>
    </row>
    <row r="95" spans="1:15">
      <c r="A95" s="33"/>
      <c r="B95" s="34"/>
      <c r="C95" s="34"/>
      <c r="D95" s="35"/>
      <c r="E95" s="36"/>
      <c r="F95" s="36"/>
      <c r="G95" s="37"/>
      <c r="H95" s="24"/>
      <c r="I95" s="12"/>
      <c r="J95" s="12"/>
      <c r="K95" s="32"/>
      <c r="O95" s="67"/>
    </row>
    <row r="96" spans="1:15" s="9" customFormat="1">
      <c r="A96" s="33"/>
      <c r="B96" s="34"/>
      <c r="C96" s="34"/>
      <c r="D96" s="35"/>
      <c r="E96" s="36"/>
      <c r="F96" s="36"/>
      <c r="G96" s="37"/>
      <c r="H96" s="31"/>
      <c r="I96" s="12"/>
      <c r="J96" s="12"/>
      <c r="K96" s="32"/>
      <c r="O96" s="67"/>
    </row>
    <row r="97" spans="1:15">
      <c r="A97" s="33"/>
      <c r="B97" s="34"/>
      <c r="C97" s="34"/>
      <c r="D97" s="35"/>
      <c r="E97" s="36"/>
      <c r="F97" s="36"/>
      <c r="G97" s="37"/>
      <c r="H97" s="24"/>
      <c r="I97" s="12"/>
      <c r="J97" s="12"/>
      <c r="K97" s="32"/>
      <c r="O97" s="67"/>
    </row>
    <row r="98" spans="1:15">
      <c r="A98" s="33"/>
      <c r="B98" s="34"/>
      <c r="C98" s="34"/>
      <c r="D98" s="35"/>
      <c r="E98" s="36"/>
      <c r="F98" s="36"/>
      <c r="G98" s="37"/>
      <c r="H98" s="31"/>
      <c r="I98" s="12"/>
      <c r="J98" s="12"/>
      <c r="K98" s="32"/>
      <c r="O98" s="67"/>
    </row>
    <row r="99" spans="1:15">
      <c r="A99" s="33"/>
      <c r="B99" s="34"/>
      <c r="C99" s="34"/>
      <c r="D99" s="35"/>
      <c r="E99" s="36"/>
      <c r="F99" s="36"/>
      <c r="G99" s="37"/>
      <c r="H99" s="24"/>
      <c r="I99" s="12"/>
      <c r="J99" s="12"/>
      <c r="K99" s="32"/>
      <c r="O99" s="67"/>
    </row>
    <row r="100" spans="1:15">
      <c r="A100" s="33"/>
      <c r="B100" s="34"/>
      <c r="C100" s="34"/>
      <c r="D100" s="35"/>
      <c r="E100" s="36"/>
      <c r="F100" s="36"/>
      <c r="G100" s="37"/>
      <c r="H100" s="31"/>
      <c r="I100" s="12"/>
      <c r="J100" s="12"/>
      <c r="K100" s="32"/>
      <c r="O100" s="67"/>
    </row>
    <row r="101" spans="1:15" s="9" customFormat="1">
      <c r="A101" s="33"/>
      <c r="B101" s="34"/>
      <c r="C101" s="34"/>
      <c r="D101" s="35"/>
      <c r="E101" s="36"/>
      <c r="F101" s="36"/>
      <c r="G101" s="37"/>
      <c r="H101" s="24"/>
      <c r="I101" s="12"/>
      <c r="J101" s="12"/>
      <c r="K101" s="32"/>
      <c r="O101" s="67"/>
    </row>
    <row r="102" spans="1:15">
      <c r="A102" s="33"/>
      <c r="B102" s="34"/>
      <c r="C102" s="34"/>
      <c r="D102" s="35"/>
      <c r="E102" s="36"/>
      <c r="F102" s="36"/>
      <c r="G102" s="37"/>
      <c r="H102" s="24"/>
      <c r="I102" s="12"/>
      <c r="J102" s="12"/>
      <c r="K102" s="32"/>
      <c r="O102" s="67"/>
    </row>
    <row r="103" spans="1:15" s="9" customFormat="1">
      <c r="A103" s="33"/>
      <c r="B103" s="34"/>
      <c r="C103" s="34"/>
      <c r="D103" s="35"/>
      <c r="E103" s="38"/>
      <c r="F103" s="38"/>
      <c r="G103" s="37"/>
      <c r="H103" s="24"/>
      <c r="I103" s="32"/>
      <c r="J103" s="59"/>
      <c r="K103" s="32"/>
      <c r="O103" s="65"/>
    </row>
    <row r="104" spans="1:15">
      <c r="A104" s="33"/>
      <c r="B104" s="34"/>
      <c r="C104" s="34"/>
      <c r="D104" s="35"/>
      <c r="E104" s="38"/>
      <c r="F104" s="38"/>
      <c r="G104" s="37"/>
      <c r="H104" s="31"/>
      <c r="I104" s="32"/>
      <c r="J104" s="59"/>
      <c r="K104" s="32"/>
      <c r="O104" s="65"/>
    </row>
    <row r="105" spans="1:15" s="9" customFormat="1">
      <c r="A105" s="33"/>
      <c r="B105" s="34"/>
      <c r="C105" s="34"/>
      <c r="D105" s="35"/>
      <c r="E105" s="38"/>
      <c r="F105" s="38"/>
      <c r="G105" s="37"/>
      <c r="H105" s="31"/>
      <c r="I105" s="32"/>
      <c r="J105" s="59"/>
      <c r="K105" s="32"/>
      <c r="O105" s="65"/>
    </row>
    <row r="106" spans="1:15">
      <c r="A106" s="33"/>
      <c r="B106" s="34"/>
      <c r="C106" s="34"/>
      <c r="D106" s="35"/>
      <c r="E106" s="38"/>
      <c r="F106" s="38"/>
      <c r="G106" s="37"/>
      <c r="H106" s="24"/>
      <c r="I106" s="32"/>
      <c r="J106" s="59"/>
      <c r="K106" s="32"/>
      <c r="O106" s="65"/>
    </row>
    <row r="107" spans="1:15" s="9" customFormat="1">
      <c r="A107" s="33"/>
      <c r="B107" s="34"/>
      <c r="C107" s="34"/>
      <c r="D107" s="35"/>
      <c r="E107" s="38"/>
      <c r="F107" s="38"/>
      <c r="G107" s="37"/>
      <c r="H107" s="31"/>
      <c r="I107" s="32"/>
      <c r="J107" s="59"/>
      <c r="K107" s="32"/>
      <c r="O107" s="65"/>
    </row>
    <row r="108" spans="1:15">
      <c r="A108" s="33"/>
      <c r="B108" s="34"/>
      <c r="C108" s="34"/>
      <c r="D108" s="35"/>
      <c r="E108" s="38"/>
      <c r="F108" s="38"/>
      <c r="G108" s="37"/>
      <c r="H108" s="24"/>
      <c r="I108" s="32"/>
      <c r="J108" s="59"/>
      <c r="K108" s="32"/>
      <c r="O108" s="65"/>
    </row>
    <row r="109" spans="1:15" s="9" customFormat="1">
      <c r="A109" s="33"/>
      <c r="B109" s="34"/>
      <c r="C109" s="34"/>
      <c r="D109" s="35"/>
      <c r="E109" s="38"/>
      <c r="F109" s="38"/>
      <c r="G109" s="37"/>
      <c r="H109" s="24"/>
      <c r="I109" s="32"/>
      <c r="J109" s="59"/>
      <c r="K109" s="32"/>
      <c r="O109" s="65"/>
    </row>
    <row r="110" spans="1:15">
      <c r="A110" s="33"/>
      <c r="B110" s="34"/>
      <c r="C110" s="34"/>
      <c r="D110" s="35"/>
      <c r="E110" s="38"/>
      <c r="F110" s="38"/>
      <c r="G110" s="37"/>
      <c r="H110" s="24"/>
      <c r="I110" s="32"/>
      <c r="J110" s="59"/>
      <c r="K110" s="32"/>
      <c r="O110" s="65"/>
    </row>
    <row r="111" spans="1:15" s="17" customFormat="1">
      <c r="A111" s="33"/>
      <c r="B111" s="34"/>
      <c r="C111" s="34"/>
      <c r="D111" s="35"/>
      <c r="E111" s="38"/>
      <c r="F111" s="38"/>
      <c r="G111" s="37"/>
      <c r="H111" s="32"/>
      <c r="I111" s="32"/>
      <c r="J111" s="59"/>
      <c r="K111" s="32"/>
      <c r="O111" s="65"/>
    </row>
    <row r="112" spans="1:15">
      <c r="A112" s="33"/>
      <c r="B112" s="34"/>
      <c r="C112" s="34"/>
      <c r="D112" s="35"/>
      <c r="E112" s="38"/>
      <c r="F112" s="38"/>
      <c r="G112" s="37"/>
      <c r="H112" s="24"/>
      <c r="I112" s="30"/>
      <c r="J112" s="60"/>
      <c r="K112" s="32"/>
      <c r="O112" s="65"/>
    </row>
    <row r="113" spans="1:13" s="17" customFormat="1">
      <c r="A113" s="33"/>
      <c r="B113" s="34"/>
      <c r="C113" s="34"/>
      <c r="D113" s="35"/>
      <c r="E113" s="38"/>
      <c r="F113" s="38"/>
      <c r="G113" s="37"/>
      <c r="H113" s="24"/>
      <c r="I113" s="30"/>
      <c r="J113" s="60"/>
      <c r="K113" s="32"/>
    </row>
    <row r="114" spans="1:13" s="9" customFormat="1">
      <c r="A114" s="33"/>
      <c r="B114" s="34"/>
      <c r="C114" s="34"/>
      <c r="D114" s="39"/>
      <c r="E114" s="38"/>
      <c r="F114" s="38"/>
      <c r="G114" s="37"/>
      <c r="H114" s="24"/>
      <c r="I114" s="30"/>
      <c r="J114" s="60"/>
      <c r="K114" s="32"/>
    </row>
    <row r="115" spans="1:13">
      <c r="A115" s="33"/>
      <c r="B115" s="34"/>
      <c r="C115" s="34"/>
      <c r="D115" s="35"/>
      <c r="E115" s="38"/>
      <c r="F115" s="38"/>
      <c r="G115" s="37"/>
      <c r="H115" s="24"/>
      <c r="I115" s="30"/>
      <c r="J115" s="60"/>
      <c r="K115" s="32"/>
    </row>
    <row r="116" spans="1:13" s="17" customFormat="1">
      <c r="A116" s="33"/>
      <c r="B116" s="34"/>
      <c r="C116" s="34"/>
      <c r="D116" s="35"/>
      <c r="E116" s="38"/>
      <c r="F116" s="38"/>
      <c r="G116" s="37"/>
      <c r="H116" s="24"/>
      <c r="I116" s="30"/>
      <c r="J116" s="60"/>
      <c r="K116" s="32"/>
    </row>
    <row r="117" spans="1:13">
      <c r="A117" s="33"/>
      <c r="B117" s="34"/>
      <c r="C117" s="34"/>
      <c r="D117" s="39"/>
      <c r="E117" s="38"/>
      <c r="F117" s="38"/>
      <c r="G117" s="37"/>
      <c r="H117" s="24"/>
      <c r="I117" s="30"/>
      <c r="J117" s="60"/>
      <c r="K117" s="32"/>
    </row>
    <row r="118" spans="1:13">
      <c r="A118" s="33"/>
      <c r="B118" s="34"/>
      <c r="C118" s="34"/>
      <c r="D118" s="35"/>
      <c r="E118" s="38"/>
      <c r="F118" s="38"/>
      <c r="G118" s="37"/>
      <c r="H118" s="24"/>
      <c r="I118" s="30"/>
      <c r="J118" s="60"/>
      <c r="K118" s="32"/>
      <c r="L118" s="18"/>
      <c r="M118" s="18"/>
    </row>
    <row r="119" spans="1:13" s="17" customFormat="1">
      <c r="A119" s="33"/>
      <c r="B119" s="34"/>
      <c r="C119" s="34"/>
      <c r="D119" s="35"/>
      <c r="E119" s="38"/>
      <c r="F119" s="38"/>
      <c r="G119" s="37"/>
      <c r="H119" s="31"/>
      <c r="I119" s="30"/>
      <c r="J119" s="60"/>
      <c r="K119" s="32"/>
      <c r="L119" s="18"/>
      <c r="M119" s="18"/>
    </row>
    <row r="120" spans="1:13">
      <c r="A120" s="33"/>
      <c r="B120" s="34"/>
      <c r="C120" s="34"/>
      <c r="D120" s="39"/>
      <c r="E120" s="38"/>
      <c r="F120" s="38"/>
      <c r="G120" s="37"/>
      <c r="H120" s="24"/>
      <c r="I120" s="30"/>
      <c r="J120" s="60"/>
      <c r="K120" s="32"/>
      <c r="L120" s="18"/>
      <c r="M120" s="18"/>
    </row>
    <row r="121" spans="1:13" s="17" customFormat="1">
      <c r="A121" s="33"/>
      <c r="B121" s="34"/>
      <c r="C121" s="34"/>
      <c r="D121" s="39"/>
      <c r="E121" s="38"/>
      <c r="F121" s="38"/>
      <c r="G121" s="37"/>
      <c r="H121" s="24"/>
      <c r="I121" s="30"/>
      <c r="J121" s="60"/>
      <c r="K121" s="32"/>
      <c r="L121" s="18"/>
      <c r="M121" s="18"/>
    </row>
    <row r="122" spans="1:13">
      <c r="A122" s="33"/>
      <c r="B122" s="34"/>
      <c r="C122" s="34"/>
      <c r="D122" s="35"/>
      <c r="E122" s="38"/>
      <c r="F122" s="38"/>
      <c r="G122" s="37"/>
      <c r="H122" s="24"/>
      <c r="I122" s="30"/>
      <c r="J122" s="60"/>
      <c r="K122" s="32"/>
      <c r="L122" s="18"/>
      <c r="M122" s="18"/>
    </row>
    <row r="123" spans="1:13" s="17" customFormat="1">
      <c r="A123" s="33"/>
      <c r="B123" s="34"/>
      <c r="C123" s="34"/>
      <c r="D123" s="35"/>
      <c r="E123" s="38"/>
      <c r="F123" s="38"/>
      <c r="G123" s="37"/>
      <c r="H123" s="24"/>
      <c r="I123" s="30"/>
      <c r="J123" s="60"/>
      <c r="K123" s="32"/>
      <c r="L123" s="18"/>
      <c r="M123" s="18"/>
    </row>
    <row r="124" spans="1:13">
      <c r="A124" s="33"/>
      <c r="B124" s="34"/>
      <c r="C124" s="34"/>
      <c r="D124" s="35"/>
      <c r="E124" s="38"/>
      <c r="F124" s="38"/>
      <c r="G124" s="37"/>
      <c r="H124" s="24"/>
      <c r="I124" s="30"/>
      <c r="J124" s="60"/>
      <c r="K124" s="32"/>
      <c r="L124" s="18"/>
      <c r="M124" s="18"/>
    </row>
    <row r="125" spans="1:13">
      <c r="A125" s="33"/>
      <c r="B125" s="34"/>
      <c r="C125" s="34"/>
      <c r="D125" s="35"/>
      <c r="E125" s="38"/>
      <c r="F125" s="38"/>
      <c r="G125" s="37"/>
      <c r="H125" s="31"/>
      <c r="I125" s="30"/>
      <c r="J125" s="60"/>
      <c r="K125" s="32"/>
      <c r="L125" s="18"/>
      <c r="M125" s="18"/>
    </row>
    <row r="126" spans="1:13">
      <c r="A126" s="33"/>
      <c r="B126" s="34"/>
      <c r="C126" s="34"/>
      <c r="D126" s="35"/>
      <c r="E126" s="38"/>
      <c r="F126" s="38"/>
      <c r="G126" s="37"/>
      <c r="H126" s="31"/>
      <c r="I126" s="30"/>
      <c r="J126" s="60"/>
      <c r="K126" s="32"/>
      <c r="L126" s="18"/>
      <c r="M126" s="18"/>
    </row>
    <row r="127" spans="1:13">
      <c r="A127" s="33"/>
      <c r="B127" s="34"/>
      <c r="C127" s="34"/>
      <c r="D127" s="35"/>
      <c r="E127" s="38"/>
      <c r="F127" s="38"/>
      <c r="G127" s="37"/>
      <c r="H127" s="24"/>
      <c r="I127" s="30"/>
      <c r="J127" s="60"/>
      <c r="K127" s="32"/>
      <c r="L127" s="18"/>
      <c r="M127" s="18"/>
    </row>
    <row r="128" spans="1:13">
      <c r="A128" s="33"/>
      <c r="B128" s="34"/>
      <c r="C128" s="34"/>
      <c r="D128" s="35"/>
      <c r="E128" s="38"/>
      <c r="F128" s="38"/>
      <c r="G128" s="37"/>
      <c r="H128" s="24"/>
      <c r="I128" s="30"/>
      <c r="J128" s="60"/>
      <c r="K128" s="32"/>
      <c r="L128" s="18"/>
      <c r="M128" s="18"/>
    </row>
    <row r="129" spans="1:13">
      <c r="A129" s="33"/>
      <c r="B129" s="34"/>
      <c r="C129" s="34"/>
      <c r="D129" s="35"/>
      <c r="E129" s="38"/>
      <c r="F129" s="38"/>
      <c r="G129" s="37"/>
      <c r="H129" s="24"/>
      <c r="I129" s="30"/>
      <c r="J129" s="60"/>
      <c r="K129" s="32"/>
      <c r="L129" s="18"/>
      <c r="M129" s="18"/>
    </row>
    <row r="130" spans="1:13" s="17" customFormat="1">
      <c r="A130" s="33"/>
      <c r="B130" s="34"/>
      <c r="C130" s="34"/>
      <c r="D130" s="35"/>
      <c r="E130" s="38"/>
      <c r="F130" s="38"/>
      <c r="G130" s="37"/>
      <c r="H130" s="31"/>
      <c r="I130" s="30"/>
      <c r="J130" s="60"/>
      <c r="K130" s="32"/>
      <c r="L130" s="18"/>
      <c r="M130" s="18"/>
    </row>
    <row r="131" spans="1:13">
      <c r="A131" s="33"/>
      <c r="B131" s="34"/>
      <c r="C131" s="34"/>
      <c r="D131" s="35"/>
      <c r="E131" s="38"/>
      <c r="F131" s="38"/>
      <c r="G131" s="37"/>
      <c r="H131" s="31"/>
      <c r="I131" s="30"/>
      <c r="J131" s="60"/>
      <c r="K131" s="32"/>
      <c r="L131" s="18"/>
      <c r="M131" s="18"/>
    </row>
    <row r="132" spans="1:13">
      <c r="A132" s="33"/>
      <c r="B132" s="34"/>
      <c r="C132" s="34"/>
      <c r="D132" s="35"/>
      <c r="E132" s="38"/>
      <c r="F132" s="38"/>
      <c r="G132" s="37"/>
      <c r="H132" s="24"/>
      <c r="I132" s="30"/>
      <c r="J132" s="60"/>
      <c r="K132" s="32"/>
      <c r="L132" s="18"/>
      <c r="M132" s="18"/>
    </row>
    <row r="133" spans="1:13" s="17" customFormat="1">
      <c r="A133" s="33"/>
      <c r="B133" s="34"/>
      <c r="C133" s="34"/>
      <c r="D133" s="35"/>
      <c r="E133" s="38"/>
      <c r="F133" s="38"/>
      <c r="G133" s="37"/>
      <c r="H133" s="31"/>
      <c r="I133" s="30"/>
      <c r="J133" s="60"/>
      <c r="K133" s="32"/>
      <c r="L133" s="18"/>
      <c r="M133" s="18"/>
    </row>
    <row r="134" spans="1:13">
      <c r="A134" s="33"/>
      <c r="B134" s="34"/>
      <c r="C134" s="34"/>
      <c r="D134" s="35"/>
      <c r="E134" s="38"/>
      <c r="F134" s="38"/>
      <c r="G134" s="37"/>
      <c r="H134" s="24"/>
      <c r="I134" s="30"/>
      <c r="J134" s="60"/>
      <c r="K134" s="32"/>
      <c r="L134" s="18"/>
      <c r="M134" s="18"/>
    </row>
    <row r="135" spans="1:13">
      <c r="A135" s="32"/>
      <c r="B135" s="32"/>
      <c r="C135" s="32"/>
      <c r="D135" s="32"/>
      <c r="E135" s="32"/>
      <c r="F135" s="59"/>
      <c r="G135" s="24"/>
      <c r="H135" s="24"/>
      <c r="I135" s="32"/>
      <c r="J135" s="59"/>
      <c r="K135" s="32"/>
      <c r="L135" s="18"/>
      <c r="M135" s="18"/>
    </row>
    <row r="136" spans="1:1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</sheetData>
  <sortState ref="A6:I87">
    <sortCondition ref="C6:C87"/>
    <sortCondition ref="B6:B87"/>
  </sortState>
  <mergeCells count="4">
    <mergeCell ref="A1:I1"/>
    <mergeCell ref="A2:I2"/>
    <mergeCell ref="A3:I3"/>
    <mergeCell ref="L6:M6"/>
  </mergeCells>
  <conditionalFormatting sqref="A6:A61">
    <cfRule type="duplicateValues" dxfId="3" priority="1"/>
  </conditionalFormatting>
  <conditionalFormatting sqref="A6:A61">
    <cfRule type="duplicateValues" dxfId="2" priority="2"/>
  </conditionalFormatting>
  <conditionalFormatting sqref="A88">
    <cfRule type="duplicateValues" dxfId="1" priority="7"/>
  </conditionalFormatting>
  <conditionalFormatting sqref="O9:O125 A89:A129">
    <cfRule type="duplicateValues" dxfId="0" priority="9"/>
  </conditionalFormatting>
  <pageMargins left="0.7" right="0.7" top="0.75" bottom="0.75" header="0.3" footer="0.3"/>
  <pageSetup scale="47" fitToHeight="0" orientation="portrait"/>
  <headerFooter>
    <oddHeader>&amp;CRR Royalty, Ltd.&amp;R&amp;P of &amp;N</oddHeader>
    <oddFooter>&amp;CBLM Rents March 2017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L38"/>
  <sheetViews>
    <sheetView workbookViewId="0">
      <pane ySplit="5" topLeftCell="A6" activePane="bottomLeft" state="frozen"/>
      <selection pane="bottomLeft" activeCell="I11" sqref="I11"/>
    </sheetView>
  </sheetViews>
  <sheetFormatPr baseColWidth="10" defaultColWidth="8.83203125" defaultRowHeight="14" x14ac:dyDescent="0"/>
  <cols>
    <col min="1" max="1" width="13.83203125" style="54" customWidth="1"/>
    <col min="2" max="2" width="16" style="54" customWidth="1"/>
    <col min="3" max="3" width="14.6640625" style="54" customWidth="1"/>
    <col min="4" max="4" width="13.6640625" style="54" customWidth="1"/>
    <col min="5" max="6" width="19.33203125" style="54" customWidth="1"/>
    <col min="7" max="7" width="12.83203125" style="54" customWidth="1"/>
    <col min="8" max="8" width="14.5" style="54" customWidth="1"/>
    <col min="9" max="9" width="18.5" style="54" customWidth="1"/>
    <col min="10" max="10" width="8.83203125" style="54"/>
    <col min="11" max="11" width="15" style="54" customWidth="1"/>
    <col min="12" max="12" width="17.5" style="54" customWidth="1"/>
    <col min="13" max="16384" width="8.83203125" style="54"/>
  </cols>
  <sheetData>
    <row r="1" spans="1:12" ht="22">
      <c r="A1" s="94" t="s">
        <v>24</v>
      </c>
      <c r="B1" s="101"/>
      <c r="C1" s="101"/>
      <c r="D1" s="101"/>
      <c r="E1" s="101"/>
      <c r="F1" s="101"/>
      <c r="G1" s="101"/>
      <c r="H1" s="101"/>
      <c r="I1" s="101"/>
    </row>
    <row r="2" spans="1:12" ht="20">
      <c r="A2" s="96" t="s">
        <v>1</v>
      </c>
      <c r="B2" s="102"/>
      <c r="C2" s="102"/>
      <c r="D2" s="102"/>
      <c r="E2" s="102"/>
      <c r="F2" s="102"/>
      <c r="G2" s="102"/>
      <c r="H2" s="102"/>
      <c r="I2" s="102"/>
    </row>
    <row r="3" spans="1:12" ht="15">
      <c r="A3" s="98" t="s">
        <v>31</v>
      </c>
      <c r="B3" s="99"/>
      <c r="C3" s="99"/>
      <c r="D3" s="99"/>
      <c r="E3" s="99"/>
      <c r="F3" s="99"/>
      <c r="G3" s="99"/>
      <c r="H3" s="99"/>
      <c r="I3" s="99"/>
    </row>
    <row r="4" spans="1:12">
      <c r="A4" s="21"/>
      <c r="B4" s="72"/>
      <c r="C4" s="72"/>
      <c r="D4" s="69" t="s">
        <v>9</v>
      </c>
      <c r="E4" s="69" t="s">
        <v>2</v>
      </c>
      <c r="F4" s="69" t="s">
        <v>133</v>
      </c>
      <c r="G4" s="72" t="s">
        <v>3</v>
      </c>
      <c r="H4" s="72" t="s">
        <v>14</v>
      </c>
      <c r="I4" s="22" t="s">
        <v>12</v>
      </c>
    </row>
    <row r="5" spans="1:12">
      <c r="A5" s="23" t="s">
        <v>4</v>
      </c>
      <c r="B5" s="72" t="s">
        <v>5</v>
      </c>
      <c r="C5" s="72" t="s">
        <v>6</v>
      </c>
      <c r="D5" s="69" t="s">
        <v>10</v>
      </c>
      <c r="E5" s="69" t="s">
        <v>7</v>
      </c>
      <c r="F5" s="69" t="s">
        <v>29</v>
      </c>
      <c r="G5" s="72" t="s">
        <v>8</v>
      </c>
      <c r="H5" s="72" t="s">
        <v>5</v>
      </c>
      <c r="I5" s="22" t="s">
        <v>13</v>
      </c>
    </row>
    <row r="6" spans="1:12">
      <c r="A6" s="58" t="s">
        <v>32</v>
      </c>
      <c r="B6" s="58" t="s">
        <v>33</v>
      </c>
      <c r="C6" s="58" t="s">
        <v>11</v>
      </c>
      <c r="D6" s="63">
        <v>45078</v>
      </c>
      <c r="E6" s="61">
        <v>54.02</v>
      </c>
      <c r="F6" s="92">
        <v>6.3425925925925926</v>
      </c>
      <c r="G6" s="73">
        <v>110</v>
      </c>
      <c r="H6" s="74">
        <f>G6</f>
        <v>110</v>
      </c>
      <c r="I6" s="58"/>
    </row>
    <row r="7" spans="1:12" ht="16">
      <c r="A7" s="58"/>
      <c r="B7" s="58"/>
      <c r="C7" s="58"/>
      <c r="D7" s="63"/>
      <c r="E7" s="61"/>
      <c r="F7" s="92"/>
      <c r="G7" s="73"/>
      <c r="H7" s="74"/>
      <c r="I7" s="58"/>
      <c r="K7" s="103" t="s">
        <v>17</v>
      </c>
      <c r="L7" s="103"/>
    </row>
    <row r="8" spans="1:12">
      <c r="A8" s="58" t="s">
        <v>34</v>
      </c>
      <c r="B8" s="58" t="s">
        <v>35</v>
      </c>
      <c r="C8" s="58" t="s">
        <v>26</v>
      </c>
      <c r="D8" s="63">
        <v>44713</v>
      </c>
      <c r="E8" s="61">
        <v>315.86</v>
      </c>
      <c r="F8" s="92">
        <v>4.9746835443037973</v>
      </c>
      <c r="G8" s="73">
        <v>632</v>
      </c>
      <c r="H8" s="74"/>
      <c r="I8" s="58"/>
      <c r="K8" s="28" t="s">
        <v>26</v>
      </c>
      <c r="L8" s="27">
        <f>SUMIF(C6:C26,"MONTANA",G6:G26)</f>
        <v>10198</v>
      </c>
    </row>
    <row r="9" spans="1:12">
      <c r="A9" s="58" t="s">
        <v>36</v>
      </c>
      <c r="B9" s="58" t="s">
        <v>35</v>
      </c>
      <c r="C9" s="58" t="s">
        <v>26</v>
      </c>
      <c r="D9" s="63">
        <v>44713</v>
      </c>
      <c r="E9" s="61">
        <v>640</v>
      </c>
      <c r="F9" s="92">
        <v>6.734375</v>
      </c>
      <c r="G9" s="73">
        <v>1280</v>
      </c>
      <c r="H9" s="74"/>
      <c r="I9" s="58"/>
      <c r="K9" s="28" t="s">
        <v>11</v>
      </c>
      <c r="L9" s="27">
        <f>SUMIF(C6:C26,"LOUISIANA",G6:G26)</f>
        <v>110</v>
      </c>
    </row>
    <row r="10" spans="1:12">
      <c r="A10" s="58" t="s">
        <v>37</v>
      </c>
      <c r="B10" s="58" t="s">
        <v>35</v>
      </c>
      <c r="C10" s="58" t="s">
        <v>26</v>
      </c>
      <c r="D10" s="63">
        <v>44713</v>
      </c>
      <c r="E10" s="61">
        <v>320</v>
      </c>
      <c r="F10" s="92">
        <v>8.96875</v>
      </c>
      <c r="G10" s="73">
        <v>640</v>
      </c>
      <c r="H10" s="74"/>
      <c r="I10" s="58"/>
      <c r="K10" s="28" t="s">
        <v>38</v>
      </c>
      <c r="L10" s="27">
        <f>SUMIF(C6:C26,"WYOMING",G6:G26)</f>
        <v>5254.5</v>
      </c>
    </row>
    <row r="11" spans="1:12" ht="15" thickBot="1">
      <c r="A11" s="58" t="s">
        <v>39</v>
      </c>
      <c r="B11" s="58" t="s">
        <v>35</v>
      </c>
      <c r="C11" s="58" t="s">
        <v>26</v>
      </c>
      <c r="D11" s="63">
        <v>44713</v>
      </c>
      <c r="E11" s="61">
        <v>320</v>
      </c>
      <c r="F11" s="92">
        <v>7.96875</v>
      </c>
      <c r="G11" s="73">
        <v>640</v>
      </c>
      <c r="H11" s="74"/>
      <c r="I11" s="58"/>
      <c r="K11" s="28"/>
      <c r="L11" s="75">
        <f>SUM(L8:L10)</f>
        <v>15562.5</v>
      </c>
    </row>
    <row r="12" spans="1:12" ht="15" thickTop="1">
      <c r="A12" s="58" t="s">
        <v>40</v>
      </c>
      <c r="B12" s="58" t="s">
        <v>35</v>
      </c>
      <c r="C12" s="58" t="s">
        <v>26</v>
      </c>
      <c r="D12" s="63">
        <v>44713</v>
      </c>
      <c r="E12" s="61">
        <v>960</v>
      </c>
      <c r="F12" s="92">
        <v>7.65625</v>
      </c>
      <c r="G12" s="73">
        <v>1920</v>
      </c>
      <c r="H12" s="74"/>
      <c r="I12" s="58"/>
    </row>
    <row r="13" spans="1:12">
      <c r="A13" s="58" t="s">
        <v>41</v>
      </c>
      <c r="B13" s="58" t="s">
        <v>35</v>
      </c>
      <c r="C13" s="58" t="s">
        <v>26</v>
      </c>
      <c r="D13" s="63">
        <v>44713</v>
      </c>
      <c r="E13" s="61">
        <v>1262.2</v>
      </c>
      <c r="F13" s="92">
        <v>8.625594294770206</v>
      </c>
      <c r="G13" s="73">
        <v>2526</v>
      </c>
      <c r="H13" s="74"/>
      <c r="I13" s="58"/>
    </row>
    <row r="14" spans="1:12">
      <c r="A14" s="58" t="s">
        <v>42</v>
      </c>
      <c r="B14" s="58" t="s">
        <v>35</v>
      </c>
      <c r="C14" s="58" t="s">
        <v>26</v>
      </c>
      <c r="D14" s="63">
        <v>44713</v>
      </c>
      <c r="E14" s="61">
        <v>1280</v>
      </c>
      <c r="F14" s="92">
        <v>8.6171875</v>
      </c>
      <c r="G14" s="73">
        <v>2560</v>
      </c>
      <c r="H14" s="74">
        <f>SUM(G8:G14)</f>
        <v>10198</v>
      </c>
      <c r="I14" s="58"/>
    </row>
    <row r="15" spans="1:12">
      <c r="A15" s="58"/>
      <c r="B15" s="58"/>
      <c r="C15" s="58"/>
      <c r="D15" s="63"/>
      <c r="E15" s="61"/>
      <c r="F15" s="92"/>
      <c r="G15" s="73"/>
      <c r="H15" s="74"/>
      <c r="I15" s="58"/>
    </row>
    <row r="16" spans="1:12">
      <c r="A16" s="58" t="s">
        <v>43</v>
      </c>
      <c r="B16" s="58" t="s">
        <v>44</v>
      </c>
      <c r="C16" s="58" t="s">
        <v>38</v>
      </c>
      <c r="D16" s="63">
        <v>46905</v>
      </c>
      <c r="E16" s="61">
        <v>83.67</v>
      </c>
      <c r="F16" s="92">
        <v>43.404761904761905</v>
      </c>
      <c r="G16" s="73">
        <v>126</v>
      </c>
      <c r="H16" s="74"/>
      <c r="I16" s="58"/>
    </row>
    <row r="17" spans="1:12">
      <c r="A17" s="58" t="s">
        <v>45</v>
      </c>
      <c r="B17" s="58" t="s">
        <v>44</v>
      </c>
      <c r="C17" s="58" t="s">
        <v>38</v>
      </c>
      <c r="D17" s="63">
        <v>46905</v>
      </c>
      <c r="E17" s="61">
        <v>326.75</v>
      </c>
      <c r="F17" s="92">
        <v>12.989296636085626</v>
      </c>
      <c r="G17" s="73">
        <v>490.5</v>
      </c>
      <c r="H17" s="74"/>
      <c r="I17" s="58"/>
    </row>
    <row r="18" spans="1:12">
      <c r="A18" s="58" t="s">
        <v>46</v>
      </c>
      <c r="B18" s="58" t="s">
        <v>44</v>
      </c>
      <c r="C18" s="58" t="s">
        <v>38</v>
      </c>
      <c r="D18" s="63">
        <v>46905</v>
      </c>
      <c r="E18" s="61">
        <v>156.38</v>
      </c>
      <c r="F18" s="92">
        <v>9.5801282051282044</v>
      </c>
      <c r="G18" s="73">
        <v>235.5</v>
      </c>
      <c r="H18" s="74"/>
      <c r="I18" s="58"/>
      <c r="L18" s="76"/>
    </row>
    <row r="19" spans="1:12">
      <c r="A19" s="58" t="s">
        <v>47</v>
      </c>
      <c r="B19" s="58" t="s">
        <v>44</v>
      </c>
      <c r="C19" s="58" t="s">
        <v>38</v>
      </c>
      <c r="D19" s="63">
        <v>46905</v>
      </c>
      <c r="E19" s="61">
        <v>866.8</v>
      </c>
      <c r="F19" s="92">
        <v>23.684544405997695</v>
      </c>
      <c r="G19" s="73">
        <v>1300.5</v>
      </c>
      <c r="H19" s="74"/>
      <c r="I19" s="58"/>
    </row>
    <row r="20" spans="1:12">
      <c r="A20" s="58" t="s">
        <v>48</v>
      </c>
      <c r="B20" s="58" t="s">
        <v>44</v>
      </c>
      <c r="C20" s="58" t="s">
        <v>38</v>
      </c>
      <c r="D20" s="63">
        <v>46905</v>
      </c>
      <c r="E20" s="61">
        <v>428.66</v>
      </c>
      <c r="F20" s="92">
        <v>15.872960372960373</v>
      </c>
      <c r="G20" s="73">
        <v>643.5</v>
      </c>
      <c r="H20" s="74"/>
      <c r="I20" s="58"/>
    </row>
    <row r="21" spans="1:12">
      <c r="A21" s="58" t="s">
        <v>49</v>
      </c>
      <c r="B21" s="58" t="s">
        <v>44</v>
      </c>
      <c r="C21" s="58" t="s">
        <v>38</v>
      </c>
      <c r="D21" s="63">
        <v>46905</v>
      </c>
      <c r="E21" s="61">
        <v>630.52</v>
      </c>
      <c r="F21" s="92">
        <v>15.753565768621236</v>
      </c>
      <c r="G21" s="73">
        <v>946.5</v>
      </c>
      <c r="H21" s="74"/>
      <c r="I21" s="58"/>
    </row>
    <row r="22" spans="1:12">
      <c r="A22" s="58" t="s">
        <v>50</v>
      </c>
      <c r="B22" s="58" t="s">
        <v>44</v>
      </c>
      <c r="C22" s="58" t="s">
        <v>38</v>
      </c>
      <c r="D22" s="63">
        <v>46905</v>
      </c>
      <c r="E22" s="61">
        <v>160.16999999999999</v>
      </c>
      <c r="F22" s="92">
        <v>13.578125</v>
      </c>
      <c r="G22" s="73">
        <v>241.5</v>
      </c>
      <c r="H22" s="74"/>
      <c r="I22" s="58"/>
    </row>
    <row r="23" spans="1:12">
      <c r="A23" s="58" t="s">
        <v>51</v>
      </c>
      <c r="B23" s="58" t="s">
        <v>44</v>
      </c>
      <c r="C23" s="58" t="s">
        <v>38</v>
      </c>
      <c r="D23" s="63">
        <v>46905</v>
      </c>
      <c r="E23" s="61">
        <v>81.12</v>
      </c>
      <c r="F23" s="92">
        <v>16.654320987654319</v>
      </c>
      <c r="G23" s="73">
        <v>123</v>
      </c>
      <c r="H23" s="74"/>
      <c r="I23" s="58"/>
    </row>
    <row r="24" spans="1:12">
      <c r="A24" s="58" t="s">
        <v>52</v>
      </c>
      <c r="B24" s="58" t="s">
        <v>44</v>
      </c>
      <c r="C24" s="58" t="s">
        <v>38</v>
      </c>
      <c r="D24" s="63">
        <v>46905</v>
      </c>
      <c r="E24" s="61">
        <v>444.51</v>
      </c>
      <c r="F24" s="92">
        <v>15.859550561797754</v>
      </c>
      <c r="G24" s="73">
        <v>667.5</v>
      </c>
      <c r="H24" s="74">
        <f>SUM(G16:G24)</f>
        <v>4774.5</v>
      </c>
      <c r="I24" s="58"/>
    </row>
    <row r="25" spans="1:12">
      <c r="A25" s="58"/>
      <c r="B25" s="58"/>
      <c r="C25" s="58"/>
      <c r="D25" s="63"/>
      <c r="E25" s="61"/>
      <c r="F25" s="93"/>
      <c r="G25" s="73"/>
      <c r="H25" s="74"/>
      <c r="I25" s="58"/>
    </row>
    <row r="26" spans="1:12">
      <c r="A26" s="58" t="s">
        <v>53</v>
      </c>
      <c r="B26" s="58" t="s">
        <v>54</v>
      </c>
      <c r="C26" s="58" t="s">
        <v>38</v>
      </c>
      <c r="D26" s="63">
        <v>46905</v>
      </c>
      <c r="E26" s="61">
        <v>320</v>
      </c>
      <c r="F26" s="92">
        <v>5</v>
      </c>
      <c r="G26" s="73">
        <v>480</v>
      </c>
      <c r="H26" s="74">
        <f>G26</f>
        <v>480</v>
      </c>
      <c r="I26" s="58"/>
    </row>
    <row r="27" spans="1:12">
      <c r="A27" s="77"/>
      <c r="B27" s="58"/>
      <c r="C27" s="58"/>
      <c r="D27" s="63"/>
      <c r="E27" s="78"/>
      <c r="F27" s="78"/>
      <c r="G27" s="79"/>
      <c r="H27" s="74"/>
      <c r="I27" s="58"/>
    </row>
    <row r="28" spans="1:12" ht="15" thickBot="1">
      <c r="A28" s="26"/>
      <c r="B28" s="26"/>
      <c r="C28" s="26"/>
      <c r="D28" s="26"/>
      <c r="E28" s="26"/>
      <c r="F28" s="26"/>
      <c r="G28" s="29">
        <f>SUM(G6:G26)</f>
        <v>15562.5</v>
      </c>
      <c r="H28" s="29">
        <f>SUM(H6:H26)</f>
        <v>15562.5</v>
      </c>
      <c r="I28" s="26"/>
    </row>
    <row r="29" spans="1:12" ht="15" thickTop="1">
      <c r="A29" s="77"/>
      <c r="B29" s="58"/>
      <c r="C29" s="58"/>
      <c r="D29" s="80"/>
      <c r="G29" s="48"/>
      <c r="H29" s="81"/>
      <c r="I29" s="82"/>
    </row>
    <row r="30" spans="1:12">
      <c r="A30" s="77"/>
      <c r="B30" s="58"/>
      <c r="C30" s="58"/>
      <c r="D30" s="80"/>
      <c r="E30" s="61"/>
      <c r="F30" s="61"/>
      <c r="G30" s="79"/>
      <c r="H30" s="81"/>
    </row>
    <row r="31" spans="1:12">
      <c r="A31" s="77"/>
      <c r="B31" s="58"/>
      <c r="C31" s="58"/>
      <c r="D31" s="80"/>
      <c r="E31" s="61"/>
      <c r="F31" s="61"/>
      <c r="G31" s="79"/>
      <c r="H31" s="81"/>
    </row>
    <row r="32" spans="1:12">
      <c r="A32" s="77"/>
      <c r="B32" s="58"/>
      <c r="C32" s="58"/>
      <c r="D32" s="80"/>
      <c r="E32" s="61"/>
      <c r="F32" s="61"/>
      <c r="G32" s="79"/>
      <c r="H32" s="81"/>
    </row>
    <row r="33" spans="1:8">
      <c r="A33" s="77"/>
      <c r="B33" s="58"/>
      <c r="C33" s="58"/>
      <c r="D33" s="80"/>
      <c r="E33" s="61"/>
      <c r="F33" s="61"/>
      <c r="G33" s="79"/>
      <c r="H33" s="81"/>
    </row>
    <row r="34" spans="1:8">
      <c r="A34" s="77"/>
      <c r="B34" s="58"/>
      <c r="C34" s="58"/>
      <c r="D34" s="80"/>
      <c r="E34" s="61"/>
      <c r="F34" s="61"/>
      <c r="G34" s="79"/>
      <c r="H34" s="81"/>
    </row>
    <row r="35" spans="1:8">
      <c r="A35" s="77"/>
      <c r="B35" s="58"/>
      <c r="C35" s="58"/>
      <c r="D35" s="80"/>
      <c r="E35" s="61"/>
      <c r="F35" s="61"/>
      <c r="G35" s="79"/>
      <c r="H35" s="81"/>
    </row>
    <row r="36" spans="1:8">
      <c r="A36" s="77"/>
      <c r="B36" s="58"/>
      <c r="C36" s="58"/>
      <c r="D36" s="80"/>
      <c r="E36" s="61"/>
      <c r="F36" s="61"/>
      <c r="G36" s="79"/>
      <c r="H36" s="81"/>
    </row>
    <row r="37" spans="1:8">
      <c r="A37" s="77"/>
      <c r="B37" s="58"/>
      <c r="C37" s="58"/>
      <c r="D37" s="80"/>
      <c r="G37" s="79"/>
      <c r="H37" s="81"/>
    </row>
    <row r="38" spans="1:8">
      <c r="A38" s="77"/>
      <c r="B38" s="58"/>
      <c r="C38" s="58"/>
      <c r="D38" s="80"/>
      <c r="E38" s="61"/>
      <c r="F38" s="61"/>
      <c r="G38" s="79"/>
      <c r="H38" s="81"/>
    </row>
  </sheetData>
  <mergeCells count="4">
    <mergeCell ref="A1:I1"/>
    <mergeCell ref="A2:I2"/>
    <mergeCell ref="A3:I3"/>
    <mergeCell ref="K7:L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R&amp;R</vt:lpstr>
      <vt:lpstr>MPLP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Mishaun Bhakta</cp:lastModifiedBy>
  <cp:lastPrinted>2017-02-10T22:53:24Z</cp:lastPrinted>
  <dcterms:created xsi:type="dcterms:W3CDTF">2016-09-12T19:36:33Z</dcterms:created>
  <dcterms:modified xsi:type="dcterms:W3CDTF">2021-05-20T18:03:18Z</dcterms:modified>
</cp:coreProperties>
</file>