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40" yWindow="240" windowWidth="25360" windowHeight="15360"/>
  </bookViews>
  <sheets>
    <sheet name="R&amp;R" sheetId="2" r:id="rId1"/>
    <sheet name="MPLP" sheetId="3" r:id="rId2"/>
  </sheets>
  <definedNames>
    <definedName name="_xlnm.Print_Titles" localSheetId="0">'R&amp;R'!$4:$5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H79" i="2"/>
  <c r="H76" i="2"/>
  <c r="H67" i="2"/>
  <c r="H64" i="2"/>
  <c r="H61" i="2"/>
  <c r="H51" i="2"/>
  <c r="H49" i="2"/>
  <c r="H44" i="2"/>
  <c r="H42" i="2"/>
  <c r="H21" i="2"/>
  <c r="H19" i="2"/>
  <c r="H14" i="2"/>
  <c r="H10" i="2"/>
  <c r="H80" i="2"/>
  <c r="G80" i="2"/>
  <c r="L17" i="2"/>
  <c r="L11" i="3"/>
  <c r="L10" i="3"/>
  <c r="L9" i="3"/>
  <c r="L8" i="3"/>
  <c r="H8" i="3"/>
  <c r="G12" i="3"/>
  <c r="L12" i="3"/>
  <c r="H12" i="3"/>
  <c r="L10" i="2"/>
  <c r="L16" i="2"/>
  <c r="L15" i="2"/>
  <c r="L14" i="2"/>
  <c r="L13" i="2"/>
  <c r="L12" i="2"/>
  <c r="L11" i="2"/>
  <c r="L9" i="2"/>
  <c r="L18" i="2"/>
</calcChain>
</file>

<file path=xl/sharedStrings.xml><?xml version="1.0" encoding="utf-8"?>
<sst xmlns="http://schemas.openxmlformats.org/spreadsheetml/2006/main" count="279" uniqueCount="117">
  <si>
    <t xml:space="preserve">R &amp; R ROYALTY </t>
  </si>
  <si>
    <t>BLM LEASE RENTAL PAYMENTS DUE</t>
  </si>
  <si>
    <t>NO. OF</t>
  </si>
  <si>
    <t>AMOUNT OF</t>
  </si>
  <si>
    <t>LEASE NO.</t>
  </si>
  <si>
    <t>COUNTY</t>
  </si>
  <si>
    <t>STATE</t>
  </si>
  <si>
    <t>ACRES</t>
  </si>
  <si>
    <t>RENTAL</t>
  </si>
  <si>
    <t xml:space="preserve">DATE OF </t>
  </si>
  <si>
    <t>EXPIRATION</t>
  </si>
  <si>
    <t>LOUISIANA</t>
  </si>
  <si>
    <t>PAY OR NOT</t>
  </si>
  <si>
    <t>Y/N</t>
  </si>
  <si>
    <t>TOTAL BY</t>
  </si>
  <si>
    <t>MICHIGAN</t>
  </si>
  <si>
    <t>COVINGTON</t>
  </si>
  <si>
    <t>ALABAMA</t>
  </si>
  <si>
    <t>BREAKDOWN BY STATE</t>
  </si>
  <si>
    <t>NEW MEXICO</t>
  </si>
  <si>
    <t>OKLAHOMA</t>
  </si>
  <si>
    <t>TEXAS</t>
  </si>
  <si>
    <t>ALES57297</t>
  </si>
  <si>
    <t>ALES57302</t>
  </si>
  <si>
    <t>ALES57298</t>
  </si>
  <si>
    <t>ALES57299</t>
  </si>
  <si>
    <t>ALES57286</t>
  </si>
  <si>
    <t>ALES57285</t>
  </si>
  <si>
    <t>ALES57301</t>
  </si>
  <si>
    <t>LAES57346</t>
  </si>
  <si>
    <t>LAES57340</t>
  </si>
  <si>
    <t>LAES57339</t>
  </si>
  <si>
    <t>LAES57341</t>
  </si>
  <si>
    <t>LAES57338</t>
  </si>
  <si>
    <t>LAES57336</t>
  </si>
  <si>
    <t>LAES57337</t>
  </si>
  <si>
    <t>LAES57342</t>
  </si>
  <si>
    <t>LAES57343</t>
  </si>
  <si>
    <t>LAES57344</t>
  </si>
  <si>
    <t>LAES57345</t>
  </si>
  <si>
    <t>LAES57354</t>
  </si>
  <si>
    <t>LAES57353</t>
  </si>
  <si>
    <t>LAES57352</t>
  </si>
  <si>
    <t>LAES57350</t>
  </si>
  <si>
    <t>LAES57355</t>
  </si>
  <si>
    <t>LAES57347</t>
  </si>
  <si>
    <t>LAES57348</t>
  </si>
  <si>
    <t>LAES57349</t>
  </si>
  <si>
    <t>LAES57351</t>
  </si>
  <si>
    <t>MSES57385</t>
  </si>
  <si>
    <t>MSES57373</t>
  </si>
  <si>
    <t>MSES57358</t>
  </si>
  <si>
    <t>MSES57357</t>
  </si>
  <si>
    <t>MSES57356</t>
  </si>
  <si>
    <t>MSES57366</t>
  </si>
  <si>
    <t>MSES57365</t>
  </si>
  <si>
    <t>MSES57364</t>
  </si>
  <si>
    <t>MSES57363</t>
  </si>
  <si>
    <t>MSES57361</t>
  </si>
  <si>
    <t>MSES57362</t>
  </si>
  <si>
    <t>MSES57360</t>
  </si>
  <si>
    <t>MSES57359</t>
  </si>
  <si>
    <t>ALES57887</t>
  </si>
  <si>
    <t>ARES57890</t>
  </si>
  <si>
    <t>ARES57893</t>
  </si>
  <si>
    <t>ARES57894</t>
  </si>
  <si>
    <t>ARES57895</t>
  </si>
  <si>
    <t>LAES57898</t>
  </si>
  <si>
    <t>LAES57896</t>
  </si>
  <si>
    <t>LAES57897</t>
  </si>
  <si>
    <t>LAES57899</t>
  </si>
  <si>
    <t>LAES57904</t>
  </si>
  <si>
    <t>LAES57906</t>
  </si>
  <si>
    <t>SCOTT</t>
  </si>
  <si>
    <t>SMITH</t>
  </si>
  <si>
    <t>WAYNE</t>
  </si>
  <si>
    <t>ESCAMBIA</t>
  </si>
  <si>
    <t>FRANKLIN</t>
  </si>
  <si>
    <t>VAN BUREN</t>
  </si>
  <si>
    <t>SABINE PARISH</t>
  </si>
  <si>
    <t>WEBSTER PARISH</t>
  </si>
  <si>
    <t>ARKANSAS</t>
  </si>
  <si>
    <t>KENTUCKY</t>
  </si>
  <si>
    <t>MISSISSIPPI</t>
  </si>
  <si>
    <t>MAGNUM PRODUCING, LP</t>
  </si>
  <si>
    <t>NORTH DAKOTA</t>
  </si>
  <si>
    <t>NEVADA</t>
  </si>
  <si>
    <t>NVN95160</t>
  </si>
  <si>
    <t>NVN95161</t>
  </si>
  <si>
    <t>EUREKA</t>
  </si>
  <si>
    <t>BLM RENTS DUE</t>
  </si>
  <si>
    <t>OHIO</t>
  </si>
  <si>
    <t>MONTANA</t>
  </si>
  <si>
    <t>OHES059251</t>
  </si>
  <si>
    <t>OHES059252</t>
  </si>
  <si>
    <t>MONROE</t>
  </si>
  <si>
    <t>NOBLE</t>
  </si>
  <si>
    <t>CHAVES</t>
  </si>
  <si>
    <t>NMNM140301</t>
  </si>
  <si>
    <t>NMNM140302</t>
  </si>
  <si>
    <t>MSES59539</t>
  </si>
  <si>
    <t>MSES59540</t>
  </si>
  <si>
    <t>MSES59541</t>
  </si>
  <si>
    <t>MSES57372</t>
  </si>
  <si>
    <t>MSES57386</t>
  </si>
  <si>
    <t>MSES57371</t>
  </si>
  <si>
    <t>MSES57368</t>
  </si>
  <si>
    <t>MSES57369</t>
  </si>
  <si>
    <t>MSES57370</t>
  </si>
  <si>
    <t>AMITE</t>
  </si>
  <si>
    <t>BONUS</t>
  </si>
  <si>
    <t>PER ACRE</t>
  </si>
  <si>
    <t>MAY 1 2021</t>
  </si>
  <si>
    <t xml:space="preserve">NATCHITOCHES </t>
  </si>
  <si>
    <t xml:space="preserve">CADDO </t>
  </si>
  <si>
    <t>Mishaun Comments</t>
  </si>
  <si>
    <t>Paid rentals  in 2020 after discussion - 1 year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</si>
</sst>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_);_(* \(#,##0.000\);_(* &quot;-&quot;???_);_(@_)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u/>
      <sz val="10"/>
      <name val="Cambria"/>
      <family val="1"/>
      <scheme val="major"/>
    </font>
    <font>
      <sz val="16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i/>
      <u val="singleAccounting"/>
      <sz val="9"/>
      <name val="Cambria"/>
      <family val="1"/>
      <scheme val="major"/>
    </font>
    <font>
      <b/>
      <sz val="10"/>
      <color rgb="FFFF0000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i/>
      <u val="singleAccounting"/>
      <sz val="10"/>
      <name val="Cambria"/>
      <family val="1"/>
      <scheme val="major"/>
    </font>
    <font>
      <i/>
      <sz val="10"/>
      <name val="Cambria"/>
      <family val="1"/>
      <scheme val="major"/>
    </font>
    <font>
      <sz val="10"/>
      <name val="Cambria"/>
      <family val="1"/>
    </font>
    <font>
      <b/>
      <sz val="10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3"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/>
    <xf numFmtId="164" fontId="10" fillId="5" borderId="0" xfId="0" applyNumberFormat="1" applyFont="1" applyFill="1"/>
    <xf numFmtId="164" fontId="13" fillId="5" borderId="6" xfId="0" applyNumberFormat="1" applyFont="1" applyFill="1" applyBorder="1"/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/>
    <xf numFmtId="0" fontId="19" fillId="5" borderId="0" xfId="34" applyFont="1" applyFill="1" applyAlignment="1">
      <alignment horizontal="left"/>
    </xf>
    <xf numFmtId="0" fontId="17" fillId="5" borderId="0" xfId="0" applyFont="1" applyFill="1"/>
    <xf numFmtId="0" fontId="19" fillId="0" borderId="0" xfId="34" applyFont="1" applyFill="1" applyAlignment="1">
      <alignment horizontal="left"/>
    </xf>
    <xf numFmtId="0" fontId="0" fillId="0" borderId="0" xfId="0"/>
    <xf numFmtId="0" fontId="10" fillId="0" borderId="0" xfId="0" applyFont="1"/>
    <xf numFmtId="0" fontId="10" fillId="0" borderId="0" xfId="0" applyFont="1" applyFill="1"/>
    <xf numFmtId="164" fontId="10" fillId="0" borderId="0" xfId="0" applyNumberFormat="1" applyFont="1" applyFill="1"/>
    <xf numFmtId="0" fontId="0" fillId="0" borderId="0" xfId="0"/>
    <xf numFmtId="0" fontId="0" fillId="0" borderId="0" xfId="0"/>
    <xf numFmtId="0" fontId="4" fillId="2" borderId="2" xfId="0" applyFont="1" applyFill="1" applyBorder="1"/>
    <xf numFmtId="0" fontId="7" fillId="2" borderId="0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2" xfId="0" applyFont="1" applyFill="1" applyBorder="1"/>
    <xf numFmtId="164" fontId="13" fillId="0" borderId="0" xfId="0" applyNumberFormat="1" applyFont="1" applyFill="1" applyBorder="1"/>
    <xf numFmtId="0" fontId="0" fillId="0" borderId="0" xfId="0" applyFill="1" applyBorder="1"/>
    <xf numFmtId="164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166" fontId="9" fillId="0" borderId="0" xfId="34" applyNumberFormat="1" applyFont="1" applyFill="1"/>
    <xf numFmtId="164" fontId="10" fillId="0" borderId="0" xfId="0" applyNumberFormat="1" applyFont="1" applyFill="1"/>
    <xf numFmtId="0" fontId="0" fillId="0" borderId="5" xfId="0" applyBorder="1"/>
    <xf numFmtId="0" fontId="13" fillId="0" borderId="0" xfId="0" applyFont="1" applyFill="1" applyBorder="1"/>
    <xf numFmtId="0" fontId="10" fillId="0" borderId="0" xfId="0" applyFont="1" applyFill="1"/>
    <xf numFmtId="14" fontId="10" fillId="0" borderId="0" xfId="0" applyNumberFormat="1" applyFont="1" applyFill="1"/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/>
    <xf numFmtId="164" fontId="10" fillId="5" borderId="0" xfId="0" applyNumberFormat="1" applyFont="1" applyFill="1"/>
    <xf numFmtId="0" fontId="14" fillId="5" borderId="0" xfId="34" applyFont="1" applyFill="1" applyAlignment="1">
      <alignment horizontal="left"/>
    </xf>
    <xf numFmtId="164" fontId="13" fillId="4" borderId="6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0" borderId="0" xfId="0" applyFont="1" applyFill="1" applyBorder="1"/>
    <xf numFmtId="165" fontId="15" fillId="5" borderId="0" xfId="34" applyNumberFormat="1" applyFont="1" applyFill="1" applyAlignment="1">
      <alignment horizontal="center"/>
    </xf>
    <xf numFmtId="0" fontId="12" fillId="0" borderId="0" xfId="34" applyFont="1" applyFill="1" applyBorder="1"/>
    <xf numFmtId="0" fontId="9" fillId="0" borderId="0" xfId="34" applyFont="1" applyFill="1" applyBorder="1"/>
    <xf numFmtId="14" fontId="9" fillId="0" borderId="0" xfId="34" applyNumberFormat="1" applyFont="1" applyFill="1" applyBorder="1" applyAlignment="1">
      <alignment horizontal="center"/>
    </xf>
    <xf numFmtId="167" fontId="9" fillId="0" borderId="0" xfId="34" applyNumberFormat="1" applyFont="1" applyFill="1" applyBorder="1"/>
    <xf numFmtId="164" fontId="9" fillId="0" borderId="0" xfId="34" applyNumberFormat="1" applyFont="1" applyFill="1" applyBorder="1"/>
    <xf numFmtId="166" fontId="9" fillId="0" borderId="0" xfId="34" applyNumberFormat="1" applyFont="1" applyFill="1" applyBorder="1"/>
    <xf numFmtId="14" fontId="10" fillId="0" borderId="0" xfId="34" applyNumberFormat="1" applyFont="1" applyFill="1" applyBorder="1" applyAlignment="1">
      <alignment horizontal="center"/>
    </xf>
    <xf numFmtId="14" fontId="9" fillId="0" borderId="5" xfId="34" applyNumberFormat="1" applyFont="1" applyFill="1" applyBorder="1" applyAlignment="1">
      <alignment horizontal="center"/>
    </xf>
    <xf numFmtId="0" fontId="12" fillId="0" borderId="5" xfId="34" applyFont="1" applyFill="1" applyBorder="1"/>
    <xf numFmtId="164" fontId="9" fillId="0" borderId="5" xfId="34" applyNumberFormat="1" applyFont="1" applyFill="1" applyBorder="1"/>
    <xf numFmtId="0" fontId="13" fillId="0" borderId="5" xfId="0" applyFont="1" applyFill="1" applyBorder="1"/>
    <xf numFmtId="167" fontId="9" fillId="0" borderId="5" xfId="34" applyNumberFormat="1" applyFont="1" applyFill="1" applyBorder="1"/>
    <xf numFmtId="0" fontId="16" fillId="0" borderId="5" xfId="0" applyFont="1" applyFill="1" applyBorder="1" applyAlignment="1">
      <alignment horizontal="center"/>
    </xf>
    <xf numFmtId="0" fontId="9" fillId="0" borderId="5" xfId="34" applyFont="1" applyFill="1" applyBorder="1"/>
    <xf numFmtId="0" fontId="0" fillId="0" borderId="0" xfId="0"/>
    <xf numFmtId="166" fontId="9" fillId="0" borderId="0" xfId="34" applyNumberFormat="1" applyFont="1"/>
    <xf numFmtId="0" fontId="9" fillId="0" borderId="0" xfId="34" applyFont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/>
    <xf numFmtId="0" fontId="12" fillId="3" borderId="0" xfId="34" applyFont="1" applyFill="1" applyBorder="1"/>
    <xf numFmtId="0" fontId="10" fillId="0" borderId="0" xfId="0" applyFont="1" applyFill="1"/>
    <xf numFmtId="0" fontId="0" fillId="0" borderId="0" xfId="0"/>
    <xf numFmtId="14" fontId="9" fillId="0" borderId="0" xfId="34" applyNumberFormat="1" applyFont="1" applyAlignment="1">
      <alignment horizontal="center"/>
    </xf>
    <xf numFmtId="164" fontId="10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Alignment="1">
      <alignment horizontal="right"/>
    </xf>
    <xf numFmtId="14" fontId="10" fillId="0" borderId="0" xfId="0" applyNumberFormat="1" applyFont="1" applyFill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164" fontId="20" fillId="0" borderId="0" xfId="34" applyNumberFormat="1" applyFont="1" applyFill="1" applyBorder="1"/>
    <xf numFmtId="14" fontId="10" fillId="0" borderId="0" xfId="0" applyNumberFormat="1" applyFont="1" applyAlignment="1">
      <alignment horizontal="center"/>
    </xf>
    <xf numFmtId="0" fontId="13" fillId="3" borderId="0" xfId="34" applyFont="1" applyFill="1"/>
    <xf numFmtId="0" fontId="1" fillId="0" borderId="0" xfId="0" applyFont="1"/>
    <xf numFmtId="0" fontId="13" fillId="0" borderId="0" xfId="34" applyFont="1" applyFill="1"/>
    <xf numFmtId="0" fontId="1" fillId="0" borderId="0" xfId="0" applyFont="1" applyFill="1"/>
    <xf numFmtId="0" fontId="13" fillId="3" borderId="4" xfId="34" applyFont="1" applyFill="1" applyBorder="1"/>
    <xf numFmtId="0" fontId="12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13" fillId="3" borderId="0" xfId="34" applyFont="1" applyFill="1" applyBorder="1"/>
    <xf numFmtId="164" fontId="21" fillId="4" borderId="6" xfId="34" applyNumberFormat="1" applyFont="1" applyFill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18" fillId="5" borderId="0" xfId="34" applyNumberFormat="1" applyFont="1" applyFill="1" applyAlignment="1">
      <alignment horizontal="center"/>
    </xf>
    <xf numFmtId="165" fontId="15" fillId="5" borderId="0" xfId="34" applyNumberFormat="1" applyFont="1" applyFill="1" applyAlignment="1">
      <alignment horizontal="center"/>
    </xf>
    <xf numFmtId="0" fontId="24" fillId="0" borderId="0" xfId="0" applyFont="1"/>
  </cellXfs>
  <cellStyles count="39">
    <cellStyle name="Currency 2" xfId="3"/>
    <cellStyle name="Currency 2 2" xfId="5"/>
    <cellStyle name="Currency 3" xfId="2"/>
    <cellStyle name="Currency 3 2" xfId="6"/>
    <cellStyle name="Currency 3 3" xfId="12"/>
    <cellStyle name="Currency 3 3 2" xfId="15"/>
    <cellStyle name="Currency 3 3 3" xfId="19"/>
    <cellStyle name="Currency 3 3 3 2" xfId="27"/>
    <cellStyle name="Currency 3 4" xfId="20"/>
    <cellStyle name="Currency 3 4 2" xfId="28"/>
    <cellStyle name="Currency 4" xfId="7"/>
    <cellStyle name="Currency 5" xfId="26"/>
    <cellStyle name="Currency 5 2" xfId="35"/>
    <cellStyle name="Followed Hyperlink" xfId="38" builtinId="9" hidden="1"/>
    <cellStyle name="Hyperlink" xfId="37" builtinId="8" hidden="1"/>
    <cellStyle name="Normal" xfId="0" builtinId="0"/>
    <cellStyle name="Normal 2" xfId="1"/>
    <cellStyle name="Normal 2 2" xfId="8"/>
    <cellStyle name="Normal 2 3" xfId="13"/>
    <cellStyle name="Normal 2 3 2" xfId="16"/>
    <cellStyle name="Normal 2 3 3" xfId="21"/>
    <cellStyle name="Normal 2 3 3 2" xfId="29"/>
    <cellStyle name="Normal 2 4" xfId="22"/>
    <cellStyle name="Normal 2 4 2" xfId="30"/>
    <cellStyle name="Normal 3" xfId="9"/>
    <cellStyle name="Normal 4" xfId="18"/>
    <cellStyle name="Normal 5" xfId="25"/>
    <cellStyle name="Normal 5 2" xfId="34"/>
    <cellStyle name="Percent 2" xfId="4"/>
    <cellStyle name="Percent 2 2" xfId="10"/>
    <cellStyle name="Percent 2 3" xfId="14"/>
    <cellStyle name="Percent 2 3 2" xfId="17"/>
    <cellStyle name="Percent 2 3 3" xfId="23"/>
    <cellStyle name="Percent 2 3 3 2" xfId="32"/>
    <cellStyle name="Percent 2 4" xfId="24"/>
    <cellStyle name="Percent 2 4 2" xfId="33"/>
    <cellStyle name="Percent 3" xfId="11"/>
    <cellStyle name="Percent 4" xfId="31"/>
    <cellStyle name="Percent 4 2" xfId="3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N134"/>
  <sheetViews>
    <sheetView tabSelected="1" zoomScale="90" zoomScaleNormal="90" zoomScalePageLayoutView="90" workbookViewId="0">
      <pane ySplit="5" topLeftCell="A6" activePane="bottomLeft" state="frozen"/>
      <selection pane="bottomLeft" activeCell="I18" sqref="I18"/>
    </sheetView>
  </sheetViews>
  <sheetFormatPr baseColWidth="10" defaultColWidth="8.83203125" defaultRowHeight="14" x14ac:dyDescent="0"/>
  <cols>
    <col min="1" max="1" width="19.6640625" customWidth="1"/>
    <col min="2" max="2" width="15.5" customWidth="1"/>
    <col min="3" max="3" width="16.5" customWidth="1"/>
    <col min="4" max="4" width="18.5" customWidth="1"/>
    <col min="5" max="5" width="16.5" customWidth="1"/>
    <col min="6" max="6" width="16.5" style="71" customWidth="1"/>
    <col min="7" max="7" width="16.1640625" customWidth="1"/>
    <col min="8" max="8" width="14.83203125" customWidth="1"/>
    <col min="9" max="9" width="22.5" customWidth="1"/>
    <col min="10" max="10" width="44.83203125" customWidth="1"/>
    <col min="11" max="11" width="14.5" customWidth="1"/>
    <col min="12" max="12" width="20.83203125" customWidth="1"/>
    <col min="13" max="13" width="16.83203125" customWidth="1"/>
    <col min="14" max="14" width="20.1640625" customWidth="1"/>
  </cols>
  <sheetData>
    <row r="1" spans="1:14" ht="22">
      <c r="A1" s="94" t="s">
        <v>0</v>
      </c>
      <c r="B1" s="95"/>
      <c r="C1" s="95"/>
      <c r="D1" s="95"/>
      <c r="E1" s="95"/>
      <c r="F1" s="95"/>
      <c r="G1" s="95"/>
      <c r="H1" s="95"/>
      <c r="I1" s="95"/>
    </row>
    <row r="2" spans="1:14" ht="20">
      <c r="A2" s="96" t="s">
        <v>1</v>
      </c>
      <c r="B2" s="97"/>
      <c r="C2" s="97"/>
      <c r="D2" s="97"/>
      <c r="E2" s="97"/>
      <c r="F2" s="97"/>
      <c r="G2" s="97"/>
      <c r="H2" s="97"/>
      <c r="I2" s="97"/>
    </row>
    <row r="3" spans="1:14" ht="15">
      <c r="A3" s="98" t="s">
        <v>112</v>
      </c>
      <c r="B3" s="99"/>
      <c r="C3" s="99"/>
      <c r="D3" s="99"/>
      <c r="E3" s="99"/>
      <c r="F3" s="99"/>
      <c r="G3" s="99"/>
      <c r="H3" s="99"/>
      <c r="I3" s="99"/>
    </row>
    <row r="4" spans="1:14">
      <c r="A4" s="1"/>
      <c r="B4" s="3"/>
      <c r="C4" s="3"/>
      <c r="D4" s="2" t="s">
        <v>9</v>
      </c>
      <c r="E4" s="2" t="s">
        <v>2</v>
      </c>
      <c r="F4" s="91" t="s">
        <v>110</v>
      </c>
      <c r="G4" s="3" t="s">
        <v>3</v>
      </c>
      <c r="H4" s="3" t="s">
        <v>14</v>
      </c>
      <c r="I4" s="4" t="s">
        <v>12</v>
      </c>
    </row>
    <row r="5" spans="1:14">
      <c r="A5" s="8" t="s">
        <v>4</v>
      </c>
      <c r="B5" s="7" t="s">
        <v>5</v>
      </c>
      <c r="C5" s="7" t="s">
        <v>6</v>
      </c>
      <c r="D5" s="6" t="s">
        <v>10</v>
      </c>
      <c r="E5" s="6" t="s">
        <v>7</v>
      </c>
      <c r="F5" s="91" t="s">
        <v>111</v>
      </c>
      <c r="G5" s="7" t="s">
        <v>8</v>
      </c>
      <c r="H5" s="3" t="s">
        <v>5</v>
      </c>
      <c r="I5" s="4" t="s">
        <v>13</v>
      </c>
      <c r="J5" t="s">
        <v>115</v>
      </c>
    </row>
    <row r="6" spans="1:14">
      <c r="A6" s="89" t="s">
        <v>26</v>
      </c>
      <c r="B6" s="64" t="s">
        <v>16</v>
      </c>
      <c r="C6" s="64" t="s">
        <v>17</v>
      </c>
      <c r="D6" s="72">
        <v>44682</v>
      </c>
      <c r="E6" s="63">
        <v>320</v>
      </c>
      <c r="F6" s="63">
        <v>4</v>
      </c>
      <c r="G6" s="83">
        <v>640</v>
      </c>
      <c r="H6" s="29"/>
      <c r="I6" s="66"/>
      <c r="J6" s="46" t="s">
        <v>116</v>
      </c>
      <c r="K6" s="19"/>
      <c r="L6" s="19"/>
    </row>
    <row r="7" spans="1:14" s="14" customFormat="1" ht="16">
      <c r="A7" s="89" t="s">
        <v>22</v>
      </c>
      <c r="B7" s="64" t="s">
        <v>16</v>
      </c>
      <c r="C7" s="64" t="s">
        <v>17</v>
      </c>
      <c r="D7" s="72">
        <v>44682</v>
      </c>
      <c r="E7" s="63">
        <v>1807.54</v>
      </c>
      <c r="F7" s="63">
        <v>26</v>
      </c>
      <c r="G7" s="83">
        <v>3616</v>
      </c>
      <c r="H7" s="29"/>
      <c r="I7" s="77"/>
      <c r="J7" s="76" t="s">
        <v>116</v>
      </c>
      <c r="K7" s="100" t="s">
        <v>18</v>
      </c>
      <c r="L7" s="100"/>
    </row>
    <row r="8" spans="1:14" s="5" customFormat="1" ht="16">
      <c r="A8" s="89" t="s">
        <v>24</v>
      </c>
      <c r="B8" s="64" t="s">
        <v>16</v>
      </c>
      <c r="C8" s="64" t="s">
        <v>17</v>
      </c>
      <c r="D8" s="72">
        <v>44682</v>
      </c>
      <c r="E8" s="63">
        <v>1805.85</v>
      </c>
      <c r="F8" s="63">
        <v>24</v>
      </c>
      <c r="G8" s="83">
        <v>3612</v>
      </c>
      <c r="H8" s="74"/>
      <c r="I8" s="77"/>
      <c r="J8" s="76" t="s">
        <v>116</v>
      </c>
      <c r="K8" s="47" t="s">
        <v>6</v>
      </c>
      <c r="L8" s="47" t="s">
        <v>90</v>
      </c>
      <c r="N8" s="87"/>
    </row>
    <row r="9" spans="1:14" s="71" customFormat="1">
      <c r="A9" s="89" t="s">
        <v>25</v>
      </c>
      <c r="B9" s="64" t="s">
        <v>16</v>
      </c>
      <c r="C9" s="64" t="s">
        <v>17</v>
      </c>
      <c r="D9" s="72">
        <v>44682</v>
      </c>
      <c r="E9" s="63">
        <v>1678.2</v>
      </c>
      <c r="F9" s="63">
        <v>4</v>
      </c>
      <c r="G9" s="83">
        <v>3358</v>
      </c>
      <c r="H9" s="29"/>
      <c r="I9" s="77"/>
      <c r="J9" s="76" t="s">
        <v>116</v>
      </c>
      <c r="K9" s="15" t="s">
        <v>17</v>
      </c>
      <c r="L9" s="10">
        <f>SUMIF($C$6:$C$126,"ALABAMA",$G$6:$G$126)</f>
        <v>15058</v>
      </c>
      <c r="N9" s="87"/>
    </row>
    <row r="10" spans="1:14" s="62" customFormat="1">
      <c r="A10" s="89" t="s">
        <v>23</v>
      </c>
      <c r="B10" s="64" t="s">
        <v>16</v>
      </c>
      <c r="C10" s="64" t="s">
        <v>17</v>
      </c>
      <c r="D10" s="72">
        <v>44682</v>
      </c>
      <c r="E10" s="63">
        <v>90.54</v>
      </c>
      <c r="F10" s="63">
        <v>5</v>
      </c>
      <c r="G10" s="83">
        <v>182</v>
      </c>
      <c r="H10" s="29">
        <f>SUM(G6:G10)</f>
        <v>11408</v>
      </c>
      <c r="I10" s="77"/>
      <c r="J10" s="76" t="s">
        <v>116</v>
      </c>
      <c r="K10" s="15" t="s">
        <v>81</v>
      </c>
      <c r="L10" s="10">
        <f>SUMIF($C$6:$C$126,"ARKANSAS",$G$6:$G$126)</f>
        <v>1320</v>
      </c>
      <c r="N10" s="87"/>
    </row>
    <row r="11" spans="1:14" s="71" customFormat="1">
      <c r="A11" s="89"/>
      <c r="B11" s="64"/>
      <c r="C11" s="64"/>
      <c r="D11" s="72"/>
      <c r="E11" s="63"/>
      <c r="F11" s="63"/>
      <c r="G11" s="83"/>
      <c r="H11" s="74"/>
      <c r="I11" s="77"/>
      <c r="J11" s="76"/>
      <c r="K11" s="16" t="s">
        <v>82</v>
      </c>
      <c r="L11" s="10">
        <f>SUMIF($C$6:$C$126,"KENTUCKY",$G$6:$G$126)</f>
        <v>0</v>
      </c>
      <c r="N11" s="87"/>
    </row>
    <row r="12" spans="1:14" s="18" customFormat="1">
      <c r="A12" s="89" t="s">
        <v>27</v>
      </c>
      <c r="B12" s="64" t="s">
        <v>76</v>
      </c>
      <c r="C12" s="64" t="s">
        <v>17</v>
      </c>
      <c r="D12" s="72">
        <v>44682</v>
      </c>
      <c r="E12" s="63">
        <v>1664.6</v>
      </c>
      <c r="F12" s="63">
        <v>54</v>
      </c>
      <c r="G12" s="83">
        <v>3330</v>
      </c>
      <c r="H12" s="29"/>
      <c r="I12" s="76"/>
      <c r="J12" s="76"/>
      <c r="K12" s="15" t="s">
        <v>11</v>
      </c>
      <c r="L12" s="10">
        <f>SUMIF($C$6:$C$126,"LOUISIANA",$G$6:$G$126)</f>
        <v>85684</v>
      </c>
      <c r="N12" s="87"/>
    </row>
    <row r="13" spans="1:14" s="14" customFormat="1">
      <c r="A13" s="89" t="s">
        <v>28</v>
      </c>
      <c r="B13" s="64" t="s">
        <v>76</v>
      </c>
      <c r="C13" s="64" t="s">
        <v>17</v>
      </c>
      <c r="D13" s="72">
        <v>44682</v>
      </c>
      <c r="E13" s="63">
        <v>80</v>
      </c>
      <c r="F13" s="63">
        <v>68</v>
      </c>
      <c r="G13" s="83">
        <v>160</v>
      </c>
      <c r="H13" s="29"/>
      <c r="I13" s="44"/>
      <c r="J13" s="46"/>
      <c r="K13" s="15" t="s">
        <v>15</v>
      </c>
      <c r="L13" s="10">
        <f>SUMIF($C$6:$C$126,"MICHIGAN",$G$6:$G$126)</f>
        <v>0</v>
      </c>
      <c r="N13" s="87"/>
    </row>
    <row r="14" spans="1:14">
      <c r="A14" s="89" t="s">
        <v>62</v>
      </c>
      <c r="B14" s="64" t="s">
        <v>76</v>
      </c>
      <c r="C14" s="64" t="s">
        <v>17</v>
      </c>
      <c r="D14" s="72">
        <v>45413</v>
      </c>
      <c r="E14" s="63">
        <v>80</v>
      </c>
      <c r="F14" s="63">
        <v>4003</v>
      </c>
      <c r="G14" s="83">
        <v>160</v>
      </c>
      <c r="H14" s="29">
        <f>SUM(G12:G14)</f>
        <v>3650</v>
      </c>
      <c r="I14" s="76"/>
      <c r="J14" s="46"/>
      <c r="K14" s="15" t="s">
        <v>83</v>
      </c>
      <c r="L14" s="10">
        <f>SUMIF($C$6:$C$126,"MISSISSIPPI",$G$6:$G$126)</f>
        <v>41666.5</v>
      </c>
      <c r="N14" s="87"/>
    </row>
    <row r="15" spans="1:14" s="71" customFormat="1">
      <c r="A15" s="89"/>
      <c r="B15" s="64"/>
      <c r="C15" s="64"/>
      <c r="D15" s="72"/>
      <c r="E15" s="63"/>
      <c r="F15" s="63"/>
      <c r="G15" s="83"/>
      <c r="H15" s="29"/>
      <c r="I15" s="76"/>
      <c r="J15" s="76"/>
      <c r="K15" s="15" t="s">
        <v>19</v>
      </c>
      <c r="L15" s="10">
        <f>SUMIF($C$6:$C$126,"NEW MEXICO",$G$6:$G$126)</f>
        <v>483</v>
      </c>
      <c r="N15" s="87"/>
    </row>
    <row r="16" spans="1:14" s="14" customFormat="1">
      <c r="A16" s="89" t="s">
        <v>63</v>
      </c>
      <c r="B16" s="64" t="s">
        <v>78</v>
      </c>
      <c r="C16" s="64" t="s">
        <v>81</v>
      </c>
      <c r="D16" s="72">
        <v>45413</v>
      </c>
      <c r="E16" s="63">
        <v>145</v>
      </c>
      <c r="F16" s="63">
        <v>12</v>
      </c>
      <c r="G16" s="83">
        <v>290</v>
      </c>
      <c r="H16" s="29"/>
      <c r="I16" s="76"/>
      <c r="J16" s="46"/>
      <c r="K16" s="15" t="s">
        <v>20</v>
      </c>
      <c r="L16" s="10">
        <f>SUMIF($C$6:$C$126,"OKLAHOMA",$G$6:$G$126)</f>
        <v>0</v>
      </c>
      <c r="N16" s="87"/>
    </row>
    <row r="17" spans="1:14" s="71" customFormat="1">
      <c r="A17" s="89" t="s">
        <v>64</v>
      </c>
      <c r="B17" s="64" t="s">
        <v>78</v>
      </c>
      <c r="C17" s="64" t="s">
        <v>81</v>
      </c>
      <c r="D17" s="72">
        <v>45413</v>
      </c>
      <c r="E17" s="63">
        <v>170</v>
      </c>
      <c r="F17" s="63">
        <v>7</v>
      </c>
      <c r="G17" s="83">
        <v>340</v>
      </c>
      <c r="H17" s="29"/>
      <c r="I17" s="76"/>
      <c r="J17" s="76"/>
      <c r="K17" s="15" t="s">
        <v>21</v>
      </c>
      <c r="L17" s="10">
        <f>SUMIF($C$6:$C$126,"TEXAS",$G$6:$G$126)</f>
        <v>0</v>
      </c>
      <c r="N17" s="87"/>
    </row>
    <row r="18" spans="1:14" s="9" customFormat="1" ht="15" thickBot="1">
      <c r="A18" s="89" t="s">
        <v>65</v>
      </c>
      <c r="B18" s="64" t="s">
        <v>78</v>
      </c>
      <c r="C18" s="64" t="s">
        <v>81</v>
      </c>
      <c r="D18" s="72">
        <v>45413</v>
      </c>
      <c r="E18" s="63">
        <v>200</v>
      </c>
      <c r="F18" s="63">
        <v>12</v>
      </c>
      <c r="G18" s="83">
        <v>400</v>
      </c>
      <c r="H18" s="29"/>
      <c r="I18" s="76"/>
      <c r="J18" s="46"/>
      <c r="K18" s="15"/>
      <c r="L18" s="11">
        <f>SUM(L9:L17)</f>
        <v>144211.5</v>
      </c>
      <c r="N18" s="87"/>
    </row>
    <row r="19" spans="1:14" s="62" customFormat="1" ht="15" thickTop="1">
      <c r="A19" s="89" t="s">
        <v>66</v>
      </c>
      <c r="B19" s="64" t="s">
        <v>78</v>
      </c>
      <c r="C19" s="64" t="s">
        <v>81</v>
      </c>
      <c r="D19" s="72">
        <v>45413</v>
      </c>
      <c r="E19" s="63">
        <v>145</v>
      </c>
      <c r="F19" s="63">
        <v>5</v>
      </c>
      <c r="G19" s="83">
        <v>290</v>
      </c>
      <c r="H19" s="29">
        <f>SUM(G16:G19)</f>
        <v>1320</v>
      </c>
      <c r="I19" s="77"/>
      <c r="J19" s="66"/>
      <c r="N19" s="87"/>
    </row>
    <row r="20" spans="1:14" s="71" customFormat="1">
      <c r="A20" s="89"/>
      <c r="B20" s="64"/>
      <c r="C20" s="64"/>
      <c r="D20" s="72"/>
      <c r="E20" s="63"/>
      <c r="F20" s="63"/>
      <c r="G20" s="83"/>
      <c r="H20" s="29"/>
      <c r="I20" s="77"/>
      <c r="J20" s="76"/>
      <c r="N20" s="87"/>
    </row>
    <row r="21" spans="1:14">
      <c r="A21" s="89" t="s">
        <v>67</v>
      </c>
      <c r="B21" s="64" t="s">
        <v>114</v>
      </c>
      <c r="C21" s="64" t="s">
        <v>11</v>
      </c>
      <c r="D21" s="72">
        <v>45413</v>
      </c>
      <c r="E21" s="63">
        <v>409.22</v>
      </c>
      <c r="F21" s="63">
        <v>16.919315403422981</v>
      </c>
      <c r="G21" s="83">
        <v>820</v>
      </c>
      <c r="H21" s="29">
        <f>G21</f>
        <v>820</v>
      </c>
      <c r="I21" s="76"/>
      <c r="J21" s="46"/>
      <c r="N21" s="87"/>
    </row>
    <row r="22" spans="1:14" s="71" customFormat="1">
      <c r="A22" s="89"/>
      <c r="B22" s="64"/>
      <c r="C22" s="64"/>
      <c r="D22" s="72"/>
      <c r="E22" s="63"/>
      <c r="F22" s="63"/>
      <c r="G22" s="83"/>
      <c r="H22" s="73"/>
      <c r="I22" s="76"/>
      <c r="J22" s="76"/>
      <c r="N22" s="87"/>
    </row>
    <row r="23" spans="1:14" s="71" customFormat="1">
      <c r="A23" s="89" t="s">
        <v>34</v>
      </c>
      <c r="B23" s="64" t="s">
        <v>113</v>
      </c>
      <c r="C23" s="64" t="s">
        <v>11</v>
      </c>
      <c r="D23" s="72">
        <v>44682</v>
      </c>
      <c r="E23" s="63">
        <v>2274.1</v>
      </c>
      <c r="F23" s="63">
        <v>14</v>
      </c>
      <c r="G23" s="83">
        <v>4550</v>
      </c>
      <c r="H23" s="29"/>
      <c r="I23" s="77"/>
      <c r="J23" s="102" t="s">
        <v>116</v>
      </c>
      <c r="N23" s="87"/>
    </row>
    <row r="24" spans="1:14">
      <c r="A24" s="89" t="s">
        <v>35</v>
      </c>
      <c r="B24" s="64" t="s">
        <v>113</v>
      </c>
      <c r="C24" s="64" t="s">
        <v>11</v>
      </c>
      <c r="D24" s="72">
        <v>44682</v>
      </c>
      <c r="E24" s="63">
        <v>1296.6099999999999</v>
      </c>
      <c r="F24" s="63">
        <v>22</v>
      </c>
      <c r="G24" s="83">
        <v>2594</v>
      </c>
      <c r="H24" s="29"/>
      <c r="I24" s="77"/>
      <c r="J24" s="102" t="s">
        <v>116</v>
      </c>
      <c r="N24" s="87"/>
    </row>
    <row r="25" spans="1:14" s="71" customFormat="1">
      <c r="A25" s="92" t="s">
        <v>33</v>
      </c>
      <c r="B25" s="64" t="s">
        <v>113</v>
      </c>
      <c r="C25" s="64" t="s">
        <v>11</v>
      </c>
      <c r="D25" s="72">
        <v>44682</v>
      </c>
      <c r="E25" s="63">
        <v>2147.5100000000002</v>
      </c>
      <c r="F25" s="63">
        <v>14</v>
      </c>
      <c r="G25" s="83">
        <v>4296</v>
      </c>
      <c r="H25" s="29"/>
      <c r="I25" s="77"/>
      <c r="J25" s="102" t="s">
        <v>116</v>
      </c>
      <c r="N25" s="87"/>
    </row>
    <row r="26" spans="1:14" s="9" customFormat="1">
      <c r="A26" s="92" t="s">
        <v>31</v>
      </c>
      <c r="B26" s="64" t="s">
        <v>113</v>
      </c>
      <c r="C26" s="64" t="s">
        <v>11</v>
      </c>
      <c r="D26" s="72">
        <v>44682</v>
      </c>
      <c r="E26" s="63">
        <v>37.15</v>
      </c>
      <c r="F26" s="63">
        <v>18</v>
      </c>
      <c r="G26" s="83">
        <v>76</v>
      </c>
      <c r="H26" s="76"/>
      <c r="I26" s="76"/>
      <c r="J26" s="102" t="s">
        <v>116</v>
      </c>
      <c r="N26" s="87"/>
    </row>
    <row r="27" spans="1:14" s="62" customFormat="1">
      <c r="A27" s="92" t="s">
        <v>30</v>
      </c>
      <c r="B27" s="64" t="s">
        <v>113</v>
      </c>
      <c r="C27" s="64" t="s">
        <v>11</v>
      </c>
      <c r="D27" s="72">
        <v>44682</v>
      </c>
      <c r="E27" s="63">
        <v>2071.2600000000002</v>
      </c>
      <c r="F27" s="63">
        <v>14</v>
      </c>
      <c r="G27" s="83">
        <v>4144</v>
      </c>
      <c r="H27" s="29"/>
      <c r="I27" s="77"/>
      <c r="J27" s="102" t="s">
        <v>116</v>
      </c>
      <c r="N27" s="87"/>
    </row>
    <row r="28" spans="1:14" s="71" customFormat="1">
      <c r="A28" s="92" t="s">
        <v>32</v>
      </c>
      <c r="B28" s="64" t="s">
        <v>113</v>
      </c>
      <c r="C28" s="64" t="s">
        <v>11</v>
      </c>
      <c r="D28" s="72">
        <v>44682</v>
      </c>
      <c r="E28" s="63">
        <v>1707.98</v>
      </c>
      <c r="F28" s="63">
        <v>14</v>
      </c>
      <c r="G28" s="83">
        <v>3416</v>
      </c>
      <c r="H28" s="29"/>
      <c r="I28" s="76"/>
      <c r="J28" s="102" t="s">
        <v>116</v>
      </c>
      <c r="N28" s="87"/>
    </row>
    <row r="29" spans="1:14">
      <c r="A29" s="92" t="s">
        <v>36</v>
      </c>
      <c r="B29" s="64" t="s">
        <v>113</v>
      </c>
      <c r="C29" s="64" t="s">
        <v>11</v>
      </c>
      <c r="D29" s="72">
        <v>44682</v>
      </c>
      <c r="E29" s="63">
        <v>1993.05</v>
      </c>
      <c r="F29" s="63">
        <v>14</v>
      </c>
      <c r="G29" s="83">
        <v>3988</v>
      </c>
      <c r="H29" s="74"/>
      <c r="I29" s="76"/>
      <c r="J29" s="102" t="s">
        <v>116</v>
      </c>
      <c r="N29" s="87"/>
    </row>
    <row r="30" spans="1:14" s="62" customFormat="1">
      <c r="A30" s="92" t="s">
        <v>37</v>
      </c>
      <c r="B30" s="64" t="s">
        <v>113</v>
      </c>
      <c r="C30" s="64" t="s">
        <v>11</v>
      </c>
      <c r="D30" s="72">
        <v>44682</v>
      </c>
      <c r="E30" s="63">
        <v>1835.46</v>
      </c>
      <c r="F30" s="63">
        <v>14</v>
      </c>
      <c r="G30" s="83">
        <v>3672</v>
      </c>
      <c r="H30" s="29"/>
      <c r="I30" s="76"/>
      <c r="J30" s="102" t="s">
        <v>116</v>
      </c>
      <c r="N30" s="87"/>
    </row>
    <row r="31" spans="1:14" s="14" customFormat="1">
      <c r="A31" s="85" t="s">
        <v>38</v>
      </c>
      <c r="B31" s="64" t="s">
        <v>113</v>
      </c>
      <c r="C31" s="64" t="s">
        <v>11</v>
      </c>
      <c r="D31" s="72">
        <v>44682</v>
      </c>
      <c r="E31" s="63">
        <v>2046.04</v>
      </c>
      <c r="F31" s="63">
        <v>14</v>
      </c>
      <c r="G31" s="83">
        <v>4094</v>
      </c>
      <c r="H31" s="29"/>
      <c r="I31" s="76"/>
      <c r="J31" s="102" t="s">
        <v>116</v>
      </c>
      <c r="N31" s="87"/>
    </row>
    <row r="32" spans="1:14">
      <c r="A32" s="85" t="s">
        <v>39</v>
      </c>
      <c r="B32" s="64" t="s">
        <v>113</v>
      </c>
      <c r="C32" s="64" t="s">
        <v>11</v>
      </c>
      <c r="D32" s="72">
        <v>44682</v>
      </c>
      <c r="E32" s="63">
        <v>2034.4</v>
      </c>
      <c r="F32" s="63">
        <v>57</v>
      </c>
      <c r="G32" s="83">
        <v>4070</v>
      </c>
      <c r="H32" s="29"/>
      <c r="I32" s="13"/>
      <c r="J32" s="102" t="s">
        <v>116</v>
      </c>
      <c r="N32" s="87"/>
    </row>
    <row r="33" spans="1:14" s="62" customFormat="1">
      <c r="A33" s="85" t="s">
        <v>29</v>
      </c>
      <c r="B33" s="64" t="s">
        <v>113</v>
      </c>
      <c r="C33" s="64" t="s">
        <v>11</v>
      </c>
      <c r="D33" s="72">
        <v>44682</v>
      </c>
      <c r="E33" s="63">
        <v>1986.42</v>
      </c>
      <c r="F33" s="63">
        <v>14</v>
      </c>
      <c r="G33" s="83">
        <v>3974</v>
      </c>
      <c r="H33" s="29"/>
      <c r="I33" s="76"/>
      <c r="J33" s="102" t="s">
        <v>116</v>
      </c>
      <c r="N33" s="87"/>
    </row>
    <row r="34" spans="1:14" s="71" customFormat="1">
      <c r="A34" s="85" t="s">
        <v>45</v>
      </c>
      <c r="B34" s="64" t="s">
        <v>113</v>
      </c>
      <c r="C34" s="64" t="s">
        <v>11</v>
      </c>
      <c r="D34" s="72">
        <v>44682</v>
      </c>
      <c r="E34" s="63">
        <v>1829.57</v>
      </c>
      <c r="F34" s="63">
        <v>14</v>
      </c>
      <c r="G34" s="83">
        <v>3660</v>
      </c>
      <c r="H34" s="29"/>
      <c r="I34" s="76"/>
      <c r="J34" s="102" t="s">
        <v>116</v>
      </c>
      <c r="N34" s="87"/>
    </row>
    <row r="35" spans="1:14">
      <c r="A35" s="85" t="s">
        <v>46</v>
      </c>
      <c r="B35" s="64" t="s">
        <v>113</v>
      </c>
      <c r="C35" s="64" t="s">
        <v>11</v>
      </c>
      <c r="D35" s="72">
        <v>44682</v>
      </c>
      <c r="E35" s="63">
        <v>1912.8</v>
      </c>
      <c r="F35" s="63">
        <v>52</v>
      </c>
      <c r="G35" s="83">
        <v>3826</v>
      </c>
      <c r="H35" s="74"/>
      <c r="I35" s="13"/>
      <c r="J35" s="102" t="s">
        <v>116</v>
      </c>
      <c r="K35" s="19"/>
      <c r="L35" s="19"/>
      <c r="N35" s="87"/>
    </row>
    <row r="36" spans="1:14" s="9" customFormat="1">
      <c r="A36" s="85" t="s">
        <v>47</v>
      </c>
      <c r="B36" s="64" t="s">
        <v>113</v>
      </c>
      <c r="C36" s="64" t="s">
        <v>11</v>
      </c>
      <c r="D36" s="72">
        <v>44682</v>
      </c>
      <c r="E36" s="63">
        <v>2013.8</v>
      </c>
      <c r="F36" s="63">
        <v>52</v>
      </c>
      <c r="G36" s="83">
        <v>4028</v>
      </c>
      <c r="H36" s="29"/>
      <c r="I36" s="13"/>
      <c r="J36" s="102" t="s">
        <v>116</v>
      </c>
      <c r="K36" s="19"/>
      <c r="L36" s="19"/>
      <c r="N36" s="87"/>
    </row>
    <row r="37" spans="1:14" s="18" customFormat="1">
      <c r="A37" s="85" t="s">
        <v>43</v>
      </c>
      <c r="B37" s="64" t="s">
        <v>113</v>
      </c>
      <c r="C37" s="64" t="s">
        <v>11</v>
      </c>
      <c r="D37" s="72">
        <v>44682</v>
      </c>
      <c r="E37" s="63">
        <v>1911.26</v>
      </c>
      <c r="F37" s="63">
        <v>14</v>
      </c>
      <c r="G37" s="83">
        <v>3824</v>
      </c>
      <c r="H37" s="29"/>
      <c r="I37" s="77"/>
      <c r="J37" s="102" t="s">
        <v>116</v>
      </c>
      <c r="K37" s="19"/>
      <c r="L37" s="19"/>
      <c r="N37" s="87"/>
    </row>
    <row r="38" spans="1:14">
      <c r="A38" s="85" t="s">
        <v>48</v>
      </c>
      <c r="B38" s="64" t="s">
        <v>113</v>
      </c>
      <c r="C38" s="64" t="s">
        <v>11</v>
      </c>
      <c r="D38" s="72">
        <v>44682</v>
      </c>
      <c r="E38" s="63">
        <v>1846.31</v>
      </c>
      <c r="F38" s="63">
        <v>14</v>
      </c>
      <c r="G38" s="83">
        <v>3694</v>
      </c>
      <c r="H38" s="74"/>
      <c r="I38" s="77"/>
      <c r="J38" s="102" t="s">
        <v>116</v>
      </c>
      <c r="K38" s="17"/>
      <c r="L38" s="21"/>
      <c r="N38" s="87"/>
    </row>
    <row r="39" spans="1:14" s="12" customFormat="1">
      <c r="A39" s="85" t="s">
        <v>42</v>
      </c>
      <c r="B39" s="64" t="s">
        <v>113</v>
      </c>
      <c r="C39" s="64" t="s">
        <v>11</v>
      </c>
      <c r="D39" s="72">
        <v>44682</v>
      </c>
      <c r="E39" s="63">
        <v>2007.17</v>
      </c>
      <c r="F39" s="63">
        <v>14</v>
      </c>
      <c r="G39" s="83">
        <v>4016</v>
      </c>
      <c r="H39" s="29"/>
      <c r="I39" s="13"/>
      <c r="J39" s="102" t="s">
        <v>116</v>
      </c>
      <c r="K39" s="17"/>
      <c r="L39" s="21"/>
      <c r="N39" s="87"/>
    </row>
    <row r="40" spans="1:14" s="62" customFormat="1">
      <c r="A40" s="85" t="s">
        <v>41</v>
      </c>
      <c r="B40" s="64" t="s">
        <v>113</v>
      </c>
      <c r="C40" s="64" t="s">
        <v>11</v>
      </c>
      <c r="D40" s="72">
        <v>44682</v>
      </c>
      <c r="E40" s="63">
        <v>1984.97</v>
      </c>
      <c r="F40" s="63">
        <v>14</v>
      </c>
      <c r="G40" s="83">
        <v>3970</v>
      </c>
      <c r="H40" s="29"/>
      <c r="I40" s="13"/>
      <c r="J40" s="102" t="s">
        <v>116</v>
      </c>
      <c r="K40" s="17"/>
      <c r="L40" s="68"/>
      <c r="N40" s="87"/>
    </row>
    <row r="41" spans="1:14" s="9" customFormat="1">
      <c r="A41" s="85" t="s">
        <v>40</v>
      </c>
      <c r="B41" s="64" t="s">
        <v>113</v>
      </c>
      <c r="C41" s="64" t="s">
        <v>11</v>
      </c>
      <c r="D41" s="72">
        <v>44682</v>
      </c>
      <c r="E41" s="63">
        <v>1710.44</v>
      </c>
      <c r="F41" s="63">
        <v>14</v>
      </c>
      <c r="G41" s="83">
        <v>3422</v>
      </c>
      <c r="H41" s="73"/>
      <c r="I41" s="76"/>
      <c r="J41" s="102" t="s">
        <v>116</v>
      </c>
      <c r="K41" s="17"/>
      <c r="L41" s="20"/>
      <c r="N41" s="87"/>
    </row>
    <row r="42" spans="1:14">
      <c r="A42" s="85" t="s">
        <v>44</v>
      </c>
      <c r="B42" s="64" t="s">
        <v>113</v>
      </c>
      <c r="C42" s="64" t="s">
        <v>11</v>
      </c>
      <c r="D42" s="72">
        <v>44682</v>
      </c>
      <c r="E42" s="63">
        <v>2333.66</v>
      </c>
      <c r="F42" s="63">
        <v>12</v>
      </c>
      <c r="G42" s="83">
        <v>4668</v>
      </c>
      <c r="H42" s="29">
        <f>SUM(G23:G42)</f>
        <v>73982</v>
      </c>
      <c r="I42" s="76"/>
      <c r="J42" s="102" t="s">
        <v>116</v>
      </c>
      <c r="K42" s="19"/>
      <c r="L42" s="19"/>
      <c r="N42" s="87"/>
    </row>
    <row r="43" spans="1:14" s="71" customFormat="1">
      <c r="A43" s="85"/>
      <c r="B43" s="64"/>
      <c r="C43" s="64"/>
      <c r="D43" s="72"/>
      <c r="E43" s="63"/>
      <c r="F43" s="63"/>
      <c r="G43" s="83"/>
      <c r="H43" s="76"/>
      <c r="I43" s="76"/>
      <c r="J43" s="76"/>
      <c r="K43" s="75"/>
      <c r="L43" s="75"/>
      <c r="N43" s="87"/>
    </row>
    <row r="44" spans="1:14" s="71" customFormat="1">
      <c r="A44" s="85" t="s">
        <v>68</v>
      </c>
      <c r="B44" s="64" t="s">
        <v>79</v>
      </c>
      <c r="C44" s="64" t="s">
        <v>11</v>
      </c>
      <c r="D44" s="72">
        <v>45413</v>
      </c>
      <c r="E44" s="63">
        <v>2.86</v>
      </c>
      <c r="F44" s="63">
        <v>65.166666666666671</v>
      </c>
      <c r="G44" s="83">
        <v>6</v>
      </c>
      <c r="H44" s="29">
        <f>G44</f>
        <v>6</v>
      </c>
      <c r="I44" s="77"/>
      <c r="J44" s="76"/>
      <c r="K44" s="75"/>
      <c r="L44" s="75"/>
      <c r="N44" s="87"/>
    </row>
    <row r="45" spans="1:14" s="71" customFormat="1">
      <c r="A45" s="85"/>
      <c r="B45" s="64"/>
      <c r="C45" s="64"/>
      <c r="D45" s="72"/>
      <c r="E45" s="63"/>
      <c r="F45" s="63"/>
      <c r="G45" s="83"/>
      <c r="H45" s="29"/>
      <c r="I45" s="77"/>
      <c r="J45" s="76"/>
      <c r="K45" s="75"/>
      <c r="L45" s="75"/>
      <c r="N45" s="87"/>
    </row>
    <row r="46" spans="1:14" s="18" customFormat="1">
      <c r="A46" s="85" t="s">
        <v>69</v>
      </c>
      <c r="B46" s="64" t="s">
        <v>80</v>
      </c>
      <c r="C46" s="64" t="s">
        <v>11</v>
      </c>
      <c r="D46" s="72">
        <v>45413</v>
      </c>
      <c r="E46" s="63">
        <v>199.88</v>
      </c>
      <c r="F46" s="63">
        <v>20.274999999999999</v>
      </c>
      <c r="G46" s="83">
        <v>400</v>
      </c>
      <c r="H46" s="29"/>
      <c r="I46" s="76"/>
      <c r="J46" s="46"/>
      <c r="K46" s="19"/>
      <c r="L46" s="19"/>
      <c r="N46" s="87"/>
    </row>
    <row r="47" spans="1:14" s="9" customFormat="1">
      <c r="A47" s="85" t="s">
        <v>70</v>
      </c>
      <c r="B47" s="64" t="s">
        <v>80</v>
      </c>
      <c r="C47" s="64" t="s">
        <v>11</v>
      </c>
      <c r="D47" s="72">
        <v>45413</v>
      </c>
      <c r="E47" s="63">
        <v>2193</v>
      </c>
      <c r="F47" s="63">
        <v>3.5706794345645236</v>
      </c>
      <c r="G47" s="83">
        <v>4386</v>
      </c>
      <c r="H47" s="76"/>
      <c r="I47" s="76"/>
      <c r="J47" s="46"/>
      <c r="K47" s="19"/>
      <c r="L47" s="19"/>
      <c r="N47" s="87"/>
    </row>
    <row r="48" spans="1:14" s="18" customFormat="1">
      <c r="A48" s="85" t="s">
        <v>71</v>
      </c>
      <c r="B48" s="64" t="s">
        <v>80</v>
      </c>
      <c r="C48" s="64" t="s">
        <v>11</v>
      </c>
      <c r="D48" s="72">
        <v>45413</v>
      </c>
      <c r="E48" s="63">
        <v>1304.98</v>
      </c>
      <c r="F48" s="63">
        <v>4</v>
      </c>
      <c r="G48" s="83">
        <v>2610</v>
      </c>
      <c r="H48" s="29"/>
      <c r="I48" s="76"/>
      <c r="J48" s="46"/>
      <c r="K48" s="19"/>
      <c r="L48" s="19"/>
      <c r="N48" s="87"/>
    </row>
    <row r="49" spans="1:14">
      <c r="A49" s="85" t="s">
        <v>72</v>
      </c>
      <c r="B49" s="64" t="s">
        <v>80</v>
      </c>
      <c r="C49" s="64" t="s">
        <v>11</v>
      </c>
      <c r="D49" s="72">
        <v>45413</v>
      </c>
      <c r="E49" s="63">
        <v>1740</v>
      </c>
      <c r="F49" s="63">
        <v>4</v>
      </c>
      <c r="G49" s="83">
        <v>3480</v>
      </c>
      <c r="H49" s="29">
        <f>SUM(G46:G49)</f>
        <v>10876</v>
      </c>
      <c r="I49" s="76"/>
      <c r="J49" s="46"/>
      <c r="K49" s="19"/>
      <c r="L49" s="19"/>
      <c r="N49" s="87"/>
    </row>
    <row r="50" spans="1:14" s="71" customFormat="1">
      <c r="A50" s="85"/>
      <c r="B50" s="64"/>
      <c r="C50" s="64"/>
      <c r="D50" s="72"/>
      <c r="E50" s="63"/>
      <c r="F50" s="63"/>
      <c r="G50" s="83"/>
      <c r="H50" s="74"/>
      <c r="I50" s="76"/>
      <c r="J50" s="76"/>
      <c r="K50" s="75"/>
      <c r="L50" s="75"/>
      <c r="N50" s="87"/>
    </row>
    <row r="51" spans="1:14" s="71" customFormat="1">
      <c r="A51" s="90" t="s">
        <v>101</v>
      </c>
      <c r="B51" s="75" t="s">
        <v>109</v>
      </c>
      <c r="C51" s="75" t="s">
        <v>83</v>
      </c>
      <c r="D51" s="84">
        <v>47604</v>
      </c>
      <c r="E51" s="63">
        <v>59.94</v>
      </c>
      <c r="F51" s="63">
        <v>22</v>
      </c>
      <c r="G51" s="83">
        <v>90</v>
      </c>
      <c r="H51" s="29">
        <f>G51</f>
        <v>90</v>
      </c>
      <c r="I51" s="77"/>
      <c r="J51" s="76"/>
      <c r="K51" s="75"/>
      <c r="L51" s="75"/>
      <c r="N51" s="87"/>
    </row>
    <row r="52" spans="1:14" s="71" customFormat="1">
      <c r="A52" s="90"/>
      <c r="B52" s="75"/>
      <c r="C52" s="75"/>
      <c r="D52" s="84"/>
      <c r="E52" s="63"/>
      <c r="F52" s="63"/>
      <c r="G52" s="83"/>
      <c r="H52" s="29"/>
      <c r="I52" s="77"/>
      <c r="J52" s="76"/>
      <c r="K52" s="75"/>
      <c r="L52" s="75"/>
      <c r="N52" s="87"/>
    </row>
    <row r="53" spans="1:14" s="14" customFormat="1">
      <c r="A53" s="85" t="s">
        <v>103</v>
      </c>
      <c r="B53" s="64" t="s">
        <v>77</v>
      </c>
      <c r="C53" s="64" t="s">
        <v>83</v>
      </c>
      <c r="D53" s="72">
        <v>44682</v>
      </c>
      <c r="E53" s="63">
        <v>1479.5</v>
      </c>
      <c r="F53" s="63">
        <v>152</v>
      </c>
      <c r="G53" s="83">
        <v>2960</v>
      </c>
      <c r="H53" s="74"/>
      <c r="I53" s="76"/>
      <c r="J53" s="46"/>
      <c r="K53" s="19"/>
      <c r="L53" s="19"/>
      <c r="N53" s="87"/>
    </row>
    <row r="54" spans="1:14" s="71" customFormat="1">
      <c r="A54" s="85" t="s">
        <v>104</v>
      </c>
      <c r="B54" s="64" t="s">
        <v>77</v>
      </c>
      <c r="C54" s="64" t="s">
        <v>83</v>
      </c>
      <c r="D54" s="72">
        <v>44682</v>
      </c>
      <c r="E54" s="63">
        <v>337.31</v>
      </c>
      <c r="F54" s="63">
        <v>4</v>
      </c>
      <c r="G54" s="83">
        <v>676</v>
      </c>
      <c r="H54" s="29"/>
      <c r="I54" s="76"/>
      <c r="J54" s="76"/>
      <c r="K54" s="75"/>
      <c r="L54" s="75"/>
      <c r="N54" s="87"/>
    </row>
    <row r="55" spans="1:14" s="18" customFormat="1">
      <c r="A55" s="85" t="s">
        <v>105</v>
      </c>
      <c r="B55" s="64" t="s">
        <v>77</v>
      </c>
      <c r="C55" s="64" t="s">
        <v>83</v>
      </c>
      <c r="D55" s="72">
        <v>44682</v>
      </c>
      <c r="E55" s="63">
        <v>1084.79</v>
      </c>
      <c r="F55" s="63">
        <v>4</v>
      </c>
      <c r="G55" s="83">
        <v>2170</v>
      </c>
      <c r="H55" s="74"/>
      <c r="I55" s="76"/>
      <c r="J55" s="46"/>
      <c r="K55" s="19"/>
      <c r="L55" s="19"/>
      <c r="N55" s="87"/>
    </row>
    <row r="56" spans="1:14" s="62" customFormat="1">
      <c r="A56" s="85" t="s">
        <v>106</v>
      </c>
      <c r="B56" s="64" t="s">
        <v>77</v>
      </c>
      <c r="C56" s="64" t="s">
        <v>83</v>
      </c>
      <c r="D56" s="72">
        <v>44682</v>
      </c>
      <c r="E56" s="63">
        <v>1478.63</v>
      </c>
      <c r="F56" s="63">
        <v>6</v>
      </c>
      <c r="G56" s="83">
        <v>2958</v>
      </c>
      <c r="H56" s="29"/>
      <c r="I56" s="76"/>
      <c r="J56" s="66"/>
      <c r="K56" s="65"/>
      <c r="L56" s="65"/>
      <c r="N56" s="87"/>
    </row>
    <row r="57" spans="1:14" s="12" customFormat="1">
      <c r="A57" s="85" t="s">
        <v>107</v>
      </c>
      <c r="B57" s="64" t="s">
        <v>77</v>
      </c>
      <c r="C57" s="64" t="s">
        <v>83</v>
      </c>
      <c r="D57" s="72">
        <v>44682</v>
      </c>
      <c r="E57" s="63">
        <v>1884.59</v>
      </c>
      <c r="F57" s="63">
        <v>18</v>
      </c>
      <c r="G57" s="83">
        <v>3770</v>
      </c>
      <c r="H57" s="74"/>
      <c r="I57" s="76"/>
      <c r="J57" s="46"/>
      <c r="K57" s="19"/>
      <c r="L57" s="19"/>
      <c r="N57" s="87"/>
    </row>
    <row r="58" spans="1:14" s="9" customFormat="1">
      <c r="A58" s="85" t="s">
        <v>108</v>
      </c>
      <c r="B58" s="64" t="s">
        <v>77</v>
      </c>
      <c r="C58" s="64" t="s">
        <v>83</v>
      </c>
      <c r="D58" s="72">
        <v>44682</v>
      </c>
      <c r="E58" s="63">
        <v>1829.75</v>
      </c>
      <c r="F58" s="63">
        <v>18</v>
      </c>
      <c r="G58" s="83">
        <v>3660</v>
      </c>
      <c r="H58" s="74"/>
      <c r="I58" s="76"/>
      <c r="J58" s="46"/>
      <c r="K58" s="19"/>
      <c r="L58" s="19"/>
      <c r="N58" s="87"/>
    </row>
    <row r="59" spans="1:14" s="71" customFormat="1">
      <c r="A59" s="85" t="s">
        <v>50</v>
      </c>
      <c r="B59" s="64" t="s">
        <v>77</v>
      </c>
      <c r="C59" s="64" t="s">
        <v>83</v>
      </c>
      <c r="D59" s="72">
        <v>44682</v>
      </c>
      <c r="E59" s="63">
        <v>80</v>
      </c>
      <c r="F59" s="63">
        <v>628</v>
      </c>
      <c r="G59" s="83">
        <v>160</v>
      </c>
      <c r="H59" s="29"/>
      <c r="I59" s="76"/>
      <c r="J59" s="76"/>
      <c r="K59" s="75"/>
      <c r="L59" s="75"/>
      <c r="N59" s="87"/>
    </row>
    <row r="60" spans="1:14" s="12" customFormat="1">
      <c r="A60" s="85" t="s">
        <v>49</v>
      </c>
      <c r="B60" s="64" t="s">
        <v>77</v>
      </c>
      <c r="C60" s="64" t="s">
        <v>83</v>
      </c>
      <c r="D60" s="72">
        <v>44682</v>
      </c>
      <c r="E60" s="63">
        <v>156.52000000000001</v>
      </c>
      <c r="F60" s="63">
        <v>4</v>
      </c>
      <c r="G60" s="83">
        <v>314</v>
      </c>
      <c r="H60" s="74"/>
      <c r="I60" s="76"/>
      <c r="J60" s="46"/>
      <c r="K60" s="19"/>
      <c r="L60" s="19"/>
      <c r="N60" s="87"/>
    </row>
    <row r="61" spans="1:14" s="71" customFormat="1">
      <c r="A61" s="90" t="s">
        <v>102</v>
      </c>
      <c r="B61" s="75" t="s">
        <v>77</v>
      </c>
      <c r="C61" s="75" t="s">
        <v>83</v>
      </c>
      <c r="D61" s="84">
        <v>47604</v>
      </c>
      <c r="E61" s="63">
        <v>35.15</v>
      </c>
      <c r="F61" s="63">
        <v>282</v>
      </c>
      <c r="G61" s="83">
        <v>54</v>
      </c>
      <c r="H61" s="29">
        <f>SUM(G53:G61)</f>
        <v>16722</v>
      </c>
      <c r="I61" s="77"/>
      <c r="J61" s="76"/>
      <c r="K61" s="75"/>
      <c r="L61" s="75"/>
      <c r="N61" s="87"/>
    </row>
    <row r="62" spans="1:14" s="71" customFormat="1">
      <c r="A62" s="90"/>
      <c r="B62" s="75"/>
      <c r="C62" s="75"/>
      <c r="D62" s="84"/>
      <c r="E62" s="63"/>
      <c r="F62" s="63"/>
      <c r="G62" s="83"/>
      <c r="H62" s="74"/>
      <c r="I62" s="77"/>
      <c r="J62" s="76"/>
      <c r="K62" s="75"/>
      <c r="L62" s="75"/>
      <c r="N62" s="87"/>
    </row>
    <row r="63" spans="1:14">
      <c r="A63" s="85" t="s">
        <v>52</v>
      </c>
      <c r="B63" s="64" t="s">
        <v>73</v>
      </c>
      <c r="C63" s="64" t="s">
        <v>83</v>
      </c>
      <c r="D63" s="72">
        <v>44682</v>
      </c>
      <c r="E63" s="63">
        <v>482.28</v>
      </c>
      <c r="F63" s="63">
        <v>67</v>
      </c>
      <c r="G63" s="83">
        <v>966</v>
      </c>
      <c r="H63" s="29"/>
      <c r="I63" s="77"/>
      <c r="J63" s="46"/>
      <c r="K63" s="19"/>
      <c r="L63" s="19"/>
      <c r="N63" s="87"/>
    </row>
    <row r="64" spans="1:14" s="71" customFormat="1">
      <c r="A64" s="85" t="s">
        <v>51</v>
      </c>
      <c r="B64" s="64" t="s">
        <v>73</v>
      </c>
      <c r="C64" s="64" t="s">
        <v>83</v>
      </c>
      <c r="D64" s="72">
        <v>44682</v>
      </c>
      <c r="E64" s="63">
        <v>151.75</v>
      </c>
      <c r="F64" s="63">
        <v>117</v>
      </c>
      <c r="G64" s="83">
        <v>304</v>
      </c>
      <c r="H64" s="29">
        <f>SUM(G63:G64)</f>
        <v>1270</v>
      </c>
      <c r="I64" s="77"/>
      <c r="J64" s="76"/>
      <c r="K64" s="75"/>
      <c r="L64" s="75"/>
      <c r="N64" s="87"/>
    </row>
    <row r="65" spans="1:14" s="71" customFormat="1">
      <c r="A65" s="85"/>
      <c r="B65" s="64"/>
      <c r="C65" s="64"/>
      <c r="D65" s="72"/>
      <c r="E65" s="63"/>
      <c r="F65" s="63"/>
      <c r="G65" s="83"/>
      <c r="H65" s="74"/>
      <c r="I65" s="77"/>
      <c r="J65" s="76"/>
      <c r="K65" s="75"/>
      <c r="L65" s="75"/>
      <c r="N65" s="87"/>
    </row>
    <row r="66" spans="1:14" s="62" customFormat="1">
      <c r="A66" s="85" t="s">
        <v>53</v>
      </c>
      <c r="B66" s="64" t="s">
        <v>74</v>
      </c>
      <c r="C66" s="64" t="s">
        <v>83</v>
      </c>
      <c r="D66" s="72">
        <v>44682</v>
      </c>
      <c r="E66" s="63">
        <v>40</v>
      </c>
      <c r="F66" s="63">
        <v>7</v>
      </c>
      <c r="G66" s="83">
        <v>80</v>
      </c>
      <c r="H66" s="29"/>
      <c r="I66" s="67"/>
      <c r="J66" s="66"/>
      <c r="K66" s="65"/>
      <c r="L66" s="65"/>
      <c r="N66" s="87"/>
    </row>
    <row r="67" spans="1:14" s="71" customFormat="1">
      <c r="A67" s="90" t="s">
        <v>100</v>
      </c>
      <c r="B67" s="75" t="s">
        <v>74</v>
      </c>
      <c r="C67" s="75" t="s">
        <v>83</v>
      </c>
      <c r="D67" s="84">
        <v>47604</v>
      </c>
      <c r="E67" s="63">
        <v>226.85</v>
      </c>
      <c r="F67" s="63">
        <v>7</v>
      </c>
      <c r="G67" s="83">
        <v>340.5</v>
      </c>
      <c r="H67" s="29">
        <f>SUM(G66:G67)</f>
        <v>420.5</v>
      </c>
      <c r="I67" s="77"/>
      <c r="J67" s="76"/>
      <c r="K67" s="75"/>
      <c r="L67" s="75"/>
      <c r="N67" s="87"/>
    </row>
    <row r="68" spans="1:14" s="71" customFormat="1">
      <c r="A68" s="90"/>
      <c r="B68" s="75"/>
      <c r="C68" s="75"/>
      <c r="D68" s="84"/>
      <c r="E68" s="63"/>
      <c r="F68" s="63"/>
      <c r="G68" s="83"/>
      <c r="H68" s="29"/>
      <c r="I68" s="77"/>
      <c r="J68" s="76"/>
      <c r="K68" s="75"/>
      <c r="L68" s="75"/>
      <c r="N68" s="87"/>
    </row>
    <row r="69" spans="1:14" s="12" customFormat="1">
      <c r="A69" s="85" t="s">
        <v>61</v>
      </c>
      <c r="B69" s="64" t="s">
        <v>75</v>
      </c>
      <c r="C69" s="64" t="s">
        <v>83</v>
      </c>
      <c r="D69" s="72">
        <v>44682</v>
      </c>
      <c r="E69" s="63">
        <v>1998.92</v>
      </c>
      <c r="F69" s="63">
        <v>10</v>
      </c>
      <c r="G69" s="83">
        <v>3998</v>
      </c>
      <c r="H69" s="29"/>
      <c r="I69" s="13"/>
      <c r="J69" s="46"/>
      <c r="K69" s="19"/>
      <c r="L69" s="19"/>
      <c r="N69" s="87"/>
    </row>
    <row r="70" spans="1:14" s="62" customFormat="1">
      <c r="A70" s="85" t="s">
        <v>60</v>
      </c>
      <c r="B70" s="64" t="s">
        <v>75</v>
      </c>
      <c r="C70" s="64" t="s">
        <v>83</v>
      </c>
      <c r="D70" s="72">
        <v>44682</v>
      </c>
      <c r="E70" s="63">
        <v>39.81</v>
      </c>
      <c r="F70" s="63">
        <v>7</v>
      </c>
      <c r="G70" s="83">
        <v>80</v>
      </c>
      <c r="H70" s="29"/>
      <c r="I70" s="13"/>
      <c r="J70" s="66"/>
      <c r="K70" s="65"/>
      <c r="L70" s="65"/>
      <c r="N70" s="87"/>
    </row>
    <row r="71" spans="1:14" s="18" customFormat="1">
      <c r="A71" s="85" t="s">
        <v>58</v>
      </c>
      <c r="B71" s="64" t="s">
        <v>75</v>
      </c>
      <c r="C71" s="64" t="s">
        <v>83</v>
      </c>
      <c r="D71" s="72">
        <v>44682</v>
      </c>
      <c r="E71" s="63">
        <v>2107.7800000000002</v>
      </c>
      <c r="F71" s="63">
        <v>4</v>
      </c>
      <c r="G71" s="83">
        <v>4216</v>
      </c>
      <c r="H71" s="29"/>
      <c r="I71" s="13"/>
      <c r="J71" s="46"/>
      <c r="K71" s="19"/>
      <c r="L71" s="19"/>
      <c r="N71" s="87"/>
    </row>
    <row r="72" spans="1:14">
      <c r="A72" s="85" t="s">
        <v>59</v>
      </c>
      <c r="B72" s="64" t="s">
        <v>75</v>
      </c>
      <c r="C72" s="64" t="s">
        <v>83</v>
      </c>
      <c r="D72" s="72">
        <v>44682</v>
      </c>
      <c r="E72" s="63">
        <v>1925.7</v>
      </c>
      <c r="F72" s="63">
        <v>10</v>
      </c>
      <c r="G72" s="83">
        <v>3852</v>
      </c>
      <c r="H72" s="74"/>
      <c r="I72" s="13"/>
      <c r="J72" s="46"/>
      <c r="K72" s="19"/>
      <c r="L72" s="19"/>
      <c r="N72" s="87"/>
    </row>
    <row r="73" spans="1:14" s="12" customFormat="1">
      <c r="A73" s="85" t="s">
        <v>57</v>
      </c>
      <c r="B73" s="64" t="s">
        <v>75</v>
      </c>
      <c r="C73" s="64" t="s">
        <v>83</v>
      </c>
      <c r="D73" s="72">
        <v>44682</v>
      </c>
      <c r="E73" s="63">
        <v>1833.65</v>
      </c>
      <c r="F73" s="63">
        <v>4</v>
      </c>
      <c r="G73" s="83">
        <v>3668</v>
      </c>
      <c r="H73" s="29"/>
      <c r="I73" s="76"/>
      <c r="J73" s="46"/>
      <c r="K73" s="19"/>
      <c r="L73" s="19"/>
      <c r="N73" s="87"/>
    </row>
    <row r="74" spans="1:14">
      <c r="A74" s="85" t="s">
        <v>56</v>
      </c>
      <c r="B74" s="64" t="s">
        <v>75</v>
      </c>
      <c r="C74" s="64" t="s">
        <v>83</v>
      </c>
      <c r="D74" s="72">
        <v>44682</v>
      </c>
      <c r="E74" s="63">
        <v>1803.88</v>
      </c>
      <c r="F74" s="63">
        <v>30</v>
      </c>
      <c r="G74" s="83">
        <v>3608</v>
      </c>
      <c r="H74" s="29"/>
      <c r="I74" s="76"/>
      <c r="J74" s="46"/>
      <c r="K74" s="19"/>
      <c r="L74" s="19"/>
      <c r="N74" s="87"/>
    </row>
    <row r="75" spans="1:14" s="62" customFormat="1">
      <c r="A75" s="85" t="s">
        <v>55</v>
      </c>
      <c r="B75" s="64" t="s">
        <v>75</v>
      </c>
      <c r="C75" s="64" t="s">
        <v>83</v>
      </c>
      <c r="D75" s="72">
        <v>44682</v>
      </c>
      <c r="E75" s="63">
        <v>200.31</v>
      </c>
      <c r="F75" s="63">
        <v>4</v>
      </c>
      <c r="G75" s="83">
        <v>402</v>
      </c>
      <c r="H75" s="29"/>
      <c r="I75" s="76"/>
      <c r="J75" s="66"/>
      <c r="K75" s="65"/>
      <c r="L75" s="65"/>
      <c r="N75" s="87"/>
    </row>
    <row r="76" spans="1:14" s="9" customFormat="1">
      <c r="A76" s="85" t="s">
        <v>54</v>
      </c>
      <c r="B76" s="64" t="s">
        <v>75</v>
      </c>
      <c r="C76" s="64" t="s">
        <v>83</v>
      </c>
      <c r="D76" s="72">
        <v>44682</v>
      </c>
      <c r="E76" s="63">
        <v>1669.63</v>
      </c>
      <c r="F76" s="63">
        <v>16</v>
      </c>
      <c r="G76" s="83">
        <v>3340</v>
      </c>
      <c r="H76" s="29">
        <f>SUM(G69:G76)</f>
        <v>23164</v>
      </c>
      <c r="I76" s="76"/>
      <c r="J76" s="46"/>
      <c r="K76" s="19"/>
      <c r="L76" s="19"/>
      <c r="N76" s="87"/>
    </row>
    <row r="77" spans="1:14" s="71" customFormat="1">
      <c r="A77" s="85"/>
      <c r="B77" s="64"/>
      <c r="C77" s="64"/>
      <c r="D77" s="72"/>
      <c r="E77" s="63"/>
      <c r="F77" s="63"/>
      <c r="G77" s="83"/>
      <c r="H77" s="29"/>
      <c r="I77" s="76"/>
      <c r="J77" s="76"/>
      <c r="K77" s="75"/>
      <c r="L77" s="75"/>
      <c r="N77" s="87"/>
    </row>
    <row r="78" spans="1:14" s="62" customFormat="1">
      <c r="A78" s="90" t="s">
        <v>98</v>
      </c>
      <c r="B78" s="75" t="s">
        <v>97</v>
      </c>
      <c r="C78" s="75" t="s">
        <v>19</v>
      </c>
      <c r="D78" s="84">
        <v>47604</v>
      </c>
      <c r="E78" s="63">
        <v>161.28</v>
      </c>
      <c r="F78" s="63">
        <v>5</v>
      </c>
      <c r="G78" s="83">
        <v>243</v>
      </c>
      <c r="H78" s="74"/>
      <c r="I78" s="77"/>
      <c r="J78" s="66"/>
      <c r="K78" s="65"/>
      <c r="L78" s="65"/>
      <c r="N78" s="87"/>
    </row>
    <row r="79" spans="1:14" s="71" customFormat="1">
      <c r="A79" s="90" t="s">
        <v>99</v>
      </c>
      <c r="B79" s="75" t="s">
        <v>97</v>
      </c>
      <c r="C79" s="75" t="s">
        <v>19</v>
      </c>
      <c r="D79" s="84">
        <v>47604</v>
      </c>
      <c r="E79" s="63">
        <v>160</v>
      </c>
      <c r="F79" s="63">
        <v>5</v>
      </c>
      <c r="G79" s="83">
        <v>240</v>
      </c>
      <c r="H79" s="29">
        <f>SUM(G78:G79)</f>
        <v>483</v>
      </c>
      <c r="I79" s="77"/>
      <c r="J79" s="76"/>
      <c r="K79" s="75"/>
      <c r="L79" s="75"/>
      <c r="N79" s="87"/>
    </row>
    <row r="80" spans="1:14" ht="15" thickBot="1">
      <c r="A80" s="69"/>
      <c r="B80" s="64"/>
      <c r="C80" s="64"/>
      <c r="D80" s="72"/>
      <c r="E80" s="63"/>
      <c r="F80" s="63"/>
      <c r="G80" s="93">
        <f>SUM(G6:G79)</f>
        <v>144211.5</v>
      </c>
      <c r="H80" s="93">
        <f>SUM(H6:H79)</f>
        <v>144211.5</v>
      </c>
      <c r="I80" s="76"/>
      <c r="J80" s="46"/>
      <c r="K80" s="19"/>
      <c r="L80" s="19"/>
      <c r="N80" s="87"/>
    </row>
    <row r="81" spans="1:14" ht="16" thickTop="1" thickBot="1">
      <c r="A81" s="56"/>
      <c r="B81" s="61"/>
      <c r="C81" s="61"/>
      <c r="D81" s="55"/>
      <c r="E81" s="59"/>
      <c r="F81" s="59"/>
      <c r="G81" s="57"/>
      <c r="H81" s="58"/>
      <c r="I81" s="60"/>
      <c r="J81" s="46"/>
      <c r="K81" s="19"/>
      <c r="L81" s="19"/>
      <c r="N81" s="88"/>
    </row>
    <row r="82" spans="1:14" ht="15" thickTop="1">
      <c r="A82" s="48"/>
      <c r="B82" s="49"/>
      <c r="C82" s="49"/>
      <c r="D82" s="50"/>
      <c r="E82" s="51"/>
      <c r="F82" s="51"/>
      <c r="G82" s="52"/>
      <c r="H82" s="45"/>
      <c r="I82" s="13"/>
      <c r="J82" s="46"/>
      <c r="K82" s="19"/>
      <c r="L82" s="19"/>
      <c r="N82" s="88"/>
    </row>
    <row r="83" spans="1:14" s="9" customFormat="1">
      <c r="A83" s="48"/>
      <c r="B83" s="49"/>
      <c r="C83" s="49"/>
      <c r="D83" s="50"/>
      <c r="E83" s="51"/>
      <c r="F83" s="51"/>
      <c r="G83" s="52"/>
      <c r="H83" s="45"/>
      <c r="I83" s="13"/>
      <c r="J83" s="46"/>
      <c r="K83" s="19"/>
      <c r="L83" s="19"/>
      <c r="N83" s="88"/>
    </row>
    <row r="84" spans="1:14">
      <c r="A84" s="48"/>
      <c r="B84" s="49"/>
      <c r="C84" s="49"/>
      <c r="D84" s="50"/>
      <c r="E84" s="51"/>
      <c r="F84" s="51"/>
      <c r="G84" s="52"/>
      <c r="H84" s="45"/>
      <c r="I84" s="13"/>
      <c r="J84" s="46"/>
      <c r="K84" s="19"/>
      <c r="L84" s="19"/>
      <c r="N84" s="88"/>
    </row>
    <row r="85" spans="1:14" s="9" customFormat="1">
      <c r="A85" s="48"/>
      <c r="B85" s="49"/>
      <c r="C85" s="49"/>
      <c r="D85" s="50"/>
      <c r="E85" s="53"/>
      <c r="F85" s="53"/>
      <c r="G85" s="52"/>
      <c r="H85" s="29"/>
      <c r="I85" s="46"/>
      <c r="J85" s="46"/>
      <c r="K85" s="19"/>
      <c r="L85" s="19"/>
      <c r="N85" s="88"/>
    </row>
    <row r="86" spans="1:14" s="18" customFormat="1">
      <c r="A86" s="48"/>
      <c r="B86" s="49"/>
      <c r="C86" s="49"/>
      <c r="D86" s="50"/>
      <c r="E86" s="53"/>
      <c r="F86" s="53"/>
      <c r="G86" s="52"/>
      <c r="H86" s="45"/>
      <c r="I86" s="46"/>
      <c r="J86" s="46"/>
      <c r="K86" s="19"/>
      <c r="L86" s="19"/>
      <c r="N86" s="88"/>
    </row>
    <row r="87" spans="1:14">
      <c r="A87" s="48"/>
      <c r="B87" s="49"/>
      <c r="C87" s="49"/>
      <c r="D87" s="50"/>
      <c r="E87" s="51"/>
      <c r="F87" s="51"/>
      <c r="G87" s="52"/>
      <c r="H87" s="29"/>
      <c r="I87" s="13"/>
      <c r="J87" s="46"/>
      <c r="K87" s="19"/>
      <c r="N87" s="88"/>
    </row>
    <row r="88" spans="1:14" s="9" customFormat="1">
      <c r="A88" s="48"/>
      <c r="B88" s="49"/>
      <c r="C88" s="49"/>
      <c r="D88" s="50"/>
      <c r="E88" s="51"/>
      <c r="F88" s="51"/>
      <c r="G88" s="52"/>
      <c r="H88" s="45"/>
      <c r="I88" s="13"/>
      <c r="J88" s="46"/>
      <c r="K88" s="19"/>
      <c r="N88" s="88"/>
    </row>
    <row r="89" spans="1:14">
      <c r="A89" s="48"/>
      <c r="B89" s="49"/>
      <c r="C89" s="49"/>
      <c r="D89" s="50"/>
      <c r="E89" s="51"/>
      <c r="F89" s="51"/>
      <c r="G89" s="52"/>
      <c r="H89" s="29"/>
      <c r="I89" s="13"/>
      <c r="J89" s="46"/>
      <c r="K89" s="19"/>
      <c r="N89" s="88"/>
    </row>
    <row r="90" spans="1:14">
      <c r="A90" s="48"/>
      <c r="B90" s="49"/>
      <c r="C90" s="49"/>
      <c r="D90" s="50"/>
      <c r="E90" s="51"/>
      <c r="F90" s="51"/>
      <c r="G90" s="52"/>
      <c r="H90" s="45"/>
      <c r="I90" s="13"/>
      <c r="J90" s="46"/>
      <c r="K90" s="19"/>
      <c r="N90" s="88"/>
    </row>
    <row r="91" spans="1:14">
      <c r="A91" s="48"/>
      <c r="B91" s="49"/>
      <c r="C91" s="49"/>
      <c r="D91" s="50"/>
      <c r="E91" s="51"/>
      <c r="F91" s="51"/>
      <c r="G91" s="52"/>
      <c r="H91" s="29"/>
      <c r="I91" s="13"/>
      <c r="J91" s="46"/>
      <c r="K91" s="19"/>
      <c r="N91" s="88"/>
    </row>
    <row r="92" spans="1:14">
      <c r="A92" s="48"/>
      <c r="B92" s="49"/>
      <c r="C92" s="49"/>
      <c r="D92" s="50"/>
      <c r="E92" s="51"/>
      <c r="F92" s="51"/>
      <c r="G92" s="52"/>
      <c r="H92" s="45"/>
      <c r="I92" s="13"/>
      <c r="J92" s="46"/>
      <c r="K92" s="19"/>
      <c r="N92" s="88"/>
    </row>
    <row r="93" spans="1:14" s="9" customFormat="1">
      <c r="A93" s="48"/>
      <c r="B93" s="49"/>
      <c r="C93" s="49"/>
      <c r="D93" s="50"/>
      <c r="E93" s="51"/>
      <c r="F93" s="51"/>
      <c r="G93" s="52"/>
      <c r="H93" s="29"/>
      <c r="I93" s="13"/>
      <c r="J93" s="46"/>
      <c r="K93" s="19"/>
      <c r="N93" s="88"/>
    </row>
    <row r="94" spans="1:14">
      <c r="A94" s="48"/>
      <c r="B94" s="49"/>
      <c r="C94" s="49"/>
      <c r="D94" s="50"/>
      <c r="E94" s="51"/>
      <c r="F94" s="51"/>
      <c r="G94" s="52"/>
      <c r="H94" s="29"/>
      <c r="I94" s="13"/>
      <c r="J94" s="46"/>
      <c r="K94" s="19"/>
      <c r="N94" s="88"/>
    </row>
    <row r="95" spans="1:14" s="9" customFormat="1">
      <c r="A95" s="48"/>
      <c r="B95" s="49"/>
      <c r="C95" s="49"/>
      <c r="D95" s="50"/>
      <c r="E95" s="53"/>
      <c r="F95" s="53"/>
      <c r="G95" s="52"/>
      <c r="H95" s="29"/>
      <c r="I95" s="46"/>
      <c r="J95" s="46"/>
      <c r="K95" s="19"/>
      <c r="N95" s="86"/>
    </row>
    <row r="96" spans="1:14">
      <c r="A96" s="48"/>
      <c r="B96" s="49"/>
      <c r="C96" s="49"/>
      <c r="D96" s="50"/>
      <c r="E96" s="53"/>
      <c r="F96" s="53"/>
      <c r="G96" s="52"/>
      <c r="H96" s="45"/>
      <c r="I96" s="46"/>
      <c r="J96" s="46"/>
      <c r="N96" s="86"/>
    </row>
    <row r="97" spans="1:14" s="9" customFormat="1">
      <c r="A97" s="48"/>
      <c r="B97" s="49"/>
      <c r="C97" s="49"/>
      <c r="D97" s="50"/>
      <c r="E97" s="53"/>
      <c r="F97" s="53"/>
      <c r="G97" s="52"/>
      <c r="H97" s="45"/>
      <c r="I97" s="46"/>
      <c r="J97" s="46"/>
      <c r="N97" s="86"/>
    </row>
    <row r="98" spans="1:14">
      <c r="A98" s="48"/>
      <c r="B98" s="49"/>
      <c r="C98" s="49"/>
      <c r="D98" s="50"/>
      <c r="E98" s="53"/>
      <c r="F98" s="53"/>
      <c r="G98" s="52"/>
      <c r="H98" s="29"/>
      <c r="I98" s="46"/>
      <c r="J98" s="46"/>
      <c r="N98" s="86"/>
    </row>
    <row r="99" spans="1:14" s="9" customFormat="1">
      <c r="A99" s="48"/>
      <c r="B99" s="49"/>
      <c r="C99" s="49"/>
      <c r="D99" s="50"/>
      <c r="E99" s="53"/>
      <c r="F99" s="53"/>
      <c r="G99" s="52"/>
      <c r="H99" s="45"/>
      <c r="I99" s="46"/>
      <c r="J99" s="46"/>
      <c r="N99" s="86"/>
    </row>
    <row r="100" spans="1:14">
      <c r="A100" s="48"/>
      <c r="B100" s="49"/>
      <c r="C100" s="49"/>
      <c r="D100" s="50"/>
      <c r="E100" s="53"/>
      <c r="F100" s="53"/>
      <c r="G100" s="52"/>
      <c r="H100" s="29"/>
      <c r="I100" s="46"/>
      <c r="J100" s="46"/>
      <c r="N100" s="86"/>
    </row>
    <row r="101" spans="1:14" s="9" customFormat="1">
      <c r="A101" s="48"/>
      <c r="B101" s="49"/>
      <c r="C101" s="49"/>
      <c r="D101" s="50"/>
      <c r="E101" s="53"/>
      <c r="F101" s="53"/>
      <c r="G101" s="52"/>
      <c r="H101" s="29"/>
      <c r="I101" s="46"/>
      <c r="J101" s="46"/>
      <c r="N101" s="86"/>
    </row>
    <row r="102" spans="1:14">
      <c r="A102" s="48"/>
      <c r="B102" s="49"/>
      <c r="C102" s="49"/>
      <c r="D102" s="50"/>
      <c r="E102" s="53"/>
      <c r="F102" s="53"/>
      <c r="G102" s="52"/>
      <c r="H102" s="29"/>
      <c r="I102" s="46"/>
      <c r="J102" s="46"/>
      <c r="N102" s="86"/>
    </row>
    <row r="103" spans="1:14" s="18" customFormat="1">
      <c r="A103" s="48"/>
      <c r="B103" s="49"/>
      <c r="C103" s="49"/>
      <c r="D103" s="50"/>
      <c r="E103" s="53"/>
      <c r="F103" s="53"/>
      <c r="G103" s="52"/>
      <c r="H103" s="46"/>
      <c r="I103" s="46"/>
      <c r="J103" s="46"/>
      <c r="N103" s="86"/>
    </row>
    <row r="104" spans="1:14">
      <c r="A104" s="48"/>
      <c r="B104" s="49"/>
      <c r="C104" s="49"/>
      <c r="D104" s="50"/>
      <c r="E104" s="53"/>
      <c r="F104" s="53"/>
      <c r="G104" s="52"/>
      <c r="H104" s="29"/>
      <c r="I104" s="44"/>
      <c r="J104" s="46"/>
      <c r="N104" s="86"/>
    </row>
    <row r="105" spans="1:14" s="18" customFormat="1">
      <c r="A105" s="48"/>
      <c r="B105" s="49"/>
      <c r="C105" s="49"/>
      <c r="D105" s="50"/>
      <c r="E105" s="53"/>
      <c r="F105" s="53"/>
      <c r="G105" s="52"/>
      <c r="H105" s="29"/>
      <c r="I105" s="44"/>
      <c r="J105" s="46"/>
    </row>
    <row r="106" spans="1:14" s="9" customFormat="1">
      <c r="A106" s="48"/>
      <c r="B106" s="49"/>
      <c r="C106" s="49"/>
      <c r="D106" s="54"/>
      <c r="E106" s="53"/>
      <c r="F106" s="53"/>
      <c r="G106" s="52"/>
      <c r="H106" s="29"/>
      <c r="I106" s="44"/>
      <c r="J106" s="46"/>
    </row>
    <row r="107" spans="1:14">
      <c r="A107" s="48"/>
      <c r="B107" s="49"/>
      <c r="C107" s="49"/>
      <c r="D107" s="50"/>
      <c r="E107" s="53"/>
      <c r="F107" s="53"/>
      <c r="G107" s="52"/>
      <c r="H107" s="29"/>
      <c r="I107" s="44"/>
      <c r="J107" s="46"/>
    </row>
    <row r="108" spans="1:14" s="18" customFormat="1">
      <c r="A108" s="48"/>
      <c r="B108" s="49"/>
      <c r="C108" s="49"/>
      <c r="D108" s="50"/>
      <c r="E108" s="53"/>
      <c r="F108" s="53"/>
      <c r="G108" s="52"/>
      <c r="H108" s="29"/>
      <c r="I108" s="44"/>
      <c r="J108" s="46"/>
    </row>
    <row r="109" spans="1:14">
      <c r="A109" s="48"/>
      <c r="B109" s="49"/>
      <c r="C109" s="49"/>
      <c r="D109" s="54"/>
      <c r="E109" s="53"/>
      <c r="F109" s="53"/>
      <c r="G109" s="52"/>
      <c r="H109" s="29"/>
      <c r="I109" s="44"/>
      <c r="J109" s="46"/>
    </row>
    <row r="110" spans="1:14">
      <c r="A110" s="48"/>
      <c r="B110" s="49"/>
      <c r="C110" s="49"/>
      <c r="D110" s="50"/>
      <c r="E110" s="53"/>
      <c r="F110" s="53"/>
      <c r="G110" s="52"/>
      <c r="H110" s="29"/>
      <c r="I110" s="44"/>
      <c r="J110" s="46"/>
      <c r="K110" s="19"/>
      <c r="L110" s="19"/>
    </row>
    <row r="111" spans="1:14" s="18" customFormat="1">
      <c r="A111" s="48"/>
      <c r="B111" s="49"/>
      <c r="C111" s="49"/>
      <c r="D111" s="50"/>
      <c r="E111" s="53"/>
      <c r="F111" s="53"/>
      <c r="G111" s="52"/>
      <c r="H111" s="45"/>
      <c r="I111" s="44"/>
      <c r="J111" s="46"/>
      <c r="K111" s="19"/>
      <c r="L111" s="19"/>
    </row>
    <row r="112" spans="1:14">
      <c r="A112" s="48"/>
      <c r="B112" s="49"/>
      <c r="C112" s="49"/>
      <c r="D112" s="54"/>
      <c r="E112" s="53"/>
      <c r="F112" s="53"/>
      <c r="G112" s="52"/>
      <c r="H112" s="29"/>
      <c r="I112" s="44"/>
      <c r="J112" s="46"/>
      <c r="K112" s="19"/>
      <c r="L112" s="19"/>
    </row>
    <row r="113" spans="1:12" s="18" customFormat="1">
      <c r="A113" s="48"/>
      <c r="B113" s="49"/>
      <c r="C113" s="49"/>
      <c r="D113" s="54"/>
      <c r="E113" s="53"/>
      <c r="F113" s="53"/>
      <c r="G113" s="52"/>
      <c r="H113" s="29"/>
      <c r="I113" s="44"/>
      <c r="J113" s="46"/>
      <c r="K113" s="19"/>
      <c r="L113" s="19"/>
    </row>
    <row r="114" spans="1:12">
      <c r="A114" s="48"/>
      <c r="B114" s="49"/>
      <c r="C114" s="49"/>
      <c r="D114" s="50"/>
      <c r="E114" s="53"/>
      <c r="F114" s="53"/>
      <c r="G114" s="52"/>
      <c r="H114" s="29"/>
      <c r="I114" s="44"/>
      <c r="J114" s="46"/>
      <c r="K114" s="19"/>
      <c r="L114" s="19"/>
    </row>
    <row r="115" spans="1:12" s="18" customFormat="1">
      <c r="A115" s="48"/>
      <c r="B115" s="49"/>
      <c r="C115" s="49"/>
      <c r="D115" s="50"/>
      <c r="E115" s="53"/>
      <c r="F115" s="53"/>
      <c r="G115" s="52"/>
      <c r="H115" s="29"/>
      <c r="I115" s="44"/>
      <c r="J115" s="46"/>
      <c r="K115" s="19"/>
      <c r="L115" s="19"/>
    </row>
    <row r="116" spans="1:12">
      <c r="A116" s="48"/>
      <c r="B116" s="49"/>
      <c r="C116" s="49"/>
      <c r="D116" s="50"/>
      <c r="E116" s="53"/>
      <c r="F116" s="53"/>
      <c r="G116" s="52"/>
      <c r="H116" s="29"/>
      <c r="I116" s="44"/>
      <c r="J116" s="46"/>
      <c r="K116" s="19"/>
      <c r="L116" s="19"/>
    </row>
    <row r="117" spans="1:12">
      <c r="A117" s="48"/>
      <c r="B117" s="49"/>
      <c r="C117" s="49"/>
      <c r="D117" s="50"/>
      <c r="E117" s="53"/>
      <c r="F117" s="53"/>
      <c r="G117" s="52"/>
      <c r="H117" s="45"/>
      <c r="I117" s="44"/>
      <c r="J117" s="46"/>
      <c r="K117" s="19"/>
      <c r="L117" s="19"/>
    </row>
    <row r="118" spans="1:12">
      <c r="A118" s="48"/>
      <c r="B118" s="49"/>
      <c r="C118" s="49"/>
      <c r="D118" s="50"/>
      <c r="E118" s="53"/>
      <c r="F118" s="53"/>
      <c r="G118" s="52"/>
      <c r="H118" s="45"/>
      <c r="I118" s="44"/>
      <c r="J118" s="46"/>
      <c r="K118" s="19"/>
      <c r="L118" s="19"/>
    </row>
    <row r="119" spans="1:12">
      <c r="A119" s="48"/>
      <c r="B119" s="49"/>
      <c r="C119" s="49"/>
      <c r="D119" s="50"/>
      <c r="E119" s="53"/>
      <c r="F119" s="53"/>
      <c r="G119" s="52"/>
      <c r="H119" s="29"/>
      <c r="I119" s="44"/>
      <c r="J119" s="46"/>
      <c r="K119" s="19"/>
      <c r="L119" s="19"/>
    </row>
    <row r="120" spans="1:12">
      <c r="A120" s="48"/>
      <c r="B120" s="49"/>
      <c r="C120" s="49"/>
      <c r="D120" s="50"/>
      <c r="E120" s="53"/>
      <c r="F120" s="53"/>
      <c r="G120" s="52"/>
      <c r="H120" s="29"/>
      <c r="I120" s="44"/>
      <c r="J120" s="46"/>
      <c r="K120" s="19"/>
      <c r="L120" s="19"/>
    </row>
    <row r="121" spans="1:12">
      <c r="A121" s="48"/>
      <c r="B121" s="49"/>
      <c r="C121" s="49"/>
      <c r="D121" s="50"/>
      <c r="E121" s="53"/>
      <c r="F121" s="53"/>
      <c r="G121" s="52"/>
      <c r="H121" s="29"/>
      <c r="I121" s="44"/>
      <c r="J121" s="46"/>
      <c r="K121" s="19"/>
      <c r="L121" s="19"/>
    </row>
    <row r="122" spans="1:12" s="18" customFormat="1">
      <c r="A122" s="48"/>
      <c r="B122" s="49"/>
      <c r="C122" s="49"/>
      <c r="D122" s="50"/>
      <c r="E122" s="53"/>
      <c r="F122" s="53"/>
      <c r="G122" s="52"/>
      <c r="H122" s="45"/>
      <c r="I122" s="44"/>
      <c r="J122" s="46"/>
      <c r="K122" s="19"/>
      <c r="L122" s="19"/>
    </row>
    <row r="123" spans="1:12">
      <c r="A123" s="48"/>
      <c r="B123" s="49"/>
      <c r="C123" s="49"/>
      <c r="D123" s="50"/>
      <c r="E123" s="53"/>
      <c r="F123" s="53"/>
      <c r="G123" s="52"/>
      <c r="H123" s="45"/>
      <c r="I123" s="44"/>
      <c r="J123" s="46"/>
      <c r="K123" s="19"/>
      <c r="L123" s="19"/>
    </row>
    <row r="124" spans="1:12">
      <c r="A124" s="48"/>
      <c r="B124" s="49"/>
      <c r="C124" s="49"/>
      <c r="D124" s="50"/>
      <c r="E124" s="53"/>
      <c r="F124" s="53"/>
      <c r="G124" s="52"/>
      <c r="H124" s="29"/>
      <c r="I124" s="44"/>
      <c r="J124" s="46"/>
      <c r="K124" s="19"/>
      <c r="L124" s="19"/>
    </row>
    <row r="125" spans="1:12" s="18" customFormat="1">
      <c r="A125" s="48"/>
      <c r="B125" s="49"/>
      <c r="C125" s="49"/>
      <c r="D125" s="50"/>
      <c r="E125" s="53"/>
      <c r="F125" s="53"/>
      <c r="G125" s="52"/>
      <c r="H125" s="45"/>
      <c r="I125" s="44"/>
      <c r="J125" s="46"/>
      <c r="K125" s="19"/>
      <c r="L125" s="19"/>
    </row>
    <row r="126" spans="1:12">
      <c r="A126" s="48"/>
      <c r="B126" s="49"/>
      <c r="C126" s="49"/>
      <c r="D126" s="50"/>
      <c r="E126" s="53"/>
      <c r="F126" s="53"/>
      <c r="G126" s="52"/>
      <c r="H126" s="29"/>
      <c r="I126" s="44"/>
      <c r="J126" s="46"/>
      <c r="K126" s="19"/>
      <c r="L126" s="19"/>
    </row>
    <row r="127" spans="1:12">
      <c r="A127" s="46"/>
      <c r="B127" s="46"/>
      <c r="C127" s="46"/>
      <c r="D127" s="46"/>
      <c r="E127" s="46"/>
      <c r="F127" s="76"/>
      <c r="G127" s="29"/>
      <c r="H127" s="29"/>
      <c r="I127" s="46"/>
      <c r="J127" s="46"/>
      <c r="K127" s="19"/>
      <c r="L127" s="19"/>
    </row>
    <row r="128" spans="1:12">
      <c r="A128" s="30"/>
      <c r="B128" s="30"/>
      <c r="C128" s="30"/>
      <c r="D128" s="30"/>
      <c r="E128" s="30"/>
      <c r="F128" s="30"/>
      <c r="G128" s="30"/>
      <c r="H128" s="30"/>
      <c r="I128" s="30"/>
      <c r="J128" s="30"/>
    </row>
    <row r="129" spans="1:10">
      <c r="A129" s="30"/>
      <c r="B129" s="30"/>
      <c r="C129" s="30"/>
      <c r="D129" s="30"/>
      <c r="E129" s="30"/>
      <c r="F129" s="30"/>
      <c r="G129" s="30"/>
      <c r="H129" s="30"/>
      <c r="I129" s="30"/>
      <c r="J129" s="30"/>
    </row>
    <row r="130" spans="1:10">
      <c r="A130" s="30"/>
      <c r="B130" s="30"/>
      <c r="C130" s="30"/>
      <c r="D130" s="30"/>
      <c r="E130" s="30"/>
      <c r="F130" s="30"/>
      <c r="G130" s="30"/>
      <c r="H130" s="30"/>
      <c r="I130" s="30"/>
      <c r="J130" s="30"/>
    </row>
    <row r="131" spans="1:10">
      <c r="A131" s="30"/>
      <c r="B131" s="30"/>
      <c r="C131" s="30"/>
      <c r="D131" s="30"/>
      <c r="E131" s="30"/>
      <c r="F131" s="30"/>
      <c r="G131" s="30"/>
      <c r="H131" s="30"/>
      <c r="I131" s="30"/>
      <c r="J131" s="30"/>
    </row>
    <row r="132" spans="1:10">
      <c r="A132" s="30"/>
      <c r="B132" s="30"/>
      <c r="C132" s="30"/>
      <c r="D132" s="30"/>
      <c r="E132" s="30"/>
      <c r="F132" s="30"/>
      <c r="G132" s="30"/>
      <c r="H132" s="30"/>
      <c r="I132" s="30"/>
      <c r="J132" s="30"/>
    </row>
    <row r="133" spans="1:10">
      <c r="A133" s="30"/>
      <c r="B133" s="30"/>
      <c r="C133" s="30"/>
      <c r="D133" s="30"/>
      <c r="E133" s="30"/>
      <c r="F133" s="30"/>
      <c r="G133" s="30"/>
      <c r="H133" s="30"/>
      <c r="I133" s="30"/>
      <c r="J133" s="30"/>
    </row>
    <row r="134" spans="1:10">
      <c r="A134" s="30"/>
      <c r="B134" s="30"/>
      <c r="C134" s="30"/>
      <c r="D134" s="30"/>
      <c r="E134" s="30"/>
      <c r="F134" s="30"/>
      <c r="G134" s="30"/>
      <c r="H134" s="30"/>
      <c r="I134" s="30"/>
      <c r="J134" s="30"/>
    </row>
  </sheetData>
  <sortState ref="A6:I79">
    <sortCondition ref="C6:C79"/>
    <sortCondition ref="B6:B79"/>
  </sortState>
  <mergeCells count="4">
    <mergeCell ref="A1:I1"/>
    <mergeCell ref="A2:I2"/>
    <mergeCell ref="A3:I3"/>
    <mergeCell ref="K7:L7"/>
  </mergeCells>
  <conditionalFormatting sqref="A6:A73">
    <cfRule type="duplicateValues" dxfId="2" priority="1"/>
  </conditionalFormatting>
  <conditionalFormatting sqref="A6:A73">
    <cfRule type="duplicateValues" dxfId="1" priority="2"/>
  </conditionalFormatting>
  <conditionalFormatting sqref="N8:N117 A80:A121">
    <cfRule type="duplicateValues" dxfId="0" priority="4"/>
  </conditionalFormatting>
  <pageMargins left="0.7" right="0.7" top="0.75" bottom="0.75" header="0.3" footer="0.3"/>
  <pageSetup scale="47" fitToHeight="0" orientation="portrait"/>
  <headerFooter>
    <oddHeader>&amp;CRR Royalty, Ltd.&amp;R&amp;P of &amp;N</oddHeader>
    <oddFooter>&amp;CBLM Rents March 2017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L21"/>
  <sheetViews>
    <sheetView zoomScale="90" zoomScaleNormal="90" zoomScalePageLayoutView="90" workbookViewId="0">
      <pane ySplit="5" topLeftCell="A6" activePane="bottomLeft" state="frozen"/>
      <selection pane="bottomLeft" activeCell="H18" sqref="H18"/>
    </sheetView>
  </sheetViews>
  <sheetFormatPr baseColWidth="10" defaultColWidth="8.83203125" defaultRowHeight="14" x14ac:dyDescent="0"/>
  <cols>
    <col min="1" max="1" width="13.83203125" customWidth="1"/>
    <col min="2" max="2" width="16" customWidth="1"/>
    <col min="3" max="3" width="14.6640625" customWidth="1"/>
    <col min="4" max="4" width="13.6640625" customWidth="1"/>
    <col min="5" max="5" width="19.33203125" customWidth="1"/>
    <col min="6" max="6" width="19.33203125" style="71" customWidth="1"/>
    <col min="7" max="7" width="14.6640625" customWidth="1"/>
    <col min="8" max="8" width="14.5" customWidth="1"/>
    <col min="9" max="9" width="18.5" customWidth="1"/>
    <col min="11" max="11" width="15" customWidth="1"/>
    <col min="12" max="12" width="17.5" customWidth="1"/>
  </cols>
  <sheetData>
    <row r="1" spans="1:12" ht="22">
      <c r="A1" s="94" t="s">
        <v>84</v>
      </c>
      <c r="B1" s="95"/>
      <c r="C1" s="95"/>
      <c r="D1" s="95"/>
      <c r="E1" s="95"/>
      <c r="F1" s="95"/>
      <c r="G1" s="95"/>
      <c r="H1" s="95"/>
      <c r="I1" s="95"/>
      <c r="J1" s="23"/>
      <c r="K1" s="23"/>
      <c r="L1" s="23"/>
    </row>
    <row r="2" spans="1:12" ht="20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23"/>
      <c r="K2" s="23"/>
      <c r="L2" s="23"/>
    </row>
    <row r="3" spans="1:12" ht="15">
      <c r="A3" s="98" t="s">
        <v>112</v>
      </c>
      <c r="B3" s="99"/>
      <c r="C3" s="99"/>
      <c r="D3" s="99"/>
      <c r="E3" s="99"/>
      <c r="F3" s="99"/>
      <c r="G3" s="99"/>
      <c r="H3" s="99"/>
      <c r="I3" s="99"/>
      <c r="J3" s="23"/>
      <c r="K3" s="23"/>
      <c r="L3" s="23"/>
    </row>
    <row r="4" spans="1:12">
      <c r="A4" s="24"/>
      <c r="B4" s="26"/>
      <c r="C4" s="26"/>
      <c r="D4" s="25" t="s">
        <v>9</v>
      </c>
      <c r="E4" s="25" t="s">
        <v>2</v>
      </c>
      <c r="F4" s="91" t="s">
        <v>110</v>
      </c>
      <c r="G4" s="26" t="s">
        <v>3</v>
      </c>
      <c r="H4" s="26" t="s">
        <v>14</v>
      </c>
      <c r="I4" s="27" t="s">
        <v>12</v>
      </c>
      <c r="J4" s="23"/>
      <c r="K4" s="23"/>
      <c r="L4" s="23"/>
    </row>
    <row r="5" spans="1:12">
      <c r="A5" s="28" t="s">
        <v>4</v>
      </c>
      <c r="B5" s="26" t="s">
        <v>5</v>
      </c>
      <c r="C5" s="26" t="s">
        <v>6</v>
      </c>
      <c r="D5" s="25" t="s">
        <v>10</v>
      </c>
      <c r="E5" s="25" t="s">
        <v>7</v>
      </c>
      <c r="F5" s="91" t="s">
        <v>111</v>
      </c>
      <c r="G5" s="26" t="s">
        <v>8</v>
      </c>
      <c r="H5" s="26" t="s">
        <v>5</v>
      </c>
      <c r="I5" s="27" t="s">
        <v>13</v>
      </c>
      <c r="J5" s="23"/>
    </row>
    <row r="6" spans="1:12" s="71" customFormat="1" ht="16">
      <c r="A6" s="75"/>
      <c r="B6" s="75"/>
      <c r="C6" s="75"/>
      <c r="D6" s="84"/>
      <c r="E6" s="80"/>
      <c r="F6" s="80"/>
      <c r="G6" s="83"/>
      <c r="H6" s="31"/>
      <c r="I6" s="77"/>
      <c r="K6" s="101" t="s">
        <v>18</v>
      </c>
      <c r="L6" s="101"/>
    </row>
    <row r="7" spans="1:12" s="71" customFormat="1" ht="16">
      <c r="A7" s="70" t="s">
        <v>87</v>
      </c>
      <c r="B7" s="70" t="s">
        <v>89</v>
      </c>
      <c r="C7" s="70" t="s">
        <v>86</v>
      </c>
      <c r="D7" s="81">
        <v>46508</v>
      </c>
      <c r="E7" s="78">
        <v>1378.53</v>
      </c>
      <c r="F7" s="78">
        <v>4</v>
      </c>
      <c r="G7" s="83">
        <v>2068.5</v>
      </c>
      <c r="H7" s="31"/>
      <c r="I7" s="77"/>
      <c r="K7" s="47" t="s">
        <v>6</v>
      </c>
      <c r="L7" s="47" t="s">
        <v>90</v>
      </c>
    </row>
    <row r="8" spans="1:12" s="71" customFormat="1">
      <c r="A8" s="70" t="s">
        <v>88</v>
      </c>
      <c r="B8" s="70" t="s">
        <v>89</v>
      </c>
      <c r="C8" s="70" t="s">
        <v>86</v>
      </c>
      <c r="D8" s="81">
        <v>46508</v>
      </c>
      <c r="E8" s="78">
        <v>1443.39</v>
      </c>
      <c r="F8" s="78">
        <v>4</v>
      </c>
      <c r="G8" s="83">
        <v>2166</v>
      </c>
      <c r="H8" s="31">
        <f>SUM(G7:G8)</f>
        <v>4234.5</v>
      </c>
      <c r="I8" s="77"/>
      <c r="K8" s="42" t="s">
        <v>92</v>
      </c>
      <c r="L8" s="41">
        <f>SUMIF(C6:C11,"MONTANA",G6:G11)</f>
        <v>0</v>
      </c>
    </row>
    <row r="9" spans="1:12" s="71" customFormat="1">
      <c r="A9" s="76"/>
      <c r="B9" s="76"/>
      <c r="C9" s="76"/>
      <c r="D9" s="82"/>
      <c r="E9" s="79"/>
      <c r="F9" s="79"/>
      <c r="G9" s="83"/>
      <c r="H9" s="31"/>
      <c r="I9" s="77"/>
      <c r="K9" s="42" t="s">
        <v>85</v>
      </c>
      <c r="L9" s="41">
        <f>SUMIF(C6:C11,"NORTH DAKOTA",G6:G11)</f>
        <v>0</v>
      </c>
    </row>
    <row r="10" spans="1:12" s="71" customFormat="1">
      <c r="A10" s="75" t="s">
        <v>93</v>
      </c>
      <c r="B10" s="75" t="s">
        <v>95</v>
      </c>
      <c r="C10" s="75" t="s">
        <v>91</v>
      </c>
      <c r="D10" s="84">
        <v>46874</v>
      </c>
      <c r="E10" s="80">
        <v>39.65</v>
      </c>
      <c r="F10" s="80">
        <v>8</v>
      </c>
      <c r="G10" s="83">
        <v>60</v>
      </c>
      <c r="H10" s="31"/>
      <c r="I10" s="77"/>
      <c r="K10" s="42" t="s">
        <v>86</v>
      </c>
      <c r="L10" s="41">
        <f>SUMIF(C6:C12,"NEVADA",G6:G12)</f>
        <v>4234.5</v>
      </c>
    </row>
    <row r="11" spans="1:12" s="71" customFormat="1">
      <c r="A11" s="75" t="s">
        <v>94</v>
      </c>
      <c r="B11" s="75" t="s">
        <v>96</v>
      </c>
      <c r="C11" s="75" t="s">
        <v>91</v>
      </c>
      <c r="D11" s="84">
        <v>46874</v>
      </c>
      <c r="E11" s="80">
        <v>305.83999999999997</v>
      </c>
      <c r="F11" s="80">
        <v>5</v>
      </c>
      <c r="G11" s="83">
        <v>459</v>
      </c>
      <c r="H11" s="31">
        <f>SUM(G10:G11)</f>
        <v>519</v>
      </c>
      <c r="I11" s="77"/>
      <c r="K11" s="42" t="s">
        <v>91</v>
      </c>
      <c r="L11" s="41">
        <f>SUMIF(C6:C14,"OHIO",G6:G14)</f>
        <v>519</v>
      </c>
    </row>
    <row r="12" spans="1:12" ht="15" thickBot="1">
      <c r="A12" s="35"/>
      <c r="B12" s="35"/>
      <c r="C12" s="35"/>
      <c r="D12" s="35"/>
      <c r="E12" s="35"/>
      <c r="F12" s="35"/>
      <c r="G12" s="43">
        <f>SUM(G6:G11)</f>
        <v>4753.5</v>
      </c>
      <c r="H12" s="43">
        <f>SUM(H6:H11)</f>
        <v>4753.5</v>
      </c>
      <c r="I12" s="35"/>
      <c r="J12" s="23"/>
      <c r="K12" s="15"/>
      <c r="L12" s="11">
        <f>SUM(L8:L11)</f>
        <v>4753.5</v>
      </c>
    </row>
    <row r="13" spans="1:12" ht="15" thickTop="1">
      <c r="A13" s="36"/>
      <c r="B13" s="37"/>
      <c r="C13" s="37"/>
      <c r="D13" s="38"/>
      <c r="E13" s="23"/>
      <c r="G13" s="33"/>
      <c r="H13" s="32"/>
      <c r="I13" s="29"/>
      <c r="J13" s="30"/>
      <c r="K13" s="22"/>
      <c r="L13" s="22"/>
    </row>
    <row r="14" spans="1:12">
      <c r="A14" s="36"/>
      <c r="B14" s="37"/>
      <c r="C14" s="37"/>
      <c r="D14" s="38"/>
      <c r="E14" s="39"/>
      <c r="F14" s="79"/>
      <c r="G14" s="34"/>
      <c r="H14" s="32"/>
      <c r="I14" s="23"/>
      <c r="J14" s="23"/>
    </row>
    <row r="15" spans="1:12">
      <c r="A15" s="36"/>
      <c r="B15" s="37"/>
      <c r="C15" s="37"/>
      <c r="D15" s="38"/>
      <c r="E15" s="39"/>
      <c r="F15" s="79"/>
      <c r="G15" s="34"/>
      <c r="H15" s="32"/>
      <c r="I15" s="23"/>
      <c r="J15" s="23"/>
    </row>
    <row r="16" spans="1:12">
      <c r="A16" s="36"/>
      <c r="B16" s="37"/>
      <c r="C16" s="37"/>
      <c r="D16" s="38"/>
      <c r="E16" s="39"/>
      <c r="F16" s="79"/>
      <c r="G16" s="34"/>
      <c r="H16" s="32"/>
      <c r="I16" s="23"/>
      <c r="J16" s="23"/>
    </row>
    <row r="17" spans="1:12">
      <c r="A17" s="36"/>
      <c r="B17" s="37"/>
      <c r="C17" s="37"/>
      <c r="D17" s="38"/>
      <c r="E17" s="39"/>
      <c r="F17" s="79"/>
      <c r="G17" s="34"/>
      <c r="H17" s="32"/>
      <c r="I17" s="23"/>
      <c r="J17" s="23"/>
    </row>
    <row r="18" spans="1:12">
      <c r="A18" s="36"/>
      <c r="B18" s="37"/>
      <c r="C18" s="37"/>
      <c r="D18" s="38"/>
      <c r="E18" s="39"/>
      <c r="F18" s="79"/>
      <c r="G18" s="34"/>
      <c r="H18" s="32"/>
      <c r="I18" s="23"/>
      <c r="J18" s="23"/>
    </row>
    <row r="19" spans="1:12">
      <c r="A19" s="36"/>
      <c r="B19" s="37"/>
      <c r="C19" s="37"/>
      <c r="D19" s="38"/>
      <c r="E19" s="39"/>
      <c r="F19" s="79"/>
      <c r="G19" s="34"/>
      <c r="H19" s="32"/>
      <c r="I19" s="23"/>
      <c r="J19" s="23"/>
    </row>
    <row r="20" spans="1:12">
      <c r="A20" s="36"/>
      <c r="B20" s="37"/>
      <c r="C20" s="37"/>
      <c r="D20" s="38"/>
      <c r="E20" s="40"/>
      <c r="F20" s="40"/>
      <c r="G20" s="34"/>
      <c r="H20" s="32"/>
      <c r="I20" s="23"/>
      <c r="J20" s="23"/>
      <c r="K20" s="22"/>
      <c r="L20" s="22"/>
    </row>
    <row r="21" spans="1:12">
      <c r="A21" s="36"/>
      <c r="B21" s="37"/>
      <c r="C21" s="37"/>
      <c r="D21" s="38"/>
      <c r="E21" s="39"/>
      <c r="F21" s="79"/>
      <c r="G21" s="34"/>
      <c r="H21" s="32"/>
      <c r="I21" s="23"/>
      <c r="J21" s="23"/>
      <c r="K21" s="22"/>
      <c r="L21" s="22"/>
    </row>
  </sheetData>
  <sortState ref="A6:I11">
    <sortCondition ref="C6:C11"/>
    <sortCondition ref="B6:B11"/>
  </sortState>
  <mergeCells count="4">
    <mergeCell ref="A1:I1"/>
    <mergeCell ref="A2:I2"/>
    <mergeCell ref="A3:I3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R&amp;R</vt:lpstr>
      <vt:lpstr>MPLP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Raj</dc:creator>
  <cp:lastModifiedBy>Mishaun Bhakta</cp:lastModifiedBy>
  <cp:lastPrinted>2017-02-10T22:53:24Z</cp:lastPrinted>
  <dcterms:created xsi:type="dcterms:W3CDTF">2016-09-12T19:36:33Z</dcterms:created>
  <dcterms:modified xsi:type="dcterms:W3CDTF">2021-04-15T15:34:38Z</dcterms:modified>
</cp:coreProperties>
</file>