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N:\MAGNUM\Shashi\Projects - PDFs.Spreadsheets.Word Files\Pdf\BLM\ONRR\BLM Rental Payment Approval Data\2020\"/>
    </mc:Choice>
  </mc:AlternateContent>
  <xr:revisionPtr revIDLastSave="0" documentId="13_ncr:1_{FF773E69-6E9D-4D8D-9A97-3B275812CF6B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R&amp;R" sheetId="2" r:id="rId1"/>
    <sheet name="MPLP" sheetId="3" r:id="rId2"/>
  </sheets>
  <definedNames>
    <definedName name="_xlnm.Print_Titles" localSheetId="0">'R&amp;R'!$4:$5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2" l="1"/>
  <c r="G183" i="2"/>
  <c r="G182" i="2"/>
  <c r="F183" i="2"/>
  <c r="G132" i="2" l="1"/>
  <c r="K12" i="3" l="1"/>
  <c r="K11" i="3"/>
  <c r="K10" i="3"/>
  <c r="K9" i="3"/>
  <c r="K13" i="3" s="1"/>
  <c r="G14" i="3"/>
  <c r="G39" i="3" s="1"/>
  <c r="G38" i="3"/>
  <c r="G35" i="3"/>
  <c r="G32" i="3"/>
  <c r="G29" i="3"/>
  <c r="G18" i="3"/>
  <c r="G16" i="3"/>
  <c r="F39" i="3"/>
  <c r="G180" i="2"/>
  <c r="G163" i="2"/>
  <c r="G155" i="2"/>
  <c r="G152" i="2"/>
  <c r="G135" i="2"/>
  <c r="G123" i="2"/>
  <c r="G118" i="2"/>
  <c r="G116" i="2"/>
  <c r="G94" i="2"/>
  <c r="G89" i="2"/>
  <c r="G87" i="2"/>
  <c r="G66" i="2"/>
  <c r="G56" i="2"/>
  <c r="G54" i="2"/>
  <c r="G52" i="2"/>
  <c r="G50" i="2"/>
  <c r="G45" i="2"/>
  <c r="G43" i="2"/>
  <c r="G38" i="2"/>
  <c r="G29" i="2"/>
  <c r="G23" i="2"/>
  <c r="G20" i="2"/>
  <c r="G18" i="2"/>
  <c r="G14" i="2"/>
  <c r="G8" i="2"/>
  <c r="K12" i="2" l="1"/>
  <c r="K18" i="2" l="1"/>
  <c r="K17" i="2"/>
  <c r="K16" i="2"/>
  <c r="K15" i="2"/>
  <c r="K14" i="2"/>
  <c r="K13" i="2"/>
  <c r="K11" i="2"/>
  <c r="K20" i="2" l="1"/>
</calcChain>
</file>

<file path=xl/sharedStrings.xml><?xml version="1.0" encoding="utf-8"?>
<sst xmlns="http://schemas.openxmlformats.org/spreadsheetml/2006/main" count="585" uniqueCount="243">
  <si>
    <t xml:space="preserve">R &amp; R ROYALTY </t>
  </si>
  <si>
    <t>BLM LEASE RENTAL PAYMENTS DUE</t>
  </si>
  <si>
    <t>NO. OF</t>
  </si>
  <si>
    <t>AMOUNT OF</t>
  </si>
  <si>
    <t>LEASE NO.</t>
  </si>
  <si>
    <t>COUNTY</t>
  </si>
  <si>
    <t>STATE</t>
  </si>
  <si>
    <t>ACRES</t>
  </si>
  <si>
    <t>RENTAL</t>
  </si>
  <si>
    <t xml:space="preserve">DATE OF </t>
  </si>
  <si>
    <t>EXPIRATION</t>
  </si>
  <si>
    <t>LOUISIANA</t>
  </si>
  <si>
    <t>PAY OR NOT</t>
  </si>
  <si>
    <t>Y/N</t>
  </si>
  <si>
    <t>TOTAL BY</t>
  </si>
  <si>
    <t>MICHIGAN</t>
  </si>
  <si>
    <t>COVINGTON</t>
  </si>
  <si>
    <t>ALABAMA</t>
  </si>
  <si>
    <t>BREAKDOWN BY STATE</t>
  </si>
  <si>
    <t>NEW MEXICO</t>
  </si>
  <si>
    <t>OKLAHOMA</t>
  </si>
  <si>
    <t>TEXAS</t>
  </si>
  <si>
    <t>ALES56636</t>
  </si>
  <si>
    <t>ALES56637</t>
  </si>
  <si>
    <t>ARES56661</t>
  </si>
  <si>
    <t>ARES56662</t>
  </si>
  <si>
    <t>ARES56654</t>
  </si>
  <si>
    <t>ARES56657</t>
  </si>
  <si>
    <t>ARES56658</t>
  </si>
  <si>
    <t>ARES56659</t>
  </si>
  <si>
    <t>ARES56660</t>
  </si>
  <si>
    <t>ARES56639</t>
  </si>
  <si>
    <t>ARES56640</t>
  </si>
  <si>
    <t>ARES56641</t>
  </si>
  <si>
    <t>ARES56642</t>
  </si>
  <si>
    <t>ARES56644</t>
  </si>
  <si>
    <t>ARES56645</t>
  </si>
  <si>
    <t>ARES56647</t>
  </si>
  <si>
    <t>ARES56652</t>
  </si>
  <si>
    <t>KYES56666</t>
  </si>
  <si>
    <t>KYES56663</t>
  </si>
  <si>
    <t>KYES56664</t>
  </si>
  <si>
    <t>KYES56665</t>
  </si>
  <si>
    <t>KYES56667</t>
  </si>
  <si>
    <t>LAES56705</t>
  </si>
  <si>
    <t>LAES56671</t>
  </si>
  <si>
    <t>LAES56672</t>
  </si>
  <si>
    <t>LAES56673</t>
  </si>
  <si>
    <t>LAES56674</t>
  </si>
  <si>
    <t>LAES56676</t>
  </si>
  <si>
    <t>LAES56677</t>
  </si>
  <si>
    <t>LAES56678</t>
  </si>
  <si>
    <t>LAES56679</t>
  </si>
  <si>
    <t>LAES56680</t>
  </si>
  <si>
    <t>LAES56697</t>
  </si>
  <si>
    <t>LAES56681</t>
  </si>
  <si>
    <t>LAES56682</t>
  </si>
  <si>
    <t>LAES56683</t>
  </si>
  <si>
    <t>LAES56684</t>
  </si>
  <si>
    <t>LAES56685</t>
  </si>
  <si>
    <t>LAES56686</t>
  </si>
  <si>
    <t>LAES56687</t>
  </si>
  <si>
    <t>LAES56688</t>
  </si>
  <si>
    <t>LAES56689</t>
  </si>
  <si>
    <t>LAES56690</t>
  </si>
  <si>
    <t>LAES56691</t>
  </si>
  <si>
    <t>LAES56692</t>
  </si>
  <si>
    <t>LAES56693</t>
  </si>
  <si>
    <t>LAES56694</t>
  </si>
  <si>
    <t>LAES56695</t>
  </si>
  <si>
    <t>LAES56696</t>
  </si>
  <si>
    <t>LAES56698</t>
  </si>
  <si>
    <t>LAES56699</t>
  </si>
  <si>
    <t>LAES56700</t>
  </si>
  <si>
    <t>LAES56701</t>
  </si>
  <si>
    <t>MIES56707</t>
  </si>
  <si>
    <t>MSES56722</t>
  </si>
  <si>
    <t>MSES56724</t>
  </si>
  <si>
    <t>MSES56725</t>
  </si>
  <si>
    <t>MSES56726</t>
  </si>
  <si>
    <t>MSES56728</t>
  </si>
  <si>
    <t>MSES56729</t>
  </si>
  <si>
    <t>MSES56730</t>
  </si>
  <si>
    <t>MSES56731</t>
  </si>
  <si>
    <t>MSES56732</t>
  </si>
  <si>
    <t>MSES56733</t>
  </si>
  <si>
    <t>MSES56734</t>
  </si>
  <si>
    <t>MSES56735</t>
  </si>
  <si>
    <t>MSES56736</t>
  </si>
  <si>
    <t>MSES56737</t>
  </si>
  <si>
    <t>MSES56709</t>
  </si>
  <si>
    <t>MSES56710</t>
  </si>
  <si>
    <t>MSES56715</t>
  </si>
  <si>
    <t>MSES56716</t>
  </si>
  <si>
    <t>MSES56717</t>
  </si>
  <si>
    <t>MSES56718</t>
  </si>
  <si>
    <t>MSES56747</t>
  </si>
  <si>
    <t>MSES56748</t>
  </si>
  <si>
    <t>MSES56749</t>
  </si>
  <si>
    <t>MSES56751</t>
  </si>
  <si>
    <t>MSES56752</t>
  </si>
  <si>
    <t>MSES56755</t>
  </si>
  <si>
    <t>MSES56756</t>
  </si>
  <si>
    <t>MSES56757</t>
  </si>
  <si>
    <t>ALES57303</t>
  </si>
  <si>
    <t>ALES57297</t>
  </si>
  <si>
    <t>ALES57302</t>
  </si>
  <si>
    <t>ALES57298</t>
  </si>
  <si>
    <t>ALES57299</t>
  </si>
  <si>
    <t>ALES57286</t>
  </si>
  <si>
    <t>ALES57285</t>
  </si>
  <si>
    <t>ALES57301</t>
  </si>
  <si>
    <t>ALES57284</t>
  </si>
  <si>
    <t>LAES57304</t>
  </si>
  <si>
    <t>LAES57346</t>
  </si>
  <si>
    <t>LAES57340</t>
  </si>
  <si>
    <t>LAES57339</t>
  </si>
  <si>
    <t>LAES57341</t>
  </si>
  <si>
    <t>LAES57338</t>
  </si>
  <si>
    <t>LAES57336</t>
  </si>
  <si>
    <t>LAES57337</t>
  </si>
  <si>
    <t>LAES57342</t>
  </si>
  <si>
    <t>LAES57343</t>
  </si>
  <si>
    <t>LAES57344</t>
  </si>
  <si>
    <t>LAES57345</t>
  </si>
  <si>
    <t>LAES57354</t>
  </si>
  <si>
    <t>LAES57353</t>
  </si>
  <si>
    <t>LAES57352</t>
  </si>
  <si>
    <t>LAES57350</t>
  </si>
  <si>
    <t>LAES57355</t>
  </si>
  <si>
    <t>LAES57347</t>
  </si>
  <si>
    <t>LAES57348</t>
  </si>
  <si>
    <t>LAES57349</t>
  </si>
  <si>
    <t>LAES57351</t>
  </si>
  <si>
    <t>MSES57385</t>
  </si>
  <si>
    <t>MSES57373</t>
  </si>
  <si>
    <t>MSES57358</t>
  </si>
  <si>
    <t>MSES57357</t>
  </si>
  <si>
    <t>MSES57356</t>
  </si>
  <si>
    <t>MSES57366</t>
  </si>
  <si>
    <t>MSES57365</t>
  </si>
  <si>
    <t>MSES57364</t>
  </si>
  <si>
    <t>MSES57363</t>
  </si>
  <si>
    <t>MSES57361</t>
  </si>
  <si>
    <t>MSES57362</t>
  </si>
  <si>
    <t>MSES57360</t>
  </si>
  <si>
    <t>MSES57359</t>
  </si>
  <si>
    <t>ALES57887</t>
  </si>
  <si>
    <t>ARES57890</t>
  </si>
  <si>
    <t>ARES57893</t>
  </si>
  <si>
    <t>ARES57894</t>
  </si>
  <si>
    <t>ARES57895</t>
  </si>
  <si>
    <t>LAES57898</t>
  </si>
  <si>
    <t>LAES57896</t>
  </si>
  <si>
    <t>LAES57897</t>
  </si>
  <si>
    <t>LAES57899</t>
  </si>
  <si>
    <t>LAES57904</t>
  </si>
  <si>
    <t>LAES57906</t>
  </si>
  <si>
    <t>BIBB</t>
  </si>
  <si>
    <t>JOHNSON</t>
  </si>
  <si>
    <t>POPE</t>
  </si>
  <si>
    <t>SCOTT</t>
  </si>
  <si>
    <t>MACCREARY</t>
  </si>
  <si>
    <t>WHITLEY</t>
  </si>
  <si>
    <t>CLAIBORNE</t>
  </si>
  <si>
    <t>GRANT PARISH</t>
  </si>
  <si>
    <t>WINN PARISH</t>
  </si>
  <si>
    <t>MASON</t>
  </si>
  <si>
    <t>PERRY</t>
  </si>
  <si>
    <t>SMITH</t>
  </si>
  <si>
    <t>WAYNE</t>
  </si>
  <si>
    <t>ESCAMBIA</t>
  </si>
  <si>
    <t>PICKENS</t>
  </si>
  <si>
    <t>CALDWELL PARISH</t>
  </si>
  <si>
    <t>NATCHITOCHES PARISH</t>
  </si>
  <si>
    <t>FRANKLIN</t>
  </si>
  <si>
    <t>VAN BUREN</t>
  </si>
  <si>
    <t>CADDO PARISH</t>
  </si>
  <si>
    <t>SABINE PARISH</t>
  </si>
  <si>
    <t>WEBSTER PARISH</t>
  </si>
  <si>
    <t>ARKANSAS</t>
  </si>
  <si>
    <t>KENTUCKY</t>
  </si>
  <si>
    <t>MISSISSIPPI</t>
  </si>
  <si>
    <t>MAGNUM PRODUCING, LP</t>
  </si>
  <si>
    <t>NORTH DAKOTA</t>
  </si>
  <si>
    <t>SLOPE</t>
  </si>
  <si>
    <t>NDM101165</t>
  </si>
  <si>
    <t>NDM101172</t>
  </si>
  <si>
    <t>NEVADA</t>
  </si>
  <si>
    <t>NVN95160</t>
  </si>
  <si>
    <t>NVN95161</t>
  </si>
  <si>
    <t>EUREKA</t>
  </si>
  <si>
    <t>MSES56741*</t>
  </si>
  <si>
    <t>MSES56742</t>
  </si>
  <si>
    <t>MSES56743</t>
  </si>
  <si>
    <t>MSES56744</t>
  </si>
  <si>
    <t>MSES56745</t>
  </si>
  <si>
    <t>MSES56746*</t>
  </si>
  <si>
    <t>MSES56721**</t>
  </si>
  <si>
    <t>MSES56740**</t>
  </si>
  <si>
    <t>FORREST</t>
  </si>
  <si>
    <t>PEARL RIVER</t>
  </si>
  <si>
    <t>BLM RENTS DUE</t>
  </si>
  <si>
    <t>OHIO</t>
  </si>
  <si>
    <t>MONTANA</t>
  </si>
  <si>
    <t>OHES059251</t>
  </si>
  <si>
    <t>OHES059252</t>
  </si>
  <si>
    <t>MTM110399</t>
  </si>
  <si>
    <t>MTM110400</t>
  </si>
  <si>
    <t>MTM110401</t>
  </si>
  <si>
    <t>MTM110402</t>
  </si>
  <si>
    <t>MTM110403</t>
  </si>
  <si>
    <t>MTM110404</t>
  </si>
  <si>
    <t>MTM110405</t>
  </si>
  <si>
    <t>MTM110406</t>
  </si>
  <si>
    <t>MTM110407</t>
  </si>
  <si>
    <t>MTM110408</t>
  </si>
  <si>
    <t>MTM110409</t>
  </si>
  <si>
    <t>MTM110410</t>
  </si>
  <si>
    <t>MTM110411</t>
  </si>
  <si>
    <t>MTM110412</t>
  </si>
  <si>
    <t>MTM110413</t>
  </si>
  <si>
    <t>MTM110414</t>
  </si>
  <si>
    <t>MTM110415</t>
  </si>
  <si>
    <t>MTM110416</t>
  </si>
  <si>
    <t>MTM110418</t>
  </si>
  <si>
    <t>MTM110420</t>
  </si>
  <si>
    <t>MTM110432</t>
  </si>
  <si>
    <t>MONROE</t>
  </si>
  <si>
    <t>NOBLE</t>
  </si>
  <si>
    <t>MUSSELSHELL</t>
  </si>
  <si>
    <t>CARBON</t>
  </si>
  <si>
    <t>CHOUTEAU</t>
  </si>
  <si>
    <t>GLACIER</t>
  </si>
  <si>
    <t>MAY 1 2020</t>
  </si>
  <si>
    <t>MSES57372^</t>
  </si>
  <si>
    <t>MSES57386^</t>
  </si>
  <si>
    <t>MSES57371^</t>
  </si>
  <si>
    <t>MSES57368^</t>
  </si>
  <si>
    <t>MSES57369^</t>
  </si>
  <si>
    <t>MSES57370^</t>
  </si>
  <si>
    <t>NMNM121938</t>
  </si>
  <si>
    <t>CHAVES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</si>
</sst>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?_);_(@_)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Times New Roman"/>
      <family val="1"/>
    </font>
    <font>
      <b/>
      <sz val="11"/>
      <color theme="1"/>
      <name val="Cambria"/>
      <family val="1"/>
      <scheme val="major"/>
    </font>
    <font>
      <b/>
      <u/>
      <sz val="18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u/>
      <sz val="10"/>
      <name val="Cambria"/>
      <family val="1"/>
      <scheme val="major"/>
    </font>
    <font>
      <sz val="16"/>
      <color theme="1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0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i/>
      <sz val="9"/>
      <name val="Cambria"/>
      <family val="1"/>
      <scheme val="major"/>
    </font>
    <font>
      <b/>
      <i/>
      <u val="singleAccounting"/>
      <sz val="9"/>
      <name val="Cambria"/>
      <family val="1"/>
      <scheme val="major"/>
    </font>
    <font>
      <b/>
      <sz val="10"/>
      <color rgb="FFFF0000"/>
      <name val="Cambria"/>
      <family val="1"/>
      <scheme val="major"/>
    </font>
    <font>
      <i/>
      <sz val="10"/>
      <color theme="1"/>
      <name val="Cambria"/>
      <family val="1"/>
      <scheme val="major"/>
    </font>
    <font>
      <b/>
      <i/>
      <u val="singleAccounting"/>
      <sz val="10"/>
      <name val="Cambria"/>
      <family val="1"/>
      <scheme val="major"/>
    </font>
    <font>
      <i/>
      <sz val="10"/>
      <name val="Cambria"/>
      <family val="1"/>
      <scheme val="major"/>
    </font>
    <font>
      <sz val="1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7">
    <xf numFmtId="0" fontId="0" fillId="0" borderId="0"/>
    <xf numFmtId="0" fontId="2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0">
    <xf numFmtId="0" fontId="0" fillId="0" borderId="0" xfId="0"/>
    <xf numFmtId="0" fontId="4" fillId="2" borderId="2" xfId="0" applyFont="1" applyFill="1" applyBorder="1"/>
    <xf numFmtId="0" fontId="7" fillId="2" borderId="0" xfId="0" applyFont="1" applyFill="1" applyBorder="1" applyAlignment="1">
      <alignment horizontal="center"/>
    </xf>
    <xf numFmtId="44" fontId="7" fillId="2" borderId="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/>
    <xf numFmtId="0" fontId="7" fillId="2" borderId="0" xfId="0" applyFont="1" applyFill="1" applyBorder="1" applyAlignment="1">
      <alignment horizontal="center"/>
    </xf>
    <xf numFmtId="44" fontId="7" fillId="2" borderId="0" xfId="0" applyNumberFormat="1" applyFont="1" applyFill="1" applyBorder="1" applyAlignment="1">
      <alignment horizontal="center"/>
    </xf>
    <xf numFmtId="0" fontId="7" fillId="2" borderId="2" xfId="0" applyFont="1" applyFill="1" applyBorder="1"/>
    <xf numFmtId="0" fontId="0" fillId="0" borderId="0" xfId="0"/>
    <xf numFmtId="44" fontId="10" fillId="5" borderId="0" xfId="0" applyNumberFormat="1" applyFont="1" applyFill="1"/>
    <xf numFmtId="44" fontId="13" fillId="5" borderId="6" xfId="0" applyNumberFormat="1" applyFont="1" applyFill="1" applyBorder="1"/>
    <xf numFmtId="0" fontId="0" fillId="0" borderId="0" xfId="0"/>
    <xf numFmtId="0" fontId="16" fillId="0" borderId="0" xfId="0" applyFont="1" applyFill="1" applyBorder="1" applyAlignment="1">
      <alignment horizontal="center"/>
    </xf>
    <xf numFmtId="0" fontId="0" fillId="0" borderId="0" xfId="0"/>
    <xf numFmtId="0" fontId="19" fillId="5" borderId="0" xfId="34" applyFont="1" applyFill="1" applyAlignment="1">
      <alignment horizontal="left"/>
    </xf>
    <xf numFmtId="0" fontId="17" fillId="5" borderId="0" xfId="0" applyFont="1" applyFill="1"/>
    <xf numFmtId="0" fontId="19" fillId="0" borderId="0" xfId="34" applyFont="1" applyFill="1" applyAlignment="1">
      <alignment horizontal="left"/>
    </xf>
    <xf numFmtId="0" fontId="0" fillId="0" borderId="0" xfId="0"/>
    <xf numFmtId="0" fontId="10" fillId="0" borderId="0" xfId="0" applyFont="1"/>
    <xf numFmtId="0" fontId="10" fillId="0" borderId="0" xfId="0" applyFont="1" applyFill="1" applyBorder="1"/>
    <xf numFmtId="0" fontId="10" fillId="0" borderId="0" xfId="0" applyFont="1" applyFill="1"/>
    <xf numFmtId="44" fontId="10" fillId="0" borderId="0" xfId="0" applyNumberFormat="1" applyFont="1" applyFill="1"/>
    <xf numFmtId="0" fontId="0" fillId="0" borderId="0" xfId="0"/>
    <xf numFmtId="0" fontId="0" fillId="0" borderId="0" xfId="0"/>
    <xf numFmtId="0" fontId="4" fillId="2" borderId="2" xfId="0" applyFont="1" applyFill="1" applyBorder="1"/>
    <xf numFmtId="0" fontId="7" fillId="2" borderId="0" xfId="0" applyFont="1" applyFill="1" applyBorder="1" applyAlignment="1">
      <alignment horizontal="center"/>
    </xf>
    <xf numFmtId="44" fontId="7" fillId="2" borderId="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7" fillId="2" borderId="2" xfId="0" applyFont="1" applyFill="1" applyBorder="1"/>
    <xf numFmtId="44" fontId="13" fillId="0" borderId="0" xfId="0" applyNumberFormat="1" applyFont="1" applyFill="1" applyBorder="1"/>
    <xf numFmtId="0" fontId="0" fillId="0" borderId="0" xfId="0" applyFill="1" applyBorder="1"/>
    <xf numFmtId="44" fontId="12" fillId="0" borderId="0" xfId="0" applyNumberFormat="1" applyFont="1" applyFill="1" applyBorder="1" applyAlignment="1">
      <alignment horizontal="right"/>
    </xf>
    <xf numFmtId="44" fontId="13" fillId="0" borderId="0" xfId="0" applyNumberFormat="1" applyFont="1" applyFill="1" applyBorder="1" applyAlignment="1">
      <alignment horizontal="right"/>
    </xf>
    <xf numFmtId="164" fontId="9" fillId="0" borderId="0" xfId="34" applyNumberFormat="1" applyFont="1" applyFill="1"/>
    <xf numFmtId="44" fontId="10" fillId="0" borderId="0" xfId="0" applyNumberFormat="1" applyFont="1" applyFill="1"/>
    <xf numFmtId="0" fontId="0" fillId="0" borderId="5" xfId="0" applyBorder="1"/>
    <xf numFmtId="0" fontId="13" fillId="0" borderId="0" xfId="0" applyFont="1" applyFill="1" applyBorder="1"/>
    <xf numFmtId="0" fontId="10" fillId="0" borderId="0" xfId="0" applyFont="1" applyFill="1"/>
    <xf numFmtId="14" fontId="10" fillId="0" borderId="0" xfId="0" applyNumberFormat="1" applyFont="1" applyFill="1"/>
    <xf numFmtId="2" fontId="10" fillId="0" borderId="0" xfId="0" applyNumberFormat="1" applyFont="1" applyFill="1" applyBorder="1" applyAlignment="1">
      <alignment horizontal="right"/>
    </xf>
    <xf numFmtId="0" fontId="0" fillId="0" borderId="0" xfId="0" applyFill="1"/>
    <xf numFmtId="44" fontId="10" fillId="5" borderId="0" xfId="0" applyNumberFormat="1" applyFont="1" applyFill="1"/>
    <xf numFmtId="0" fontId="14" fillId="5" borderId="0" xfId="34" applyFont="1" applyFill="1" applyAlignment="1">
      <alignment horizontal="left"/>
    </xf>
    <xf numFmtId="44" fontId="13" fillId="4" borderId="6" xfId="0" applyNumberFormat="1" applyFont="1" applyFill="1" applyBorder="1"/>
    <xf numFmtId="0" fontId="10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0" fillId="0" borderId="0" xfId="0" applyFont="1" applyFill="1" applyBorder="1"/>
    <xf numFmtId="43" fontId="15" fillId="5" borderId="0" xfId="34" applyNumberFormat="1" applyFont="1" applyFill="1" applyAlignment="1">
      <alignment horizontal="center"/>
    </xf>
    <xf numFmtId="0" fontId="12" fillId="0" borderId="0" xfId="34" applyFont="1" applyFill="1" applyBorder="1"/>
    <xf numFmtId="0" fontId="9" fillId="0" borderId="0" xfId="34" applyFont="1" applyFill="1" applyBorder="1"/>
    <xf numFmtId="14" fontId="9" fillId="0" borderId="0" xfId="34" applyNumberFormat="1" applyFont="1" applyFill="1" applyBorder="1" applyAlignment="1">
      <alignment horizontal="center"/>
    </xf>
    <xf numFmtId="165" fontId="9" fillId="0" borderId="0" xfId="34" applyNumberFormat="1" applyFont="1" applyFill="1" applyBorder="1"/>
    <xf numFmtId="44" fontId="9" fillId="0" borderId="0" xfId="34" applyNumberFormat="1" applyFont="1" applyFill="1" applyBorder="1"/>
    <xf numFmtId="164" fontId="9" fillId="0" borderId="0" xfId="34" applyNumberFormat="1" applyFont="1" applyFill="1" applyBorder="1"/>
    <xf numFmtId="14" fontId="10" fillId="0" borderId="0" xfId="34" applyNumberFormat="1" applyFont="1" applyFill="1" applyBorder="1" applyAlignment="1">
      <alignment horizontal="center"/>
    </xf>
    <xf numFmtId="14" fontId="9" fillId="0" borderId="5" xfId="34" applyNumberFormat="1" applyFont="1" applyFill="1" applyBorder="1" applyAlignment="1">
      <alignment horizontal="center"/>
    </xf>
    <xf numFmtId="0" fontId="12" fillId="0" borderId="5" xfId="34" applyFont="1" applyFill="1" applyBorder="1"/>
    <xf numFmtId="44" fontId="9" fillId="0" borderId="5" xfId="34" applyNumberFormat="1" applyFont="1" applyFill="1" applyBorder="1"/>
    <xf numFmtId="0" fontId="13" fillId="0" borderId="5" xfId="0" applyFont="1" applyFill="1" applyBorder="1"/>
    <xf numFmtId="165" fontId="9" fillId="0" borderId="5" xfId="34" applyNumberFormat="1" applyFont="1" applyFill="1" applyBorder="1"/>
    <xf numFmtId="44" fontId="9" fillId="4" borderId="6" xfId="34" applyNumberFormat="1" applyFont="1" applyFill="1" applyBorder="1"/>
    <xf numFmtId="0" fontId="16" fillId="0" borderId="5" xfId="0" applyFont="1" applyFill="1" applyBorder="1" applyAlignment="1">
      <alignment horizontal="center"/>
    </xf>
    <xf numFmtId="0" fontId="9" fillId="0" borderId="5" xfId="34" applyFont="1" applyFill="1" applyBorder="1"/>
    <xf numFmtId="0" fontId="0" fillId="0" borderId="0" xfId="0"/>
    <xf numFmtId="164" fontId="9" fillId="0" borderId="0" xfId="34" applyNumberFormat="1" applyFont="1"/>
    <xf numFmtId="0" fontId="9" fillId="0" borderId="0" xfId="34" applyFont="1"/>
    <xf numFmtId="165" fontId="9" fillId="0" borderId="0" xfId="34" applyNumberFormat="1" applyFont="1"/>
    <xf numFmtId="0" fontId="13" fillId="0" borderId="0" xfId="0" applyFont="1" applyFill="1" applyBorder="1"/>
    <xf numFmtId="0" fontId="10" fillId="0" borderId="0" xfId="0" applyFont="1"/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/>
    </xf>
    <xf numFmtId="44" fontId="10" fillId="0" borderId="0" xfId="0" applyNumberFormat="1" applyFont="1" applyFill="1"/>
    <xf numFmtId="0" fontId="12" fillId="3" borderId="0" xfId="34" applyFont="1" applyFill="1" applyBorder="1"/>
    <xf numFmtId="0" fontId="12" fillId="3" borderId="4" xfId="34" applyFont="1" applyFill="1" applyBorder="1"/>
    <xf numFmtId="0" fontId="10" fillId="0" borderId="0" xfId="0" applyFont="1" applyFill="1"/>
    <xf numFmtId="0" fontId="0" fillId="0" borderId="0" xfId="0"/>
    <xf numFmtId="14" fontId="9" fillId="0" borderId="0" xfId="34" applyNumberFormat="1" applyFont="1" applyAlignment="1">
      <alignment horizontal="center"/>
    </xf>
    <xf numFmtId="14" fontId="9" fillId="0" borderId="0" xfId="34" applyNumberFormat="1" applyFont="1" applyFill="1" applyBorder="1" applyAlignment="1">
      <alignment horizontal="center"/>
    </xf>
    <xf numFmtId="44" fontId="10" fillId="0" borderId="0" xfId="0" applyNumberFormat="1" applyFont="1" applyFill="1" applyBorder="1"/>
    <xf numFmtId="0" fontId="13" fillId="0" borderId="0" xfId="0" applyFont="1" applyFill="1" applyBorder="1"/>
    <xf numFmtId="0" fontId="10" fillId="0" borderId="0" xfId="0" applyFont="1"/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/>
    </xf>
    <xf numFmtId="2" fontId="10" fillId="0" borderId="0" xfId="0" applyNumberFormat="1" applyFon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Alignment="1">
      <alignment horizontal="right"/>
    </xf>
    <xf numFmtId="14" fontId="10" fillId="0" borderId="0" xfId="0" applyNumberFormat="1" applyFont="1" applyFill="1" applyAlignment="1">
      <alignment horizontal="center"/>
    </xf>
    <xf numFmtId="14" fontId="10" fillId="0" borderId="0" xfId="0" applyNumberFormat="1" applyFont="1" applyFill="1" applyBorder="1" applyAlignment="1">
      <alignment horizontal="center"/>
    </xf>
    <xf numFmtId="0" fontId="12" fillId="0" borderId="0" xfId="34" applyFont="1" applyFill="1" applyBorder="1"/>
    <xf numFmtId="44" fontId="20" fillId="0" borderId="0" xfId="34" applyNumberFormat="1" applyFont="1" applyFill="1" applyBorder="1"/>
    <xf numFmtId="44" fontId="7" fillId="0" borderId="0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14" fontId="10" fillId="0" borderId="0" xfId="0" applyNumberFormat="1" applyFont="1" applyAlignment="1">
      <alignment horizontal="center"/>
    </xf>
    <xf numFmtId="0" fontId="13" fillId="3" borderId="0" xfId="34" applyFont="1" applyFill="1"/>
    <xf numFmtId="44" fontId="9" fillId="0" borderId="0" xfId="34" applyNumberFormat="1" applyFont="1"/>
    <xf numFmtId="0" fontId="5" fillId="2" borderId="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3" fontId="18" fillId="5" borderId="0" xfId="34" applyNumberFormat="1" applyFont="1" applyFill="1" applyAlignment="1">
      <alignment horizontal="center"/>
    </xf>
    <xf numFmtId="43" fontId="15" fillId="5" borderId="0" xfId="34" applyNumberFormat="1" applyFont="1" applyFill="1" applyAlignment="1">
      <alignment horizontal="center"/>
    </xf>
    <xf numFmtId="0" fontId="1" fillId="0" borderId="0" xfId="0" applyFont="1"/>
    <xf numFmtId="44" fontId="9" fillId="0" borderId="0" xfId="34" applyNumberFormat="1" applyFont="1" applyAlignment="1">
      <alignment horizontal="center"/>
    </xf>
    <xf numFmtId="0" fontId="13" fillId="0" borderId="0" xfId="34" applyFont="1" applyFill="1"/>
    <xf numFmtId="0" fontId="1" fillId="0" borderId="0" xfId="0" applyFont="1" applyFill="1"/>
    <xf numFmtId="0" fontId="0" fillId="0" borderId="0" xfId="0" applyBorder="1"/>
    <xf numFmtId="0" fontId="13" fillId="0" borderId="0" xfId="34" applyFont="1" applyFill="1" applyBorder="1"/>
  </cellXfs>
  <cellStyles count="37">
    <cellStyle name="Currency 2" xfId="3" xr:uid="{00000000-0005-0000-0000-000000000000}"/>
    <cellStyle name="Currency 2 2" xfId="5" xr:uid="{00000000-0005-0000-0000-000001000000}"/>
    <cellStyle name="Currency 3" xfId="2" xr:uid="{00000000-0005-0000-0000-000002000000}"/>
    <cellStyle name="Currency 3 2" xfId="6" xr:uid="{00000000-0005-0000-0000-000003000000}"/>
    <cellStyle name="Currency 3 3" xfId="12" xr:uid="{00000000-0005-0000-0000-000004000000}"/>
    <cellStyle name="Currency 3 3 2" xfId="15" xr:uid="{00000000-0005-0000-0000-000005000000}"/>
    <cellStyle name="Currency 3 3 3" xfId="19" xr:uid="{00000000-0005-0000-0000-000006000000}"/>
    <cellStyle name="Currency 3 3 3 2" xfId="27" xr:uid="{00000000-0005-0000-0000-000007000000}"/>
    <cellStyle name="Currency 3 4" xfId="20" xr:uid="{00000000-0005-0000-0000-000008000000}"/>
    <cellStyle name="Currency 3 4 2" xfId="28" xr:uid="{00000000-0005-0000-0000-000009000000}"/>
    <cellStyle name="Currency 4" xfId="7" xr:uid="{00000000-0005-0000-0000-00000A000000}"/>
    <cellStyle name="Currency 5" xfId="26" xr:uid="{00000000-0005-0000-0000-00000B000000}"/>
    <cellStyle name="Currency 5 2" xfId="35" xr:uid="{00000000-0005-0000-0000-00000C000000}"/>
    <cellStyle name="Normal" xfId="0" builtinId="0"/>
    <cellStyle name="Normal 2" xfId="1" xr:uid="{00000000-0005-0000-0000-00000E000000}"/>
    <cellStyle name="Normal 2 2" xfId="8" xr:uid="{00000000-0005-0000-0000-00000F000000}"/>
    <cellStyle name="Normal 2 3" xfId="13" xr:uid="{00000000-0005-0000-0000-000010000000}"/>
    <cellStyle name="Normal 2 3 2" xfId="16" xr:uid="{00000000-0005-0000-0000-000011000000}"/>
    <cellStyle name="Normal 2 3 3" xfId="21" xr:uid="{00000000-0005-0000-0000-000012000000}"/>
    <cellStyle name="Normal 2 3 3 2" xfId="29" xr:uid="{00000000-0005-0000-0000-000013000000}"/>
    <cellStyle name="Normal 2 4" xfId="22" xr:uid="{00000000-0005-0000-0000-000014000000}"/>
    <cellStyle name="Normal 2 4 2" xfId="30" xr:uid="{00000000-0005-0000-0000-000015000000}"/>
    <cellStyle name="Normal 3" xfId="9" xr:uid="{00000000-0005-0000-0000-000016000000}"/>
    <cellStyle name="Normal 4" xfId="18" xr:uid="{00000000-0005-0000-0000-000017000000}"/>
    <cellStyle name="Normal 5" xfId="25" xr:uid="{00000000-0005-0000-0000-000018000000}"/>
    <cellStyle name="Normal 5 2" xfId="34" xr:uid="{00000000-0005-0000-0000-000019000000}"/>
    <cellStyle name="Percent 2" xfId="4" xr:uid="{00000000-0005-0000-0000-00001A000000}"/>
    <cellStyle name="Percent 2 2" xfId="10" xr:uid="{00000000-0005-0000-0000-00001B000000}"/>
    <cellStyle name="Percent 2 3" xfId="14" xr:uid="{00000000-0005-0000-0000-00001C000000}"/>
    <cellStyle name="Percent 2 3 2" xfId="17" xr:uid="{00000000-0005-0000-0000-00001D000000}"/>
    <cellStyle name="Percent 2 3 3" xfId="23" xr:uid="{00000000-0005-0000-0000-00001E000000}"/>
    <cellStyle name="Percent 2 3 3 2" xfId="32" xr:uid="{00000000-0005-0000-0000-00001F000000}"/>
    <cellStyle name="Percent 2 4" xfId="24" xr:uid="{00000000-0005-0000-0000-000020000000}"/>
    <cellStyle name="Percent 2 4 2" xfId="33" xr:uid="{00000000-0005-0000-0000-000021000000}"/>
    <cellStyle name="Percent 3" xfId="11" xr:uid="{00000000-0005-0000-0000-000022000000}"/>
    <cellStyle name="Percent 4" xfId="31" xr:uid="{00000000-0005-0000-0000-000023000000}"/>
    <cellStyle name="Percent 4 2" xfId="36" xr:uid="{00000000-0005-0000-0000-00002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M238"/>
  <sheetViews>
    <sheetView tabSelected="1" zoomScale="90" zoomScaleNormal="90" workbookViewId="0">
      <pane ySplit="5" topLeftCell="A6" activePane="bottomLeft" state="frozen"/>
      <selection pane="bottomLeft" activeCell="N104" sqref="N104"/>
    </sheetView>
  </sheetViews>
  <sheetFormatPr defaultRowHeight="15" x14ac:dyDescent="0.25"/>
  <cols>
    <col min="1" max="1" width="19.7109375" customWidth="1"/>
    <col min="2" max="2" width="20.85546875" customWidth="1"/>
    <col min="3" max="3" width="16.42578125" customWidth="1"/>
    <col min="4" max="4" width="18.5703125" customWidth="1"/>
    <col min="5" max="5" width="16.5703125" customWidth="1"/>
    <col min="6" max="6" width="16.140625" customWidth="1"/>
    <col min="7" max="7" width="14.85546875" customWidth="1"/>
    <col min="8" max="8" width="22.42578125" customWidth="1"/>
    <col min="10" max="10" width="14.42578125" customWidth="1"/>
    <col min="11" max="11" width="20.85546875" customWidth="1"/>
    <col min="12" max="12" width="16.85546875" customWidth="1"/>
    <col min="13" max="13" width="20.140625" customWidth="1"/>
  </cols>
  <sheetData>
    <row r="1" spans="1:13" ht="22.5" x14ac:dyDescent="0.3">
      <c r="A1" s="96" t="s">
        <v>0</v>
      </c>
      <c r="B1" s="97"/>
      <c r="C1" s="97"/>
      <c r="D1" s="97"/>
      <c r="E1" s="97"/>
      <c r="F1" s="97"/>
      <c r="G1" s="97"/>
      <c r="H1" s="97"/>
    </row>
    <row r="2" spans="1:13" ht="20.25" x14ac:dyDescent="0.3">
      <c r="A2" s="98" t="s">
        <v>1</v>
      </c>
      <c r="B2" s="99"/>
      <c r="C2" s="99"/>
      <c r="D2" s="99"/>
      <c r="E2" s="99"/>
      <c r="F2" s="99"/>
      <c r="G2" s="99"/>
      <c r="H2" s="99"/>
    </row>
    <row r="3" spans="1:13" ht="15.75" x14ac:dyDescent="0.25">
      <c r="A3" s="100" t="s">
        <v>234</v>
      </c>
      <c r="B3" s="101"/>
      <c r="C3" s="101"/>
      <c r="D3" s="101"/>
      <c r="E3" s="101"/>
      <c r="F3" s="101"/>
      <c r="G3" s="101"/>
      <c r="H3" s="101"/>
    </row>
    <row r="4" spans="1:13" x14ac:dyDescent="0.25">
      <c r="A4" s="1"/>
      <c r="B4" s="3"/>
      <c r="C4" s="3"/>
      <c r="D4" s="2" t="s">
        <v>9</v>
      </c>
      <c r="E4" s="2" t="s">
        <v>2</v>
      </c>
      <c r="F4" s="3" t="s">
        <v>3</v>
      </c>
      <c r="G4" s="3" t="s">
        <v>14</v>
      </c>
      <c r="H4" s="4" t="s">
        <v>12</v>
      </c>
    </row>
    <row r="5" spans="1:13" x14ac:dyDescent="0.25">
      <c r="A5" s="8" t="s">
        <v>4</v>
      </c>
      <c r="B5" s="7" t="s">
        <v>5</v>
      </c>
      <c r="C5" s="7" t="s">
        <v>6</v>
      </c>
      <c r="D5" s="6" t="s">
        <v>10</v>
      </c>
      <c r="E5" s="6" t="s">
        <v>7</v>
      </c>
      <c r="F5" s="7" t="s">
        <v>8</v>
      </c>
      <c r="G5" s="3" t="s">
        <v>5</v>
      </c>
      <c r="H5" s="4" t="s">
        <v>13</v>
      </c>
    </row>
    <row r="6" spans="1:13" x14ac:dyDescent="0.25">
      <c r="A6" s="73" t="s">
        <v>22</v>
      </c>
      <c r="B6" s="66" t="s">
        <v>158</v>
      </c>
      <c r="C6" s="66" t="s">
        <v>17</v>
      </c>
      <c r="D6" s="77">
        <v>44317</v>
      </c>
      <c r="E6" s="67">
        <v>734.12</v>
      </c>
      <c r="F6" s="90">
        <v>1470</v>
      </c>
      <c r="G6" s="30"/>
      <c r="H6" s="70"/>
      <c r="I6" s="47"/>
      <c r="J6" s="19"/>
      <c r="K6" s="19"/>
    </row>
    <row r="7" spans="1:13" s="14" customFormat="1" x14ac:dyDescent="0.25">
      <c r="A7" s="73" t="s">
        <v>23</v>
      </c>
      <c r="B7" s="66" t="s">
        <v>158</v>
      </c>
      <c r="C7" s="66" t="s">
        <v>17</v>
      </c>
      <c r="D7" s="77">
        <v>44317</v>
      </c>
      <c r="E7" s="67">
        <v>34.549999999999997</v>
      </c>
      <c r="F7" s="90">
        <v>70</v>
      </c>
      <c r="G7" s="30"/>
      <c r="H7" s="70"/>
      <c r="I7" s="47"/>
      <c r="J7" s="19"/>
      <c r="K7" s="19"/>
    </row>
    <row r="8" spans="1:13" s="5" customFormat="1" x14ac:dyDescent="0.25">
      <c r="A8" s="73" t="s">
        <v>104</v>
      </c>
      <c r="B8" s="66" t="s">
        <v>158</v>
      </c>
      <c r="C8" s="66" t="s">
        <v>17</v>
      </c>
      <c r="D8" s="77">
        <v>44682</v>
      </c>
      <c r="E8" s="65">
        <v>1021.03</v>
      </c>
      <c r="F8" s="90">
        <v>2044</v>
      </c>
      <c r="G8" s="30">
        <f>SUM(F6:F8)</f>
        <v>3584</v>
      </c>
      <c r="H8" s="83"/>
      <c r="I8" s="47"/>
      <c r="M8" s="106"/>
    </row>
    <row r="9" spans="1:13" s="76" customFormat="1" ht="16.5" x14ac:dyDescent="0.35">
      <c r="A9" s="73"/>
      <c r="B9" s="66"/>
      <c r="C9" s="66"/>
      <c r="D9" s="77"/>
      <c r="E9" s="65"/>
      <c r="F9" s="90"/>
      <c r="G9" s="80"/>
      <c r="H9" s="83"/>
      <c r="I9" s="82"/>
      <c r="J9" s="102" t="s">
        <v>18</v>
      </c>
      <c r="K9" s="102"/>
      <c r="M9" s="106"/>
    </row>
    <row r="10" spans="1:13" s="64" customFormat="1" ht="16.5" x14ac:dyDescent="0.35">
      <c r="A10" s="73" t="s">
        <v>109</v>
      </c>
      <c r="B10" s="66" t="s">
        <v>16</v>
      </c>
      <c r="C10" s="66" t="s">
        <v>17</v>
      </c>
      <c r="D10" s="77">
        <v>44682</v>
      </c>
      <c r="E10" s="65">
        <v>320</v>
      </c>
      <c r="F10" s="90">
        <v>640</v>
      </c>
      <c r="G10" s="30"/>
      <c r="H10" s="83"/>
      <c r="I10" s="70"/>
      <c r="J10" s="48" t="s">
        <v>6</v>
      </c>
      <c r="K10" s="48" t="s">
        <v>202</v>
      </c>
      <c r="M10" s="106"/>
    </row>
    <row r="11" spans="1:13" s="18" customFormat="1" x14ac:dyDescent="0.25">
      <c r="A11" s="73" t="s">
        <v>105</v>
      </c>
      <c r="B11" s="66" t="s">
        <v>16</v>
      </c>
      <c r="C11" s="66" t="s">
        <v>17</v>
      </c>
      <c r="D11" s="77">
        <v>44682</v>
      </c>
      <c r="E11" s="65">
        <v>1807.54</v>
      </c>
      <c r="F11" s="90">
        <v>3616</v>
      </c>
      <c r="G11" s="30"/>
      <c r="H11" s="71"/>
      <c r="I11" s="47"/>
      <c r="J11" s="15" t="s">
        <v>17</v>
      </c>
      <c r="K11" s="10">
        <f>SUMIF($C$6:$C$230,"ALABAMA",$F$6:$F$230)</f>
        <v>19042</v>
      </c>
      <c r="M11" s="106"/>
    </row>
    <row r="12" spans="1:13" s="14" customFormat="1" x14ac:dyDescent="0.25">
      <c r="A12" s="73" t="s">
        <v>107</v>
      </c>
      <c r="B12" s="66" t="s">
        <v>16</v>
      </c>
      <c r="C12" s="66" t="s">
        <v>17</v>
      </c>
      <c r="D12" s="77">
        <v>44682</v>
      </c>
      <c r="E12" s="65">
        <v>1805.85</v>
      </c>
      <c r="F12" s="90">
        <v>3612</v>
      </c>
      <c r="G12" s="80"/>
      <c r="H12" s="45"/>
      <c r="I12" s="47"/>
      <c r="J12" s="15" t="s">
        <v>180</v>
      </c>
      <c r="K12" s="10">
        <f>SUMIF($C$6:$C$230,"ARKANSAS",$F$6:$F$230)</f>
        <v>8304</v>
      </c>
      <c r="M12" s="106"/>
    </row>
    <row r="13" spans="1:13" x14ac:dyDescent="0.25">
      <c r="A13" s="73" t="s">
        <v>108</v>
      </c>
      <c r="B13" s="66" t="s">
        <v>16</v>
      </c>
      <c r="C13" s="66" t="s">
        <v>17</v>
      </c>
      <c r="D13" s="77">
        <v>44682</v>
      </c>
      <c r="E13" s="65">
        <v>1678.2</v>
      </c>
      <c r="F13" s="90">
        <v>3358</v>
      </c>
      <c r="G13" s="30"/>
      <c r="H13" s="71"/>
      <c r="I13" s="47"/>
      <c r="J13" s="16" t="s">
        <v>181</v>
      </c>
      <c r="K13" s="10">
        <f>SUMIF($C$6:$C$230,"KENTUCKY",$F$6:$F$230)</f>
        <v>7672</v>
      </c>
      <c r="M13" s="106"/>
    </row>
    <row r="14" spans="1:13" s="14" customFormat="1" x14ac:dyDescent="0.25">
      <c r="A14" s="73" t="s">
        <v>106</v>
      </c>
      <c r="B14" s="66" t="s">
        <v>16</v>
      </c>
      <c r="C14" s="66" t="s">
        <v>17</v>
      </c>
      <c r="D14" s="77">
        <v>44682</v>
      </c>
      <c r="E14" s="65">
        <v>90.54</v>
      </c>
      <c r="F14" s="90">
        <v>182</v>
      </c>
      <c r="G14" s="30">
        <f>SUM(F10:F14)</f>
        <v>11408</v>
      </c>
      <c r="H14" s="83"/>
      <c r="I14" s="47"/>
      <c r="J14" s="15" t="s">
        <v>11</v>
      </c>
      <c r="K14" s="10">
        <f>SUMIF($C$6:$C$230,"LOUISIANA",$F$6:$F$230)</f>
        <v>127084</v>
      </c>
      <c r="M14" s="106"/>
    </row>
    <row r="15" spans="1:13" s="76" customFormat="1" x14ac:dyDescent="0.25">
      <c r="A15" s="73"/>
      <c r="B15" s="66"/>
      <c r="C15" s="66"/>
      <c r="D15" s="77"/>
      <c r="E15" s="65"/>
      <c r="F15" s="90"/>
      <c r="G15" s="30"/>
      <c r="H15" s="83"/>
      <c r="I15" s="82"/>
      <c r="J15" s="15" t="s">
        <v>15</v>
      </c>
      <c r="K15" s="10">
        <f>SUMIF($C$6:$C$230,"MICHIGAN",$F$6:$F$230)</f>
        <v>320</v>
      </c>
      <c r="M15" s="106"/>
    </row>
    <row r="16" spans="1:13" s="9" customFormat="1" x14ac:dyDescent="0.25">
      <c r="A16" s="73" t="s">
        <v>110</v>
      </c>
      <c r="B16" s="66" t="s">
        <v>171</v>
      </c>
      <c r="C16" s="66" t="s">
        <v>17</v>
      </c>
      <c r="D16" s="77">
        <v>44682</v>
      </c>
      <c r="E16" s="65">
        <v>1664.6</v>
      </c>
      <c r="F16" s="90">
        <v>3330</v>
      </c>
      <c r="G16" s="82"/>
      <c r="H16" s="82"/>
      <c r="I16" s="47"/>
      <c r="J16" s="15" t="s">
        <v>182</v>
      </c>
      <c r="K16" s="10">
        <f>SUMIF($C$6:$C$230,"MISSISSIPPI",$F$6:$F$230)</f>
        <v>102786</v>
      </c>
      <c r="M16" s="106"/>
    </row>
    <row r="17" spans="1:13" s="64" customFormat="1" x14ac:dyDescent="0.25">
      <c r="A17" s="73" t="s">
        <v>111</v>
      </c>
      <c r="B17" s="66" t="s">
        <v>171</v>
      </c>
      <c r="C17" s="66" t="s">
        <v>17</v>
      </c>
      <c r="D17" s="77">
        <v>44682</v>
      </c>
      <c r="E17" s="65">
        <v>80</v>
      </c>
      <c r="F17" s="90">
        <v>160</v>
      </c>
      <c r="G17" s="30"/>
      <c r="H17" s="83"/>
      <c r="I17" s="70"/>
      <c r="J17" s="15" t="s">
        <v>19</v>
      </c>
      <c r="K17" s="10">
        <f>SUMIF($C$6:$C$230,"NEW MEXICO",$F$6:$F$230)</f>
        <v>2720</v>
      </c>
      <c r="M17" s="106"/>
    </row>
    <row r="18" spans="1:13" x14ac:dyDescent="0.25">
      <c r="A18" s="73" t="s">
        <v>147</v>
      </c>
      <c r="B18" s="66" t="s">
        <v>171</v>
      </c>
      <c r="C18" s="66" t="s">
        <v>17</v>
      </c>
      <c r="D18" s="77">
        <v>45413</v>
      </c>
      <c r="E18" s="65">
        <v>80</v>
      </c>
      <c r="F18" s="90">
        <v>160</v>
      </c>
      <c r="G18" s="30">
        <f>SUM(F16:F18)</f>
        <v>3650</v>
      </c>
      <c r="H18" s="82"/>
      <c r="I18" s="47"/>
      <c r="J18" s="15" t="s">
        <v>20</v>
      </c>
      <c r="K18" s="10">
        <f>SUMIF($C$6:$C$230,"OKLAHOMA",$F$6:$F$230)</f>
        <v>0</v>
      </c>
      <c r="M18" s="106"/>
    </row>
    <row r="19" spans="1:13" s="76" customFormat="1" x14ac:dyDescent="0.25">
      <c r="A19" s="73"/>
      <c r="B19" s="66"/>
      <c r="C19" s="66"/>
      <c r="D19" s="77"/>
      <c r="E19" s="65"/>
      <c r="F19" s="90"/>
      <c r="G19" s="80"/>
      <c r="H19" s="82"/>
      <c r="I19" s="82"/>
      <c r="J19" s="15" t="s">
        <v>21</v>
      </c>
      <c r="K19" s="10">
        <f>SUMIF($C$6:$C$230,"TEXAS",$F$6:$F$230)</f>
        <v>0</v>
      </c>
      <c r="M19" s="106"/>
    </row>
    <row r="20" spans="1:13" ht="15.75" thickBot="1" x14ac:dyDescent="0.3">
      <c r="A20" s="73" t="s">
        <v>112</v>
      </c>
      <c r="B20" s="66" t="s">
        <v>172</v>
      </c>
      <c r="C20" s="66" t="s">
        <v>17</v>
      </c>
      <c r="D20" s="77">
        <v>44682</v>
      </c>
      <c r="E20" s="65">
        <v>200</v>
      </c>
      <c r="F20" s="90">
        <v>400</v>
      </c>
      <c r="G20" s="30">
        <f>F20</f>
        <v>400</v>
      </c>
      <c r="H20" s="82"/>
      <c r="I20" s="47"/>
      <c r="J20" s="15"/>
      <c r="K20" s="11">
        <f>SUM(K11:K19)</f>
        <v>267928</v>
      </c>
      <c r="M20" s="106"/>
    </row>
    <row r="21" spans="1:13" s="76" customFormat="1" ht="15.75" thickTop="1" x14ac:dyDescent="0.25">
      <c r="A21" s="73"/>
      <c r="B21" s="66"/>
      <c r="C21" s="66"/>
      <c r="D21" s="77"/>
      <c r="E21" s="65"/>
      <c r="F21" s="90"/>
      <c r="G21" s="30"/>
      <c r="H21" s="82"/>
      <c r="I21" s="82"/>
      <c r="M21" s="106"/>
    </row>
    <row r="22" spans="1:13" s="9" customFormat="1" x14ac:dyDescent="0.25">
      <c r="A22" s="73" t="s">
        <v>24</v>
      </c>
      <c r="B22" s="66" t="s">
        <v>159</v>
      </c>
      <c r="C22" s="66" t="s">
        <v>180</v>
      </c>
      <c r="D22" s="77">
        <v>44317</v>
      </c>
      <c r="E22" s="67">
        <v>74</v>
      </c>
      <c r="F22" s="90">
        <v>148</v>
      </c>
      <c r="G22" s="30"/>
      <c r="H22" s="13"/>
      <c r="I22" s="47"/>
      <c r="M22" s="106"/>
    </row>
    <row r="23" spans="1:13" s="64" customFormat="1" x14ac:dyDescent="0.25">
      <c r="A23" s="73" t="s">
        <v>25</v>
      </c>
      <c r="B23" s="66" t="s">
        <v>159</v>
      </c>
      <c r="C23" s="66" t="s">
        <v>180</v>
      </c>
      <c r="D23" s="77">
        <v>44317</v>
      </c>
      <c r="E23" s="67">
        <v>75.97</v>
      </c>
      <c r="F23" s="90">
        <v>152</v>
      </c>
      <c r="G23" s="30">
        <f>SUM(F22:F23)</f>
        <v>300</v>
      </c>
      <c r="H23" s="82"/>
      <c r="I23" s="70"/>
      <c r="M23" s="106"/>
    </row>
    <row r="24" spans="1:13" s="76" customFormat="1" x14ac:dyDescent="0.25">
      <c r="A24" s="73"/>
      <c r="B24" s="66"/>
      <c r="C24" s="66"/>
      <c r="D24" s="77"/>
      <c r="E24" s="67"/>
      <c r="F24" s="90"/>
      <c r="G24" s="30"/>
      <c r="H24" s="82"/>
      <c r="I24" s="82"/>
      <c r="M24" s="106"/>
    </row>
    <row r="25" spans="1:13" x14ac:dyDescent="0.25">
      <c r="A25" s="73" t="s">
        <v>26</v>
      </c>
      <c r="B25" s="66" t="s">
        <v>160</v>
      </c>
      <c r="C25" s="66" t="s">
        <v>180</v>
      </c>
      <c r="D25" s="77">
        <v>44317</v>
      </c>
      <c r="E25" s="67">
        <v>62.454999999999998</v>
      </c>
      <c r="F25" s="90">
        <v>126</v>
      </c>
      <c r="G25" s="80"/>
      <c r="H25" s="13"/>
      <c r="I25" s="47"/>
      <c r="M25" s="106"/>
    </row>
    <row r="26" spans="1:13" s="64" customFormat="1" x14ac:dyDescent="0.25">
      <c r="A26" s="73" t="s">
        <v>27</v>
      </c>
      <c r="B26" s="66" t="s">
        <v>160</v>
      </c>
      <c r="C26" s="66" t="s">
        <v>180</v>
      </c>
      <c r="D26" s="77">
        <v>44317</v>
      </c>
      <c r="E26" s="67">
        <v>79</v>
      </c>
      <c r="F26" s="90">
        <v>158</v>
      </c>
      <c r="G26" s="30"/>
      <c r="H26" s="13"/>
      <c r="I26" s="70"/>
      <c r="M26" s="106"/>
    </row>
    <row r="27" spans="1:13" s="14" customFormat="1" x14ac:dyDescent="0.25">
      <c r="A27" s="73" t="s">
        <v>28</v>
      </c>
      <c r="B27" s="66" t="s">
        <v>160</v>
      </c>
      <c r="C27" s="66" t="s">
        <v>180</v>
      </c>
      <c r="D27" s="77">
        <v>44317</v>
      </c>
      <c r="E27" s="67">
        <v>40</v>
      </c>
      <c r="F27" s="90">
        <v>80</v>
      </c>
      <c r="G27" s="30"/>
      <c r="H27" s="83"/>
      <c r="I27" s="47"/>
      <c r="M27" s="106"/>
    </row>
    <row r="28" spans="1:13" x14ac:dyDescent="0.25">
      <c r="A28" s="73" t="s">
        <v>29</v>
      </c>
      <c r="B28" s="66" t="s">
        <v>160</v>
      </c>
      <c r="C28" s="66" t="s">
        <v>180</v>
      </c>
      <c r="D28" s="77">
        <v>44317</v>
      </c>
      <c r="E28" s="67">
        <v>20</v>
      </c>
      <c r="F28" s="90">
        <v>40</v>
      </c>
      <c r="G28" s="80"/>
      <c r="H28" s="83"/>
      <c r="I28" s="47"/>
      <c r="M28" s="106"/>
    </row>
    <row r="29" spans="1:13" s="64" customFormat="1" x14ac:dyDescent="0.25">
      <c r="A29" s="73" t="s">
        <v>30</v>
      </c>
      <c r="B29" s="66" t="s">
        <v>160</v>
      </c>
      <c r="C29" s="66" t="s">
        <v>180</v>
      </c>
      <c r="D29" s="77">
        <v>44317</v>
      </c>
      <c r="E29" s="67">
        <v>640</v>
      </c>
      <c r="F29" s="90">
        <v>1280</v>
      </c>
      <c r="G29" s="30">
        <f>SUM(F25:F29)</f>
        <v>1684</v>
      </c>
      <c r="H29" s="13"/>
      <c r="I29" s="70"/>
      <c r="M29" s="106"/>
    </row>
    <row r="30" spans="1:13" s="76" customFormat="1" x14ac:dyDescent="0.25">
      <c r="A30" s="73"/>
      <c r="B30" s="66"/>
      <c r="C30" s="66"/>
      <c r="D30" s="77"/>
      <c r="E30" s="67"/>
      <c r="F30" s="90"/>
      <c r="G30" s="30"/>
      <c r="H30" s="13"/>
      <c r="I30" s="82"/>
      <c r="M30" s="106"/>
    </row>
    <row r="31" spans="1:13" x14ac:dyDescent="0.25">
      <c r="A31" s="73" t="s">
        <v>31</v>
      </c>
      <c r="B31" s="66" t="s">
        <v>161</v>
      </c>
      <c r="C31" s="66" t="s">
        <v>180</v>
      </c>
      <c r="D31" s="77">
        <v>44317</v>
      </c>
      <c r="E31" s="67">
        <v>558.03</v>
      </c>
      <c r="F31" s="90">
        <v>1118</v>
      </c>
      <c r="G31" s="79"/>
      <c r="H31" s="47"/>
      <c r="I31" s="47"/>
      <c r="J31" s="19"/>
      <c r="K31" s="19"/>
      <c r="M31" s="106"/>
    </row>
    <row r="32" spans="1:13" s="9" customFormat="1" x14ac:dyDescent="0.25">
      <c r="A32" s="73" t="s">
        <v>32</v>
      </c>
      <c r="B32" s="66" t="s">
        <v>161</v>
      </c>
      <c r="C32" s="66" t="s">
        <v>180</v>
      </c>
      <c r="D32" s="77">
        <v>44317</v>
      </c>
      <c r="E32" s="67">
        <v>12.4</v>
      </c>
      <c r="F32" s="90">
        <v>26</v>
      </c>
      <c r="G32" s="82"/>
      <c r="H32" s="47"/>
      <c r="I32" s="47"/>
      <c r="J32" s="19"/>
      <c r="K32" s="19"/>
      <c r="M32" s="106"/>
    </row>
    <row r="33" spans="1:13" s="18" customFormat="1" x14ac:dyDescent="0.25">
      <c r="A33" s="73" t="s">
        <v>33</v>
      </c>
      <c r="B33" s="66" t="s">
        <v>161</v>
      </c>
      <c r="C33" s="66" t="s">
        <v>180</v>
      </c>
      <c r="D33" s="77">
        <v>44317</v>
      </c>
      <c r="E33" s="67">
        <v>157.47</v>
      </c>
      <c r="F33" s="90">
        <v>316</v>
      </c>
      <c r="G33" s="30"/>
      <c r="H33" s="83"/>
      <c r="I33" s="47"/>
      <c r="J33" s="19"/>
      <c r="K33" s="19"/>
      <c r="M33" s="106"/>
    </row>
    <row r="34" spans="1:13" x14ac:dyDescent="0.25">
      <c r="A34" s="73" t="s">
        <v>34</v>
      </c>
      <c r="B34" s="66" t="s">
        <v>161</v>
      </c>
      <c r="C34" s="66" t="s">
        <v>180</v>
      </c>
      <c r="D34" s="77">
        <v>44317</v>
      </c>
      <c r="E34" s="67">
        <v>40</v>
      </c>
      <c r="F34" s="90">
        <v>80</v>
      </c>
      <c r="G34" s="30"/>
      <c r="H34" s="83"/>
      <c r="I34" s="47"/>
      <c r="J34" s="17"/>
      <c r="K34" s="22"/>
      <c r="M34" s="106"/>
    </row>
    <row r="35" spans="1:13" s="12" customFormat="1" x14ac:dyDescent="0.25">
      <c r="A35" s="73" t="s">
        <v>35</v>
      </c>
      <c r="B35" s="66" t="s">
        <v>161</v>
      </c>
      <c r="C35" s="66" t="s">
        <v>180</v>
      </c>
      <c r="D35" s="77">
        <v>44317</v>
      </c>
      <c r="E35" s="67">
        <v>522.16999999999996</v>
      </c>
      <c r="F35" s="90">
        <v>1046</v>
      </c>
      <c r="G35" s="80"/>
      <c r="H35" s="83"/>
      <c r="I35" s="47"/>
      <c r="J35" s="17"/>
      <c r="K35" s="22"/>
      <c r="M35" s="106"/>
    </row>
    <row r="36" spans="1:13" s="64" customFormat="1" x14ac:dyDescent="0.25">
      <c r="A36" s="73" t="s">
        <v>36</v>
      </c>
      <c r="B36" s="66" t="s">
        <v>161</v>
      </c>
      <c r="C36" s="66" t="s">
        <v>180</v>
      </c>
      <c r="D36" s="77">
        <v>44317</v>
      </c>
      <c r="E36" s="67">
        <v>767.1</v>
      </c>
      <c r="F36" s="90">
        <v>1536</v>
      </c>
      <c r="G36" s="30"/>
      <c r="H36" s="13"/>
      <c r="I36" s="70"/>
      <c r="J36" s="17"/>
      <c r="K36" s="72"/>
      <c r="M36" s="106"/>
    </row>
    <row r="37" spans="1:13" s="9" customFormat="1" x14ac:dyDescent="0.25">
      <c r="A37" s="73" t="s">
        <v>37</v>
      </c>
      <c r="B37" s="66" t="s">
        <v>161</v>
      </c>
      <c r="C37" s="66" t="s">
        <v>180</v>
      </c>
      <c r="D37" s="77">
        <v>44317</v>
      </c>
      <c r="E37" s="67">
        <v>358.3</v>
      </c>
      <c r="F37" s="90">
        <v>718</v>
      </c>
      <c r="G37" s="30"/>
      <c r="H37" s="13"/>
      <c r="I37" s="47"/>
      <c r="J37" s="17"/>
      <c r="K37" s="21"/>
      <c r="M37" s="106"/>
    </row>
    <row r="38" spans="1:13" x14ac:dyDescent="0.25">
      <c r="A38" s="73" t="s">
        <v>38</v>
      </c>
      <c r="B38" s="66" t="s">
        <v>161</v>
      </c>
      <c r="C38" s="66" t="s">
        <v>180</v>
      </c>
      <c r="D38" s="77">
        <v>44317</v>
      </c>
      <c r="E38" s="67">
        <v>80</v>
      </c>
      <c r="F38" s="90">
        <v>160</v>
      </c>
      <c r="G38" s="30">
        <f>SUM(F31:F38)</f>
        <v>5000</v>
      </c>
      <c r="H38" s="13"/>
      <c r="I38" s="47"/>
      <c r="J38" s="19"/>
      <c r="K38" s="19"/>
      <c r="M38" s="106"/>
    </row>
    <row r="39" spans="1:13" s="76" customFormat="1" x14ac:dyDescent="0.25">
      <c r="A39" s="73"/>
      <c r="B39" s="66"/>
      <c r="C39" s="66"/>
      <c r="D39" s="77"/>
      <c r="E39" s="67"/>
      <c r="F39" s="90"/>
      <c r="G39" s="80"/>
      <c r="H39" s="13"/>
      <c r="I39" s="82"/>
      <c r="J39" s="81"/>
      <c r="K39" s="81"/>
      <c r="M39" s="106"/>
    </row>
    <row r="40" spans="1:13" s="18" customFormat="1" x14ac:dyDescent="0.25">
      <c r="A40" s="73" t="s">
        <v>148</v>
      </c>
      <c r="B40" s="66" t="s">
        <v>176</v>
      </c>
      <c r="C40" s="66" t="s">
        <v>180</v>
      </c>
      <c r="D40" s="77">
        <v>45413</v>
      </c>
      <c r="E40" s="65">
        <v>145</v>
      </c>
      <c r="F40" s="90">
        <v>290</v>
      </c>
      <c r="G40" s="30"/>
      <c r="H40" s="82"/>
      <c r="I40" s="47"/>
      <c r="J40" s="19"/>
      <c r="K40" s="19"/>
      <c r="M40" s="106"/>
    </row>
    <row r="41" spans="1:13" s="9" customFormat="1" x14ac:dyDescent="0.25">
      <c r="A41" s="73" t="s">
        <v>149</v>
      </c>
      <c r="B41" s="66" t="s">
        <v>176</v>
      </c>
      <c r="C41" s="66" t="s">
        <v>180</v>
      </c>
      <c r="D41" s="77">
        <v>45413</v>
      </c>
      <c r="E41" s="65">
        <v>170</v>
      </c>
      <c r="F41" s="90">
        <v>340</v>
      </c>
      <c r="G41" s="30"/>
      <c r="H41" s="82"/>
      <c r="I41" s="47"/>
      <c r="J41" s="19"/>
      <c r="K41" s="19"/>
      <c r="M41" s="106"/>
    </row>
    <row r="42" spans="1:13" s="18" customFormat="1" x14ac:dyDescent="0.25">
      <c r="A42" s="73" t="s">
        <v>150</v>
      </c>
      <c r="B42" s="66" t="s">
        <v>176</v>
      </c>
      <c r="C42" s="66" t="s">
        <v>180</v>
      </c>
      <c r="D42" s="77">
        <v>45413</v>
      </c>
      <c r="E42" s="65">
        <v>200</v>
      </c>
      <c r="F42" s="90">
        <v>400</v>
      </c>
      <c r="G42" s="30"/>
      <c r="H42" s="82"/>
      <c r="I42" s="47"/>
      <c r="J42" s="19"/>
      <c r="K42" s="19"/>
      <c r="M42" s="106"/>
    </row>
    <row r="43" spans="1:13" x14ac:dyDescent="0.25">
      <c r="A43" s="73" t="s">
        <v>151</v>
      </c>
      <c r="B43" s="66" t="s">
        <v>176</v>
      </c>
      <c r="C43" s="66" t="s">
        <v>180</v>
      </c>
      <c r="D43" s="77">
        <v>45413</v>
      </c>
      <c r="E43" s="65">
        <v>145</v>
      </c>
      <c r="F43" s="90">
        <v>290</v>
      </c>
      <c r="G43" s="30">
        <f>SUM(F40:F43)</f>
        <v>1320</v>
      </c>
      <c r="H43" s="82"/>
      <c r="I43" s="47"/>
      <c r="J43" s="19"/>
      <c r="K43" s="19"/>
      <c r="M43" s="106"/>
    </row>
    <row r="44" spans="1:13" s="76" customFormat="1" x14ac:dyDescent="0.25">
      <c r="A44" s="73"/>
      <c r="B44" s="66"/>
      <c r="C44" s="66"/>
      <c r="D44" s="77"/>
      <c r="E44" s="65"/>
      <c r="F44" s="90"/>
      <c r="G44" s="80"/>
      <c r="H44" s="82"/>
      <c r="I44" s="82"/>
      <c r="J44" s="81"/>
      <c r="K44" s="81"/>
      <c r="M44" s="106"/>
    </row>
    <row r="45" spans="1:13" s="14" customFormat="1" x14ac:dyDescent="0.25">
      <c r="A45" s="73" t="s">
        <v>39</v>
      </c>
      <c r="B45" s="66" t="s">
        <v>162</v>
      </c>
      <c r="C45" s="66" t="s">
        <v>181</v>
      </c>
      <c r="D45" s="77">
        <v>44317</v>
      </c>
      <c r="E45" s="67">
        <v>95.2</v>
      </c>
      <c r="F45" s="90">
        <v>192</v>
      </c>
      <c r="G45" s="30">
        <f>F45</f>
        <v>192</v>
      </c>
      <c r="H45" s="82"/>
      <c r="I45" s="47"/>
      <c r="J45" s="19"/>
      <c r="K45" s="19"/>
      <c r="M45" s="106"/>
    </row>
    <row r="46" spans="1:13" s="76" customFormat="1" x14ac:dyDescent="0.25">
      <c r="A46" s="73"/>
      <c r="B46" s="66"/>
      <c r="C46" s="66"/>
      <c r="D46" s="77"/>
      <c r="E46" s="67"/>
      <c r="F46" s="90"/>
      <c r="G46" s="80"/>
      <c r="H46" s="82"/>
      <c r="I46" s="82"/>
      <c r="J46" s="81"/>
      <c r="K46" s="81"/>
      <c r="M46" s="106"/>
    </row>
    <row r="47" spans="1:13" s="18" customFormat="1" x14ac:dyDescent="0.25">
      <c r="A47" s="73" t="s">
        <v>40</v>
      </c>
      <c r="B47" s="66" t="s">
        <v>163</v>
      </c>
      <c r="C47" s="66" t="s">
        <v>181</v>
      </c>
      <c r="D47" s="77">
        <v>44317</v>
      </c>
      <c r="E47" s="67">
        <v>66.099999999999994</v>
      </c>
      <c r="F47" s="90">
        <v>134</v>
      </c>
      <c r="G47" s="30"/>
      <c r="H47" s="82"/>
      <c r="I47" s="47"/>
      <c r="J47" s="19"/>
      <c r="K47" s="19"/>
      <c r="M47" s="106"/>
    </row>
    <row r="48" spans="1:13" s="64" customFormat="1" x14ac:dyDescent="0.25">
      <c r="A48" s="73" t="s">
        <v>41</v>
      </c>
      <c r="B48" s="66" t="s">
        <v>163</v>
      </c>
      <c r="C48" s="66" t="s">
        <v>181</v>
      </c>
      <c r="D48" s="77">
        <v>44317</v>
      </c>
      <c r="E48" s="67">
        <v>1418.9</v>
      </c>
      <c r="F48" s="90">
        <v>2838</v>
      </c>
      <c r="G48" s="80"/>
      <c r="H48" s="82"/>
      <c r="I48" s="70"/>
      <c r="J48" s="69"/>
      <c r="K48" s="69"/>
      <c r="M48" s="106"/>
    </row>
    <row r="49" spans="1:13" s="12" customFormat="1" x14ac:dyDescent="0.25">
      <c r="A49" s="73" t="s">
        <v>42</v>
      </c>
      <c r="B49" s="66" t="s">
        <v>163</v>
      </c>
      <c r="C49" s="66" t="s">
        <v>181</v>
      </c>
      <c r="D49" s="77">
        <v>44317</v>
      </c>
      <c r="E49" s="67">
        <v>183.7</v>
      </c>
      <c r="F49" s="90">
        <v>368</v>
      </c>
      <c r="G49" s="80"/>
      <c r="H49" s="82"/>
      <c r="I49" s="47"/>
      <c r="J49" s="19"/>
      <c r="K49" s="19"/>
      <c r="M49" s="106"/>
    </row>
    <row r="50" spans="1:13" s="9" customFormat="1" x14ac:dyDescent="0.25">
      <c r="A50" s="73" t="s">
        <v>43</v>
      </c>
      <c r="B50" s="66" t="s">
        <v>163</v>
      </c>
      <c r="C50" s="66" t="s">
        <v>181</v>
      </c>
      <c r="D50" s="77">
        <v>44317</v>
      </c>
      <c r="E50" s="67">
        <v>2069.6999999999998</v>
      </c>
      <c r="F50" s="90">
        <v>4140</v>
      </c>
      <c r="G50" s="30">
        <f>SUM(F47:F50)</f>
        <v>7480</v>
      </c>
      <c r="H50" s="82"/>
      <c r="I50" s="47"/>
      <c r="J50" s="19"/>
      <c r="K50" s="19"/>
      <c r="M50" s="106"/>
    </row>
    <row r="51" spans="1:13" s="76" customFormat="1" x14ac:dyDescent="0.25">
      <c r="A51" s="73"/>
      <c r="B51" s="66"/>
      <c r="C51" s="66"/>
      <c r="D51" s="77"/>
      <c r="E51" s="67"/>
      <c r="F51" s="90"/>
      <c r="G51" s="80"/>
      <c r="H51" s="82"/>
      <c r="I51" s="82"/>
      <c r="J51" s="81"/>
      <c r="K51" s="81"/>
      <c r="M51" s="106"/>
    </row>
    <row r="52" spans="1:13" s="12" customFormat="1" x14ac:dyDescent="0.25">
      <c r="A52" s="73" t="s">
        <v>152</v>
      </c>
      <c r="B52" s="66" t="s">
        <v>177</v>
      </c>
      <c r="C52" s="66" t="s">
        <v>11</v>
      </c>
      <c r="D52" s="77">
        <v>45413</v>
      </c>
      <c r="E52" s="65">
        <v>409.22</v>
      </c>
      <c r="F52" s="90">
        <v>820</v>
      </c>
      <c r="G52" s="30">
        <f>F52</f>
        <v>820</v>
      </c>
      <c r="H52" s="82"/>
      <c r="I52" s="47"/>
      <c r="J52" s="19"/>
      <c r="K52" s="19"/>
      <c r="M52" s="106"/>
    </row>
    <row r="53" spans="1:13" s="76" customFormat="1" x14ac:dyDescent="0.25">
      <c r="A53" s="73"/>
      <c r="B53" s="66"/>
      <c r="C53" s="66"/>
      <c r="D53" s="77"/>
      <c r="E53" s="65"/>
      <c r="F53" s="90"/>
      <c r="G53" s="30"/>
      <c r="H53" s="82"/>
      <c r="I53" s="82"/>
      <c r="J53" s="81"/>
      <c r="K53" s="81"/>
      <c r="M53" s="106"/>
    </row>
    <row r="54" spans="1:13" x14ac:dyDescent="0.25">
      <c r="A54" s="73" t="s">
        <v>113</v>
      </c>
      <c r="B54" s="66" t="s">
        <v>173</v>
      </c>
      <c r="C54" s="66" t="s">
        <v>11</v>
      </c>
      <c r="D54" s="77">
        <v>44682</v>
      </c>
      <c r="E54" s="65">
        <v>859.16</v>
      </c>
      <c r="F54" s="90">
        <v>1720</v>
      </c>
      <c r="G54" s="30">
        <f>F54</f>
        <v>1720</v>
      </c>
      <c r="H54" s="82"/>
      <c r="I54" s="47"/>
      <c r="J54" s="19"/>
      <c r="K54" s="19"/>
      <c r="M54" s="106"/>
    </row>
    <row r="55" spans="1:13" s="76" customFormat="1" x14ac:dyDescent="0.25">
      <c r="A55" s="73"/>
      <c r="B55" s="66"/>
      <c r="C55" s="66"/>
      <c r="D55" s="77"/>
      <c r="E55" s="65"/>
      <c r="F55" s="90"/>
      <c r="G55" s="30"/>
      <c r="H55" s="82"/>
      <c r="I55" s="82"/>
      <c r="J55" s="81"/>
      <c r="K55" s="81"/>
      <c r="M55" s="106"/>
    </row>
    <row r="56" spans="1:13" s="64" customFormat="1" x14ac:dyDescent="0.25">
      <c r="A56" s="73" t="s">
        <v>44</v>
      </c>
      <c r="B56" s="66" t="s">
        <v>164</v>
      </c>
      <c r="C56" s="66" t="s">
        <v>11</v>
      </c>
      <c r="D56" s="77">
        <v>44317</v>
      </c>
      <c r="E56" s="67">
        <v>642.48</v>
      </c>
      <c r="F56" s="90">
        <v>1286</v>
      </c>
      <c r="G56" s="30">
        <f>F56</f>
        <v>1286</v>
      </c>
      <c r="H56" s="71"/>
      <c r="I56" s="70"/>
      <c r="J56" s="69"/>
      <c r="K56" s="69"/>
      <c r="M56" s="106"/>
    </row>
    <row r="57" spans="1:13" s="76" customFormat="1" x14ac:dyDescent="0.25">
      <c r="A57" s="73"/>
      <c r="B57" s="66"/>
      <c r="C57" s="66"/>
      <c r="D57" s="77"/>
      <c r="E57" s="67"/>
      <c r="F57" s="90"/>
      <c r="G57" s="30"/>
      <c r="H57" s="83"/>
      <c r="I57" s="82"/>
      <c r="J57" s="81"/>
      <c r="K57" s="81"/>
      <c r="M57" s="106"/>
    </row>
    <row r="58" spans="1:13" s="12" customFormat="1" x14ac:dyDescent="0.25">
      <c r="A58" s="73" t="s">
        <v>45</v>
      </c>
      <c r="B58" s="66" t="s">
        <v>165</v>
      </c>
      <c r="C58" s="66" t="s">
        <v>11</v>
      </c>
      <c r="D58" s="77">
        <v>44317</v>
      </c>
      <c r="E58" s="67">
        <v>794.84</v>
      </c>
      <c r="F58" s="90">
        <v>1590</v>
      </c>
      <c r="G58" s="30"/>
      <c r="H58" s="82"/>
      <c r="I58" s="47"/>
      <c r="J58" s="19"/>
      <c r="K58" s="19"/>
      <c r="M58" s="106"/>
    </row>
    <row r="59" spans="1:13" s="64" customFormat="1" x14ac:dyDescent="0.25">
      <c r="A59" s="73" t="s">
        <v>46</v>
      </c>
      <c r="B59" s="66" t="s">
        <v>165</v>
      </c>
      <c r="C59" s="66" t="s">
        <v>11</v>
      </c>
      <c r="D59" s="77">
        <v>44317</v>
      </c>
      <c r="E59" s="67">
        <v>80</v>
      </c>
      <c r="F59" s="90">
        <v>160</v>
      </c>
      <c r="G59" s="79"/>
      <c r="H59" s="82"/>
      <c r="I59" s="70"/>
      <c r="J59" s="69"/>
      <c r="K59" s="69"/>
      <c r="M59" s="106"/>
    </row>
    <row r="60" spans="1:13" s="18" customFormat="1" x14ac:dyDescent="0.25">
      <c r="A60" s="73" t="s">
        <v>47</v>
      </c>
      <c r="B60" s="66" t="s">
        <v>165</v>
      </c>
      <c r="C60" s="66" t="s">
        <v>11</v>
      </c>
      <c r="D60" s="77">
        <v>44317</v>
      </c>
      <c r="E60" s="67">
        <v>1112</v>
      </c>
      <c r="F60" s="90">
        <v>2224</v>
      </c>
      <c r="G60" s="82"/>
      <c r="H60" s="82"/>
      <c r="I60" s="47"/>
      <c r="J60" s="19"/>
      <c r="K60" s="19"/>
      <c r="M60" s="106"/>
    </row>
    <row r="61" spans="1:13" x14ac:dyDescent="0.25">
      <c r="A61" s="73" t="s">
        <v>48</v>
      </c>
      <c r="B61" s="66" t="s">
        <v>165</v>
      </c>
      <c r="C61" s="66" t="s">
        <v>11</v>
      </c>
      <c r="D61" s="77">
        <v>44317</v>
      </c>
      <c r="E61" s="67">
        <v>477.66</v>
      </c>
      <c r="F61" s="90">
        <v>956</v>
      </c>
      <c r="G61" s="30"/>
      <c r="H61" s="82"/>
      <c r="I61" s="47"/>
      <c r="J61" s="19"/>
      <c r="K61" s="19"/>
      <c r="M61" s="106"/>
    </row>
    <row r="62" spans="1:13" s="12" customFormat="1" x14ac:dyDescent="0.25">
      <c r="A62" s="73" t="s">
        <v>49</v>
      </c>
      <c r="B62" s="66" t="s">
        <v>165</v>
      </c>
      <c r="C62" s="66" t="s">
        <v>11</v>
      </c>
      <c r="D62" s="77">
        <v>44317</v>
      </c>
      <c r="E62" s="67">
        <v>793.21</v>
      </c>
      <c r="F62" s="90">
        <v>1588</v>
      </c>
      <c r="G62" s="68"/>
      <c r="H62" s="82"/>
      <c r="I62" s="47"/>
      <c r="J62" s="19"/>
      <c r="K62" s="19"/>
      <c r="M62" s="106"/>
    </row>
    <row r="63" spans="1:13" x14ac:dyDescent="0.25">
      <c r="A63" s="73" t="s">
        <v>50</v>
      </c>
      <c r="B63" s="66" t="s">
        <v>165</v>
      </c>
      <c r="C63" s="66" t="s">
        <v>11</v>
      </c>
      <c r="D63" s="77">
        <v>44317</v>
      </c>
      <c r="E63" s="67">
        <v>1071.9100000000001</v>
      </c>
      <c r="F63" s="90">
        <v>2144</v>
      </c>
      <c r="G63" s="80"/>
      <c r="H63" s="45"/>
      <c r="I63" s="47"/>
      <c r="J63" s="19"/>
      <c r="K63" s="19"/>
      <c r="M63" s="106"/>
    </row>
    <row r="64" spans="1:13" s="64" customFormat="1" x14ac:dyDescent="0.25">
      <c r="A64" s="73" t="s">
        <v>51</v>
      </c>
      <c r="B64" s="66" t="s">
        <v>165</v>
      </c>
      <c r="C64" s="66" t="s">
        <v>11</v>
      </c>
      <c r="D64" s="77">
        <v>44317</v>
      </c>
      <c r="E64" s="67">
        <v>1083.6500000000001</v>
      </c>
      <c r="F64" s="90">
        <v>2168</v>
      </c>
      <c r="G64" s="30"/>
      <c r="H64" s="71"/>
      <c r="I64" s="70"/>
      <c r="J64" s="69"/>
      <c r="K64" s="69"/>
      <c r="M64" s="106"/>
    </row>
    <row r="65" spans="1:13" s="9" customFormat="1" x14ac:dyDescent="0.25">
      <c r="A65" s="73" t="s">
        <v>52</v>
      </c>
      <c r="B65" s="66" t="s">
        <v>165</v>
      </c>
      <c r="C65" s="66" t="s">
        <v>11</v>
      </c>
      <c r="D65" s="77">
        <v>44317</v>
      </c>
      <c r="E65" s="67">
        <v>179.05</v>
      </c>
      <c r="F65" s="90">
        <v>360</v>
      </c>
      <c r="G65" s="30"/>
      <c r="H65" s="83"/>
      <c r="I65" s="47"/>
      <c r="J65" s="19"/>
      <c r="K65" s="19"/>
      <c r="M65" s="106"/>
    </row>
    <row r="66" spans="1:13" s="64" customFormat="1" x14ac:dyDescent="0.25">
      <c r="A66" s="73" t="s">
        <v>53</v>
      </c>
      <c r="B66" s="66" t="s">
        <v>165</v>
      </c>
      <c r="C66" s="66" t="s">
        <v>11</v>
      </c>
      <c r="D66" s="77">
        <v>44317</v>
      </c>
      <c r="E66" s="67">
        <v>655.28</v>
      </c>
      <c r="F66" s="90">
        <v>1312</v>
      </c>
      <c r="G66" s="30">
        <f>SUM(F58:F66)</f>
        <v>12502</v>
      </c>
      <c r="H66" s="83"/>
      <c r="I66" s="70"/>
      <c r="J66" s="69"/>
      <c r="K66" s="69"/>
      <c r="M66" s="106"/>
    </row>
    <row r="67" spans="1:13" s="76" customFormat="1" x14ac:dyDescent="0.25">
      <c r="A67" s="73"/>
      <c r="B67" s="66"/>
      <c r="C67" s="66"/>
      <c r="D67" s="77"/>
      <c r="E67" s="67"/>
      <c r="F67" s="90"/>
      <c r="G67" s="80"/>
      <c r="H67" s="83"/>
      <c r="I67" s="82"/>
      <c r="J67" s="81"/>
      <c r="K67" s="81"/>
      <c r="M67" s="106"/>
    </row>
    <row r="68" spans="1:13" x14ac:dyDescent="0.25">
      <c r="A68" s="73" t="s">
        <v>119</v>
      </c>
      <c r="B68" s="66" t="s">
        <v>174</v>
      </c>
      <c r="C68" s="66" t="s">
        <v>11</v>
      </c>
      <c r="D68" s="77">
        <v>44682</v>
      </c>
      <c r="E68" s="65">
        <v>2274.1</v>
      </c>
      <c r="F68" s="90">
        <v>4550</v>
      </c>
      <c r="G68" s="82"/>
      <c r="H68" s="82"/>
      <c r="I68" s="47"/>
      <c r="J68" s="19"/>
      <c r="K68" s="19"/>
      <c r="M68" s="106"/>
    </row>
    <row r="69" spans="1:13" s="64" customFormat="1" x14ac:dyDescent="0.25">
      <c r="A69" s="73" t="s">
        <v>120</v>
      </c>
      <c r="B69" s="66" t="s">
        <v>174</v>
      </c>
      <c r="C69" s="66" t="s">
        <v>11</v>
      </c>
      <c r="D69" s="77">
        <v>44682</v>
      </c>
      <c r="E69" s="65">
        <v>1296.6099999999999</v>
      </c>
      <c r="F69" s="90">
        <v>2594</v>
      </c>
      <c r="G69" s="30"/>
      <c r="H69" s="82"/>
      <c r="I69" s="70"/>
      <c r="J69" s="69"/>
      <c r="K69" s="69"/>
      <c r="M69" s="106"/>
    </row>
    <row r="70" spans="1:13" s="9" customFormat="1" x14ac:dyDescent="0.25">
      <c r="A70" s="73" t="s">
        <v>118</v>
      </c>
      <c r="B70" s="66" t="s">
        <v>174</v>
      </c>
      <c r="C70" s="66" t="s">
        <v>11</v>
      </c>
      <c r="D70" s="77">
        <v>44682</v>
      </c>
      <c r="E70" s="65">
        <v>2147.5100000000002</v>
      </c>
      <c r="F70" s="90">
        <v>4296</v>
      </c>
      <c r="G70" s="80"/>
      <c r="H70" s="82"/>
      <c r="I70" s="47"/>
      <c r="J70" s="19"/>
      <c r="K70" s="19"/>
      <c r="M70" s="106"/>
    </row>
    <row r="71" spans="1:13" s="64" customFormat="1" x14ac:dyDescent="0.25">
      <c r="A71" s="73" t="s">
        <v>116</v>
      </c>
      <c r="B71" s="66" t="s">
        <v>174</v>
      </c>
      <c r="C71" s="66" t="s">
        <v>11</v>
      </c>
      <c r="D71" s="77">
        <v>44682</v>
      </c>
      <c r="E71" s="65">
        <v>37.15</v>
      </c>
      <c r="F71" s="90">
        <v>76</v>
      </c>
      <c r="G71" s="30"/>
      <c r="H71" s="71"/>
      <c r="I71" s="70"/>
      <c r="J71" s="69"/>
      <c r="K71" s="69"/>
      <c r="M71" s="106"/>
    </row>
    <row r="72" spans="1:13" s="12" customFormat="1" x14ac:dyDescent="0.25">
      <c r="A72" s="73" t="s">
        <v>115</v>
      </c>
      <c r="B72" s="66" t="s">
        <v>174</v>
      </c>
      <c r="C72" s="66" t="s">
        <v>11</v>
      </c>
      <c r="D72" s="77">
        <v>44682</v>
      </c>
      <c r="E72" s="65">
        <v>2071.2600000000002</v>
      </c>
      <c r="F72" s="90">
        <v>4144</v>
      </c>
      <c r="G72" s="30"/>
      <c r="H72" s="45"/>
      <c r="I72" s="47"/>
      <c r="J72" s="19"/>
      <c r="K72" s="19"/>
      <c r="M72" s="106"/>
    </row>
    <row r="73" spans="1:13" x14ac:dyDescent="0.25">
      <c r="A73" s="73" t="s">
        <v>117</v>
      </c>
      <c r="B73" s="66" t="s">
        <v>174</v>
      </c>
      <c r="C73" s="66" t="s">
        <v>11</v>
      </c>
      <c r="D73" s="77">
        <v>44682</v>
      </c>
      <c r="E73" s="65">
        <v>1707.98</v>
      </c>
      <c r="F73" s="90">
        <v>3416</v>
      </c>
      <c r="G73" s="30"/>
      <c r="H73" s="45"/>
      <c r="I73" s="47"/>
      <c r="J73" s="19"/>
      <c r="K73" s="19"/>
      <c r="M73" s="106"/>
    </row>
    <row r="74" spans="1:13" s="18" customFormat="1" x14ac:dyDescent="0.25">
      <c r="A74" s="73" t="s">
        <v>121</v>
      </c>
      <c r="B74" s="66" t="s">
        <v>174</v>
      </c>
      <c r="C74" s="66" t="s">
        <v>11</v>
      </c>
      <c r="D74" s="77">
        <v>44682</v>
      </c>
      <c r="E74" s="65">
        <v>1993.05</v>
      </c>
      <c r="F74" s="90">
        <v>3988</v>
      </c>
      <c r="G74" s="30"/>
      <c r="H74" s="45"/>
      <c r="I74" s="47"/>
      <c r="J74" s="19"/>
      <c r="K74" s="19"/>
      <c r="M74" s="106"/>
    </row>
    <row r="75" spans="1:13" s="14" customFormat="1" x14ac:dyDescent="0.25">
      <c r="A75" s="73" t="s">
        <v>122</v>
      </c>
      <c r="B75" s="66" t="s">
        <v>174</v>
      </c>
      <c r="C75" s="66" t="s">
        <v>11</v>
      </c>
      <c r="D75" s="77">
        <v>44682</v>
      </c>
      <c r="E75" s="65">
        <v>1835.46</v>
      </c>
      <c r="F75" s="90">
        <v>3672</v>
      </c>
      <c r="G75" s="30"/>
      <c r="H75" s="71"/>
      <c r="I75" s="47"/>
      <c r="J75" s="19"/>
      <c r="K75" s="19"/>
      <c r="M75" s="106"/>
    </row>
    <row r="76" spans="1:13" x14ac:dyDescent="0.25">
      <c r="A76" s="73" t="s">
        <v>123</v>
      </c>
      <c r="B76" s="66" t="s">
        <v>174</v>
      </c>
      <c r="C76" s="66" t="s">
        <v>11</v>
      </c>
      <c r="D76" s="77">
        <v>44682</v>
      </c>
      <c r="E76" s="65">
        <v>2046.04</v>
      </c>
      <c r="F76" s="90">
        <v>4094</v>
      </c>
      <c r="G76" s="30"/>
      <c r="H76" s="71"/>
      <c r="I76" s="47"/>
      <c r="J76" s="19"/>
      <c r="K76" s="19"/>
      <c r="M76" s="106"/>
    </row>
    <row r="77" spans="1:13" s="14" customFormat="1" x14ac:dyDescent="0.25">
      <c r="A77" s="73" t="s">
        <v>124</v>
      </c>
      <c r="B77" s="66" t="s">
        <v>174</v>
      </c>
      <c r="C77" s="66" t="s">
        <v>11</v>
      </c>
      <c r="D77" s="77">
        <v>44682</v>
      </c>
      <c r="E77" s="65">
        <v>2034.4</v>
      </c>
      <c r="F77" s="90">
        <v>4070</v>
      </c>
      <c r="G77" s="30"/>
      <c r="H77" s="71"/>
      <c r="I77" s="47"/>
      <c r="J77" s="19"/>
      <c r="K77" s="19"/>
      <c r="M77" s="106"/>
    </row>
    <row r="78" spans="1:13" s="9" customFormat="1" x14ac:dyDescent="0.25">
      <c r="A78" s="73" t="s">
        <v>114</v>
      </c>
      <c r="B78" s="66" t="s">
        <v>174</v>
      </c>
      <c r="C78" s="66" t="s">
        <v>11</v>
      </c>
      <c r="D78" s="77">
        <v>44682</v>
      </c>
      <c r="E78" s="65">
        <v>1986.42</v>
      </c>
      <c r="F78" s="90">
        <v>3974</v>
      </c>
      <c r="G78" s="30"/>
      <c r="H78" s="83"/>
      <c r="I78" s="47"/>
      <c r="J78" s="19"/>
      <c r="K78" s="19"/>
      <c r="M78" s="106"/>
    </row>
    <row r="79" spans="1:13" s="18" customFormat="1" x14ac:dyDescent="0.25">
      <c r="A79" s="73" t="s">
        <v>130</v>
      </c>
      <c r="B79" s="66" t="s">
        <v>174</v>
      </c>
      <c r="C79" s="66" t="s">
        <v>11</v>
      </c>
      <c r="D79" s="77">
        <v>44682</v>
      </c>
      <c r="E79" s="65">
        <v>1829.57</v>
      </c>
      <c r="F79" s="90">
        <v>3660</v>
      </c>
      <c r="G79" s="30"/>
      <c r="H79" s="83"/>
      <c r="I79" s="47"/>
      <c r="J79" s="19"/>
      <c r="K79" s="19"/>
      <c r="M79" s="106"/>
    </row>
    <row r="80" spans="1:13" x14ac:dyDescent="0.25">
      <c r="A80" s="73" t="s">
        <v>131</v>
      </c>
      <c r="B80" s="66" t="s">
        <v>174</v>
      </c>
      <c r="C80" s="66" t="s">
        <v>11</v>
      </c>
      <c r="D80" s="77">
        <v>44682</v>
      </c>
      <c r="E80" s="65">
        <v>1912.8</v>
      </c>
      <c r="F80" s="90">
        <v>3826</v>
      </c>
      <c r="G80" s="30"/>
      <c r="H80" s="83"/>
      <c r="I80" s="47"/>
      <c r="J80" s="19"/>
      <c r="K80" s="19"/>
      <c r="M80" s="106"/>
    </row>
    <row r="81" spans="1:13" s="64" customFormat="1" x14ac:dyDescent="0.25">
      <c r="A81" s="73" t="s">
        <v>132</v>
      </c>
      <c r="B81" s="66" t="s">
        <v>174</v>
      </c>
      <c r="C81" s="66" t="s">
        <v>11</v>
      </c>
      <c r="D81" s="77">
        <v>44682</v>
      </c>
      <c r="E81" s="65">
        <v>2013.8</v>
      </c>
      <c r="F81" s="90">
        <v>4028</v>
      </c>
      <c r="G81" s="80"/>
      <c r="H81" s="83"/>
      <c r="I81" s="70"/>
      <c r="J81" s="69"/>
      <c r="K81" s="69"/>
      <c r="M81" s="106"/>
    </row>
    <row r="82" spans="1:13" s="18" customFormat="1" x14ac:dyDescent="0.25">
      <c r="A82" s="73" t="s">
        <v>128</v>
      </c>
      <c r="B82" s="66" t="s">
        <v>174</v>
      </c>
      <c r="C82" s="66" t="s">
        <v>11</v>
      </c>
      <c r="D82" s="77">
        <v>44682</v>
      </c>
      <c r="E82" s="65">
        <v>1911.26</v>
      </c>
      <c r="F82" s="90">
        <v>3824</v>
      </c>
      <c r="G82" s="30"/>
      <c r="H82" s="82"/>
      <c r="I82" s="47"/>
      <c r="J82" s="19"/>
      <c r="K82" s="19"/>
      <c r="M82" s="106"/>
    </row>
    <row r="83" spans="1:13" x14ac:dyDescent="0.25">
      <c r="A83" s="73" t="s">
        <v>133</v>
      </c>
      <c r="B83" s="66" t="s">
        <v>174</v>
      </c>
      <c r="C83" s="66" t="s">
        <v>11</v>
      </c>
      <c r="D83" s="77">
        <v>44682</v>
      </c>
      <c r="E83" s="65">
        <v>1846.31</v>
      </c>
      <c r="F83" s="90">
        <v>3694</v>
      </c>
      <c r="G83" s="30"/>
      <c r="H83" s="82"/>
      <c r="I83" s="47"/>
      <c r="J83" s="19"/>
      <c r="K83" s="19"/>
      <c r="M83" s="106"/>
    </row>
    <row r="84" spans="1:13" s="9" customFormat="1" x14ac:dyDescent="0.25">
      <c r="A84" s="73" t="s">
        <v>127</v>
      </c>
      <c r="B84" s="66" t="s">
        <v>174</v>
      </c>
      <c r="C84" s="66" t="s">
        <v>11</v>
      </c>
      <c r="D84" s="77">
        <v>44682</v>
      </c>
      <c r="E84" s="65">
        <v>2007.17</v>
      </c>
      <c r="F84" s="90">
        <v>4016</v>
      </c>
      <c r="G84" s="80"/>
      <c r="H84" s="82"/>
      <c r="I84" s="47"/>
      <c r="J84" s="19"/>
      <c r="K84" s="19"/>
      <c r="M84" s="106"/>
    </row>
    <row r="85" spans="1:13" s="14" customFormat="1" x14ac:dyDescent="0.25">
      <c r="A85" s="73" t="s">
        <v>126</v>
      </c>
      <c r="B85" s="66" t="s">
        <v>174</v>
      </c>
      <c r="C85" s="66" t="s">
        <v>11</v>
      </c>
      <c r="D85" s="77">
        <v>44682</v>
      </c>
      <c r="E85" s="65">
        <v>1984.97</v>
      </c>
      <c r="F85" s="90">
        <v>3970</v>
      </c>
      <c r="G85" s="30"/>
      <c r="H85" s="83"/>
      <c r="I85" s="47"/>
      <c r="J85" s="19"/>
      <c r="K85" s="19"/>
      <c r="M85" s="106"/>
    </row>
    <row r="86" spans="1:13" s="5" customFormat="1" x14ac:dyDescent="0.25">
      <c r="A86" s="73" t="s">
        <v>125</v>
      </c>
      <c r="B86" s="66" t="s">
        <v>174</v>
      </c>
      <c r="C86" s="66" t="s">
        <v>11</v>
      </c>
      <c r="D86" s="77">
        <v>44682</v>
      </c>
      <c r="E86" s="65">
        <v>1710.44</v>
      </c>
      <c r="F86" s="90">
        <v>3422</v>
      </c>
      <c r="G86" s="30"/>
      <c r="H86" s="83"/>
      <c r="I86" s="47"/>
      <c r="J86" s="19"/>
      <c r="K86" s="19"/>
      <c r="M86" s="106"/>
    </row>
    <row r="87" spans="1:13" s="18" customFormat="1" x14ac:dyDescent="0.25">
      <c r="A87" s="73" t="s">
        <v>129</v>
      </c>
      <c r="B87" s="66" t="s">
        <v>174</v>
      </c>
      <c r="C87" s="66" t="s">
        <v>11</v>
      </c>
      <c r="D87" s="77">
        <v>44682</v>
      </c>
      <c r="E87" s="65">
        <v>2333.66</v>
      </c>
      <c r="F87" s="90">
        <v>4668</v>
      </c>
      <c r="G87" s="30">
        <f>SUM(F68:F87)</f>
        <v>73982</v>
      </c>
      <c r="H87" s="83"/>
      <c r="I87" s="47"/>
      <c r="J87" s="19"/>
      <c r="K87" s="19"/>
      <c r="M87" s="106"/>
    </row>
    <row r="88" spans="1:13" s="76" customFormat="1" x14ac:dyDescent="0.25">
      <c r="A88" s="73"/>
      <c r="B88" s="66"/>
      <c r="C88" s="66"/>
      <c r="D88" s="77"/>
      <c r="E88" s="65"/>
      <c r="F88" s="90"/>
      <c r="G88" s="80"/>
      <c r="H88" s="83"/>
      <c r="I88" s="82"/>
      <c r="J88" s="81"/>
      <c r="K88" s="81"/>
      <c r="M88" s="106"/>
    </row>
    <row r="89" spans="1:13" x14ac:dyDescent="0.25">
      <c r="A89" s="73" t="s">
        <v>153</v>
      </c>
      <c r="B89" s="66" t="s">
        <v>178</v>
      </c>
      <c r="C89" s="66" t="s">
        <v>11</v>
      </c>
      <c r="D89" s="77">
        <v>45413</v>
      </c>
      <c r="E89" s="65">
        <v>2.86</v>
      </c>
      <c r="F89" s="90">
        <v>6</v>
      </c>
      <c r="G89" s="30">
        <f>F89</f>
        <v>6</v>
      </c>
      <c r="H89" s="82"/>
      <c r="I89" s="47"/>
      <c r="J89" s="19"/>
      <c r="K89" s="19"/>
      <c r="M89" s="106"/>
    </row>
    <row r="90" spans="1:13" s="76" customFormat="1" x14ac:dyDescent="0.25">
      <c r="A90" s="73"/>
      <c r="B90" s="66"/>
      <c r="C90" s="66"/>
      <c r="D90" s="77"/>
      <c r="E90" s="65"/>
      <c r="F90" s="90"/>
      <c r="G90" s="30"/>
      <c r="H90" s="82"/>
      <c r="I90" s="82"/>
      <c r="J90" s="81"/>
      <c r="K90" s="81"/>
      <c r="M90" s="106"/>
    </row>
    <row r="91" spans="1:13" s="18" customFormat="1" x14ac:dyDescent="0.25">
      <c r="A91" s="73" t="s">
        <v>154</v>
      </c>
      <c r="B91" s="66" t="s">
        <v>179</v>
      </c>
      <c r="C91" s="66" t="s">
        <v>11</v>
      </c>
      <c r="D91" s="77">
        <v>45413</v>
      </c>
      <c r="E91" s="65">
        <v>199.88</v>
      </c>
      <c r="F91" s="90">
        <v>400</v>
      </c>
      <c r="G91" s="68"/>
      <c r="H91" s="82"/>
      <c r="I91" s="47"/>
      <c r="J91" s="19"/>
      <c r="K91" s="19"/>
      <c r="M91" s="106"/>
    </row>
    <row r="92" spans="1:13" s="9" customFormat="1" x14ac:dyDescent="0.25">
      <c r="A92" s="73" t="s">
        <v>155</v>
      </c>
      <c r="B92" s="66" t="s">
        <v>179</v>
      </c>
      <c r="C92" s="66" t="s">
        <v>11</v>
      </c>
      <c r="D92" s="77">
        <v>45413</v>
      </c>
      <c r="E92" s="65">
        <v>2193</v>
      </c>
      <c r="F92" s="90">
        <v>4386</v>
      </c>
      <c r="G92" s="80"/>
      <c r="H92" s="82"/>
      <c r="I92" s="47"/>
      <c r="J92" s="20"/>
      <c r="K92" s="19"/>
      <c r="M92" s="106"/>
    </row>
    <row r="93" spans="1:13" s="18" customFormat="1" x14ac:dyDescent="0.25">
      <c r="A93" s="73" t="s">
        <v>156</v>
      </c>
      <c r="B93" s="66" t="s">
        <v>179</v>
      </c>
      <c r="C93" s="66" t="s">
        <v>11</v>
      </c>
      <c r="D93" s="77">
        <v>45413</v>
      </c>
      <c r="E93" s="65">
        <v>1304.98</v>
      </c>
      <c r="F93" s="90">
        <v>2610</v>
      </c>
      <c r="G93" s="30"/>
      <c r="H93" s="82"/>
      <c r="I93" s="47"/>
      <c r="J93" s="20"/>
      <c r="K93" s="19"/>
      <c r="M93" s="106"/>
    </row>
    <row r="94" spans="1:13" s="5" customFormat="1" x14ac:dyDescent="0.25">
      <c r="A94" s="73" t="s">
        <v>157</v>
      </c>
      <c r="B94" s="66" t="s">
        <v>179</v>
      </c>
      <c r="C94" s="66" t="s">
        <v>11</v>
      </c>
      <c r="D94" s="77">
        <v>45413</v>
      </c>
      <c r="E94" s="65">
        <v>1740</v>
      </c>
      <c r="F94" s="90">
        <v>3480</v>
      </c>
      <c r="G94" s="30">
        <f>SUM(F91:F94)</f>
        <v>10876</v>
      </c>
      <c r="H94" s="83"/>
      <c r="I94" s="47"/>
      <c r="J94" s="20"/>
      <c r="K94" s="19"/>
      <c r="M94" s="106"/>
    </row>
    <row r="95" spans="1:13" s="76" customFormat="1" x14ac:dyDescent="0.25">
      <c r="A95" s="73"/>
      <c r="B95" s="66"/>
      <c r="C95" s="66"/>
      <c r="D95" s="77"/>
      <c r="E95" s="65"/>
      <c r="F95" s="90"/>
      <c r="G95" s="30"/>
      <c r="H95" s="83"/>
      <c r="I95" s="82"/>
      <c r="J95" s="82"/>
      <c r="K95" s="81"/>
      <c r="M95" s="106"/>
    </row>
    <row r="96" spans="1:13" s="18" customFormat="1" x14ac:dyDescent="0.25">
      <c r="A96" s="73" t="s">
        <v>55</v>
      </c>
      <c r="B96" s="66" t="s">
        <v>166</v>
      </c>
      <c r="C96" s="66" t="s">
        <v>11</v>
      </c>
      <c r="D96" s="77">
        <v>44317</v>
      </c>
      <c r="E96" s="67">
        <v>976.88</v>
      </c>
      <c r="F96" s="90">
        <v>1954</v>
      </c>
      <c r="G96" s="80"/>
      <c r="H96" s="45"/>
      <c r="I96" s="47"/>
      <c r="J96" s="20"/>
      <c r="K96" s="19"/>
      <c r="M96" s="106"/>
    </row>
    <row r="97" spans="1:13" s="9" customFormat="1" x14ac:dyDescent="0.25">
      <c r="A97" s="73" t="s">
        <v>56</v>
      </c>
      <c r="B97" s="66" t="s">
        <v>166</v>
      </c>
      <c r="C97" s="66" t="s">
        <v>11</v>
      </c>
      <c r="D97" s="77">
        <v>44317</v>
      </c>
      <c r="E97" s="67">
        <v>761.76</v>
      </c>
      <c r="F97" s="90">
        <v>1524</v>
      </c>
      <c r="G97" s="30"/>
      <c r="H97" s="45"/>
      <c r="I97" s="47"/>
      <c r="J97" s="20"/>
      <c r="K97" s="19"/>
      <c r="M97" s="106"/>
    </row>
    <row r="98" spans="1:13" x14ac:dyDescent="0.25">
      <c r="A98" s="73" t="s">
        <v>57</v>
      </c>
      <c r="B98" s="66" t="s">
        <v>166</v>
      </c>
      <c r="C98" s="66" t="s">
        <v>11</v>
      </c>
      <c r="D98" s="77">
        <v>44317</v>
      </c>
      <c r="E98" s="67">
        <v>1079.17</v>
      </c>
      <c r="F98" s="90">
        <v>2160</v>
      </c>
      <c r="G98" s="30"/>
      <c r="H98" s="45"/>
      <c r="I98" s="47"/>
      <c r="J98" s="20"/>
      <c r="K98" s="19"/>
      <c r="M98" s="106"/>
    </row>
    <row r="99" spans="1:13" x14ac:dyDescent="0.25">
      <c r="A99" s="73" t="s">
        <v>58</v>
      </c>
      <c r="B99" s="66" t="s">
        <v>166</v>
      </c>
      <c r="C99" s="66" t="s">
        <v>11</v>
      </c>
      <c r="D99" s="77">
        <v>44317</v>
      </c>
      <c r="E99" s="67">
        <v>19.829999999999998</v>
      </c>
      <c r="F99" s="90">
        <v>40</v>
      </c>
      <c r="G99" s="30"/>
      <c r="H99" s="45"/>
      <c r="I99" s="47"/>
      <c r="J99" s="20"/>
      <c r="K99" s="19"/>
      <c r="M99" s="106"/>
    </row>
    <row r="100" spans="1:13" x14ac:dyDescent="0.25">
      <c r="A100" s="73" t="s">
        <v>59</v>
      </c>
      <c r="B100" s="66" t="s">
        <v>166</v>
      </c>
      <c r="C100" s="66" t="s">
        <v>11</v>
      </c>
      <c r="D100" s="77">
        <v>44317</v>
      </c>
      <c r="E100" s="67">
        <v>1283.5899999999999</v>
      </c>
      <c r="F100" s="90">
        <v>2568</v>
      </c>
      <c r="G100" s="30"/>
      <c r="H100" s="83"/>
      <c r="I100" s="47"/>
      <c r="J100" s="20"/>
      <c r="K100" s="19"/>
      <c r="M100" s="106"/>
    </row>
    <row r="101" spans="1:13" s="12" customFormat="1" x14ac:dyDescent="0.25">
      <c r="A101" s="73" t="s">
        <v>60</v>
      </c>
      <c r="B101" s="66" t="s">
        <v>166</v>
      </c>
      <c r="C101" s="66" t="s">
        <v>11</v>
      </c>
      <c r="D101" s="77">
        <v>44317</v>
      </c>
      <c r="E101" s="67">
        <v>848.11</v>
      </c>
      <c r="F101" s="90">
        <v>1698</v>
      </c>
      <c r="G101" s="30"/>
      <c r="H101" s="83"/>
      <c r="I101" s="47"/>
      <c r="J101" s="20"/>
      <c r="K101" s="19"/>
      <c r="L101" s="108"/>
      <c r="M101" s="109"/>
    </row>
    <row r="102" spans="1:13" x14ac:dyDescent="0.25">
      <c r="A102" s="73" t="s">
        <v>61</v>
      </c>
      <c r="B102" s="66" t="s">
        <v>166</v>
      </c>
      <c r="C102" s="66" t="s">
        <v>11</v>
      </c>
      <c r="D102" s="77">
        <v>44317</v>
      </c>
      <c r="E102" s="67">
        <v>802.2</v>
      </c>
      <c r="F102" s="90">
        <v>1606</v>
      </c>
      <c r="G102" s="30"/>
      <c r="H102" s="83"/>
      <c r="I102" s="47"/>
      <c r="J102" s="20"/>
      <c r="K102" s="19"/>
      <c r="L102" s="108"/>
      <c r="M102" s="109"/>
    </row>
    <row r="103" spans="1:13" x14ac:dyDescent="0.25">
      <c r="A103" s="73" t="s">
        <v>62</v>
      </c>
      <c r="B103" s="66" t="s">
        <v>166</v>
      </c>
      <c r="C103" s="66" t="s">
        <v>11</v>
      </c>
      <c r="D103" s="77">
        <v>44317</v>
      </c>
      <c r="E103" s="67">
        <v>1239.46</v>
      </c>
      <c r="F103" s="90">
        <v>2480</v>
      </c>
      <c r="G103" s="80"/>
      <c r="H103" s="83"/>
      <c r="I103" s="47"/>
      <c r="J103" s="20"/>
      <c r="K103" s="19"/>
      <c r="L103" s="108"/>
      <c r="M103" s="109"/>
    </row>
    <row r="104" spans="1:13" x14ac:dyDescent="0.25">
      <c r="A104" s="73" t="s">
        <v>63</v>
      </c>
      <c r="B104" s="66" t="s">
        <v>166</v>
      </c>
      <c r="C104" s="66" t="s">
        <v>11</v>
      </c>
      <c r="D104" s="77">
        <v>44317</v>
      </c>
      <c r="E104" s="67">
        <v>1453.53</v>
      </c>
      <c r="F104" s="90">
        <v>2908</v>
      </c>
      <c r="G104" s="30"/>
      <c r="H104" s="83"/>
      <c r="I104" s="47"/>
      <c r="J104" s="20"/>
      <c r="K104" s="19"/>
      <c r="L104" s="108"/>
      <c r="M104" s="109"/>
    </row>
    <row r="105" spans="1:13" s="64" customFormat="1" x14ac:dyDescent="0.25">
      <c r="A105" s="73" t="s">
        <v>64</v>
      </c>
      <c r="B105" s="66" t="s">
        <v>166</v>
      </c>
      <c r="C105" s="66" t="s">
        <v>11</v>
      </c>
      <c r="D105" s="77">
        <v>44317</v>
      </c>
      <c r="E105" s="67">
        <v>1107.43</v>
      </c>
      <c r="F105" s="90">
        <v>2216</v>
      </c>
      <c r="G105" s="68"/>
      <c r="H105" s="83"/>
      <c r="I105" s="70"/>
      <c r="J105" s="70"/>
      <c r="K105" s="69"/>
      <c r="L105" s="108"/>
      <c r="M105" s="109"/>
    </row>
    <row r="106" spans="1:13" s="5" customFormat="1" x14ac:dyDescent="0.25">
      <c r="A106" s="73" t="s">
        <v>65</v>
      </c>
      <c r="B106" s="66" t="s">
        <v>166</v>
      </c>
      <c r="C106" s="66" t="s">
        <v>11</v>
      </c>
      <c r="D106" s="77">
        <v>44317</v>
      </c>
      <c r="E106" s="67">
        <v>323.39</v>
      </c>
      <c r="F106" s="90">
        <v>648</v>
      </c>
      <c r="G106" s="30"/>
      <c r="H106" s="83"/>
      <c r="I106" s="47"/>
      <c r="J106" s="20"/>
      <c r="K106" s="19"/>
      <c r="L106" s="108"/>
      <c r="M106" s="109"/>
    </row>
    <row r="107" spans="1:13" s="64" customFormat="1" x14ac:dyDescent="0.25">
      <c r="A107" s="73" t="s">
        <v>66</v>
      </c>
      <c r="B107" s="66" t="s">
        <v>166</v>
      </c>
      <c r="C107" s="66" t="s">
        <v>11</v>
      </c>
      <c r="D107" s="77">
        <v>44317</v>
      </c>
      <c r="E107" s="67">
        <v>1219.1199999999999</v>
      </c>
      <c r="F107" s="90">
        <v>2440</v>
      </c>
      <c r="G107" s="80"/>
      <c r="H107" s="83"/>
      <c r="I107" s="70"/>
      <c r="J107" s="70"/>
      <c r="K107" s="69"/>
      <c r="L107" s="108"/>
      <c r="M107" s="109"/>
    </row>
    <row r="108" spans="1:13" s="18" customFormat="1" x14ac:dyDescent="0.25">
      <c r="A108" s="73" t="s">
        <v>67</v>
      </c>
      <c r="B108" s="66" t="s">
        <v>166</v>
      </c>
      <c r="C108" s="66" t="s">
        <v>11</v>
      </c>
      <c r="D108" s="77">
        <v>44317</v>
      </c>
      <c r="E108" s="67">
        <v>80</v>
      </c>
      <c r="F108" s="90">
        <v>160</v>
      </c>
      <c r="G108" s="80"/>
      <c r="H108" s="83"/>
      <c r="I108" s="47"/>
      <c r="J108" s="20"/>
      <c r="K108" s="19"/>
      <c r="L108" s="108"/>
      <c r="M108" s="109"/>
    </row>
    <row r="109" spans="1:13" x14ac:dyDescent="0.25">
      <c r="A109" s="73" t="s">
        <v>68</v>
      </c>
      <c r="B109" s="66" t="s">
        <v>166</v>
      </c>
      <c r="C109" s="66" t="s">
        <v>11</v>
      </c>
      <c r="D109" s="77">
        <v>44317</v>
      </c>
      <c r="E109" s="67">
        <v>299.45</v>
      </c>
      <c r="F109" s="90">
        <v>600</v>
      </c>
      <c r="G109" s="30"/>
      <c r="H109" s="83"/>
      <c r="I109" s="47"/>
      <c r="J109" s="20"/>
      <c r="K109" s="19"/>
      <c r="L109" s="108"/>
      <c r="M109" s="109"/>
    </row>
    <row r="110" spans="1:13" s="9" customFormat="1" x14ac:dyDescent="0.25">
      <c r="A110" s="73" t="s">
        <v>69</v>
      </c>
      <c r="B110" s="66" t="s">
        <v>166</v>
      </c>
      <c r="C110" s="66" t="s">
        <v>11</v>
      </c>
      <c r="D110" s="77">
        <v>44317</v>
      </c>
      <c r="E110" s="67">
        <v>79.14</v>
      </c>
      <c r="F110" s="90">
        <v>160</v>
      </c>
      <c r="G110" s="30"/>
      <c r="H110" s="83"/>
      <c r="I110" s="47"/>
      <c r="J110" s="20"/>
      <c r="K110" s="19"/>
      <c r="L110" s="108"/>
      <c r="M110" s="109"/>
    </row>
    <row r="111" spans="1:13" x14ac:dyDescent="0.25">
      <c r="A111" s="73" t="s">
        <v>70</v>
      </c>
      <c r="B111" s="66" t="s">
        <v>166</v>
      </c>
      <c r="C111" s="66" t="s">
        <v>11</v>
      </c>
      <c r="D111" s="77">
        <v>44317</v>
      </c>
      <c r="E111" s="67">
        <v>77.25</v>
      </c>
      <c r="F111" s="90">
        <v>156</v>
      </c>
      <c r="G111" s="30"/>
      <c r="H111" s="13"/>
      <c r="I111" s="47"/>
      <c r="J111" s="20"/>
      <c r="K111" s="19"/>
      <c r="L111" s="108"/>
      <c r="M111" s="109"/>
    </row>
    <row r="112" spans="1:13" s="64" customFormat="1" x14ac:dyDescent="0.25">
      <c r="A112" s="73" t="s">
        <v>54</v>
      </c>
      <c r="B112" s="66" t="s">
        <v>166</v>
      </c>
      <c r="C112" s="66" t="s">
        <v>11</v>
      </c>
      <c r="D112" s="77">
        <v>44317</v>
      </c>
      <c r="E112" s="67">
        <v>513.38</v>
      </c>
      <c r="F112" s="90">
        <v>1028</v>
      </c>
      <c r="G112" s="30"/>
      <c r="H112" s="13"/>
      <c r="I112" s="70"/>
      <c r="J112" s="70"/>
      <c r="K112" s="69"/>
      <c r="L112" s="108"/>
      <c r="M112" s="109"/>
    </row>
    <row r="113" spans="1:13" s="5" customFormat="1" x14ac:dyDescent="0.25">
      <c r="A113" s="73" t="s">
        <v>71</v>
      </c>
      <c r="B113" s="66" t="s">
        <v>166</v>
      </c>
      <c r="C113" s="66" t="s">
        <v>11</v>
      </c>
      <c r="D113" s="77">
        <v>44317</v>
      </c>
      <c r="E113" s="67">
        <v>301.67</v>
      </c>
      <c r="F113" s="90">
        <v>604</v>
      </c>
      <c r="G113" s="30"/>
      <c r="H113" s="13"/>
      <c r="I113" s="47"/>
      <c r="J113" s="20"/>
      <c r="K113" s="19"/>
      <c r="L113" s="108"/>
      <c r="M113" s="109"/>
    </row>
    <row r="114" spans="1:13" x14ac:dyDescent="0.25">
      <c r="A114" s="74" t="s">
        <v>72</v>
      </c>
      <c r="B114" s="66" t="s">
        <v>166</v>
      </c>
      <c r="C114" s="66" t="s">
        <v>11</v>
      </c>
      <c r="D114" s="77">
        <v>44317</v>
      </c>
      <c r="E114" s="67">
        <v>37.56</v>
      </c>
      <c r="F114" s="90">
        <v>76</v>
      </c>
      <c r="G114" s="80"/>
      <c r="H114" s="13"/>
      <c r="I114" s="47"/>
      <c r="J114" s="20"/>
      <c r="K114" s="19"/>
      <c r="L114" s="108"/>
      <c r="M114" s="109"/>
    </row>
    <row r="115" spans="1:13" s="9" customFormat="1" x14ac:dyDescent="0.25">
      <c r="A115" s="74" t="s">
        <v>73</v>
      </c>
      <c r="B115" s="66" t="s">
        <v>166</v>
      </c>
      <c r="C115" s="66" t="s">
        <v>11</v>
      </c>
      <c r="D115" s="77">
        <v>44317</v>
      </c>
      <c r="E115" s="67">
        <v>100</v>
      </c>
      <c r="F115" s="90">
        <v>200</v>
      </c>
      <c r="G115" s="30"/>
      <c r="H115" s="71"/>
      <c r="I115" s="47"/>
      <c r="J115" s="20"/>
      <c r="K115" s="19"/>
      <c r="L115" s="108"/>
      <c r="M115" s="109"/>
    </row>
    <row r="116" spans="1:13" s="5" customFormat="1" x14ac:dyDescent="0.25">
      <c r="A116" s="74" t="s">
        <v>74</v>
      </c>
      <c r="B116" s="66" t="s">
        <v>166</v>
      </c>
      <c r="C116" s="66" t="s">
        <v>11</v>
      </c>
      <c r="D116" s="77">
        <v>44317</v>
      </c>
      <c r="E116" s="67">
        <v>332.91</v>
      </c>
      <c r="F116" s="90">
        <v>666</v>
      </c>
      <c r="G116" s="30">
        <f>SUM(F96:F116)</f>
        <v>25892</v>
      </c>
      <c r="H116" s="71"/>
      <c r="I116" s="47"/>
      <c r="J116" s="20"/>
      <c r="K116" s="19"/>
      <c r="L116" s="108"/>
      <c r="M116" s="109"/>
    </row>
    <row r="117" spans="1:13" s="76" customFormat="1" x14ac:dyDescent="0.25">
      <c r="A117" s="74"/>
      <c r="B117" s="66"/>
      <c r="C117" s="66"/>
      <c r="D117" s="77"/>
      <c r="E117" s="67"/>
      <c r="F117" s="90"/>
      <c r="G117" s="80"/>
      <c r="H117" s="83"/>
      <c r="I117" s="82"/>
      <c r="J117" s="82"/>
      <c r="K117" s="81"/>
      <c r="L117" s="108"/>
      <c r="M117" s="109"/>
    </row>
    <row r="118" spans="1:13" x14ac:dyDescent="0.25">
      <c r="A118" s="74" t="s">
        <v>75</v>
      </c>
      <c r="B118" s="66" t="s">
        <v>167</v>
      </c>
      <c r="C118" s="66" t="s">
        <v>15</v>
      </c>
      <c r="D118" s="77">
        <v>44317</v>
      </c>
      <c r="E118" s="67">
        <v>160</v>
      </c>
      <c r="F118" s="90">
        <v>320</v>
      </c>
      <c r="G118" s="30">
        <f>F118</f>
        <v>320</v>
      </c>
      <c r="H118" s="71"/>
      <c r="I118" s="47"/>
      <c r="J118" s="20"/>
      <c r="K118" s="19"/>
      <c r="L118" s="108"/>
      <c r="M118" s="109"/>
    </row>
    <row r="119" spans="1:13" s="76" customFormat="1" x14ac:dyDescent="0.25">
      <c r="A119" s="74"/>
      <c r="B119" s="66"/>
      <c r="C119" s="66"/>
      <c r="D119" s="77"/>
      <c r="E119" s="67"/>
      <c r="F119" s="90"/>
      <c r="G119" s="30"/>
      <c r="H119" s="83"/>
      <c r="I119" s="82"/>
      <c r="J119" s="82"/>
      <c r="K119" s="81"/>
      <c r="L119" s="108"/>
      <c r="M119" s="109"/>
    </row>
    <row r="120" spans="1:13" s="5" customFormat="1" x14ac:dyDescent="0.25">
      <c r="A120" s="74" t="s">
        <v>192</v>
      </c>
      <c r="B120" s="66" t="s">
        <v>200</v>
      </c>
      <c r="C120" s="66" t="s">
        <v>182</v>
      </c>
      <c r="D120" s="77">
        <v>44317</v>
      </c>
      <c r="E120" s="67">
        <v>760.76</v>
      </c>
      <c r="F120" s="90">
        <v>1522</v>
      </c>
      <c r="G120" s="30"/>
      <c r="H120" s="71"/>
      <c r="I120" s="47"/>
      <c r="J120" s="20"/>
      <c r="K120" s="19"/>
      <c r="L120" s="108"/>
      <c r="M120" s="109"/>
    </row>
    <row r="121" spans="1:13" x14ac:dyDescent="0.25">
      <c r="A121" s="74" t="s">
        <v>193</v>
      </c>
      <c r="B121" s="66" t="s">
        <v>200</v>
      </c>
      <c r="C121" s="66" t="s">
        <v>182</v>
      </c>
      <c r="D121" s="77">
        <v>44317</v>
      </c>
      <c r="E121" s="67">
        <v>840.55</v>
      </c>
      <c r="F121" s="90">
        <v>1682</v>
      </c>
      <c r="G121" s="30"/>
      <c r="H121" s="71"/>
      <c r="I121" s="47"/>
      <c r="J121" s="20"/>
      <c r="K121" s="19"/>
      <c r="L121" s="108"/>
      <c r="M121" s="109"/>
    </row>
    <row r="122" spans="1:13" x14ac:dyDescent="0.25">
      <c r="A122" s="74" t="s">
        <v>194</v>
      </c>
      <c r="B122" s="66" t="s">
        <v>200</v>
      </c>
      <c r="C122" s="66" t="s">
        <v>182</v>
      </c>
      <c r="D122" s="77">
        <v>44317</v>
      </c>
      <c r="E122" s="67">
        <v>40</v>
      </c>
      <c r="F122" s="90">
        <v>80</v>
      </c>
      <c r="G122" s="30"/>
      <c r="H122" s="71"/>
      <c r="I122" s="47"/>
      <c r="J122" s="20"/>
      <c r="K122" s="19"/>
      <c r="L122" s="108"/>
      <c r="M122" s="109"/>
    </row>
    <row r="123" spans="1:13" x14ac:dyDescent="0.25">
      <c r="A123" s="74" t="s">
        <v>195</v>
      </c>
      <c r="B123" s="66" t="s">
        <v>200</v>
      </c>
      <c r="C123" s="66" t="s">
        <v>182</v>
      </c>
      <c r="D123" s="77">
        <v>44317</v>
      </c>
      <c r="E123" s="67">
        <v>800.84</v>
      </c>
      <c r="F123" s="90">
        <v>1602</v>
      </c>
      <c r="G123" s="30">
        <f>SUM(F120:F123)</f>
        <v>4886</v>
      </c>
      <c r="H123" s="71"/>
      <c r="I123" s="47"/>
      <c r="J123" s="20"/>
      <c r="K123" s="19"/>
      <c r="L123" s="108"/>
      <c r="M123" s="109"/>
    </row>
    <row r="124" spans="1:13" s="76" customFormat="1" x14ac:dyDescent="0.25">
      <c r="A124" s="74"/>
      <c r="B124" s="66"/>
      <c r="C124" s="66"/>
      <c r="D124" s="77"/>
      <c r="E124" s="67"/>
      <c r="F124" s="90"/>
      <c r="G124" s="30"/>
      <c r="H124" s="83"/>
      <c r="I124" s="82"/>
      <c r="J124" s="82"/>
      <c r="K124" s="81"/>
      <c r="L124" s="108"/>
      <c r="M124" s="109"/>
    </row>
    <row r="125" spans="1:13" x14ac:dyDescent="0.25">
      <c r="A125" s="74" t="s">
        <v>135</v>
      </c>
      <c r="B125" s="66" t="s">
        <v>175</v>
      </c>
      <c r="C125" s="66" t="s">
        <v>182</v>
      </c>
      <c r="D125" s="77">
        <v>44682</v>
      </c>
      <c r="E125" s="65">
        <v>80</v>
      </c>
      <c r="F125" s="90">
        <v>160</v>
      </c>
      <c r="G125" s="30"/>
      <c r="H125" s="47"/>
      <c r="I125" s="47"/>
      <c r="J125" s="20"/>
      <c r="K125" s="19"/>
      <c r="L125" s="108"/>
      <c r="M125" s="109"/>
    </row>
    <row r="126" spans="1:13" s="12" customFormat="1" x14ac:dyDescent="0.25">
      <c r="A126" s="74" t="s">
        <v>134</v>
      </c>
      <c r="B126" s="66" t="s">
        <v>175</v>
      </c>
      <c r="C126" s="66" t="s">
        <v>182</v>
      </c>
      <c r="D126" s="77">
        <v>44682</v>
      </c>
      <c r="E126" s="65">
        <v>156.52000000000001</v>
      </c>
      <c r="F126" s="90">
        <v>314</v>
      </c>
      <c r="G126" s="30"/>
      <c r="H126" s="47"/>
      <c r="I126" s="47"/>
      <c r="J126" s="20"/>
      <c r="K126" s="19"/>
      <c r="M126" s="106"/>
    </row>
    <row r="127" spans="1:13" s="76" customFormat="1" x14ac:dyDescent="0.25">
      <c r="A127" s="94" t="s">
        <v>235</v>
      </c>
      <c r="B127" s="66" t="s">
        <v>175</v>
      </c>
      <c r="C127" s="66" t="s">
        <v>182</v>
      </c>
      <c r="D127" s="77">
        <v>44682</v>
      </c>
      <c r="E127" s="65">
        <v>1479.5</v>
      </c>
      <c r="F127" s="95">
        <v>2960</v>
      </c>
      <c r="G127" s="30"/>
      <c r="H127" s="82"/>
      <c r="I127" s="82"/>
      <c r="J127" s="82"/>
      <c r="K127" s="81"/>
      <c r="M127" s="106"/>
    </row>
    <row r="128" spans="1:13" s="76" customFormat="1" x14ac:dyDescent="0.25">
      <c r="A128" s="94" t="s">
        <v>236</v>
      </c>
      <c r="B128" s="66" t="s">
        <v>175</v>
      </c>
      <c r="C128" s="66" t="s">
        <v>182</v>
      </c>
      <c r="D128" s="77">
        <v>44682</v>
      </c>
      <c r="E128" s="65">
        <v>337.31</v>
      </c>
      <c r="F128" s="95">
        <v>676</v>
      </c>
      <c r="G128" s="30"/>
      <c r="H128" s="82"/>
      <c r="I128" s="82"/>
      <c r="J128" s="82"/>
      <c r="K128" s="81"/>
      <c r="M128" s="106"/>
    </row>
    <row r="129" spans="1:13" s="76" customFormat="1" x14ac:dyDescent="0.25">
      <c r="A129" s="94" t="s">
        <v>237</v>
      </c>
      <c r="B129" s="66" t="s">
        <v>175</v>
      </c>
      <c r="C129" s="66" t="s">
        <v>182</v>
      </c>
      <c r="D129" s="77">
        <v>44682</v>
      </c>
      <c r="E129" s="65">
        <v>1084.79</v>
      </c>
      <c r="F129" s="95">
        <v>2170</v>
      </c>
      <c r="G129" s="30"/>
      <c r="H129" s="82"/>
      <c r="I129" s="82"/>
      <c r="J129" s="82"/>
      <c r="K129" s="81"/>
      <c r="M129" s="106"/>
    </row>
    <row r="130" spans="1:13" s="76" customFormat="1" x14ac:dyDescent="0.25">
      <c r="A130" s="94" t="s">
        <v>238</v>
      </c>
      <c r="B130" s="66" t="s">
        <v>175</v>
      </c>
      <c r="C130" s="66" t="s">
        <v>182</v>
      </c>
      <c r="D130" s="77">
        <v>44682</v>
      </c>
      <c r="E130" s="65">
        <v>1478.63</v>
      </c>
      <c r="F130" s="95">
        <v>2958</v>
      </c>
      <c r="G130" s="30"/>
      <c r="H130" s="82"/>
      <c r="I130" s="82"/>
      <c r="J130" s="82"/>
      <c r="K130" s="81"/>
      <c r="M130" s="106"/>
    </row>
    <row r="131" spans="1:13" s="76" customFormat="1" x14ac:dyDescent="0.25">
      <c r="A131" s="94" t="s">
        <v>239</v>
      </c>
      <c r="B131" s="66" t="s">
        <v>175</v>
      </c>
      <c r="C131" s="66" t="s">
        <v>182</v>
      </c>
      <c r="D131" s="77">
        <v>44682</v>
      </c>
      <c r="E131" s="65">
        <v>1884.59</v>
      </c>
      <c r="F131" s="95">
        <v>3770</v>
      </c>
      <c r="G131" s="30"/>
      <c r="H131" s="82"/>
      <c r="I131" s="82"/>
      <c r="J131" s="82"/>
      <c r="K131" s="81"/>
      <c r="M131" s="106"/>
    </row>
    <row r="132" spans="1:13" s="76" customFormat="1" x14ac:dyDescent="0.25">
      <c r="A132" s="94" t="s">
        <v>240</v>
      </c>
      <c r="B132" s="66" t="s">
        <v>175</v>
      </c>
      <c r="C132" s="66" t="s">
        <v>182</v>
      </c>
      <c r="D132" s="77">
        <v>44682</v>
      </c>
      <c r="E132" s="65">
        <v>1829.75</v>
      </c>
      <c r="F132" s="95">
        <v>3660</v>
      </c>
      <c r="G132" s="30">
        <f>SUM(F125:F132)</f>
        <v>16668</v>
      </c>
      <c r="H132" s="82"/>
      <c r="I132" s="82"/>
      <c r="J132" s="82"/>
      <c r="K132" s="81"/>
      <c r="M132" s="106"/>
    </row>
    <row r="133" spans="1:13" s="76" customFormat="1" x14ac:dyDescent="0.25">
      <c r="A133" s="74"/>
      <c r="B133" s="66"/>
      <c r="C133" s="66"/>
      <c r="D133" s="77"/>
      <c r="E133" s="65"/>
      <c r="F133" s="90"/>
      <c r="G133" s="30"/>
      <c r="H133" s="82"/>
      <c r="I133" s="82"/>
      <c r="J133" s="82"/>
      <c r="K133" s="81"/>
      <c r="M133" s="106"/>
    </row>
    <row r="134" spans="1:13" s="9" customFormat="1" x14ac:dyDescent="0.25">
      <c r="A134" s="74" t="s">
        <v>196</v>
      </c>
      <c r="B134" s="66" t="s">
        <v>201</v>
      </c>
      <c r="C134" s="66" t="s">
        <v>182</v>
      </c>
      <c r="D134" s="77">
        <v>44317</v>
      </c>
      <c r="E134" s="67">
        <v>281.58999999999997</v>
      </c>
      <c r="F134" s="90">
        <v>564</v>
      </c>
      <c r="G134" s="82"/>
      <c r="H134" s="47"/>
      <c r="I134" s="47"/>
      <c r="J134" s="20"/>
      <c r="K134" s="19"/>
      <c r="M134" s="106"/>
    </row>
    <row r="135" spans="1:13" s="5" customFormat="1" x14ac:dyDescent="0.25">
      <c r="A135" s="74" t="s">
        <v>197</v>
      </c>
      <c r="B135" s="66" t="s">
        <v>201</v>
      </c>
      <c r="C135" s="66" t="s">
        <v>182</v>
      </c>
      <c r="D135" s="77">
        <v>44317</v>
      </c>
      <c r="E135" s="67">
        <v>320.14</v>
      </c>
      <c r="F135" s="90">
        <v>642</v>
      </c>
      <c r="G135" s="30">
        <f>SUM(F134:F135)</f>
        <v>1206</v>
      </c>
      <c r="H135" s="47"/>
      <c r="I135" s="47"/>
      <c r="J135" s="20"/>
      <c r="K135" s="19"/>
      <c r="M135" s="106"/>
    </row>
    <row r="136" spans="1:13" s="76" customFormat="1" x14ac:dyDescent="0.25">
      <c r="A136" s="74"/>
      <c r="B136" s="66"/>
      <c r="C136" s="66"/>
      <c r="D136" s="77"/>
      <c r="E136" s="67"/>
      <c r="F136" s="90"/>
      <c r="G136" s="82"/>
      <c r="H136" s="82"/>
      <c r="I136" s="82"/>
      <c r="J136" s="82"/>
      <c r="K136" s="81"/>
      <c r="M136" s="106"/>
    </row>
    <row r="137" spans="1:13" s="9" customFormat="1" x14ac:dyDescent="0.25">
      <c r="A137" s="74" t="s">
        <v>198</v>
      </c>
      <c r="B137" s="66" t="s">
        <v>168</v>
      </c>
      <c r="C137" s="66" t="s">
        <v>182</v>
      </c>
      <c r="D137" s="77">
        <v>44317</v>
      </c>
      <c r="E137" s="67">
        <v>1918.38</v>
      </c>
      <c r="F137" s="90">
        <v>3838</v>
      </c>
      <c r="G137" s="79"/>
      <c r="H137" s="82"/>
      <c r="I137" s="47"/>
      <c r="J137" s="20"/>
      <c r="K137" s="19"/>
      <c r="M137" s="106"/>
    </row>
    <row r="138" spans="1:13" x14ac:dyDescent="0.25">
      <c r="A138" s="74" t="s">
        <v>76</v>
      </c>
      <c r="B138" s="66" t="s">
        <v>168</v>
      </c>
      <c r="C138" s="66" t="s">
        <v>182</v>
      </c>
      <c r="D138" s="77">
        <v>44317</v>
      </c>
      <c r="E138" s="67">
        <v>1040.6500000000001</v>
      </c>
      <c r="F138" s="90">
        <v>2082</v>
      </c>
      <c r="G138" s="82"/>
      <c r="H138" s="82"/>
      <c r="I138" s="47"/>
      <c r="J138" s="20"/>
      <c r="K138" s="19"/>
      <c r="M138" s="106"/>
    </row>
    <row r="139" spans="1:13" x14ac:dyDescent="0.25">
      <c r="A139" s="74" t="s">
        <v>77</v>
      </c>
      <c r="B139" s="66" t="s">
        <v>168</v>
      </c>
      <c r="C139" s="66" t="s">
        <v>182</v>
      </c>
      <c r="D139" s="77">
        <v>44317</v>
      </c>
      <c r="E139" s="67">
        <v>1280.4000000000001</v>
      </c>
      <c r="F139" s="90">
        <v>2562</v>
      </c>
      <c r="G139" s="30"/>
      <c r="H139" s="13"/>
      <c r="I139" s="47"/>
      <c r="J139" s="20"/>
      <c r="K139" s="19"/>
      <c r="M139" s="106"/>
    </row>
    <row r="140" spans="1:13" s="5" customFormat="1" x14ac:dyDescent="0.25">
      <c r="A140" s="74" t="s">
        <v>78</v>
      </c>
      <c r="B140" s="66" t="s">
        <v>168</v>
      </c>
      <c r="C140" s="66" t="s">
        <v>182</v>
      </c>
      <c r="D140" s="77">
        <v>44317</v>
      </c>
      <c r="E140" s="67">
        <v>1280.4000000000001</v>
      </c>
      <c r="F140" s="90">
        <v>2562</v>
      </c>
      <c r="G140" s="80"/>
      <c r="H140" s="13"/>
      <c r="I140" s="47"/>
      <c r="J140" s="20"/>
      <c r="K140" s="19"/>
      <c r="M140" s="106"/>
    </row>
    <row r="141" spans="1:13" s="18" customFormat="1" x14ac:dyDescent="0.25">
      <c r="A141" s="74" t="s">
        <v>79</v>
      </c>
      <c r="B141" s="66" t="s">
        <v>168</v>
      </c>
      <c r="C141" s="66" t="s">
        <v>182</v>
      </c>
      <c r="D141" s="77">
        <v>44317</v>
      </c>
      <c r="E141" s="67">
        <v>1080.28</v>
      </c>
      <c r="F141" s="90">
        <v>2162</v>
      </c>
      <c r="G141" s="30"/>
      <c r="H141" s="13"/>
      <c r="I141" s="47"/>
      <c r="J141" s="20"/>
      <c r="K141" s="19"/>
      <c r="M141" s="106"/>
    </row>
    <row r="142" spans="1:13" x14ac:dyDescent="0.25">
      <c r="A142" s="73" t="s">
        <v>80</v>
      </c>
      <c r="B142" s="66" t="s">
        <v>168</v>
      </c>
      <c r="C142" s="66" t="s">
        <v>182</v>
      </c>
      <c r="D142" s="77">
        <v>44317</v>
      </c>
      <c r="E142" s="67">
        <v>1198.4000000000001</v>
      </c>
      <c r="F142" s="90">
        <v>2398</v>
      </c>
      <c r="G142" s="80"/>
      <c r="H142" s="13"/>
      <c r="I142" s="47"/>
      <c r="J142" s="20"/>
      <c r="K142" s="19"/>
      <c r="M142" s="106"/>
    </row>
    <row r="143" spans="1:13" s="18" customFormat="1" x14ac:dyDescent="0.25">
      <c r="A143" s="73" t="s">
        <v>81</v>
      </c>
      <c r="B143" s="66" t="s">
        <v>168</v>
      </c>
      <c r="C143" s="66" t="s">
        <v>182</v>
      </c>
      <c r="D143" s="77">
        <v>44317</v>
      </c>
      <c r="E143" s="67">
        <v>915.46</v>
      </c>
      <c r="F143" s="90">
        <v>1832</v>
      </c>
      <c r="G143" s="80"/>
      <c r="H143" s="13"/>
      <c r="I143" s="47"/>
      <c r="J143" s="20"/>
      <c r="K143" s="19"/>
      <c r="M143" s="106"/>
    </row>
    <row r="144" spans="1:13" x14ac:dyDescent="0.25">
      <c r="A144" s="73" t="s">
        <v>82</v>
      </c>
      <c r="B144" s="66" t="s">
        <v>168</v>
      </c>
      <c r="C144" s="66" t="s">
        <v>182</v>
      </c>
      <c r="D144" s="77">
        <v>44317</v>
      </c>
      <c r="E144" s="67">
        <v>1280</v>
      </c>
      <c r="F144" s="90">
        <v>2560</v>
      </c>
      <c r="G144" s="80"/>
      <c r="H144" s="13"/>
      <c r="I144" s="47"/>
      <c r="J144" s="20"/>
      <c r="K144" s="19"/>
      <c r="M144" s="106"/>
    </row>
    <row r="145" spans="1:13" s="64" customFormat="1" x14ac:dyDescent="0.25">
      <c r="A145" s="73" t="s">
        <v>83</v>
      </c>
      <c r="B145" s="66" t="s">
        <v>168</v>
      </c>
      <c r="C145" s="66" t="s">
        <v>182</v>
      </c>
      <c r="D145" s="77">
        <v>44317</v>
      </c>
      <c r="E145" s="67">
        <v>1204.8019999999999</v>
      </c>
      <c r="F145" s="90">
        <v>2410</v>
      </c>
      <c r="G145" s="30"/>
      <c r="H145" s="13"/>
      <c r="I145" s="70"/>
      <c r="J145" s="70"/>
      <c r="K145" s="69"/>
      <c r="M145" s="106"/>
    </row>
    <row r="146" spans="1:13" s="5" customFormat="1" x14ac:dyDescent="0.25">
      <c r="A146" s="73" t="s">
        <v>84</v>
      </c>
      <c r="B146" s="66" t="s">
        <v>168</v>
      </c>
      <c r="C146" s="66" t="s">
        <v>182</v>
      </c>
      <c r="D146" s="77">
        <v>44317</v>
      </c>
      <c r="E146" s="67">
        <v>40</v>
      </c>
      <c r="F146" s="90">
        <v>80</v>
      </c>
      <c r="G146" s="80"/>
      <c r="H146" s="13"/>
      <c r="I146" s="47"/>
      <c r="J146" s="20"/>
      <c r="K146" s="19"/>
      <c r="M146" s="106"/>
    </row>
    <row r="147" spans="1:13" s="64" customFormat="1" x14ac:dyDescent="0.25">
      <c r="A147" s="73" t="s">
        <v>85</v>
      </c>
      <c r="B147" s="66" t="s">
        <v>168</v>
      </c>
      <c r="C147" s="66" t="s">
        <v>182</v>
      </c>
      <c r="D147" s="77">
        <v>44317</v>
      </c>
      <c r="E147" s="67">
        <v>1030</v>
      </c>
      <c r="F147" s="90">
        <v>2060</v>
      </c>
      <c r="G147" s="30"/>
      <c r="H147" s="13"/>
      <c r="I147" s="70"/>
      <c r="J147" s="70"/>
      <c r="K147" s="69"/>
      <c r="M147" s="106"/>
    </row>
    <row r="148" spans="1:13" x14ac:dyDescent="0.25">
      <c r="A148" s="73" t="s">
        <v>86</v>
      </c>
      <c r="B148" s="66" t="s">
        <v>168</v>
      </c>
      <c r="C148" s="66" t="s">
        <v>182</v>
      </c>
      <c r="D148" s="77">
        <v>44317</v>
      </c>
      <c r="E148" s="67">
        <v>921.24</v>
      </c>
      <c r="F148" s="90">
        <v>1844</v>
      </c>
      <c r="G148" s="80"/>
      <c r="H148" s="13"/>
      <c r="I148" s="47"/>
      <c r="J148" s="20"/>
      <c r="K148" s="19"/>
      <c r="M148" s="106"/>
    </row>
    <row r="149" spans="1:13" x14ac:dyDescent="0.25">
      <c r="A149" s="73" t="s">
        <v>87</v>
      </c>
      <c r="B149" s="66" t="s">
        <v>168</v>
      </c>
      <c r="C149" s="66" t="s">
        <v>182</v>
      </c>
      <c r="D149" s="77">
        <v>44317</v>
      </c>
      <c r="E149" s="67">
        <v>692.28899999999999</v>
      </c>
      <c r="F149" s="90">
        <v>1386</v>
      </c>
      <c r="G149" s="30"/>
      <c r="H149" s="13"/>
      <c r="I149" s="47"/>
      <c r="J149" s="20"/>
      <c r="K149" s="19"/>
      <c r="M149" s="106"/>
    </row>
    <row r="150" spans="1:13" s="64" customFormat="1" x14ac:dyDescent="0.25">
      <c r="A150" s="73" t="s">
        <v>88</v>
      </c>
      <c r="B150" s="66" t="s">
        <v>168</v>
      </c>
      <c r="C150" s="66" t="s">
        <v>182</v>
      </c>
      <c r="D150" s="77">
        <v>44317</v>
      </c>
      <c r="E150" s="67">
        <v>64.281000000000006</v>
      </c>
      <c r="F150" s="90">
        <v>130</v>
      </c>
      <c r="G150" s="30"/>
      <c r="H150" s="83"/>
      <c r="I150" s="70"/>
      <c r="J150" s="70"/>
      <c r="K150" s="69"/>
      <c r="M150" s="106"/>
    </row>
    <row r="151" spans="1:13" s="18" customFormat="1" x14ac:dyDescent="0.25">
      <c r="A151" s="73" t="s">
        <v>89</v>
      </c>
      <c r="B151" s="66" t="s">
        <v>168</v>
      </c>
      <c r="C151" s="66" t="s">
        <v>182</v>
      </c>
      <c r="D151" s="77">
        <v>44317</v>
      </c>
      <c r="E151" s="67">
        <v>914.11</v>
      </c>
      <c r="F151" s="90">
        <v>1830</v>
      </c>
      <c r="G151" s="80"/>
      <c r="H151" s="71"/>
      <c r="I151" s="47"/>
      <c r="J151" s="20"/>
      <c r="K151" s="19"/>
      <c r="M151" s="106"/>
    </row>
    <row r="152" spans="1:13" s="5" customFormat="1" x14ac:dyDescent="0.25">
      <c r="A152" s="73" t="s">
        <v>199</v>
      </c>
      <c r="B152" s="66" t="s">
        <v>168</v>
      </c>
      <c r="C152" s="66" t="s">
        <v>182</v>
      </c>
      <c r="D152" s="77">
        <v>44317</v>
      </c>
      <c r="E152" s="67">
        <v>40</v>
      </c>
      <c r="F152" s="90">
        <v>80</v>
      </c>
      <c r="G152" s="30">
        <f>SUM(F137:F152)</f>
        <v>29816</v>
      </c>
      <c r="H152" s="45"/>
      <c r="I152" s="47"/>
      <c r="J152" s="20"/>
      <c r="K152" s="19"/>
      <c r="M152" s="106"/>
    </row>
    <row r="153" spans="1:13" s="76" customFormat="1" x14ac:dyDescent="0.25">
      <c r="A153" s="73"/>
      <c r="B153" s="66"/>
      <c r="C153" s="66"/>
      <c r="D153" s="77"/>
      <c r="E153" s="67"/>
      <c r="F153" s="90"/>
      <c r="G153" s="30"/>
      <c r="H153" s="83"/>
      <c r="I153" s="82"/>
      <c r="J153" s="82"/>
      <c r="K153" s="81"/>
      <c r="M153" s="106"/>
    </row>
    <row r="154" spans="1:13" x14ac:dyDescent="0.25">
      <c r="A154" s="73" t="s">
        <v>137</v>
      </c>
      <c r="B154" s="66" t="s">
        <v>161</v>
      </c>
      <c r="C154" s="66" t="s">
        <v>182</v>
      </c>
      <c r="D154" s="77">
        <v>44682</v>
      </c>
      <c r="E154" s="65">
        <v>482.28</v>
      </c>
      <c r="F154" s="90">
        <v>966</v>
      </c>
      <c r="G154" s="68"/>
      <c r="H154" s="82"/>
      <c r="I154" s="47"/>
      <c r="J154" s="20"/>
      <c r="K154" s="19"/>
      <c r="M154" s="106"/>
    </row>
    <row r="155" spans="1:13" x14ac:dyDescent="0.25">
      <c r="A155" s="73" t="s">
        <v>136</v>
      </c>
      <c r="B155" s="66" t="s">
        <v>161</v>
      </c>
      <c r="C155" s="66" t="s">
        <v>182</v>
      </c>
      <c r="D155" s="77">
        <v>44682</v>
      </c>
      <c r="E155" s="65">
        <v>151.75</v>
      </c>
      <c r="F155" s="90">
        <v>304</v>
      </c>
      <c r="G155" s="30">
        <f>SUM(F154:F155)</f>
        <v>1270</v>
      </c>
      <c r="H155" s="70"/>
      <c r="I155" s="47"/>
      <c r="J155" s="20"/>
      <c r="K155" s="19"/>
      <c r="M155" s="106"/>
    </row>
    <row r="156" spans="1:13" s="76" customFormat="1" x14ac:dyDescent="0.25">
      <c r="A156" s="73"/>
      <c r="B156" s="66"/>
      <c r="C156" s="66"/>
      <c r="D156" s="77"/>
      <c r="E156" s="65"/>
      <c r="F156" s="90"/>
      <c r="G156" s="30"/>
      <c r="H156" s="82"/>
      <c r="I156" s="82"/>
      <c r="J156" s="82"/>
      <c r="K156" s="81"/>
      <c r="M156" s="106"/>
    </row>
    <row r="157" spans="1:13" s="12" customFormat="1" x14ac:dyDescent="0.25">
      <c r="A157" s="73" t="s">
        <v>90</v>
      </c>
      <c r="B157" s="66" t="s">
        <v>169</v>
      </c>
      <c r="C157" s="66" t="s">
        <v>182</v>
      </c>
      <c r="D157" s="77">
        <v>44317</v>
      </c>
      <c r="E157" s="67">
        <v>407</v>
      </c>
      <c r="F157" s="90">
        <v>814</v>
      </c>
      <c r="G157" s="68"/>
      <c r="H157" s="83"/>
      <c r="I157" s="47"/>
      <c r="J157" s="20"/>
      <c r="K157" s="19"/>
      <c r="M157" s="106"/>
    </row>
    <row r="158" spans="1:13" x14ac:dyDescent="0.25">
      <c r="A158" s="73" t="s">
        <v>91</v>
      </c>
      <c r="B158" s="66" t="s">
        <v>169</v>
      </c>
      <c r="C158" s="66" t="s">
        <v>182</v>
      </c>
      <c r="D158" s="77">
        <v>44317</v>
      </c>
      <c r="E158" s="67">
        <v>1011.72</v>
      </c>
      <c r="F158" s="90">
        <v>2024</v>
      </c>
      <c r="G158" s="80"/>
      <c r="H158" s="70"/>
      <c r="I158" s="47"/>
      <c r="J158" s="20"/>
      <c r="K158" s="19"/>
      <c r="M158" s="106"/>
    </row>
    <row r="159" spans="1:13" x14ac:dyDescent="0.25">
      <c r="A159" s="73" t="s">
        <v>92</v>
      </c>
      <c r="B159" s="66" t="s">
        <v>169</v>
      </c>
      <c r="C159" s="66" t="s">
        <v>182</v>
      </c>
      <c r="D159" s="77">
        <v>44317</v>
      </c>
      <c r="E159" s="67">
        <v>555.62</v>
      </c>
      <c r="F159" s="90">
        <v>1112</v>
      </c>
      <c r="G159" s="46"/>
      <c r="H159" s="70"/>
      <c r="I159" s="47"/>
      <c r="J159" s="20"/>
      <c r="K159" s="19"/>
      <c r="M159" s="106"/>
    </row>
    <row r="160" spans="1:13" s="5" customFormat="1" x14ac:dyDescent="0.25">
      <c r="A160" s="73" t="s">
        <v>93</v>
      </c>
      <c r="B160" s="66" t="s">
        <v>169</v>
      </c>
      <c r="C160" s="66" t="s">
        <v>182</v>
      </c>
      <c r="D160" s="77">
        <v>44317</v>
      </c>
      <c r="E160" s="67">
        <v>591.4</v>
      </c>
      <c r="F160" s="90">
        <v>1184</v>
      </c>
      <c r="G160" s="80"/>
      <c r="H160" s="70"/>
      <c r="I160" s="47"/>
      <c r="J160" s="20"/>
      <c r="K160" s="19"/>
      <c r="M160" s="106"/>
    </row>
    <row r="161" spans="1:13" x14ac:dyDescent="0.25">
      <c r="A161" s="73" t="s">
        <v>94</v>
      </c>
      <c r="B161" s="66" t="s">
        <v>169</v>
      </c>
      <c r="C161" s="66" t="s">
        <v>182</v>
      </c>
      <c r="D161" s="77">
        <v>44317</v>
      </c>
      <c r="E161" s="67">
        <v>726.54</v>
      </c>
      <c r="F161" s="90">
        <v>1454</v>
      </c>
      <c r="G161" s="30"/>
      <c r="H161" s="70"/>
      <c r="I161" s="47"/>
      <c r="J161" s="20"/>
      <c r="K161" s="19"/>
      <c r="M161" s="107"/>
    </row>
    <row r="162" spans="1:13" x14ac:dyDescent="0.25">
      <c r="A162" s="73" t="s">
        <v>95</v>
      </c>
      <c r="B162" s="66" t="s">
        <v>169</v>
      </c>
      <c r="C162" s="66" t="s">
        <v>182</v>
      </c>
      <c r="D162" s="77">
        <v>44317</v>
      </c>
      <c r="E162" s="67">
        <v>757.18</v>
      </c>
      <c r="F162" s="90">
        <v>1516</v>
      </c>
      <c r="G162" s="30"/>
      <c r="H162" s="70"/>
      <c r="I162" s="47"/>
      <c r="J162" s="20"/>
      <c r="K162" s="19"/>
      <c r="M162" s="107"/>
    </row>
    <row r="163" spans="1:13" x14ac:dyDescent="0.25">
      <c r="A163" s="73" t="s">
        <v>138</v>
      </c>
      <c r="B163" s="66" t="s">
        <v>169</v>
      </c>
      <c r="C163" s="66" t="s">
        <v>182</v>
      </c>
      <c r="D163" s="77">
        <v>44682</v>
      </c>
      <c r="E163" s="65">
        <v>40</v>
      </c>
      <c r="F163" s="90">
        <v>80</v>
      </c>
      <c r="G163" s="30">
        <f>SUM(F157:F163)</f>
        <v>8184</v>
      </c>
      <c r="H163" s="70"/>
      <c r="I163" s="47"/>
      <c r="J163" s="20"/>
      <c r="K163" s="19"/>
      <c r="M163" s="107"/>
    </row>
    <row r="164" spans="1:13" s="76" customFormat="1" x14ac:dyDescent="0.25">
      <c r="A164" s="73"/>
      <c r="B164" s="66"/>
      <c r="C164" s="66"/>
      <c r="D164" s="77"/>
      <c r="E164" s="65"/>
      <c r="F164" s="90"/>
      <c r="G164" s="80"/>
      <c r="H164" s="82"/>
      <c r="I164" s="82"/>
      <c r="J164" s="82"/>
      <c r="K164" s="81"/>
      <c r="M164" s="107"/>
    </row>
    <row r="165" spans="1:13" s="9" customFormat="1" x14ac:dyDescent="0.25">
      <c r="A165" s="73" t="s">
        <v>96</v>
      </c>
      <c r="B165" s="66" t="s">
        <v>170</v>
      </c>
      <c r="C165" s="66" t="s">
        <v>182</v>
      </c>
      <c r="D165" s="77">
        <v>44317</v>
      </c>
      <c r="E165" s="67">
        <v>1311.72</v>
      </c>
      <c r="F165" s="90">
        <v>2624</v>
      </c>
      <c r="G165" s="46"/>
      <c r="H165" s="70"/>
      <c r="I165" s="47"/>
      <c r="J165" s="20"/>
      <c r="K165" s="19"/>
      <c r="M165" s="107"/>
    </row>
    <row r="166" spans="1:13" s="5" customFormat="1" x14ac:dyDescent="0.25">
      <c r="A166" s="73" t="s">
        <v>97</v>
      </c>
      <c r="B166" s="66" t="s">
        <v>170</v>
      </c>
      <c r="C166" s="66" t="s">
        <v>182</v>
      </c>
      <c r="D166" s="77">
        <v>44317</v>
      </c>
      <c r="E166" s="67">
        <v>1206.1099999999999</v>
      </c>
      <c r="F166" s="90">
        <v>2414</v>
      </c>
      <c r="G166" s="30"/>
      <c r="H166" s="13"/>
      <c r="I166" s="47"/>
      <c r="J166" s="20"/>
      <c r="K166" s="19"/>
      <c r="M166" s="107"/>
    </row>
    <row r="167" spans="1:13" x14ac:dyDescent="0.25">
      <c r="A167" s="73" t="s">
        <v>98</v>
      </c>
      <c r="B167" s="66" t="s">
        <v>170</v>
      </c>
      <c r="C167" s="66" t="s">
        <v>182</v>
      </c>
      <c r="D167" s="77">
        <v>44317</v>
      </c>
      <c r="E167" s="67">
        <v>880.55</v>
      </c>
      <c r="F167" s="90">
        <v>1762</v>
      </c>
      <c r="G167" s="30"/>
      <c r="H167" s="13"/>
      <c r="I167" s="47"/>
      <c r="J167" s="20"/>
      <c r="K167" s="19"/>
      <c r="M167" s="107"/>
    </row>
    <row r="168" spans="1:13" s="9" customFormat="1" x14ac:dyDescent="0.25">
      <c r="A168" s="73" t="s">
        <v>99</v>
      </c>
      <c r="B168" s="66" t="s">
        <v>170</v>
      </c>
      <c r="C168" s="66" t="s">
        <v>182</v>
      </c>
      <c r="D168" s="77">
        <v>44317</v>
      </c>
      <c r="E168" s="67">
        <v>999.45</v>
      </c>
      <c r="F168" s="90">
        <v>2000</v>
      </c>
      <c r="G168" s="30"/>
      <c r="H168" s="13"/>
      <c r="I168" s="47"/>
      <c r="J168" s="20"/>
      <c r="K168" s="19"/>
      <c r="M168" s="107"/>
    </row>
    <row r="169" spans="1:13" x14ac:dyDescent="0.25">
      <c r="A169" s="73" t="s">
        <v>100</v>
      </c>
      <c r="B169" s="66" t="s">
        <v>170</v>
      </c>
      <c r="C169" s="66" t="s">
        <v>182</v>
      </c>
      <c r="D169" s="77">
        <v>44317</v>
      </c>
      <c r="E169" s="67">
        <v>944.25</v>
      </c>
      <c r="F169" s="90">
        <v>1890</v>
      </c>
      <c r="G169" s="80"/>
      <c r="H169" s="70"/>
      <c r="I169" s="47"/>
      <c r="J169" s="20"/>
      <c r="K169" s="19"/>
      <c r="M169" s="107"/>
    </row>
    <row r="170" spans="1:13" s="64" customFormat="1" x14ac:dyDescent="0.25">
      <c r="A170" s="73" t="s">
        <v>101</v>
      </c>
      <c r="B170" s="66" t="s">
        <v>170</v>
      </c>
      <c r="C170" s="66" t="s">
        <v>182</v>
      </c>
      <c r="D170" s="77">
        <v>44317</v>
      </c>
      <c r="E170" s="67">
        <v>1000</v>
      </c>
      <c r="F170" s="90">
        <v>2000</v>
      </c>
      <c r="G170" s="30"/>
      <c r="H170" s="70"/>
      <c r="I170" s="70"/>
      <c r="J170" s="70"/>
      <c r="K170" s="69"/>
      <c r="M170" s="107"/>
    </row>
    <row r="171" spans="1:13" s="9" customFormat="1" x14ac:dyDescent="0.25">
      <c r="A171" s="73" t="s">
        <v>102</v>
      </c>
      <c r="B171" s="66" t="s">
        <v>170</v>
      </c>
      <c r="C171" s="66" t="s">
        <v>182</v>
      </c>
      <c r="D171" s="77">
        <v>44317</v>
      </c>
      <c r="E171" s="67">
        <v>1217.5999999999999</v>
      </c>
      <c r="F171" s="90">
        <v>2436</v>
      </c>
      <c r="G171" s="30"/>
      <c r="H171" s="70"/>
      <c r="I171" s="47"/>
      <c r="J171" s="20"/>
      <c r="K171" s="19"/>
      <c r="M171" s="107"/>
    </row>
    <row r="172" spans="1:13" s="5" customFormat="1" x14ac:dyDescent="0.25">
      <c r="A172" s="73" t="s">
        <v>103</v>
      </c>
      <c r="B172" s="66" t="s">
        <v>170</v>
      </c>
      <c r="C172" s="66" t="s">
        <v>182</v>
      </c>
      <c r="D172" s="77">
        <v>44317</v>
      </c>
      <c r="E172" s="67">
        <v>1232.4100000000001</v>
      </c>
      <c r="F172" s="90">
        <v>2466</v>
      </c>
      <c r="G172" s="30"/>
      <c r="H172" s="70"/>
      <c r="I172" s="47"/>
      <c r="J172" s="20"/>
      <c r="K172" s="19"/>
      <c r="M172" s="107"/>
    </row>
    <row r="173" spans="1:13" s="64" customFormat="1" x14ac:dyDescent="0.25">
      <c r="A173" s="73" t="s">
        <v>146</v>
      </c>
      <c r="B173" s="66" t="s">
        <v>170</v>
      </c>
      <c r="C173" s="66" t="s">
        <v>182</v>
      </c>
      <c r="D173" s="77">
        <v>44682</v>
      </c>
      <c r="E173" s="65">
        <v>1998.92</v>
      </c>
      <c r="F173" s="90">
        <v>3998</v>
      </c>
      <c r="G173" s="80"/>
      <c r="H173" s="70"/>
      <c r="I173" s="70"/>
      <c r="J173" s="70"/>
      <c r="K173" s="69"/>
      <c r="M173" s="107"/>
    </row>
    <row r="174" spans="1:13" x14ac:dyDescent="0.25">
      <c r="A174" s="73" t="s">
        <v>145</v>
      </c>
      <c r="B174" s="66" t="s">
        <v>170</v>
      </c>
      <c r="C174" s="66" t="s">
        <v>182</v>
      </c>
      <c r="D174" s="77">
        <v>44682</v>
      </c>
      <c r="E174" s="65">
        <v>39.81</v>
      </c>
      <c r="F174" s="90">
        <v>80</v>
      </c>
      <c r="G174" s="30"/>
      <c r="H174" s="70"/>
      <c r="I174" s="47"/>
      <c r="J174" s="20"/>
      <c r="K174" s="19"/>
      <c r="M174" s="107"/>
    </row>
    <row r="175" spans="1:13" s="5" customFormat="1" x14ac:dyDescent="0.25">
      <c r="A175" s="73" t="s">
        <v>143</v>
      </c>
      <c r="B175" s="66" t="s">
        <v>170</v>
      </c>
      <c r="C175" s="66" t="s">
        <v>182</v>
      </c>
      <c r="D175" s="77">
        <v>44682</v>
      </c>
      <c r="E175" s="65">
        <v>2107.7800000000002</v>
      </c>
      <c r="F175" s="90">
        <v>4216</v>
      </c>
      <c r="G175" s="80"/>
      <c r="H175" s="70"/>
      <c r="I175" s="47"/>
      <c r="J175" s="20"/>
      <c r="K175" s="19"/>
      <c r="M175" s="107"/>
    </row>
    <row r="176" spans="1:13" x14ac:dyDescent="0.25">
      <c r="A176" s="73" t="s">
        <v>144</v>
      </c>
      <c r="B176" s="66" t="s">
        <v>170</v>
      </c>
      <c r="C176" s="66" t="s">
        <v>182</v>
      </c>
      <c r="D176" s="77">
        <v>44682</v>
      </c>
      <c r="E176" s="65">
        <v>1925.7</v>
      </c>
      <c r="F176" s="90">
        <v>3852</v>
      </c>
      <c r="G176" s="68"/>
      <c r="H176" s="70"/>
      <c r="I176" s="47"/>
      <c r="J176" s="20"/>
      <c r="K176" s="19"/>
      <c r="M176" s="107"/>
    </row>
    <row r="177" spans="1:13" s="5" customFormat="1" x14ac:dyDescent="0.25">
      <c r="A177" s="73" t="s">
        <v>142</v>
      </c>
      <c r="B177" s="66" t="s">
        <v>170</v>
      </c>
      <c r="C177" s="66" t="s">
        <v>182</v>
      </c>
      <c r="D177" s="77">
        <v>44682</v>
      </c>
      <c r="E177" s="65">
        <v>1833.65</v>
      </c>
      <c r="F177" s="90">
        <v>3668</v>
      </c>
      <c r="G177" s="80"/>
      <c r="H177" s="70"/>
      <c r="I177" s="47"/>
      <c r="J177" s="20"/>
      <c r="K177" s="19"/>
      <c r="M177" s="107"/>
    </row>
    <row r="178" spans="1:13" s="18" customFormat="1" x14ac:dyDescent="0.25">
      <c r="A178" s="73" t="s">
        <v>141</v>
      </c>
      <c r="B178" s="66" t="s">
        <v>170</v>
      </c>
      <c r="C178" s="66" t="s">
        <v>182</v>
      </c>
      <c r="D178" s="77">
        <v>44682</v>
      </c>
      <c r="E178" s="65">
        <v>1803.88</v>
      </c>
      <c r="F178" s="90">
        <v>3608</v>
      </c>
      <c r="G178" s="46"/>
      <c r="H178" s="70"/>
      <c r="I178" s="47"/>
      <c r="J178" s="20"/>
      <c r="K178" s="19"/>
      <c r="M178" s="107"/>
    </row>
    <row r="179" spans="1:13" s="9" customFormat="1" x14ac:dyDescent="0.25">
      <c r="A179" s="73" t="s">
        <v>140</v>
      </c>
      <c r="B179" s="66" t="s">
        <v>170</v>
      </c>
      <c r="C179" s="66" t="s">
        <v>182</v>
      </c>
      <c r="D179" s="77">
        <v>44682</v>
      </c>
      <c r="E179" s="65">
        <v>200.31</v>
      </c>
      <c r="F179" s="90">
        <v>402</v>
      </c>
      <c r="G179" s="30"/>
      <c r="H179" s="70"/>
      <c r="I179" s="47"/>
      <c r="J179" s="20"/>
      <c r="K179" s="19"/>
      <c r="M179" s="107"/>
    </row>
    <row r="180" spans="1:13" s="18" customFormat="1" x14ac:dyDescent="0.25">
      <c r="A180" s="73" t="s">
        <v>139</v>
      </c>
      <c r="B180" s="66" t="s">
        <v>170</v>
      </c>
      <c r="C180" s="66" t="s">
        <v>182</v>
      </c>
      <c r="D180" s="77">
        <v>44682</v>
      </c>
      <c r="E180" s="65">
        <v>1669.63</v>
      </c>
      <c r="F180" s="90">
        <v>3340</v>
      </c>
      <c r="G180" s="30">
        <f>SUM(F165:F180)</f>
        <v>40756</v>
      </c>
      <c r="H180" s="82"/>
      <c r="I180" s="47"/>
      <c r="J180" s="20"/>
      <c r="K180" s="19"/>
      <c r="M180" s="107"/>
    </row>
    <row r="181" spans="1:13" s="76" customFormat="1" x14ac:dyDescent="0.25">
      <c r="A181" s="73"/>
      <c r="B181" s="66"/>
      <c r="C181" s="66"/>
      <c r="D181" s="77"/>
      <c r="E181" s="65"/>
      <c r="F181" s="90"/>
      <c r="G181" s="30"/>
      <c r="H181" s="82"/>
      <c r="I181" s="82"/>
      <c r="J181" s="82"/>
      <c r="K181" s="81"/>
      <c r="M181" s="107"/>
    </row>
    <row r="182" spans="1:13" s="76" customFormat="1" x14ac:dyDescent="0.25">
      <c r="A182" s="94" t="s">
        <v>241</v>
      </c>
      <c r="B182" s="66" t="s">
        <v>242</v>
      </c>
      <c r="C182" s="66" t="s">
        <v>19</v>
      </c>
      <c r="D182" s="77">
        <v>43586</v>
      </c>
      <c r="E182" s="65">
        <v>1359.65</v>
      </c>
      <c r="F182" s="105">
        <v>2720</v>
      </c>
      <c r="G182" s="30">
        <f>F182</f>
        <v>2720</v>
      </c>
      <c r="H182" s="82"/>
      <c r="I182" s="82"/>
      <c r="J182" s="82"/>
      <c r="K182" s="81"/>
      <c r="M182" s="107"/>
    </row>
    <row r="183" spans="1:13" ht="15.75" thickBot="1" x14ac:dyDescent="0.3">
      <c r="A183" s="49"/>
      <c r="B183" s="50"/>
      <c r="C183" s="50"/>
      <c r="D183" s="51"/>
      <c r="E183" s="52"/>
      <c r="F183" s="61">
        <f>SUM(F6:F182)</f>
        <v>267928</v>
      </c>
      <c r="G183" s="61">
        <f>SUM(G6:G182)</f>
        <v>267928</v>
      </c>
      <c r="H183" s="13"/>
      <c r="I183" s="47"/>
      <c r="J183" s="19"/>
      <c r="K183" s="19"/>
      <c r="M183" s="107"/>
    </row>
    <row r="184" spans="1:13" s="9" customFormat="1" ht="15.75" thickTop="1" x14ac:dyDescent="0.25">
      <c r="A184" s="89"/>
      <c r="B184" s="50"/>
      <c r="C184" s="50"/>
      <c r="D184" s="78"/>
      <c r="E184" s="52"/>
      <c r="F184" s="53"/>
      <c r="G184" s="80"/>
      <c r="H184" s="13"/>
      <c r="I184" s="47"/>
      <c r="J184" s="19"/>
      <c r="K184" s="19"/>
      <c r="M184" s="107"/>
    </row>
    <row r="185" spans="1:13" ht="15.75" thickBot="1" x14ac:dyDescent="0.3">
      <c r="A185" s="57"/>
      <c r="B185" s="63"/>
      <c r="C185" s="63"/>
      <c r="D185" s="56"/>
      <c r="E185" s="60"/>
      <c r="F185" s="58"/>
      <c r="G185" s="59"/>
      <c r="H185" s="62"/>
      <c r="I185" s="47"/>
      <c r="J185" s="19"/>
      <c r="K185" s="19"/>
      <c r="M185" s="107"/>
    </row>
    <row r="186" spans="1:13" ht="15.75" thickTop="1" x14ac:dyDescent="0.25">
      <c r="A186" s="49"/>
      <c r="B186" s="50"/>
      <c r="C186" s="50"/>
      <c r="D186" s="51"/>
      <c r="E186" s="52"/>
      <c r="F186" s="53"/>
      <c r="G186" s="46"/>
      <c r="H186" s="13"/>
      <c r="I186" s="47"/>
      <c r="J186" s="19"/>
      <c r="K186" s="19"/>
      <c r="M186" s="107"/>
    </row>
    <row r="187" spans="1:13" s="9" customFormat="1" x14ac:dyDescent="0.25">
      <c r="A187" s="49"/>
      <c r="B187" s="50"/>
      <c r="C187" s="50"/>
      <c r="D187" s="51"/>
      <c r="E187" s="52"/>
      <c r="F187" s="53"/>
      <c r="G187" s="46"/>
      <c r="H187" s="13"/>
      <c r="I187" s="47"/>
      <c r="J187" s="19"/>
      <c r="K187" s="19"/>
      <c r="M187" s="107"/>
    </row>
    <row r="188" spans="1:13" x14ac:dyDescent="0.25">
      <c r="A188" s="49"/>
      <c r="B188" s="50"/>
      <c r="C188" s="50"/>
      <c r="D188" s="51"/>
      <c r="E188" s="52"/>
      <c r="F188" s="53"/>
      <c r="G188" s="46"/>
      <c r="H188" s="13"/>
      <c r="I188" s="47"/>
      <c r="J188" s="19"/>
      <c r="K188" s="19"/>
      <c r="M188" s="107"/>
    </row>
    <row r="189" spans="1:13" s="9" customFormat="1" x14ac:dyDescent="0.25">
      <c r="A189" s="49"/>
      <c r="B189" s="50"/>
      <c r="C189" s="50"/>
      <c r="D189" s="51"/>
      <c r="E189" s="54"/>
      <c r="F189" s="53"/>
      <c r="G189" s="30"/>
      <c r="H189" s="47"/>
      <c r="I189" s="47"/>
      <c r="J189" s="19"/>
      <c r="K189" s="19"/>
      <c r="M189" s="107"/>
    </row>
    <row r="190" spans="1:13" s="18" customFormat="1" x14ac:dyDescent="0.25">
      <c r="A190" s="49"/>
      <c r="B190" s="50"/>
      <c r="C190" s="50"/>
      <c r="D190" s="51"/>
      <c r="E190" s="54"/>
      <c r="F190" s="53"/>
      <c r="G190" s="46"/>
      <c r="H190" s="47"/>
      <c r="I190" s="47"/>
      <c r="J190" s="19"/>
      <c r="K190" s="19"/>
      <c r="M190" s="107"/>
    </row>
    <row r="191" spans="1:13" x14ac:dyDescent="0.25">
      <c r="A191" s="49"/>
      <c r="B191" s="50"/>
      <c r="C191" s="50"/>
      <c r="D191" s="51"/>
      <c r="E191" s="52"/>
      <c r="F191" s="53"/>
      <c r="G191" s="30"/>
      <c r="H191" s="13"/>
      <c r="I191" s="47"/>
      <c r="J191" s="19"/>
      <c r="M191" s="107"/>
    </row>
    <row r="192" spans="1:13" s="9" customFormat="1" x14ac:dyDescent="0.25">
      <c r="A192" s="49"/>
      <c r="B192" s="50"/>
      <c r="C192" s="50"/>
      <c r="D192" s="51"/>
      <c r="E192" s="52"/>
      <c r="F192" s="53"/>
      <c r="G192" s="46"/>
      <c r="H192" s="13"/>
      <c r="I192" s="47"/>
      <c r="J192" s="19"/>
      <c r="M192" s="107"/>
    </row>
    <row r="193" spans="1:13" x14ac:dyDescent="0.25">
      <c r="A193" s="49"/>
      <c r="B193" s="50"/>
      <c r="C193" s="50"/>
      <c r="D193" s="51"/>
      <c r="E193" s="52"/>
      <c r="F193" s="53"/>
      <c r="G193" s="30"/>
      <c r="H193" s="13"/>
      <c r="I193" s="47"/>
      <c r="J193" s="19"/>
      <c r="M193" s="107"/>
    </row>
    <row r="194" spans="1:13" x14ac:dyDescent="0.25">
      <c r="A194" s="49"/>
      <c r="B194" s="50"/>
      <c r="C194" s="50"/>
      <c r="D194" s="51"/>
      <c r="E194" s="52"/>
      <c r="F194" s="53"/>
      <c r="G194" s="46"/>
      <c r="H194" s="13"/>
      <c r="I194" s="47"/>
      <c r="J194" s="19"/>
      <c r="M194" s="107"/>
    </row>
    <row r="195" spans="1:13" x14ac:dyDescent="0.25">
      <c r="A195" s="49"/>
      <c r="B195" s="50"/>
      <c r="C195" s="50"/>
      <c r="D195" s="51"/>
      <c r="E195" s="52"/>
      <c r="F195" s="53"/>
      <c r="G195" s="30"/>
      <c r="H195" s="13"/>
      <c r="I195" s="47"/>
      <c r="J195" s="19"/>
      <c r="M195" s="107"/>
    </row>
    <row r="196" spans="1:13" x14ac:dyDescent="0.25">
      <c r="A196" s="49"/>
      <c r="B196" s="50"/>
      <c r="C196" s="50"/>
      <c r="D196" s="51"/>
      <c r="E196" s="52"/>
      <c r="F196" s="53"/>
      <c r="G196" s="46"/>
      <c r="H196" s="13"/>
      <c r="I196" s="47"/>
      <c r="J196" s="19"/>
      <c r="M196" s="107"/>
    </row>
    <row r="197" spans="1:13" s="9" customFormat="1" x14ac:dyDescent="0.25">
      <c r="A197" s="49"/>
      <c r="B197" s="50"/>
      <c r="C197" s="50"/>
      <c r="D197" s="51"/>
      <c r="E197" s="52"/>
      <c r="F197" s="53"/>
      <c r="G197" s="30"/>
      <c r="H197" s="13"/>
      <c r="I197" s="47"/>
      <c r="J197" s="19"/>
      <c r="M197" s="107"/>
    </row>
    <row r="198" spans="1:13" x14ac:dyDescent="0.25">
      <c r="A198" s="49"/>
      <c r="B198" s="50"/>
      <c r="C198" s="50"/>
      <c r="D198" s="51"/>
      <c r="E198" s="52"/>
      <c r="F198" s="53"/>
      <c r="G198" s="30"/>
      <c r="H198" s="13"/>
      <c r="I198" s="47"/>
      <c r="J198" s="19"/>
      <c r="M198" s="107"/>
    </row>
    <row r="199" spans="1:13" s="9" customFormat="1" x14ac:dyDescent="0.25">
      <c r="A199" s="49"/>
      <c r="B199" s="50"/>
      <c r="C199" s="50"/>
      <c r="D199" s="51"/>
      <c r="E199" s="54"/>
      <c r="F199" s="53"/>
      <c r="G199" s="30"/>
      <c r="H199" s="47"/>
      <c r="I199" s="47"/>
      <c r="J199" s="19"/>
      <c r="M199" s="104"/>
    </row>
    <row r="200" spans="1:13" x14ac:dyDescent="0.25">
      <c r="A200" s="49"/>
      <c r="B200" s="50"/>
      <c r="C200" s="50"/>
      <c r="D200" s="51"/>
      <c r="E200" s="54"/>
      <c r="F200" s="53"/>
      <c r="G200" s="46"/>
      <c r="H200" s="47"/>
      <c r="I200" s="47"/>
      <c r="J200" s="19"/>
      <c r="M200" s="104"/>
    </row>
    <row r="201" spans="1:13" s="9" customFormat="1" x14ac:dyDescent="0.25">
      <c r="A201" s="49"/>
      <c r="B201" s="50"/>
      <c r="C201" s="50"/>
      <c r="D201" s="51"/>
      <c r="E201" s="54"/>
      <c r="F201" s="53"/>
      <c r="G201" s="46"/>
      <c r="H201" s="47"/>
      <c r="I201" s="47"/>
      <c r="J201" s="19"/>
      <c r="M201" s="104"/>
    </row>
    <row r="202" spans="1:13" x14ac:dyDescent="0.25">
      <c r="A202" s="49"/>
      <c r="B202" s="50"/>
      <c r="C202" s="50"/>
      <c r="D202" s="51"/>
      <c r="E202" s="54"/>
      <c r="F202" s="53"/>
      <c r="G202" s="30"/>
      <c r="H202" s="47"/>
      <c r="I202" s="47"/>
      <c r="M202" s="104"/>
    </row>
    <row r="203" spans="1:13" s="9" customFormat="1" x14ac:dyDescent="0.25">
      <c r="A203" s="49"/>
      <c r="B203" s="50"/>
      <c r="C203" s="50"/>
      <c r="D203" s="51"/>
      <c r="E203" s="54"/>
      <c r="F203" s="53"/>
      <c r="G203" s="46"/>
      <c r="H203" s="47"/>
      <c r="I203" s="47"/>
      <c r="M203" s="104"/>
    </row>
    <row r="204" spans="1:13" x14ac:dyDescent="0.25">
      <c r="A204" s="49"/>
      <c r="B204" s="50"/>
      <c r="C204" s="50"/>
      <c r="D204" s="51"/>
      <c r="E204" s="54"/>
      <c r="F204" s="53"/>
      <c r="G204" s="30"/>
      <c r="H204" s="47"/>
      <c r="I204" s="47"/>
      <c r="M204" s="104"/>
    </row>
    <row r="205" spans="1:13" s="9" customFormat="1" x14ac:dyDescent="0.25">
      <c r="A205" s="49"/>
      <c r="B205" s="50"/>
      <c r="C205" s="50"/>
      <c r="D205" s="51"/>
      <c r="E205" s="54"/>
      <c r="F205" s="53"/>
      <c r="G205" s="30"/>
      <c r="H205" s="47"/>
      <c r="I205" s="47"/>
      <c r="M205" s="104"/>
    </row>
    <row r="206" spans="1:13" x14ac:dyDescent="0.25">
      <c r="A206" s="49"/>
      <c r="B206" s="50"/>
      <c r="C206" s="50"/>
      <c r="D206" s="51"/>
      <c r="E206" s="54"/>
      <c r="F206" s="53"/>
      <c r="G206" s="30"/>
      <c r="H206" s="47"/>
      <c r="I206" s="47"/>
      <c r="M206" s="104"/>
    </row>
    <row r="207" spans="1:13" s="18" customFormat="1" x14ac:dyDescent="0.25">
      <c r="A207" s="49"/>
      <c r="B207" s="50"/>
      <c r="C207" s="50"/>
      <c r="D207" s="51"/>
      <c r="E207" s="54"/>
      <c r="F207" s="53"/>
      <c r="G207" s="47"/>
      <c r="H207" s="47"/>
      <c r="I207" s="47"/>
      <c r="M207" s="104"/>
    </row>
    <row r="208" spans="1:13" x14ac:dyDescent="0.25">
      <c r="A208" s="49"/>
      <c r="B208" s="50"/>
      <c r="C208" s="50"/>
      <c r="D208" s="51"/>
      <c r="E208" s="54"/>
      <c r="F208" s="53"/>
      <c r="G208" s="30"/>
      <c r="H208" s="45"/>
      <c r="I208" s="47"/>
      <c r="M208" s="104"/>
    </row>
    <row r="209" spans="1:11" s="18" customFormat="1" x14ac:dyDescent="0.25">
      <c r="A209" s="49"/>
      <c r="B209" s="50"/>
      <c r="C209" s="50"/>
      <c r="D209" s="51"/>
      <c r="E209" s="54"/>
      <c r="F209" s="53"/>
      <c r="G209" s="30"/>
      <c r="H209" s="45"/>
      <c r="I209" s="47"/>
    </row>
    <row r="210" spans="1:11" s="9" customFormat="1" x14ac:dyDescent="0.25">
      <c r="A210" s="49"/>
      <c r="B210" s="50"/>
      <c r="C210" s="50"/>
      <c r="D210" s="55"/>
      <c r="E210" s="54"/>
      <c r="F210" s="53"/>
      <c r="G210" s="30"/>
      <c r="H210" s="45"/>
      <c r="I210" s="47"/>
    </row>
    <row r="211" spans="1:11" x14ac:dyDescent="0.25">
      <c r="A211" s="49"/>
      <c r="B211" s="50"/>
      <c r="C211" s="50"/>
      <c r="D211" s="51"/>
      <c r="E211" s="54"/>
      <c r="F211" s="53"/>
      <c r="G211" s="30"/>
      <c r="H211" s="45"/>
      <c r="I211" s="47"/>
    </row>
    <row r="212" spans="1:11" s="18" customFormat="1" x14ac:dyDescent="0.25">
      <c r="A212" s="49"/>
      <c r="B212" s="50"/>
      <c r="C212" s="50"/>
      <c r="D212" s="51"/>
      <c r="E212" s="54"/>
      <c r="F212" s="53"/>
      <c r="G212" s="30"/>
      <c r="H212" s="45"/>
      <c r="I212" s="47"/>
    </row>
    <row r="213" spans="1:11" x14ac:dyDescent="0.25">
      <c r="A213" s="49"/>
      <c r="B213" s="50"/>
      <c r="C213" s="50"/>
      <c r="D213" s="55"/>
      <c r="E213" s="54"/>
      <c r="F213" s="53"/>
      <c r="G213" s="30"/>
      <c r="H213" s="45"/>
      <c r="I213" s="47"/>
    </row>
    <row r="214" spans="1:11" x14ac:dyDescent="0.25">
      <c r="A214" s="49"/>
      <c r="B214" s="50"/>
      <c r="C214" s="50"/>
      <c r="D214" s="51"/>
      <c r="E214" s="54"/>
      <c r="F214" s="53"/>
      <c r="G214" s="30"/>
      <c r="H214" s="45"/>
      <c r="I214" s="47"/>
      <c r="J214" s="19"/>
      <c r="K214" s="19"/>
    </row>
    <row r="215" spans="1:11" s="18" customFormat="1" x14ac:dyDescent="0.25">
      <c r="A215" s="49"/>
      <c r="B215" s="50"/>
      <c r="C215" s="50"/>
      <c r="D215" s="51"/>
      <c r="E215" s="54"/>
      <c r="F215" s="53"/>
      <c r="G215" s="46"/>
      <c r="H215" s="45"/>
      <c r="I215" s="47"/>
      <c r="J215" s="19"/>
      <c r="K215" s="19"/>
    </row>
    <row r="216" spans="1:11" x14ac:dyDescent="0.25">
      <c r="A216" s="49"/>
      <c r="B216" s="50"/>
      <c r="C216" s="50"/>
      <c r="D216" s="55"/>
      <c r="E216" s="54"/>
      <c r="F216" s="53"/>
      <c r="G216" s="30"/>
      <c r="H216" s="45"/>
      <c r="I216" s="47"/>
      <c r="J216" s="19"/>
      <c r="K216" s="19"/>
    </row>
    <row r="217" spans="1:11" s="18" customFormat="1" x14ac:dyDescent="0.25">
      <c r="A217" s="49"/>
      <c r="B217" s="50"/>
      <c r="C217" s="50"/>
      <c r="D217" s="55"/>
      <c r="E217" s="54"/>
      <c r="F217" s="53"/>
      <c r="G217" s="30"/>
      <c r="H217" s="45"/>
      <c r="I217" s="47"/>
      <c r="J217" s="19"/>
      <c r="K217" s="19"/>
    </row>
    <row r="218" spans="1:11" x14ac:dyDescent="0.25">
      <c r="A218" s="49"/>
      <c r="B218" s="50"/>
      <c r="C218" s="50"/>
      <c r="D218" s="51"/>
      <c r="E218" s="54"/>
      <c r="F218" s="53"/>
      <c r="G218" s="30"/>
      <c r="H218" s="45"/>
      <c r="I218" s="47"/>
      <c r="J218" s="19"/>
      <c r="K218" s="19"/>
    </row>
    <row r="219" spans="1:11" s="18" customFormat="1" x14ac:dyDescent="0.25">
      <c r="A219" s="49"/>
      <c r="B219" s="50"/>
      <c r="C219" s="50"/>
      <c r="D219" s="51"/>
      <c r="E219" s="54"/>
      <c r="F219" s="53"/>
      <c r="G219" s="30"/>
      <c r="H219" s="45"/>
      <c r="I219" s="47"/>
      <c r="J219" s="19"/>
      <c r="K219" s="19"/>
    </row>
    <row r="220" spans="1:11" x14ac:dyDescent="0.25">
      <c r="A220" s="49"/>
      <c r="B220" s="50"/>
      <c r="C220" s="50"/>
      <c r="D220" s="51"/>
      <c r="E220" s="54"/>
      <c r="F220" s="53"/>
      <c r="G220" s="30"/>
      <c r="H220" s="45"/>
      <c r="I220" s="47"/>
      <c r="J220" s="19"/>
      <c r="K220" s="19"/>
    </row>
    <row r="221" spans="1:11" x14ac:dyDescent="0.25">
      <c r="A221" s="49"/>
      <c r="B221" s="50"/>
      <c r="C221" s="50"/>
      <c r="D221" s="51"/>
      <c r="E221" s="54"/>
      <c r="F221" s="53"/>
      <c r="G221" s="46"/>
      <c r="H221" s="45"/>
      <c r="I221" s="47"/>
      <c r="J221" s="19"/>
      <c r="K221" s="19"/>
    </row>
    <row r="222" spans="1:11" x14ac:dyDescent="0.25">
      <c r="A222" s="49"/>
      <c r="B222" s="50"/>
      <c r="C222" s="50"/>
      <c r="D222" s="51"/>
      <c r="E222" s="54"/>
      <c r="F222" s="53"/>
      <c r="G222" s="46"/>
      <c r="H222" s="45"/>
      <c r="I222" s="47"/>
      <c r="J222" s="19"/>
      <c r="K222" s="19"/>
    </row>
    <row r="223" spans="1:11" x14ac:dyDescent="0.25">
      <c r="A223" s="49"/>
      <c r="B223" s="50"/>
      <c r="C223" s="50"/>
      <c r="D223" s="51"/>
      <c r="E223" s="54"/>
      <c r="F223" s="53"/>
      <c r="G223" s="30"/>
      <c r="H223" s="45"/>
      <c r="I223" s="47"/>
      <c r="J223" s="19"/>
      <c r="K223" s="19"/>
    </row>
    <row r="224" spans="1:11" x14ac:dyDescent="0.25">
      <c r="A224" s="49"/>
      <c r="B224" s="50"/>
      <c r="C224" s="50"/>
      <c r="D224" s="51"/>
      <c r="E224" s="54"/>
      <c r="F224" s="53"/>
      <c r="G224" s="30"/>
      <c r="H224" s="45"/>
      <c r="I224" s="47"/>
      <c r="J224" s="19"/>
      <c r="K224" s="19"/>
    </row>
    <row r="225" spans="1:11" x14ac:dyDescent="0.25">
      <c r="A225" s="49"/>
      <c r="B225" s="50"/>
      <c r="C225" s="50"/>
      <c r="D225" s="51"/>
      <c r="E225" s="54"/>
      <c r="F225" s="53"/>
      <c r="G225" s="30"/>
      <c r="H225" s="45"/>
      <c r="I225" s="47"/>
      <c r="J225" s="19"/>
      <c r="K225" s="19"/>
    </row>
    <row r="226" spans="1:11" s="18" customFormat="1" x14ac:dyDescent="0.25">
      <c r="A226" s="49"/>
      <c r="B226" s="50"/>
      <c r="C226" s="50"/>
      <c r="D226" s="51"/>
      <c r="E226" s="54"/>
      <c r="F226" s="53"/>
      <c r="G226" s="46"/>
      <c r="H226" s="45"/>
      <c r="I226" s="47"/>
      <c r="J226" s="19"/>
      <c r="K226" s="19"/>
    </row>
    <row r="227" spans="1:11" x14ac:dyDescent="0.25">
      <c r="A227" s="49"/>
      <c r="B227" s="50"/>
      <c r="C227" s="50"/>
      <c r="D227" s="51"/>
      <c r="E227" s="54"/>
      <c r="F227" s="53"/>
      <c r="G227" s="46"/>
      <c r="H227" s="45"/>
      <c r="I227" s="47"/>
      <c r="J227" s="19"/>
      <c r="K227" s="19"/>
    </row>
    <row r="228" spans="1:11" x14ac:dyDescent="0.25">
      <c r="A228" s="49"/>
      <c r="B228" s="50"/>
      <c r="C228" s="50"/>
      <c r="D228" s="51"/>
      <c r="E228" s="54"/>
      <c r="F228" s="53"/>
      <c r="G228" s="30"/>
      <c r="H228" s="45"/>
      <c r="I228" s="47"/>
      <c r="J228" s="19"/>
      <c r="K228" s="19"/>
    </row>
    <row r="229" spans="1:11" s="18" customFormat="1" x14ac:dyDescent="0.25">
      <c r="A229" s="49"/>
      <c r="B229" s="50"/>
      <c r="C229" s="50"/>
      <c r="D229" s="51"/>
      <c r="E229" s="54"/>
      <c r="F229" s="53"/>
      <c r="G229" s="46"/>
      <c r="H229" s="45"/>
      <c r="I229" s="47"/>
      <c r="J229" s="19"/>
      <c r="K229" s="19"/>
    </row>
    <row r="230" spans="1:11" x14ac:dyDescent="0.25">
      <c r="A230" s="49"/>
      <c r="B230" s="50"/>
      <c r="C230" s="50"/>
      <c r="D230" s="51"/>
      <c r="E230" s="54"/>
      <c r="F230" s="53"/>
      <c r="G230" s="30"/>
      <c r="H230" s="45"/>
      <c r="I230" s="47"/>
      <c r="J230" s="19"/>
      <c r="K230" s="19"/>
    </row>
    <row r="231" spans="1:11" x14ac:dyDescent="0.25">
      <c r="A231" s="47"/>
      <c r="B231" s="47"/>
      <c r="C231" s="47"/>
      <c r="D231" s="47"/>
      <c r="E231" s="47"/>
      <c r="F231" s="30"/>
      <c r="G231" s="30"/>
      <c r="H231" s="47"/>
      <c r="I231" s="47"/>
      <c r="J231" s="19"/>
      <c r="K231" s="19"/>
    </row>
    <row r="232" spans="1:11" x14ac:dyDescent="0.25">
      <c r="A232" s="31"/>
      <c r="B232" s="31"/>
      <c r="C232" s="31"/>
      <c r="D232" s="31"/>
      <c r="E232" s="31"/>
      <c r="F232" s="31"/>
      <c r="G232" s="31"/>
      <c r="H232" s="31"/>
      <c r="I232" s="31"/>
    </row>
    <row r="233" spans="1:11" x14ac:dyDescent="0.25">
      <c r="A233" s="31"/>
      <c r="B233" s="31"/>
      <c r="C233" s="31"/>
      <c r="D233" s="31"/>
      <c r="E233" s="31"/>
      <c r="F233" s="31"/>
      <c r="G233" s="31"/>
      <c r="H233" s="31"/>
      <c r="I233" s="31"/>
    </row>
    <row r="234" spans="1:11" x14ac:dyDescent="0.25">
      <c r="A234" s="31"/>
      <c r="B234" s="31"/>
      <c r="C234" s="31"/>
      <c r="D234" s="31"/>
      <c r="E234" s="31"/>
      <c r="F234" s="31"/>
      <c r="G234" s="31"/>
      <c r="H234" s="31"/>
      <c r="I234" s="31"/>
    </row>
    <row r="235" spans="1:11" x14ac:dyDescent="0.25">
      <c r="A235" s="31"/>
      <c r="B235" s="31"/>
      <c r="C235" s="31"/>
      <c r="D235" s="31"/>
      <c r="E235" s="31"/>
      <c r="F235" s="31"/>
      <c r="G235" s="31"/>
      <c r="H235" s="31"/>
      <c r="I235" s="31"/>
    </row>
    <row r="236" spans="1:11" x14ac:dyDescent="0.25">
      <c r="A236" s="31"/>
      <c r="B236" s="31"/>
      <c r="C236" s="31"/>
      <c r="D236" s="31"/>
      <c r="E236" s="31"/>
      <c r="F236" s="31"/>
      <c r="G236" s="31"/>
      <c r="H236" s="31"/>
      <c r="I236" s="31"/>
    </row>
    <row r="237" spans="1:11" x14ac:dyDescent="0.25">
      <c r="A237" s="31"/>
      <c r="B237" s="31"/>
      <c r="C237" s="31"/>
      <c r="D237" s="31"/>
      <c r="E237" s="31"/>
      <c r="F237" s="31"/>
      <c r="G237" s="31"/>
      <c r="H237" s="31"/>
      <c r="I237" s="31"/>
    </row>
    <row r="238" spans="1:11" x14ac:dyDescent="0.25">
      <c r="A238" s="31"/>
      <c r="B238" s="31"/>
      <c r="C238" s="31"/>
      <c r="D238" s="31"/>
      <c r="E238" s="31"/>
      <c r="F238" s="31"/>
      <c r="G238" s="31"/>
      <c r="H238" s="31"/>
      <c r="I238" s="31"/>
    </row>
  </sheetData>
  <sortState xmlns:xlrd2="http://schemas.microsoft.com/office/spreadsheetml/2017/richdata2" ref="A6:H180">
    <sortCondition ref="C6:C180"/>
    <sortCondition ref="B6:B180"/>
  </sortState>
  <mergeCells count="4">
    <mergeCell ref="A1:H1"/>
    <mergeCell ref="A2:H2"/>
    <mergeCell ref="A3:H3"/>
    <mergeCell ref="J9:K9"/>
  </mergeCells>
  <conditionalFormatting sqref="M8:M221 A6:A225">
    <cfRule type="duplicateValues" dxfId="0" priority="1"/>
  </conditionalFormatting>
  <pageMargins left="0.7" right="0.7" top="0.75" bottom="0.75" header="0.3" footer="0.3"/>
  <pageSetup scale="47" fitToHeight="0" orientation="portrait" r:id="rId1"/>
  <headerFooter>
    <oddHeader>&amp;CRR Royalty, Ltd.&amp;R&amp;P of &amp;N</oddHeader>
    <oddFooter>&amp;CBLM Rents March 2017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K48"/>
  <sheetViews>
    <sheetView zoomScale="90" zoomScaleNormal="90" workbookViewId="0">
      <pane ySplit="5" topLeftCell="A6" activePane="bottomLeft" state="frozen"/>
      <selection pane="bottomLeft" activeCell="A4" sqref="A4"/>
    </sheetView>
  </sheetViews>
  <sheetFormatPr defaultRowHeight="15" x14ac:dyDescent="0.25"/>
  <cols>
    <col min="1" max="1" width="13.85546875" customWidth="1"/>
    <col min="2" max="2" width="16" customWidth="1"/>
    <col min="3" max="3" width="14.7109375" customWidth="1"/>
    <col min="4" max="4" width="13.7109375" customWidth="1"/>
    <col min="5" max="5" width="19.28515625" customWidth="1"/>
    <col min="6" max="6" width="12.85546875" customWidth="1"/>
    <col min="7" max="7" width="14.5703125" customWidth="1"/>
    <col min="8" max="8" width="18.42578125" customWidth="1"/>
    <col min="10" max="10" width="15" customWidth="1"/>
    <col min="11" max="11" width="17.5703125" customWidth="1"/>
  </cols>
  <sheetData>
    <row r="1" spans="1:11" ht="22.5" x14ac:dyDescent="0.3">
      <c r="A1" s="96" t="s">
        <v>183</v>
      </c>
      <c r="B1" s="97"/>
      <c r="C1" s="97"/>
      <c r="D1" s="97"/>
      <c r="E1" s="97"/>
      <c r="F1" s="97"/>
      <c r="G1" s="97"/>
      <c r="H1" s="97"/>
      <c r="I1" s="24"/>
      <c r="J1" s="24"/>
      <c r="K1" s="24"/>
    </row>
    <row r="2" spans="1:11" ht="20.25" x14ac:dyDescent="0.3">
      <c r="A2" s="98" t="s">
        <v>1</v>
      </c>
      <c r="B2" s="99"/>
      <c r="C2" s="99"/>
      <c r="D2" s="99"/>
      <c r="E2" s="99"/>
      <c r="F2" s="99"/>
      <c r="G2" s="99"/>
      <c r="H2" s="99"/>
      <c r="I2" s="24"/>
      <c r="J2" s="24"/>
      <c r="K2" s="24"/>
    </row>
    <row r="3" spans="1:11" ht="15.75" x14ac:dyDescent="0.25">
      <c r="A3" s="100" t="s">
        <v>234</v>
      </c>
      <c r="B3" s="101"/>
      <c r="C3" s="101"/>
      <c r="D3" s="101"/>
      <c r="E3" s="101"/>
      <c r="F3" s="101"/>
      <c r="G3" s="101"/>
      <c r="H3" s="101"/>
      <c r="I3" s="24"/>
      <c r="J3" s="24"/>
      <c r="K3" s="24"/>
    </row>
    <row r="4" spans="1:11" x14ac:dyDescent="0.25">
      <c r="A4" s="25"/>
      <c r="B4" s="27"/>
      <c r="C4" s="27"/>
      <c r="D4" s="26" t="s">
        <v>9</v>
      </c>
      <c r="E4" s="26" t="s">
        <v>2</v>
      </c>
      <c r="F4" s="27" t="s">
        <v>3</v>
      </c>
      <c r="G4" s="27" t="s">
        <v>14</v>
      </c>
      <c r="H4" s="28" t="s">
        <v>12</v>
      </c>
      <c r="I4" s="24"/>
      <c r="J4" s="24"/>
      <c r="K4" s="24"/>
    </row>
    <row r="5" spans="1:11" x14ac:dyDescent="0.25">
      <c r="A5" s="29" t="s">
        <v>4</v>
      </c>
      <c r="B5" s="27" t="s">
        <v>5</v>
      </c>
      <c r="C5" s="27" t="s">
        <v>6</v>
      </c>
      <c r="D5" s="26" t="s">
        <v>10</v>
      </c>
      <c r="E5" s="26" t="s">
        <v>7</v>
      </c>
      <c r="F5" s="27" t="s">
        <v>8</v>
      </c>
      <c r="G5" s="27" t="s">
        <v>5</v>
      </c>
      <c r="H5" s="28" t="s">
        <v>13</v>
      </c>
      <c r="I5" s="24"/>
    </row>
    <row r="6" spans="1:11" s="76" customFormat="1" x14ac:dyDescent="0.25">
      <c r="A6" s="81" t="s">
        <v>217</v>
      </c>
      <c r="B6" s="81" t="s">
        <v>231</v>
      </c>
      <c r="C6" s="81" t="s">
        <v>204</v>
      </c>
      <c r="D6" s="93">
        <v>46874</v>
      </c>
      <c r="E6" s="86">
        <v>2559.56</v>
      </c>
      <c r="F6" s="90">
        <v>3840</v>
      </c>
      <c r="G6" s="32"/>
      <c r="H6" s="83"/>
    </row>
    <row r="7" spans="1:11" ht="16.5" x14ac:dyDescent="0.35">
      <c r="A7" s="81" t="s">
        <v>218</v>
      </c>
      <c r="B7" s="81" t="s">
        <v>231</v>
      </c>
      <c r="C7" s="81" t="s">
        <v>204</v>
      </c>
      <c r="D7" s="93">
        <v>46874</v>
      </c>
      <c r="E7" s="86">
        <v>2359.6999999999998</v>
      </c>
      <c r="F7" s="90">
        <v>3540</v>
      </c>
      <c r="G7" s="32"/>
      <c r="H7" s="45"/>
      <c r="I7" s="24"/>
      <c r="J7" s="103" t="s">
        <v>18</v>
      </c>
      <c r="K7" s="103"/>
    </row>
    <row r="8" spans="1:11" s="76" customFormat="1" ht="16.5" x14ac:dyDescent="0.35">
      <c r="A8" s="81" t="s">
        <v>219</v>
      </c>
      <c r="B8" s="81" t="s">
        <v>231</v>
      </c>
      <c r="C8" s="81" t="s">
        <v>204</v>
      </c>
      <c r="D8" s="93">
        <v>46874</v>
      </c>
      <c r="E8" s="86">
        <v>1120</v>
      </c>
      <c r="F8" s="90">
        <v>1680</v>
      </c>
      <c r="G8" s="32"/>
      <c r="H8" s="83"/>
      <c r="J8" s="48" t="s">
        <v>6</v>
      </c>
      <c r="K8" s="48" t="s">
        <v>202</v>
      </c>
    </row>
    <row r="9" spans="1:11" x14ac:dyDescent="0.25">
      <c r="A9" s="81" t="s">
        <v>220</v>
      </c>
      <c r="B9" s="81" t="s">
        <v>231</v>
      </c>
      <c r="C9" s="81" t="s">
        <v>204</v>
      </c>
      <c r="D9" s="93">
        <v>46874</v>
      </c>
      <c r="E9" s="86">
        <v>560</v>
      </c>
      <c r="F9" s="90">
        <v>840</v>
      </c>
      <c r="G9" s="32"/>
      <c r="H9" s="45"/>
      <c r="I9" s="24"/>
      <c r="J9" s="43" t="s">
        <v>204</v>
      </c>
      <c r="K9" s="42">
        <f>SUMIF(C6:C38,"MONTANA",F6:F38)</f>
        <v>28837.5</v>
      </c>
    </row>
    <row r="10" spans="1:11" s="76" customFormat="1" x14ac:dyDescent="0.25">
      <c r="A10" s="81" t="s">
        <v>221</v>
      </c>
      <c r="B10" s="81" t="s">
        <v>231</v>
      </c>
      <c r="C10" s="81" t="s">
        <v>204</v>
      </c>
      <c r="D10" s="93">
        <v>46874</v>
      </c>
      <c r="E10" s="86">
        <v>1184.33</v>
      </c>
      <c r="F10" s="90">
        <v>1777.5</v>
      </c>
      <c r="G10" s="32"/>
      <c r="H10" s="83"/>
      <c r="J10" s="43" t="s">
        <v>184</v>
      </c>
      <c r="K10" s="42">
        <f>SUMIF(C7:C38,"NORTH DAKOTA",F7:F38)</f>
        <v>5660</v>
      </c>
    </row>
    <row r="11" spans="1:11" s="64" customFormat="1" x14ac:dyDescent="0.25">
      <c r="A11" s="81" t="s">
        <v>222</v>
      </c>
      <c r="B11" s="81" t="s">
        <v>231</v>
      </c>
      <c r="C11" s="81" t="s">
        <v>204</v>
      </c>
      <c r="D11" s="93">
        <v>46874</v>
      </c>
      <c r="E11" s="86">
        <v>1000</v>
      </c>
      <c r="F11" s="90">
        <v>1500</v>
      </c>
      <c r="G11" s="32"/>
      <c r="H11" s="71"/>
      <c r="J11" s="43" t="s">
        <v>188</v>
      </c>
      <c r="K11" s="42">
        <f>SUMIF(C8:C39,"NEVADA",F8:F39)</f>
        <v>4234.5</v>
      </c>
    </row>
    <row r="12" spans="1:11" s="64" customFormat="1" x14ac:dyDescent="0.25">
      <c r="A12" s="81" t="s">
        <v>223</v>
      </c>
      <c r="B12" s="81" t="s">
        <v>231</v>
      </c>
      <c r="C12" s="81" t="s">
        <v>204</v>
      </c>
      <c r="D12" s="93">
        <v>46874</v>
      </c>
      <c r="E12" s="86">
        <v>880</v>
      </c>
      <c r="F12" s="90">
        <v>1320</v>
      </c>
      <c r="G12" s="32"/>
      <c r="H12" s="71"/>
      <c r="J12" s="43" t="s">
        <v>203</v>
      </c>
      <c r="K12" s="42">
        <f>SUMIF(C9:C41,"OHIO",F9:F41)</f>
        <v>519</v>
      </c>
    </row>
    <row r="13" spans="1:11" s="76" customFormat="1" ht="15.75" thickBot="1" x14ac:dyDescent="0.3">
      <c r="A13" s="81" t="s">
        <v>224</v>
      </c>
      <c r="B13" s="81" t="s">
        <v>231</v>
      </c>
      <c r="C13" s="81" t="s">
        <v>204</v>
      </c>
      <c r="D13" s="93">
        <v>46874</v>
      </c>
      <c r="E13" s="86">
        <v>2000</v>
      </c>
      <c r="F13" s="90">
        <v>3000</v>
      </c>
      <c r="G13" s="32"/>
      <c r="H13" s="83"/>
      <c r="J13" s="15"/>
      <c r="K13" s="11">
        <f>SUM(K9:K12)</f>
        <v>39251</v>
      </c>
    </row>
    <row r="14" spans="1:11" s="76" customFormat="1" ht="15.75" thickTop="1" x14ac:dyDescent="0.25">
      <c r="A14" s="81" t="s">
        <v>225</v>
      </c>
      <c r="B14" s="81" t="s">
        <v>231</v>
      </c>
      <c r="C14" s="81" t="s">
        <v>204</v>
      </c>
      <c r="D14" s="93">
        <v>46874</v>
      </c>
      <c r="E14" s="86">
        <v>2320</v>
      </c>
      <c r="F14" s="90">
        <v>3480</v>
      </c>
      <c r="G14" s="32">
        <f>SUM(F6:F14)</f>
        <v>20977.5</v>
      </c>
      <c r="H14" s="83"/>
    </row>
    <row r="15" spans="1:11" s="76" customFormat="1" x14ac:dyDescent="0.25">
      <c r="A15" s="81"/>
      <c r="B15" s="81"/>
      <c r="C15" s="81"/>
      <c r="D15" s="93"/>
      <c r="E15" s="86"/>
      <c r="F15" s="90"/>
      <c r="G15" s="32"/>
      <c r="H15" s="83"/>
    </row>
    <row r="16" spans="1:11" s="76" customFormat="1" x14ac:dyDescent="0.25">
      <c r="A16" s="81" t="s">
        <v>226</v>
      </c>
      <c r="B16" s="81" t="s">
        <v>232</v>
      </c>
      <c r="C16" s="81" t="s">
        <v>204</v>
      </c>
      <c r="D16" s="93">
        <v>46874</v>
      </c>
      <c r="E16" s="86">
        <v>240</v>
      </c>
      <c r="F16" s="90">
        <v>360</v>
      </c>
      <c r="G16" s="32">
        <f>F16</f>
        <v>360</v>
      </c>
      <c r="H16" s="83"/>
    </row>
    <row r="17" spans="1:8" s="76" customFormat="1" x14ac:dyDescent="0.25">
      <c r="A17" s="81"/>
      <c r="B17" s="81"/>
      <c r="C17" s="81"/>
      <c r="D17" s="93"/>
      <c r="E17" s="86"/>
      <c r="F17" s="90"/>
      <c r="G17" s="32"/>
      <c r="H17" s="83"/>
    </row>
    <row r="18" spans="1:8" s="76" customFormat="1" x14ac:dyDescent="0.25">
      <c r="A18" s="81" t="s">
        <v>227</v>
      </c>
      <c r="B18" s="81" t="s">
        <v>233</v>
      </c>
      <c r="C18" s="81" t="s">
        <v>204</v>
      </c>
      <c r="D18" s="93">
        <v>46874</v>
      </c>
      <c r="E18" s="86">
        <v>280</v>
      </c>
      <c r="F18" s="90">
        <v>420</v>
      </c>
      <c r="G18" s="32">
        <f>F18</f>
        <v>420</v>
      </c>
      <c r="H18" s="83"/>
    </row>
    <row r="19" spans="1:8" s="76" customFormat="1" x14ac:dyDescent="0.25">
      <c r="A19" s="81"/>
      <c r="B19" s="81"/>
      <c r="C19" s="81"/>
      <c r="D19" s="93"/>
      <c r="E19" s="86"/>
      <c r="F19" s="90"/>
      <c r="G19" s="32"/>
      <c r="H19" s="83"/>
    </row>
    <row r="20" spans="1:8" s="76" customFormat="1" x14ac:dyDescent="0.25">
      <c r="A20" s="81" t="s">
        <v>207</v>
      </c>
      <c r="B20" s="81" t="s">
        <v>230</v>
      </c>
      <c r="C20" s="81" t="s">
        <v>204</v>
      </c>
      <c r="D20" s="93">
        <v>46874</v>
      </c>
      <c r="E20" s="86">
        <v>480</v>
      </c>
      <c r="F20" s="90">
        <v>720</v>
      </c>
      <c r="G20" s="32"/>
      <c r="H20" s="83"/>
    </row>
    <row r="21" spans="1:8" s="76" customFormat="1" x14ac:dyDescent="0.25">
      <c r="A21" s="81" t="s">
        <v>208</v>
      </c>
      <c r="B21" s="81" t="s">
        <v>230</v>
      </c>
      <c r="C21" s="81" t="s">
        <v>204</v>
      </c>
      <c r="D21" s="93">
        <v>46874</v>
      </c>
      <c r="E21" s="86">
        <v>160</v>
      </c>
      <c r="F21" s="90">
        <v>240</v>
      </c>
      <c r="G21" s="32"/>
      <c r="H21" s="83"/>
    </row>
    <row r="22" spans="1:8" s="76" customFormat="1" x14ac:dyDescent="0.25">
      <c r="A22" s="81" t="s">
        <v>209</v>
      </c>
      <c r="B22" s="81" t="s">
        <v>230</v>
      </c>
      <c r="C22" s="81" t="s">
        <v>204</v>
      </c>
      <c r="D22" s="93">
        <v>46874</v>
      </c>
      <c r="E22" s="86">
        <v>160</v>
      </c>
      <c r="F22" s="90">
        <v>240</v>
      </c>
      <c r="G22" s="32"/>
      <c r="H22" s="83"/>
    </row>
    <row r="23" spans="1:8" s="76" customFormat="1" x14ac:dyDescent="0.25">
      <c r="A23" s="81" t="s">
        <v>210</v>
      </c>
      <c r="B23" s="81" t="s">
        <v>230</v>
      </c>
      <c r="C23" s="81" t="s">
        <v>204</v>
      </c>
      <c r="D23" s="93">
        <v>46874</v>
      </c>
      <c r="E23" s="86">
        <v>160</v>
      </c>
      <c r="F23" s="90">
        <v>240</v>
      </c>
      <c r="G23" s="32"/>
      <c r="H23" s="83"/>
    </row>
    <row r="24" spans="1:8" s="76" customFormat="1" x14ac:dyDescent="0.25">
      <c r="A24" s="81" t="s">
        <v>211</v>
      </c>
      <c r="B24" s="81" t="s">
        <v>230</v>
      </c>
      <c r="C24" s="81" t="s">
        <v>204</v>
      </c>
      <c r="D24" s="93">
        <v>46874</v>
      </c>
      <c r="E24" s="86">
        <v>640</v>
      </c>
      <c r="F24" s="90">
        <v>960</v>
      </c>
      <c r="G24" s="32"/>
      <c r="H24" s="83"/>
    </row>
    <row r="25" spans="1:8" s="76" customFormat="1" x14ac:dyDescent="0.25">
      <c r="A25" s="81" t="s">
        <v>212</v>
      </c>
      <c r="B25" s="81" t="s">
        <v>230</v>
      </c>
      <c r="C25" s="81" t="s">
        <v>204</v>
      </c>
      <c r="D25" s="93">
        <v>46874</v>
      </c>
      <c r="E25" s="86">
        <v>880</v>
      </c>
      <c r="F25" s="90">
        <v>1320</v>
      </c>
      <c r="G25" s="32"/>
      <c r="H25" s="83"/>
    </row>
    <row r="26" spans="1:8" s="76" customFormat="1" x14ac:dyDescent="0.25">
      <c r="A26" s="81" t="s">
        <v>213</v>
      </c>
      <c r="B26" s="81" t="s">
        <v>230</v>
      </c>
      <c r="C26" s="81" t="s">
        <v>204</v>
      </c>
      <c r="D26" s="93">
        <v>46874</v>
      </c>
      <c r="E26" s="86">
        <v>160</v>
      </c>
      <c r="F26" s="90">
        <v>240</v>
      </c>
      <c r="G26" s="32"/>
      <c r="H26" s="83"/>
    </row>
    <row r="27" spans="1:8" s="76" customFormat="1" x14ac:dyDescent="0.25">
      <c r="A27" s="81" t="s">
        <v>214</v>
      </c>
      <c r="B27" s="81" t="s">
        <v>230</v>
      </c>
      <c r="C27" s="81" t="s">
        <v>204</v>
      </c>
      <c r="D27" s="93">
        <v>46874</v>
      </c>
      <c r="E27" s="86">
        <v>1120</v>
      </c>
      <c r="F27" s="90">
        <v>1680</v>
      </c>
      <c r="G27" s="32"/>
      <c r="H27" s="83"/>
    </row>
    <row r="28" spans="1:8" s="76" customFormat="1" x14ac:dyDescent="0.25">
      <c r="A28" s="81" t="s">
        <v>215</v>
      </c>
      <c r="B28" s="81" t="s">
        <v>230</v>
      </c>
      <c r="C28" s="81" t="s">
        <v>204</v>
      </c>
      <c r="D28" s="93">
        <v>46874</v>
      </c>
      <c r="E28" s="86">
        <v>160</v>
      </c>
      <c r="F28" s="90">
        <v>240</v>
      </c>
      <c r="G28" s="32"/>
      <c r="H28" s="83"/>
    </row>
    <row r="29" spans="1:8" s="76" customFormat="1" x14ac:dyDescent="0.25">
      <c r="A29" s="81" t="s">
        <v>216</v>
      </c>
      <c r="B29" s="81" t="s">
        <v>230</v>
      </c>
      <c r="C29" s="81" t="s">
        <v>204</v>
      </c>
      <c r="D29" s="93">
        <v>46874</v>
      </c>
      <c r="E29" s="86">
        <v>800</v>
      </c>
      <c r="F29" s="90">
        <v>1200</v>
      </c>
      <c r="G29" s="32">
        <f>SUM(F20:F29)</f>
        <v>7080</v>
      </c>
      <c r="H29" s="83"/>
    </row>
    <row r="30" spans="1:8" s="76" customFormat="1" x14ac:dyDescent="0.25">
      <c r="A30" s="81"/>
      <c r="B30" s="81"/>
      <c r="C30" s="81"/>
      <c r="D30" s="93"/>
      <c r="E30" s="86"/>
      <c r="F30" s="90"/>
      <c r="G30" s="32"/>
      <c r="H30" s="83"/>
    </row>
    <row r="31" spans="1:8" s="76" customFormat="1" x14ac:dyDescent="0.25">
      <c r="A31" s="75" t="s">
        <v>189</v>
      </c>
      <c r="B31" s="75" t="s">
        <v>191</v>
      </c>
      <c r="C31" s="75" t="s">
        <v>188</v>
      </c>
      <c r="D31" s="87">
        <v>46508</v>
      </c>
      <c r="E31" s="84">
        <v>1378.53</v>
      </c>
      <c r="F31" s="90">
        <v>2068.5</v>
      </c>
      <c r="G31" s="32"/>
      <c r="H31" s="83"/>
    </row>
    <row r="32" spans="1:8" s="76" customFormat="1" x14ac:dyDescent="0.25">
      <c r="A32" s="75" t="s">
        <v>190</v>
      </c>
      <c r="B32" s="75" t="s">
        <v>191</v>
      </c>
      <c r="C32" s="75" t="s">
        <v>188</v>
      </c>
      <c r="D32" s="87">
        <v>46508</v>
      </c>
      <c r="E32" s="84">
        <v>1443.39</v>
      </c>
      <c r="F32" s="90">
        <v>2166</v>
      </c>
      <c r="G32" s="32">
        <f>SUM(F31:F32)</f>
        <v>4234.5</v>
      </c>
      <c r="H32" s="83"/>
    </row>
    <row r="33" spans="1:11" s="76" customFormat="1" x14ac:dyDescent="0.25">
      <c r="A33" s="75"/>
      <c r="B33" s="75"/>
      <c r="C33" s="75"/>
      <c r="D33" s="87"/>
      <c r="E33" s="84"/>
      <c r="F33" s="90"/>
      <c r="G33" s="32"/>
      <c r="H33" s="83"/>
    </row>
    <row r="34" spans="1:11" s="76" customFormat="1" x14ac:dyDescent="0.25">
      <c r="A34" s="82" t="s">
        <v>186</v>
      </c>
      <c r="B34" s="82" t="s">
        <v>185</v>
      </c>
      <c r="C34" s="82" t="s">
        <v>184</v>
      </c>
      <c r="D34" s="88">
        <v>44317</v>
      </c>
      <c r="E34" s="85">
        <v>1090</v>
      </c>
      <c r="F34" s="90">
        <v>2180</v>
      </c>
      <c r="G34" s="91"/>
      <c r="H34" s="92"/>
    </row>
    <row r="35" spans="1:11" s="76" customFormat="1" x14ac:dyDescent="0.25">
      <c r="A35" s="82" t="s">
        <v>187</v>
      </c>
      <c r="B35" s="82" t="s">
        <v>185</v>
      </c>
      <c r="C35" s="82" t="s">
        <v>184</v>
      </c>
      <c r="D35" s="88">
        <v>44317</v>
      </c>
      <c r="E35" s="85">
        <v>1739.72</v>
      </c>
      <c r="F35" s="90">
        <v>3480</v>
      </c>
      <c r="G35" s="32">
        <f>SUM(F34:F35)</f>
        <v>5660</v>
      </c>
      <c r="H35" s="83"/>
    </row>
    <row r="36" spans="1:11" s="76" customFormat="1" x14ac:dyDescent="0.25">
      <c r="A36" s="82"/>
      <c r="B36" s="82"/>
      <c r="C36" s="82"/>
      <c r="D36" s="88"/>
      <c r="E36" s="85"/>
      <c r="F36" s="90"/>
      <c r="G36" s="32"/>
      <c r="H36" s="83"/>
    </row>
    <row r="37" spans="1:11" s="76" customFormat="1" x14ac:dyDescent="0.25">
      <c r="A37" s="81" t="s">
        <v>205</v>
      </c>
      <c r="B37" s="81" t="s">
        <v>228</v>
      </c>
      <c r="C37" s="81" t="s">
        <v>203</v>
      </c>
      <c r="D37" s="93">
        <v>46874</v>
      </c>
      <c r="E37" s="86">
        <v>39.65</v>
      </c>
      <c r="F37" s="90">
        <v>60</v>
      </c>
      <c r="G37" s="32"/>
      <c r="H37" s="83"/>
    </row>
    <row r="38" spans="1:11" s="76" customFormat="1" x14ac:dyDescent="0.25">
      <c r="A38" s="81" t="s">
        <v>206</v>
      </c>
      <c r="B38" s="81" t="s">
        <v>229</v>
      </c>
      <c r="C38" s="81" t="s">
        <v>203</v>
      </c>
      <c r="D38" s="93">
        <v>46874</v>
      </c>
      <c r="E38" s="86">
        <v>305.83999999999997</v>
      </c>
      <c r="F38" s="90">
        <v>459</v>
      </c>
      <c r="G38" s="32">
        <f>SUM(F37:F38)</f>
        <v>519</v>
      </c>
      <c r="H38" s="83"/>
    </row>
    <row r="39" spans="1:11" ht="15.75" thickBot="1" x14ac:dyDescent="0.3">
      <c r="A39" s="36"/>
      <c r="B39" s="36"/>
      <c r="C39" s="36"/>
      <c r="D39" s="36"/>
      <c r="E39" s="36"/>
      <c r="F39" s="44">
        <f>SUM(F6:F38)</f>
        <v>39251</v>
      </c>
      <c r="G39" s="44">
        <f>SUM(G6:G38)</f>
        <v>39251</v>
      </c>
      <c r="H39" s="36"/>
      <c r="I39" s="24"/>
      <c r="J39" s="23"/>
      <c r="K39" s="23"/>
    </row>
    <row r="40" spans="1:11" ht="15.75" thickTop="1" x14ac:dyDescent="0.25">
      <c r="A40" s="37"/>
      <c r="B40" s="38"/>
      <c r="C40" s="38"/>
      <c r="D40" s="39"/>
      <c r="E40" s="24"/>
      <c r="F40" s="34"/>
      <c r="G40" s="33"/>
      <c r="H40" s="30"/>
      <c r="I40" s="31"/>
      <c r="J40" s="23"/>
      <c r="K40" s="23"/>
    </row>
    <row r="41" spans="1:11" x14ac:dyDescent="0.25">
      <c r="A41" s="37"/>
      <c r="B41" s="38"/>
      <c r="C41" s="38"/>
      <c r="D41" s="39"/>
      <c r="E41" s="40"/>
      <c r="F41" s="35"/>
      <c r="G41" s="33"/>
      <c r="H41" s="24"/>
      <c r="I41" s="24"/>
    </row>
    <row r="42" spans="1:11" x14ac:dyDescent="0.25">
      <c r="A42" s="37"/>
      <c r="B42" s="38"/>
      <c r="C42" s="38"/>
      <c r="D42" s="39"/>
      <c r="E42" s="40"/>
      <c r="F42" s="35"/>
      <c r="G42" s="33"/>
      <c r="H42" s="24"/>
      <c r="I42" s="24"/>
    </row>
    <row r="43" spans="1:11" x14ac:dyDescent="0.25">
      <c r="A43" s="37"/>
      <c r="B43" s="38"/>
      <c r="C43" s="38"/>
      <c r="D43" s="39"/>
      <c r="E43" s="40"/>
      <c r="F43" s="35"/>
      <c r="G43" s="33"/>
      <c r="H43" s="24"/>
      <c r="I43" s="24"/>
    </row>
    <row r="44" spans="1:11" x14ac:dyDescent="0.25">
      <c r="A44" s="37"/>
      <c r="B44" s="38"/>
      <c r="C44" s="38"/>
      <c r="D44" s="39"/>
      <c r="E44" s="40"/>
      <c r="F44" s="35"/>
      <c r="G44" s="33"/>
      <c r="H44" s="24"/>
      <c r="I44" s="24"/>
    </row>
    <row r="45" spans="1:11" x14ac:dyDescent="0.25">
      <c r="A45" s="37"/>
      <c r="B45" s="38"/>
      <c r="C45" s="38"/>
      <c r="D45" s="39"/>
      <c r="E45" s="40"/>
      <c r="F45" s="35"/>
      <c r="G45" s="33"/>
      <c r="H45" s="24"/>
      <c r="I45" s="24"/>
    </row>
    <row r="46" spans="1:11" x14ac:dyDescent="0.25">
      <c r="A46" s="37"/>
      <c r="B46" s="38"/>
      <c r="C46" s="38"/>
      <c r="D46" s="39"/>
      <c r="E46" s="40"/>
      <c r="F46" s="35"/>
      <c r="G46" s="33"/>
      <c r="H46" s="24"/>
      <c r="I46" s="24"/>
    </row>
    <row r="47" spans="1:11" x14ac:dyDescent="0.25">
      <c r="A47" s="37"/>
      <c r="B47" s="38"/>
      <c r="C47" s="38"/>
      <c r="D47" s="39"/>
      <c r="E47" s="41"/>
      <c r="F47" s="35"/>
      <c r="G47" s="33"/>
      <c r="H47" s="24"/>
      <c r="I47" s="24"/>
      <c r="J47" s="23"/>
      <c r="K47" s="23"/>
    </row>
    <row r="48" spans="1:11" x14ac:dyDescent="0.25">
      <c r="A48" s="37"/>
      <c r="B48" s="38"/>
      <c r="C48" s="38"/>
      <c r="D48" s="39"/>
      <c r="E48" s="40"/>
      <c r="F48" s="35"/>
      <c r="G48" s="33"/>
      <c r="H48" s="24"/>
      <c r="I48" s="24"/>
      <c r="J48" s="23"/>
      <c r="K48" s="23"/>
    </row>
  </sheetData>
  <sortState xmlns:xlrd2="http://schemas.microsoft.com/office/spreadsheetml/2017/richdata2" ref="A6:H38">
    <sortCondition ref="C6:C38"/>
    <sortCondition ref="B6:B38"/>
  </sortState>
  <mergeCells count="4">
    <mergeCell ref="A1:H1"/>
    <mergeCell ref="A2:H2"/>
    <mergeCell ref="A3:H3"/>
    <mergeCell ref="J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R&amp;R</vt:lpstr>
      <vt:lpstr>MPLP</vt:lpstr>
      <vt:lpstr>'R&amp;R'!Print_Titles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 Raj</dc:creator>
  <cp:lastModifiedBy>Shashi Raj</cp:lastModifiedBy>
  <cp:lastPrinted>2017-02-10T22:53:24Z</cp:lastPrinted>
  <dcterms:created xsi:type="dcterms:W3CDTF">2016-09-12T19:36:33Z</dcterms:created>
  <dcterms:modified xsi:type="dcterms:W3CDTF">2020-04-20T21:59:53Z</dcterms:modified>
</cp:coreProperties>
</file>