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DD97B646-3277-40A9-BA32-0F097F55C0F0}" xr6:coauthVersionLast="45" xr6:coauthVersionMax="45" xr10:uidLastSave="{00000000-0000-0000-0000-000000000000}"/>
  <bookViews>
    <workbookView xWindow="31860" yWindow="-585" windowWidth="25740" windowHeight="15060" tabRatio="872" activeTab="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6" l="1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AD30" i="11" s="1"/>
  <c r="G38" i="11"/>
  <c r="D38" i="11"/>
  <c r="O37" i="11"/>
  <c r="M37" i="11"/>
  <c r="G37" i="11"/>
  <c r="D37" i="11"/>
  <c r="N37" i="11" s="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39" i="7"/>
  <c r="O38" i="7"/>
  <c r="O37" i="7"/>
  <c r="O36" i="7"/>
  <c r="O35" i="7"/>
  <c r="O34" i="7"/>
  <c r="O33" i="7"/>
  <c r="O32" i="7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2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AE9" i="10"/>
  <c r="J22" i="8"/>
  <c r="M30" i="7"/>
  <c r="AE9" i="6"/>
  <c r="D23" i="3"/>
  <c r="AE9" i="3"/>
  <c r="D16" i="15"/>
  <c r="AE9" i="14"/>
  <c r="G11" i="13"/>
  <c r="AE9" i="13"/>
  <c r="AE9" i="12"/>
  <c r="AD28" i="11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D8" i="16"/>
  <c r="AD28" i="16" s="1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N10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40" i="16" s="1"/>
  <c r="O42" i="16" s="1"/>
  <c r="O9" i="16"/>
  <c r="W40" i="16"/>
  <c r="W42" i="16"/>
  <c r="V40" i="16"/>
  <c r="V42" i="16" s="1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O32" i="16"/>
  <c r="J32" i="16"/>
  <c r="G32" i="16"/>
  <c r="D32" i="16"/>
  <c r="O31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D14" i="16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AE20" i="16"/>
  <c r="AD27" i="16" s="1"/>
  <c r="J9" i="16"/>
  <c r="G9" i="16"/>
  <c r="D9" i="16"/>
  <c r="J8" i="16"/>
  <c r="G8" i="16"/>
  <c r="W40" i="15"/>
  <c r="W42" i="15" s="1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J12" i="15"/>
  <c r="G12" i="15"/>
  <c r="D12" i="15"/>
  <c r="O11" i="15"/>
  <c r="J11" i="15"/>
  <c r="G11" i="15"/>
  <c r="N12" i="15"/>
  <c r="D11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20" i="15"/>
  <c r="AD27" i="15" s="1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40" i="3" s="1"/>
  <c r="O42" i="3" s="1"/>
  <c r="O41" i="6" s="1"/>
  <c r="O13" i="9"/>
  <c r="O12" i="9"/>
  <c r="O11" i="9"/>
  <c r="O10" i="9"/>
  <c r="O9" i="9"/>
  <c r="O40" i="9" s="1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W40" i="14"/>
  <c r="V40" i="14"/>
  <c r="J37" i="14"/>
  <c r="G37" i="14"/>
  <c r="D37" i="14"/>
  <c r="J36" i="14"/>
  <c r="G36" i="14"/>
  <c r="D36" i="14"/>
  <c r="N36" i="14" s="1"/>
  <c r="J35" i="14"/>
  <c r="G35" i="14"/>
  <c r="D35" i="14"/>
  <c r="N35" i="14" s="1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N20" i="14" s="1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/>
  <c r="A12" i="14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AE20" i="13" s="1"/>
  <c r="AD27" i="13" s="1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AE20" i="12" s="1"/>
  <c r="AD27" i="12" s="1"/>
  <c r="AD29" i="12" s="1"/>
  <c r="J12" i="12"/>
  <c r="G12" i="12"/>
  <c r="D12" i="12"/>
  <c r="AE11" i="12"/>
  <c r="J11" i="12"/>
  <c r="G11" i="12"/>
  <c r="D11" i="12"/>
  <c r="AE10" i="12"/>
  <c r="J10" i="12"/>
  <c r="G10" i="12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D32" i="10"/>
  <c r="N33" i="10" s="1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A10" i="10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N19" i="9" s="1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J9" i="9"/>
  <c r="G9" i="9"/>
  <c r="D9" i="9"/>
  <c r="J8" i="9"/>
  <c r="G8" i="9"/>
  <c r="D8" i="9"/>
  <c r="W40" i="8"/>
  <c r="V40" i="8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D32" i="8"/>
  <c r="N33" i="8" s="1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N15" i="8" s="1"/>
  <c r="D15" i="8"/>
  <c r="AE14" i="8"/>
  <c r="J14" i="8"/>
  <c r="G14" i="8"/>
  <c r="D14" i="8"/>
  <c r="AE13" i="8"/>
  <c r="J13" i="8"/>
  <c r="G13" i="8"/>
  <c r="D13" i="8"/>
  <c r="AE12" i="8"/>
  <c r="J12" i="8"/>
  <c r="G12" i="8"/>
  <c r="N13" i="8" s="1"/>
  <c r="D12" i="8"/>
  <c r="AE11" i="8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N10" i="8" s="1"/>
  <c r="J8" i="8"/>
  <c r="G8" i="8"/>
  <c r="D8" i="8"/>
  <c r="AD28" i="8" s="1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N36" i="7" s="1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N26" i="7" s="1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D16" i="7"/>
  <c r="AE15" i="7"/>
  <c r="J15" i="7"/>
  <c r="G15" i="7"/>
  <c r="N15" i="7" s="1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J11" i="7"/>
  <c r="G11" i="7"/>
  <c r="D11" i="7"/>
  <c r="AE10" i="7"/>
  <c r="J10" i="7"/>
  <c r="G10" i="7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J9" i="7"/>
  <c r="G9" i="7"/>
  <c r="D9" i="7"/>
  <c r="N9" i="7" s="1"/>
  <c r="J8" i="7"/>
  <c r="G8" i="7"/>
  <c r="D8" i="7"/>
  <c r="AD28" i="7" s="1"/>
  <c r="W40" i="6"/>
  <c r="V40" i="6"/>
  <c r="J39" i="6"/>
  <c r="G39" i="6"/>
  <c r="D39" i="6"/>
  <c r="J38" i="6"/>
  <c r="G38" i="6"/>
  <c r="D38" i="6"/>
  <c r="N38" i="6" s="1"/>
  <c r="J37" i="6"/>
  <c r="G37" i="6"/>
  <c r="D37" i="6"/>
  <c r="J36" i="6"/>
  <c r="G36" i="6"/>
  <c r="D36" i="6"/>
  <c r="N36" i="6" s="1"/>
  <c r="J35" i="6"/>
  <c r="G35" i="6"/>
  <c r="D35" i="6"/>
  <c r="J34" i="6"/>
  <c r="G34" i="6"/>
  <c r="D34" i="6"/>
  <c r="N35" i="6" s="1"/>
  <c r="J33" i="6"/>
  <c r="G33" i="6"/>
  <c r="D33" i="6"/>
  <c r="J32" i="6"/>
  <c r="G32" i="6"/>
  <c r="D32" i="6"/>
  <c r="N32" i="6" s="1"/>
  <c r="J31" i="6"/>
  <c r="G31" i="6"/>
  <c r="D31" i="6"/>
  <c r="J30" i="6"/>
  <c r="G30" i="6"/>
  <c r="D30" i="6"/>
  <c r="J29" i="6"/>
  <c r="G29" i="6"/>
  <c r="D29" i="6"/>
  <c r="J28" i="6"/>
  <c r="G28" i="6"/>
  <c r="D28" i="6"/>
  <c r="N29" i="6" s="1"/>
  <c r="J27" i="6"/>
  <c r="G27" i="6"/>
  <c r="D27" i="6"/>
  <c r="J26" i="6"/>
  <c r="G26" i="6"/>
  <c r="N26" i="6"/>
  <c r="J25" i="6"/>
  <c r="G25" i="6"/>
  <c r="D25" i="6"/>
  <c r="J24" i="6"/>
  <c r="G24" i="6"/>
  <c r="D24" i="6"/>
  <c r="J23" i="6"/>
  <c r="G23" i="6"/>
  <c r="D23" i="6"/>
  <c r="J22" i="6"/>
  <c r="G22" i="6"/>
  <c r="D22" i="6"/>
  <c r="N22" i="6" s="1"/>
  <c r="J21" i="6"/>
  <c r="G21" i="6"/>
  <c r="D21" i="6"/>
  <c r="N21" i="6" s="1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N18" i="6" s="1"/>
  <c r="AE16" i="6"/>
  <c r="J16" i="6"/>
  <c r="G16" i="6"/>
  <c r="D16" i="6"/>
  <c r="AE15" i="6"/>
  <c r="AE20" i="6"/>
  <c r="AD27" i="6" s="1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J10" i="6"/>
  <c r="G10" i="6"/>
  <c r="D10" i="6"/>
  <c r="A10" i="6"/>
  <c r="A11" i="6" s="1"/>
  <c r="A12" i="6" s="1"/>
  <c r="A13" i="6" s="1"/>
  <c r="A14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 s="1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N31" i="3" s="1"/>
  <c r="D32" i="3"/>
  <c r="D33" i="3"/>
  <c r="D34" i="3"/>
  <c r="D35" i="3"/>
  <c r="D36" i="3"/>
  <c r="D37" i="3"/>
  <c r="N38" i="3" s="1"/>
  <c r="D38" i="3"/>
  <c r="D39" i="3"/>
  <c r="AE10" i="3"/>
  <c r="AE11" i="3"/>
  <c r="AE12" i="3"/>
  <c r="AE13" i="3"/>
  <c r="AE20" i="3" s="1"/>
  <c r="AD27" i="3" s="1"/>
  <c r="AE14" i="3"/>
  <c r="AE15" i="3"/>
  <c r="AE16" i="3"/>
  <c r="AE17" i="3"/>
  <c r="AE18" i="3"/>
  <c r="AE19" i="3"/>
  <c r="W40" i="3"/>
  <c r="W42" i="3" s="1"/>
  <c r="W41" i="6" s="1"/>
  <c r="V40" i="3"/>
  <c r="V42" i="3" s="1"/>
  <c r="V41" i="6" s="1"/>
  <c r="G39" i="3"/>
  <c r="N39" i="3" s="1"/>
  <c r="G38" i="3"/>
  <c r="G37" i="3"/>
  <c r="G36" i="3"/>
  <c r="N36" i="3" s="1"/>
  <c r="G35" i="3"/>
  <c r="N35" i="3"/>
  <c r="G34" i="3"/>
  <c r="G33" i="3"/>
  <c r="G32" i="3"/>
  <c r="G31" i="3"/>
  <c r="G30" i="3"/>
  <c r="D30" i="3"/>
  <c r="G29" i="3"/>
  <c r="D29" i="3"/>
  <c r="N29" i="3" s="1"/>
  <c r="G28" i="3"/>
  <c r="D28" i="3"/>
  <c r="G27" i="3"/>
  <c r="N28" i="3" s="1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D20" i="3"/>
  <c r="N20" i="3" s="1"/>
  <c r="G19" i="3"/>
  <c r="D19" i="3"/>
  <c r="N19" i="3" s="1"/>
  <c r="G18" i="3"/>
  <c r="D18" i="3"/>
  <c r="G17" i="3"/>
  <c r="D17" i="3"/>
  <c r="G16" i="3"/>
  <c r="D16" i="3"/>
  <c r="G15" i="3"/>
  <c r="D15" i="3"/>
  <c r="G14" i="3"/>
  <c r="N15" i="3" s="1"/>
  <c r="D14" i="3"/>
  <c r="G13" i="3"/>
  <c r="D13" i="3"/>
  <c r="N13" i="3" s="1"/>
  <c r="G12" i="3"/>
  <c r="D12" i="3"/>
  <c r="G11" i="3"/>
  <c r="D11" i="3"/>
  <c r="G10" i="3"/>
  <c r="D10" i="3"/>
  <c r="N10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N9" i="3" s="1"/>
  <c r="D8" i="3"/>
  <c r="N15" i="11"/>
  <c r="N12" i="11"/>
  <c r="N13" i="11"/>
  <c r="N20" i="11"/>
  <c r="N19" i="11"/>
  <c r="N27" i="11"/>
  <c r="N39" i="11"/>
  <c r="N9" i="12"/>
  <c r="N12" i="12"/>
  <c r="N11" i="12"/>
  <c r="N14" i="12"/>
  <c r="N19" i="12"/>
  <c r="N17" i="12"/>
  <c r="N31" i="12"/>
  <c r="N9" i="13"/>
  <c r="N10" i="13"/>
  <c r="N11" i="13"/>
  <c r="N40" i="13" s="1"/>
  <c r="N12" i="13"/>
  <c r="N13" i="13"/>
  <c r="N16" i="13"/>
  <c r="N15" i="13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AD26" i="6"/>
  <c r="AD29" i="6" s="1"/>
  <c r="N11" i="7"/>
  <c r="N14" i="8"/>
  <c r="N16" i="8"/>
  <c r="N17" i="8"/>
  <c r="N20" i="8"/>
  <c r="N22" i="8"/>
  <c r="N12" i="9"/>
  <c r="N14" i="9"/>
  <c r="N16" i="9"/>
  <c r="N18" i="9"/>
  <c r="N24" i="9"/>
  <c r="N32" i="9"/>
  <c r="N31" i="9"/>
  <c r="N39" i="9"/>
  <c r="N10" i="10"/>
  <c r="N11" i="10"/>
  <c r="N12" i="10"/>
  <c r="N16" i="10"/>
  <c r="N14" i="10"/>
  <c r="N18" i="10"/>
  <c r="N19" i="10"/>
  <c r="N23" i="10"/>
  <c r="N22" i="10"/>
  <c r="N21" i="10"/>
  <c r="AD26" i="10"/>
  <c r="N39" i="10"/>
  <c r="AD29" i="11"/>
  <c r="N13" i="12"/>
  <c r="N23" i="12"/>
  <c r="N24" i="12"/>
  <c r="N30" i="12"/>
  <c r="N36" i="12"/>
  <c r="AD26" i="13"/>
  <c r="AD29" i="13"/>
  <c r="N37" i="12"/>
  <c r="N20" i="13"/>
  <c r="N28" i="13"/>
  <c r="N33" i="13"/>
  <c r="N39" i="13"/>
  <c r="N9" i="14"/>
  <c r="N25" i="14"/>
  <c r="N28" i="14"/>
  <c r="N30" i="14"/>
  <c r="AD26" i="15"/>
  <c r="AD29" i="15" s="1"/>
  <c r="AD26" i="16"/>
  <c r="AD29" i="16" s="1"/>
  <c r="N30" i="6"/>
  <c r="N9" i="9"/>
  <c r="AD26" i="8"/>
  <c r="N23" i="9"/>
  <c r="N27" i="9"/>
  <c r="N28" i="9"/>
  <c r="N40" i="9" s="1"/>
  <c r="N27" i="10"/>
  <c r="N30" i="10"/>
  <c r="N35" i="10"/>
  <c r="N40" i="10" s="1"/>
  <c r="N37" i="10"/>
  <c r="N38" i="10"/>
  <c r="N9" i="11"/>
  <c r="N22" i="12"/>
  <c r="N29" i="12"/>
  <c r="N34" i="12"/>
  <c r="N19" i="13"/>
  <c r="N27" i="13"/>
  <c r="N26" i="13"/>
  <c r="N31" i="13"/>
  <c r="N24" i="14"/>
  <c r="N29" i="14"/>
  <c r="N37" i="14"/>
  <c r="N10" i="15"/>
  <c r="N14" i="15"/>
  <c r="N27" i="7"/>
  <c r="N30" i="8"/>
  <c r="N36" i="8"/>
  <c r="N37" i="8"/>
  <c r="N38" i="8"/>
  <c r="N10" i="9"/>
  <c r="N20" i="9"/>
  <c r="N26" i="9"/>
  <c r="N29" i="9"/>
  <c r="N36" i="10"/>
  <c r="N9" i="10"/>
  <c r="N25" i="10"/>
  <c r="N26" i="10"/>
  <c r="N29" i="10"/>
  <c r="N31" i="10"/>
  <c r="N28" i="12"/>
  <c r="N16" i="12"/>
  <c r="N20" i="12"/>
  <c r="N27" i="12"/>
  <c r="N33" i="12"/>
  <c r="N24" i="13"/>
  <c r="N25" i="13"/>
  <c r="N31" i="14"/>
  <c r="N32" i="14"/>
  <c r="N34" i="3"/>
  <c r="N34" i="6"/>
  <c r="O40" i="7"/>
  <c r="N12" i="7"/>
  <c r="N16" i="7"/>
  <c r="N25" i="7"/>
  <c r="N34" i="7"/>
  <c r="N32" i="7"/>
  <c r="N33" i="7"/>
  <c r="N38" i="7"/>
  <c r="N11" i="8"/>
  <c r="N21" i="8"/>
  <c r="N23" i="8"/>
  <c r="N24" i="8"/>
  <c r="N26" i="8"/>
  <c r="N28" i="8"/>
  <c r="N29" i="8"/>
  <c r="N34" i="8"/>
  <c r="N35" i="8"/>
  <c r="N15" i="9"/>
  <c r="N22" i="9"/>
  <c r="O40" i="10"/>
  <c r="N24" i="10"/>
  <c r="N32" i="10"/>
  <c r="N22" i="11"/>
  <c r="N29" i="11"/>
  <c r="N36" i="11"/>
  <c r="N15" i="12"/>
  <c r="N32" i="12"/>
  <c r="AD26" i="12"/>
  <c r="N38" i="15"/>
  <c r="N39" i="15"/>
  <c r="N14" i="3"/>
  <c r="N17" i="3"/>
  <c r="N18" i="3"/>
  <c r="N25" i="3"/>
  <c r="N26" i="3"/>
  <c r="N30" i="3"/>
  <c r="AD26" i="3"/>
  <c r="AD28" i="6"/>
  <c r="N11" i="6"/>
  <c r="N12" i="6"/>
  <c r="N15" i="6"/>
  <c r="N16" i="6"/>
  <c r="N20" i="6"/>
  <c r="N23" i="6"/>
  <c r="N24" i="6"/>
  <c r="N28" i="6"/>
  <c r="N27" i="6"/>
  <c r="O40" i="6"/>
  <c r="O42" i="6" s="1"/>
  <c r="O41" i="7" s="1"/>
  <c r="O42" i="7" s="1"/>
  <c r="O41" i="8" s="1"/>
  <c r="O42" i="8" s="1"/>
  <c r="O41" i="9" s="1"/>
  <c r="N33" i="6"/>
  <c r="N37" i="6"/>
  <c r="N10" i="7"/>
  <c r="N13" i="7"/>
  <c r="N14" i="7"/>
  <c r="N19" i="7"/>
  <c r="N17" i="7"/>
  <c r="N22" i="7"/>
  <c r="N23" i="7"/>
  <c r="N24" i="7"/>
  <c r="N28" i="7"/>
  <c r="N29" i="7"/>
  <c r="N30" i="7"/>
  <c r="N31" i="7"/>
  <c r="N35" i="7"/>
  <c r="N40" i="7"/>
  <c r="AD26" i="7"/>
  <c r="AD29" i="7" s="1"/>
  <c r="N12" i="8"/>
  <c r="N40" i="8" s="1"/>
  <c r="N25" i="8"/>
  <c r="N27" i="8"/>
  <c r="O40" i="8"/>
  <c r="N32" i="8"/>
  <c r="AD29" i="8"/>
  <c r="AD28" i="9"/>
  <c r="AD29" i="9" s="1"/>
  <c r="N30" i="9"/>
  <c r="N34" i="9"/>
  <c r="N35" i="9"/>
  <c r="N36" i="9"/>
  <c r="N37" i="9"/>
  <c r="AD26" i="9"/>
  <c r="AD28" i="10"/>
  <c r="N15" i="10"/>
  <c r="N17" i="10"/>
  <c r="AE20" i="10"/>
  <c r="AD27" i="10" s="1"/>
  <c r="AD29" i="10" s="1"/>
  <c r="AE20" i="11"/>
  <c r="N21" i="11"/>
  <c r="N23" i="11"/>
  <c r="N24" i="11"/>
  <c r="N25" i="11"/>
  <c r="O40" i="11"/>
  <c r="N31" i="11"/>
  <c r="N32" i="11"/>
  <c r="N33" i="11"/>
  <c r="N35" i="11"/>
  <c r="N40" i="11"/>
  <c r="AD28" i="12"/>
  <c r="N21" i="12"/>
  <c r="N26" i="12"/>
  <c r="O40" i="12"/>
  <c r="O40" i="13"/>
  <c r="N34" i="13"/>
  <c r="N38" i="13"/>
  <c r="N37" i="13"/>
  <c r="N36" i="13"/>
  <c r="N35" i="13"/>
  <c r="AD28" i="14"/>
  <c r="AD26" i="14"/>
  <c r="AD29" i="14" s="1"/>
  <c r="AE20" i="14"/>
  <c r="AD27" i="14"/>
  <c r="N38" i="14"/>
  <c r="N39" i="14"/>
  <c r="N40" i="14"/>
  <c r="N11" i="15"/>
  <c r="N16" i="15"/>
  <c r="N19" i="15"/>
  <c r="N20" i="15"/>
  <c r="N21" i="15"/>
  <c r="N40" i="15" s="1"/>
  <c r="N42" i="15" s="1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12" i="16"/>
  <c r="N40" i="16"/>
  <c r="N42" i="16" s="1"/>
  <c r="N32" i="3" l="1"/>
  <c r="N10" i="6"/>
  <c r="N40" i="6" s="1"/>
  <c r="N11" i="3"/>
  <c r="N40" i="3" s="1"/>
  <c r="N42" i="3" s="1"/>
  <c r="N41" i="6" s="1"/>
  <c r="N40" i="12"/>
  <c r="AD28" i="3"/>
  <c r="V42" i="6"/>
  <c r="V41" i="7" s="1"/>
  <c r="AD29" i="3"/>
  <c r="N22" i="3"/>
  <c r="N23" i="3"/>
  <c r="N13" i="6"/>
  <c r="N14" i="6"/>
  <c r="W42" i="6"/>
  <c r="W41" i="7" s="1"/>
  <c r="V42" i="7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O42" i="9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42" i="6" l="1"/>
  <c r="N41" i="7" s="1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<sst xmlns="http://schemas.openxmlformats.org/spreadsheetml/2006/main" count="890" uniqueCount="79">
  <si>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</si>
  <si>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</si>
  <si>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</si>
  <si>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</si>
  <si>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</si>
  <si>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</si>
  <si>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</si>
  <si>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</si>
  <si>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</si>
  <si>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</si>
  <si>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</si>
  <si>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</si>
  <si>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</si>
  <si>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</si>
  <si>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</si>
  <si>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</si>
  <si>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</si>
  <si>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</si>
  <si>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</si>
  <si>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</si>
  <si>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</si>
  <si>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</si>
  <si>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</si>
  <si>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</si>
  <si>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</si>
  <si>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</si>
  <si>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</si>
  <si>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</si>
  <si>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</si>
  <si>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</si>
  <si>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</si>
  <si>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</si>
  <si>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</si>
  <si>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</si>
  <si>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</si>
  <si>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</si>
  <si>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</si>
  <si>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</si>
  <si>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</si>
  <si>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</si>
  <si>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</si>
  <si>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</si>
  <si>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</si>
  <si>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</si>
  <si>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</si>
  <si>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</si>
  <si>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</si>
  <si>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</si>
  <si>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</si>
  <si>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</si>
  <si>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</si>
  <si>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</si>
  <si>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</si>
  <si>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</si>
  <si>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</si>
  <si>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</si>
  <si>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</si>
  <si>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</si>
  <si>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</si>
  <si>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</si>
  <si>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</si>
  <si>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</si>
  <si>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</si>
  <si>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</si>
  <si>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</si>
  <si>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</si>
  <si>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4/1 Cleared choke</t>
  </si>
  <si>
    <t>4/29 Cleared choke.</t>
  </si>
  <si>
    <t>5/14 Cleared choke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</si>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</sst>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55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4" t="s">
        <v>28</v>
      </c>
      <c r="Y27" s="64"/>
      <c r="Z27" s="64"/>
      <c r="AA27" s="64"/>
      <c r="AB27" s="64"/>
      <c r="AC27" s="64"/>
      <c r="AD27" s="65">
        <f>D39+G39+J39</f>
        <v>452.57</v>
      </c>
      <c r="AE27" s="65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66" t="s">
        <v>10</v>
      </c>
      <c r="Y28" s="66"/>
      <c r="Z28" s="66"/>
      <c r="AA28" s="66"/>
      <c r="AB28" s="66"/>
      <c r="AC28" s="66"/>
      <c r="AD28" s="67">
        <f>AE21</f>
        <v>0</v>
      </c>
      <c r="AE28" s="67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66" t="s">
        <v>29</v>
      </c>
      <c r="Y29" s="66"/>
      <c r="Z29" s="66"/>
      <c r="AA29" s="66"/>
      <c r="AB29" s="66"/>
      <c r="AC29" s="66"/>
      <c r="AD29" s="67">
        <f>D9+G9+J9</f>
        <v>335.66999999999996</v>
      </c>
      <c r="AE29" s="67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66" t="s">
        <v>8</v>
      </c>
      <c r="Y30" s="66"/>
      <c r="Z30" s="66"/>
      <c r="AA30" s="66"/>
      <c r="AB30" s="66"/>
      <c r="AC30" s="66"/>
      <c r="AD30" s="67">
        <f>AD27+AD28-AD29</f>
        <v>116.90000000000003</v>
      </c>
      <c r="AE30" s="67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37">
        <v>1500</v>
      </c>
      <c r="Z32" s="79"/>
      <c r="AA32" s="72" t="s">
        <v>32</v>
      </c>
      <c r="AB32" s="73"/>
      <c r="AC32" s="37">
        <v>100</v>
      </c>
      <c r="AD32" s="37"/>
      <c r="AE32" s="79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74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SUM(August!N42)</f>
        <v>7461.43</v>
      </c>
      <c r="O41" s="4">
        <f>SUM(August!O42)</f>
        <v>795.76</v>
      </c>
      <c r="Q41" t="s">
        <v>42</v>
      </c>
      <c r="V41" s="4">
        <f>SUM(August!V42)</f>
        <v>369963</v>
      </c>
      <c r="W41" s="4">
        <f>SUM(August!W42)</f>
        <v>358051</v>
      </c>
    </row>
    <row r="42" spans="1:31" x14ac:dyDescent="0.2">
      <c r="K42" t="s">
        <v>43</v>
      </c>
      <c r="N42" s="20">
        <f>N40+N41</f>
        <v>8369.91</v>
      </c>
      <c r="O42" s="20">
        <f>O40+O41</f>
        <v>910.6</v>
      </c>
      <c r="T42" t="s">
        <v>43</v>
      </c>
      <c r="V42" s="20">
        <f>V40+V41</f>
        <v>429399</v>
      </c>
      <c r="W42" s="20">
        <f>W40+W41</f>
        <v>414513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56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89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90"/>
      <c r="AA7" s="44"/>
      <c r="AB7" s="44"/>
      <c r="AC7" s="44"/>
      <c r="AD7" s="44"/>
      <c r="AE7" s="48"/>
    </row>
    <row r="8" spans="1:31" x14ac:dyDescent="0.2">
      <c r="A8" s="42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4" t="s">
        <v>28</v>
      </c>
      <c r="Y26" s="64"/>
      <c r="Z26" s="64"/>
      <c r="AA26" s="64"/>
      <c r="AB26" s="64"/>
      <c r="AC26" s="64"/>
      <c r="AD26" s="65">
        <f>D39+G39+J39</f>
        <v>230.45999999999998</v>
      </c>
      <c r="AE26" s="65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66" t="s">
        <v>10</v>
      </c>
      <c r="Y27" s="66"/>
      <c r="Z27" s="66"/>
      <c r="AA27" s="66"/>
      <c r="AB27" s="66"/>
      <c r="AC27" s="66"/>
      <c r="AD27" s="67">
        <f>AE20</f>
        <v>1149.7949999999998</v>
      </c>
      <c r="AE27" s="67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66" t="s">
        <v>29</v>
      </c>
      <c r="Y28" s="66"/>
      <c r="Z28" s="66"/>
      <c r="AA28" s="66"/>
      <c r="AB28" s="66"/>
      <c r="AC28" s="66"/>
      <c r="AD28" s="67">
        <f>D8+G8+J8</f>
        <v>452.57</v>
      </c>
      <c r="AE28" s="67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66" t="s">
        <v>8</v>
      </c>
      <c r="Y29" s="66"/>
      <c r="Z29" s="66"/>
      <c r="AA29" s="66"/>
      <c r="AB29" s="66"/>
      <c r="AC29" s="66"/>
      <c r="AD29" s="67">
        <f>AD26+AD27-AD28</f>
        <v>927.68499999999995</v>
      </c>
      <c r="AE29" s="67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75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SUM(September!N42)</f>
        <v>8369.91</v>
      </c>
      <c r="O41" s="4">
        <f>SUM(September!O42)</f>
        <v>910.6</v>
      </c>
      <c r="Q41" t="s">
        <v>42</v>
      </c>
      <c r="V41" s="4">
        <f>SUM(September!V42)</f>
        <v>429399</v>
      </c>
      <c r="W41" s="4">
        <f>SUM(September!W42)</f>
        <v>414513</v>
      </c>
    </row>
    <row r="42" spans="1:31" x14ac:dyDescent="0.2">
      <c r="K42" t="s">
        <v>43</v>
      </c>
      <c r="N42" s="20">
        <f>N40+N41</f>
        <v>9308.4500000000007</v>
      </c>
      <c r="O42" s="20">
        <f>O40+O41</f>
        <v>1046.32</v>
      </c>
      <c r="T42" t="s">
        <v>43</v>
      </c>
      <c r="V42" s="20">
        <f>V40+V41</f>
        <v>491259</v>
      </c>
      <c r="W42" s="20">
        <f>W40+W41</f>
        <v>473831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57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4" t="s">
        <v>28</v>
      </c>
      <c r="Y26" s="64"/>
      <c r="Z26" s="64"/>
      <c r="AA26" s="64"/>
      <c r="AB26" s="64"/>
      <c r="AC26" s="64"/>
      <c r="AD26" s="65">
        <f>D39+G39+J39</f>
        <v>334</v>
      </c>
      <c r="AE26" s="65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66" t="s">
        <v>10</v>
      </c>
      <c r="Y27" s="66"/>
      <c r="Z27" s="66"/>
      <c r="AA27" s="66"/>
      <c r="AB27" s="66"/>
      <c r="AC27" s="66"/>
      <c r="AD27" s="67">
        <f>AE20</f>
        <v>576.9849999999999</v>
      </c>
      <c r="AE27" s="67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66" t="s">
        <v>29</v>
      </c>
      <c r="Y28" s="66"/>
      <c r="Z28" s="66"/>
      <c r="AA28" s="66"/>
      <c r="AB28" s="66"/>
      <c r="AC28" s="66"/>
      <c r="AD28" s="67">
        <f>D8+G8+J8</f>
        <v>230.45999999999998</v>
      </c>
      <c r="AE28" s="67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66" t="s">
        <v>8</v>
      </c>
      <c r="Y29" s="66"/>
      <c r="Z29" s="66"/>
      <c r="AA29" s="66"/>
      <c r="AB29" s="66"/>
      <c r="AC29" s="66"/>
      <c r="AD29" s="67">
        <f>AD26+AD27-AD28</f>
        <v>680.52499999999986</v>
      </c>
      <c r="AE29" s="67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76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77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SUM(October!N42)</f>
        <v>9308.4500000000007</v>
      </c>
      <c r="O41" s="4">
        <f>SUM(October!O42)</f>
        <v>1046.32</v>
      </c>
      <c r="Q41" t="s">
        <v>42</v>
      </c>
      <c r="V41" s="4">
        <f>SUM(October!V42)</f>
        <v>491259</v>
      </c>
      <c r="W41" s="4">
        <f>SUM(October!W42)</f>
        <v>473831</v>
      </c>
    </row>
    <row r="42" spans="1:31" x14ac:dyDescent="0.2">
      <c r="K42" t="s">
        <v>43</v>
      </c>
      <c r="N42" s="20">
        <f>N40+N41</f>
        <v>9991.4800000000014</v>
      </c>
      <c r="O42" s="20">
        <f>O40+O41</f>
        <v>1170.4399999999998</v>
      </c>
      <c r="T42" t="s">
        <v>43</v>
      </c>
      <c r="V42" s="20">
        <f>V40+V41</f>
        <v>542687</v>
      </c>
      <c r="W42" s="20">
        <f>W40+W41</f>
        <v>523112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4" t="s">
        <v>28</v>
      </c>
      <c r="Y26" s="64"/>
      <c r="Z26" s="64"/>
      <c r="AA26" s="64"/>
      <c r="AB26" s="64"/>
      <c r="AC26" s="64"/>
      <c r="AD26" s="65">
        <f>D39+G39+J39</f>
        <v>374.08</v>
      </c>
      <c r="AE26" s="65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66" t="s">
        <v>10</v>
      </c>
      <c r="Y27" s="66"/>
      <c r="Z27" s="66"/>
      <c r="AA27" s="66"/>
      <c r="AB27" s="66"/>
      <c r="AC27" s="66"/>
      <c r="AD27" s="67">
        <f>AE20</f>
        <v>764.8599999999999</v>
      </c>
      <c r="AE27" s="67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66" t="s">
        <v>29</v>
      </c>
      <c r="Y28" s="66"/>
      <c r="Z28" s="66"/>
      <c r="AA28" s="66"/>
      <c r="AB28" s="66"/>
      <c r="AC28" s="66"/>
      <c r="AD28" s="67">
        <f>D8+G8+J8</f>
        <v>334</v>
      </c>
      <c r="AE28" s="67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66" t="s">
        <v>8</v>
      </c>
      <c r="Y29" s="66"/>
      <c r="Z29" s="66"/>
      <c r="AA29" s="66"/>
      <c r="AB29" s="66"/>
      <c r="AC29" s="66"/>
      <c r="AD29" s="67">
        <f>AD26+AD27-AD28</f>
        <v>804.93999999999983</v>
      </c>
      <c r="AE29" s="67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78">
        <v>0.625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78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SUM(November!N42)</f>
        <v>9991.4800000000014</v>
      </c>
      <c r="O41" s="4">
        <f>SUM(November!O42)</f>
        <v>1170.4399999999998</v>
      </c>
      <c r="Q41" t="s">
        <v>42</v>
      </c>
      <c r="V41" s="4">
        <f>SUM(November!V42)</f>
        <v>542687</v>
      </c>
      <c r="W41" s="4">
        <f>SUM(November!W42)</f>
        <v>523112</v>
      </c>
    </row>
    <row r="42" spans="1:31" x14ac:dyDescent="0.2">
      <c r="K42" t="s">
        <v>43</v>
      </c>
      <c r="N42" s="20">
        <f>N40+N41</f>
        <v>10602.7</v>
      </c>
      <c r="O42" s="20">
        <f>O40+O41</f>
        <v>1299.1999999999998</v>
      </c>
      <c r="T42" t="s">
        <v>43</v>
      </c>
      <c r="V42" s="20">
        <f>V40+V41</f>
        <v>600226</v>
      </c>
      <c r="W42" s="20">
        <f>W40+W41</f>
        <v>578489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4" t="s">
        <v>28</v>
      </c>
      <c r="Y26" s="64"/>
      <c r="Z26" s="64"/>
      <c r="AA26" s="64"/>
      <c r="AB26" s="64"/>
      <c r="AC26" s="64"/>
      <c r="AD26" s="65">
        <f>D39+G39+J39</f>
        <v>404.14</v>
      </c>
      <c r="AE26" s="65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66" t="s">
        <v>10</v>
      </c>
      <c r="Y27" s="66"/>
      <c r="Z27" s="66"/>
      <c r="AA27" s="66"/>
      <c r="AB27" s="66"/>
      <c r="AC27" s="66"/>
      <c r="AD27" s="67">
        <f>AE20</f>
        <v>762.88</v>
      </c>
      <c r="AE27" s="67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66" t="s">
        <v>29</v>
      </c>
      <c r="Y28" s="66"/>
      <c r="Z28" s="66"/>
      <c r="AA28" s="66"/>
      <c r="AB28" s="66"/>
      <c r="AC28" s="66"/>
      <c r="AD28" s="67">
        <f>D8+G8+J8</f>
        <v>374.08</v>
      </c>
      <c r="AE28" s="67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66" t="s">
        <v>8</v>
      </c>
      <c r="Y29" s="66"/>
      <c r="Z29" s="66"/>
      <c r="AA29" s="66"/>
      <c r="AB29" s="66"/>
      <c r="AC29" s="66"/>
      <c r="AD29" s="67">
        <f>AD26+AD27-AD28</f>
        <v>792.94</v>
      </c>
      <c r="AE29" s="67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74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8" si="2">((+K8*12)+L8)*1.16</f>
        <v>91.64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9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-109.03999999999999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192.04999999999995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5"/>
        <v>0</v>
      </c>
      <c r="P21" s="5"/>
      <c r="Q21" s="5"/>
      <c r="R21" s="5"/>
      <c r="S21" s="7"/>
      <c r="T21" s="5"/>
      <c r="U21" s="5"/>
      <c r="V21" s="5"/>
      <c r="W21" s="5"/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5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5"/>
        <v>0</v>
      </c>
      <c r="P26" s="5"/>
      <c r="Q26" s="22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5"/>
        <v>0</v>
      </c>
      <c r="P27" s="5"/>
      <c r="Q27" s="5"/>
      <c r="R27" s="5"/>
      <c r="S27" s="5"/>
      <c r="T27" s="5"/>
      <c r="U27" s="5"/>
      <c r="V27" s="5"/>
      <c r="W27" s="5"/>
      <c r="X27" s="66" t="s">
        <v>10</v>
      </c>
      <c r="Y27" s="66"/>
      <c r="Z27" s="66"/>
      <c r="AA27" s="66"/>
      <c r="AB27" s="66"/>
      <c r="AC27" s="66"/>
      <c r="AD27" s="67">
        <f>AE20</f>
        <v>192.04999999999995</v>
      </c>
      <c r="AE27" s="67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>(((K28*12)+L28)-((K27*12)+L27))*K$6</f>
        <v>0</v>
      </c>
      <c r="P28" s="5"/>
      <c r="Q28" s="5"/>
      <c r="R28" s="5"/>
      <c r="S28" s="5"/>
      <c r="T28" s="5"/>
      <c r="U28" s="5"/>
      <c r="V28" s="5"/>
      <c r="W28" s="5"/>
      <c r="X28" s="66" t="s">
        <v>29</v>
      </c>
      <c r="Y28" s="66"/>
      <c r="Z28" s="66"/>
      <c r="AA28" s="66"/>
      <c r="AB28" s="66"/>
      <c r="AC28" s="66"/>
      <c r="AD28" s="67">
        <f>D8+G8+J8</f>
        <v>404.14</v>
      </c>
      <c r="AE28" s="67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>(((K29*12)+L29)-((K28*12)+L28))*K$6</f>
        <v>0</v>
      </c>
      <c r="P29" s="5"/>
      <c r="Q29" s="5"/>
      <c r="R29" s="5"/>
      <c r="S29" s="5"/>
      <c r="T29" s="5"/>
      <c r="U29" s="5"/>
      <c r="V29" s="5"/>
      <c r="W29" s="5"/>
      <c r="X29" s="66" t="s">
        <v>8</v>
      </c>
      <c r="Y29" s="66"/>
      <c r="Z29" s="66"/>
      <c r="AA29" s="66"/>
      <c r="AB29" s="66"/>
      <c r="AC29" s="66"/>
      <c r="AD29" s="67">
        <f>AD26+AD27-AD28</f>
        <v>-212.09000000000003</v>
      </c>
      <c r="AE29" s="67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>(((K30*12)+L30)-((K29*12)+L29))*K$6</f>
        <v>0</v>
      </c>
      <c r="P30" s="5"/>
      <c r="Q30" s="5"/>
      <c r="R30" s="5"/>
      <c r="S30" s="5"/>
      <c r="T30" s="5"/>
      <c r="U30" s="5"/>
      <c r="V30" s="5"/>
      <c r="W30" s="5"/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5"/>
        <v>0</v>
      </c>
      <c r="P31" s="5"/>
      <c r="Q31" s="5"/>
      <c r="R31" s="5"/>
      <c r="S31" s="5"/>
      <c r="T31" s="5"/>
      <c r="U31" s="5"/>
      <c r="V31" s="5"/>
      <c r="W31" s="5"/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si="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/>
      <c r="C36" s="5"/>
      <c r="D36" s="18">
        <f>((+B36*12)+C36)*1.67</f>
        <v>0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/>
      <c r="C37" s="5"/>
      <c r="D37" s="18">
        <f>((+B37*12)+C37)*1.67</f>
        <v>0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/>
      <c r="C38" s="5"/>
      <c r="D38" s="18">
        <f>((+B38*12)+C38)*1.67</f>
        <v>0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>((+B39*12)+C39)*1.67</f>
        <v>0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/>
      <c r="L39" s="5"/>
      <c r="M39" s="23">
        <f>((+K39*12)+L39)*1.16</f>
        <v>0</v>
      </c>
      <c r="N39" s="16">
        <f t="shared" si="4"/>
        <v>0</v>
      </c>
      <c r="O39" s="24">
        <f>(((K39*12)+L39)-((K38*12)+L38))*K$6</f>
        <v>0</v>
      </c>
      <c r="P39" s="5"/>
      <c r="Q39" s="5"/>
      <c r="R39" s="5"/>
      <c r="S39" s="5"/>
      <c r="T39" s="5"/>
      <c r="U39" s="5"/>
      <c r="V39" s="5"/>
      <c r="W39" s="5"/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118.57</v>
      </c>
      <c r="O40" s="21">
        <f>SUM(O9:O39)</f>
        <v>-91.639999999999986</v>
      </c>
      <c r="U40" s="15" t="s">
        <v>25</v>
      </c>
      <c r="V40" s="21">
        <f>SUM(V9:V39)</f>
        <v>8481</v>
      </c>
      <c r="W40" s="21">
        <f>SUM(W9:W39)</f>
        <v>8315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305.61</v>
      </c>
      <c r="O42" s="20">
        <f>O40+O41</f>
        <v>-3.4799999999999898</v>
      </c>
      <c r="T42" t="s">
        <v>43</v>
      </c>
      <c r="V42" s="20">
        <f>V40+V41</f>
        <v>8481</v>
      </c>
      <c r="W42" s="20">
        <f>W40+W41</f>
        <v>8315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C44" sqref="C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48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2</v>
      </c>
      <c r="C8" s="22">
        <v>3</v>
      </c>
      <c r="D8" s="18">
        <f t="shared" ref="D8:D39" si="0">((+B8*12)+C8)*1.67</f>
        <v>45.089999999999996</v>
      </c>
      <c r="E8" s="22">
        <v>7</v>
      </c>
      <c r="F8" s="22">
        <v>11</v>
      </c>
      <c r="G8" s="18">
        <f t="shared" ref="G8:G37" si="1">((+E8*12)+F8)*1.67</f>
        <v>158.65</v>
      </c>
      <c r="H8" s="3"/>
      <c r="I8" s="3"/>
      <c r="J8" s="18">
        <f>((+H8*12)+I8)*1.67</f>
        <v>0</v>
      </c>
      <c r="K8" s="22">
        <v>7</v>
      </c>
      <c r="L8" s="22">
        <v>7</v>
      </c>
      <c r="M8" s="23">
        <f t="shared" ref="M8:M39" si="2">((+K8*12)+L8)*1.16</f>
        <v>105.55999999999999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10</v>
      </c>
      <c r="F9" s="22">
        <v>0</v>
      </c>
      <c r="G9" s="18">
        <f t="shared" si="1"/>
        <v>200.39999999999998</v>
      </c>
      <c r="H9" s="3"/>
      <c r="I9" s="5"/>
      <c r="J9" s="18">
        <f t="shared" ref="J9:J39" si="3">((+H9*12)+I9)*1.67</f>
        <v>0</v>
      </c>
      <c r="K9" s="22">
        <v>7</v>
      </c>
      <c r="L9" s="5">
        <v>9</v>
      </c>
      <c r="M9" s="23">
        <f t="shared" si="2"/>
        <v>107.88</v>
      </c>
      <c r="N9" s="16">
        <f t="shared" ref="N9:N22" si="4">IF(B9=0,0,(D9+G9)-(D8+G8))</f>
        <v>41.749999999999972</v>
      </c>
      <c r="O9" s="24">
        <f t="shared" ref="O9:O39" si="5">(((K9*12)+L9)-((K8*12)+L8))*K$6</f>
        <v>2.3199999999999998</v>
      </c>
      <c r="P9" s="5">
        <v>2250</v>
      </c>
      <c r="Q9" s="5">
        <v>40</v>
      </c>
      <c r="R9" s="5">
        <v>14</v>
      </c>
      <c r="S9" s="5">
        <v>0</v>
      </c>
      <c r="T9" s="5">
        <v>620</v>
      </c>
      <c r="U9" s="5">
        <v>52</v>
      </c>
      <c r="V9" s="5">
        <v>1932</v>
      </c>
      <c r="W9" s="5">
        <v>1862</v>
      </c>
      <c r="X9" s="6">
        <v>43528</v>
      </c>
      <c r="Y9" s="5">
        <v>12822297</v>
      </c>
      <c r="Z9" s="5">
        <v>2</v>
      </c>
      <c r="AA9" s="5">
        <v>16</v>
      </c>
      <c r="AB9" s="5">
        <v>0</v>
      </c>
      <c r="AC9" s="5">
        <v>7</v>
      </c>
      <c r="AD9" s="5">
        <v>4</v>
      </c>
      <c r="AE9" s="17">
        <f t="shared" ref="AE9:AE19" si="6">(((+AA9*12)+AB9)*1.67)-(((AC9*12)+AD9)*1.67)</f>
        <v>173.68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12</v>
      </c>
      <c r="F10" s="22">
        <v>2</v>
      </c>
      <c r="G10" s="18">
        <f t="shared" si="1"/>
        <v>243.82</v>
      </c>
      <c r="H10" s="3"/>
      <c r="I10" s="5"/>
      <c r="J10" s="18">
        <f t="shared" si="3"/>
        <v>0</v>
      </c>
      <c r="K10" s="22">
        <v>7</v>
      </c>
      <c r="L10" s="5">
        <v>11</v>
      </c>
      <c r="M10" s="23">
        <f t="shared" si="2"/>
        <v>110.19999999999999</v>
      </c>
      <c r="N10" s="16">
        <f t="shared" si="4"/>
        <v>43.419999999999987</v>
      </c>
      <c r="O10" s="24">
        <f t="shared" si="5"/>
        <v>2.3199999999999998</v>
      </c>
      <c r="P10" s="5">
        <v>2250</v>
      </c>
      <c r="Q10" s="5">
        <v>40</v>
      </c>
      <c r="R10" s="5">
        <v>14</v>
      </c>
      <c r="S10" s="5">
        <v>0</v>
      </c>
      <c r="T10" s="5">
        <v>620</v>
      </c>
      <c r="U10" s="5">
        <v>50</v>
      </c>
      <c r="V10" s="5">
        <v>1893</v>
      </c>
      <c r="W10" s="5">
        <v>1837</v>
      </c>
      <c r="X10" s="6">
        <v>43532</v>
      </c>
      <c r="Y10" s="5">
        <v>12824868</v>
      </c>
      <c r="Z10" s="5">
        <v>2</v>
      </c>
      <c r="AA10" s="5">
        <v>14</v>
      </c>
      <c r="AB10" s="5">
        <v>6</v>
      </c>
      <c r="AC10" s="5">
        <v>6</v>
      </c>
      <c r="AD10" s="5">
        <v>0</v>
      </c>
      <c r="AE10" s="17">
        <f t="shared" si="6"/>
        <v>170.33999999999997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14</v>
      </c>
      <c r="F11" s="22">
        <v>2</v>
      </c>
      <c r="G11" s="18">
        <f t="shared" si="1"/>
        <v>283.89999999999998</v>
      </c>
      <c r="H11" s="3"/>
      <c r="I11" s="5"/>
      <c r="J11" s="18">
        <f t="shared" si="3"/>
        <v>0</v>
      </c>
      <c r="K11" s="22">
        <v>8</v>
      </c>
      <c r="L11" s="5">
        <v>2</v>
      </c>
      <c r="M11" s="23">
        <f t="shared" si="2"/>
        <v>113.67999999999999</v>
      </c>
      <c r="N11" s="16">
        <f t="shared" si="4"/>
        <v>40.079999999999984</v>
      </c>
      <c r="O11" s="24">
        <f t="shared" si="5"/>
        <v>3.4799999999999995</v>
      </c>
      <c r="P11" s="5">
        <v>2250</v>
      </c>
      <c r="Q11" s="5">
        <v>40</v>
      </c>
      <c r="R11" s="5">
        <v>14</v>
      </c>
      <c r="S11" s="5">
        <v>0</v>
      </c>
      <c r="T11" s="5">
        <v>620</v>
      </c>
      <c r="U11" s="5">
        <v>52</v>
      </c>
      <c r="V11" s="5">
        <v>1932</v>
      </c>
      <c r="W11" s="5">
        <v>1900</v>
      </c>
      <c r="X11" s="6">
        <v>43537</v>
      </c>
      <c r="Y11" s="5">
        <v>12828379</v>
      </c>
      <c r="Z11" s="5">
        <v>2</v>
      </c>
      <c r="AA11" s="5">
        <v>16</v>
      </c>
      <c r="AB11" s="5">
        <v>11</v>
      </c>
      <c r="AC11" s="5">
        <v>7</v>
      </c>
      <c r="AD11" s="5">
        <v>8</v>
      </c>
      <c r="AE11" s="17">
        <f t="shared" si="6"/>
        <v>185.37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7</v>
      </c>
      <c r="F12" s="22">
        <v>8</v>
      </c>
      <c r="G12" s="18">
        <f t="shared" si="1"/>
        <v>153.63999999999999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v>43.42</v>
      </c>
      <c r="O12" s="24">
        <f t="shared" si="5"/>
        <v>3.4799999999999995</v>
      </c>
      <c r="P12" s="5">
        <v>2250</v>
      </c>
      <c r="Q12" s="5">
        <v>40</v>
      </c>
      <c r="R12" s="5">
        <v>14</v>
      </c>
      <c r="S12" s="5">
        <v>0</v>
      </c>
      <c r="T12" s="5">
        <v>620</v>
      </c>
      <c r="U12" s="5">
        <v>56</v>
      </c>
      <c r="V12" s="5">
        <v>2003</v>
      </c>
      <c r="W12" s="5">
        <v>2002</v>
      </c>
      <c r="X12" s="6">
        <v>43540</v>
      </c>
      <c r="Y12" s="5">
        <v>12831852</v>
      </c>
      <c r="Z12" s="5">
        <v>2</v>
      </c>
      <c r="AA12" s="5">
        <v>13</v>
      </c>
      <c r="AB12" s="5">
        <v>6</v>
      </c>
      <c r="AC12" s="5">
        <v>4</v>
      </c>
      <c r="AD12" s="5">
        <v>1</v>
      </c>
      <c r="AE12" s="17">
        <f t="shared" si="6"/>
        <v>188.70999999999998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9</v>
      </c>
      <c r="F13" s="22">
        <v>9</v>
      </c>
      <c r="G13" s="18">
        <f t="shared" si="1"/>
        <v>195.39</v>
      </c>
      <c r="H13" s="3"/>
      <c r="I13" s="5"/>
      <c r="J13" s="18">
        <f t="shared" si="3"/>
        <v>0</v>
      </c>
      <c r="K13" s="22">
        <v>8</v>
      </c>
      <c r="L13" s="5">
        <v>6</v>
      </c>
      <c r="M13" s="23">
        <f t="shared" si="2"/>
        <v>118.32</v>
      </c>
      <c r="N13" s="16">
        <f t="shared" si="4"/>
        <v>41.75</v>
      </c>
      <c r="O13" s="24">
        <f t="shared" si="5"/>
        <v>1.1599999999999999</v>
      </c>
      <c r="P13" s="5">
        <v>2250</v>
      </c>
      <c r="Q13" s="5">
        <v>40</v>
      </c>
      <c r="R13" s="5">
        <v>14</v>
      </c>
      <c r="S13" s="5">
        <v>0</v>
      </c>
      <c r="T13" s="5">
        <v>620</v>
      </c>
      <c r="U13" s="5">
        <v>54</v>
      </c>
      <c r="V13" s="5">
        <v>1967</v>
      </c>
      <c r="W13" s="5">
        <v>1885</v>
      </c>
      <c r="X13" s="6">
        <v>43544</v>
      </c>
      <c r="Y13" s="5">
        <v>12834946</v>
      </c>
      <c r="Z13" s="5">
        <v>2</v>
      </c>
      <c r="AA13" s="5">
        <v>12</v>
      </c>
      <c r="AB13" s="5">
        <v>5</v>
      </c>
      <c r="AC13" s="5">
        <v>3</v>
      </c>
      <c r="AD13" s="5">
        <v>0</v>
      </c>
      <c r="AE13" s="17">
        <f t="shared" si="6"/>
        <v>188.70999999999998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12</v>
      </c>
      <c r="F14" s="22">
        <v>2</v>
      </c>
      <c r="G14" s="18">
        <f t="shared" si="1"/>
        <v>243.82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4"/>
        <v>48.429999999999978</v>
      </c>
      <c r="O14" s="24">
        <f t="shared" si="5"/>
        <v>2.3199999999999998</v>
      </c>
      <c r="P14" s="5">
        <v>2225</v>
      </c>
      <c r="Q14" s="5">
        <v>40</v>
      </c>
      <c r="R14" s="5">
        <v>14</v>
      </c>
      <c r="S14" s="5">
        <v>0</v>
      </c>
      <c r="T14" s="5">
        <v>620</v>
      </c>
      <c r="U14" s="5">
        <v>54</v>
      </c>
      <c r="V14" s="5">
        <v>1967</v>
      </c>
      <c r="W14" s="5">
        <v>1941</v>
      </c>
      <c r="X14" s="6">
        <v>43550</v>
      </c>
      <c r="Y14" s="5">
        <v>12840290</v>
      </c>
      <c r="Z14" s="5">
        <v>2</v>
      </c>
      <c r="AA14" s="5">
        <v>15</v>
      </c>
      <c r="AB14" s="5">
        <v>10</v>
      </c>
      <c r="AC14" s="5">
        <v>7</v>
      </c>
      <c r="AD14" s="5">
        <v>1</v>
      </c>
      <c r="AE14" s="17">
        <f t="shared" si="6"/>
        <v>175.35000000000002</v>
      </c>
    </row>
    <row r="15" spans="1:31" x14ac:dyDescent="0.2">
      <c r="A15" s="4">
        <f t="shared" si="7"/>
        <v>8</v>
      </c>
      <c r="B15" s="5">
        <v>2</v>
      </c>
      <c r="C15" s="5">
        <v>3</v>
      </c>
      <c r="D15" s="18">
        <f t="shared" si="0"/>
        <v>45.089999999999996</v>
      </c>
      <c r="E15" s="22">
        <v>14</v>
      </c>
      <c r="F15" s="22">
        <v>4</v>
      </c>
      <c r="G15" s="18">
        <f t="shared" si="1"/>
        <v>287.24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43.420000000000016</v>
      </c>
      <c r="O15" s="24">
        <f t="shared" si="5"/>
        <v>2.3199999999999998</v>
      </c>
      <c r="P15" s="5">
        <v>2225</v>
      </c>
      <c r="Q15" s="5">
        <v>40</v>
      </c>
      <c r="R15" s="5">
        <v>14</v>
      </c>
      <c r="S15" s="5">
        <v>0</v>
      </c>
      <c r="T15" s="5">
        <v>640</v>
      </c>
      <c r="U15" s="5">
        <v>52</v>
      </c>
      <c r="V15" s="5">
        <v>1961</v>
      </c>
      <c r="W15" s="5">
        <v>1896</v>
      </c>
      <c r="X15" s="6">
        <v>43553</v>
      </c>
      <c r="Y15" s="5">
        <v>12842878</v>
      </c>
      <c r="Z15" s="5">
        <v>2</v>
      </c>
      <c r="AA15" s="5">
        <v>13</v>
      </c>
      <c r="AB15" s="5">
        <v>9</v>
      </c>
      <c r="AC15" s="5">
        <v>4</v>
      </c>
      <c r="AD15" s="5">
        <v>4</v>
      </c>
      <c r="AE15" s="17">
        <f t="shared" si="6"/>
        <v>188.71</v>
      </c>
    </row>
    <row r="16" spans="1:31" x14ac:dyDescent="0.2">
      <c r="A16" s="4">
        <f t="shared" si="7"/>
        <v>9</v>
      </c>
      <c r="B16" s="5">
        <v>2</v>
      </c>
      <c r="C16" s="5">
        <v>3</v>
      </c>
      <c r="D16" s="18">
        <f t="shared" si="0"/>
        <v>45.089999999999996</v>
      </c>
      <c r="E16" s="22">
        <v>8</v>
      </c>
      <c r="F16" s="22">
        <v>0</v>
      </c>
      <c r="G16" s="18">
        <f t="shared" si="1"/>
        <v>160.32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 t="shared" si="2"/>
        <v>125.27999999999999</v>
      </c>
      <c r="N16" s="16">
        <v>43.42</v>
      </c>
      <c r="O16" s="24">
        <f t="shared" si="5"/>
        <v>2.3199999999999998</v>
      </c>
      <c r="P16" s="5">
        <v>2225</v>
      </c>
      <c r="Q16" s="5">
        <v>40</v>
      </c>
      <c r="R16" s="5">
        <v>14</v>
      </c>
      <c r="S16" s="5">
        <v>0</v>
      </c>
      <c r="T16" s="5">
        <v>640</v>
      </c>
      <c r="U16" s="5">
        <v>50</v>
      </c>
      <c r="V16" s="5">
        <v>1923</v>
      </c>
      <c r="W16" s="5">
        <v>1881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2</v>
      </c>
      <c r="C17" s="5">
        <v>3</v>
      </c>
      <c r="D17" s="18">
        <f t="shared" si="0"/>
        <v>45.089999999999996</v>
      </c>
      <c r="E17" s="22">
        <v>10</v>
      </c>
      <c r="F17" s="22">
        <v>1</v>
      </c>
      <c r="G17" s="18">
        <f t="shared" si="1"/>
        <v>202.07</v>
      </c>
      <c r="H17" s="3"/>
      <c r="I17" s="5"/>
      <c r="J17" s="18">
        <f t="shared" si="3"/>
        <v>0</v>
      </c>
      <c r="K17" s="22">
        <v>9</v>
      </c>
      <c r="L17" s="5">
        <v>4</v>
      </c>
      <c r="M17" s="23">
        <f t="shared" si="2"/>
        <v>129.91999999999999</v>
      </c>
      <c r="N17" s="16">
        <f t="shared" si="4"/>
        <v>41.75</v>
      </c>
      <c r="O17" s="24">
        <f t="shared" si="5"/>
        <v>4.6399999999999997</v>
      </c>
      <c r="P17" s="5">
        <v>2225</v>
      </c>
      <c r="Q17" s="5">
        <v>40</v>
      </c>
      <c r="R17" s="5">
        <v>14</v>
      </c>
      <c r="S17" s="5">
        <v>0</v>
      </c>
      <c r="T17" s="5">
        <v>640</v>
      </c>
      <c r="U17" s="5">
        <v>51</v>
      </c>
      <c r="V17" s="5">
        <v>1942</v>
      </c>
      <c r="W17" s="5">
        <v>1865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2</v>
      </c>
      <c r="C18" s="5">
        <v>3</v>
      </c>
      <c r="D18" s="18">
        <f t="shared" si="0"/>
        <v>45.089999999999996</v>
      </c>
      <c r="E18" s="22">
        <v>12</v>
      </c>
      <c r="F18" s="22">
        <v>5</v>
      </c>
      <c r="G18" s="18">
        <f t="shared" si="1"/>
        <v>248.82999999999998</v>
      </c>
      <c r="H18" s="3"/>
      <c r="I18" s="5"/>
      <c r="J18" s="18">
        <f t="shared" si="3"/>
        <v>0</v>
      </c>
      <c r="K18" s="22">
        <v>9</v>
      </c>
      <c r="L18" s="5">
        <v>6</v>
      </c>
      <c r="M18" s="23">
        <f t="shared" si="2"/>
        <v>132.23999999999998</v>
      </c>
      <c r="N18" s="16">
        <f t="shared" si="4"/>
        <v>46.759999999999962</v>
      </c>
      <c r="O18" s="24">
        <f t="shared" si="5"/>
        <v>2.3199999999999998</v>
      </c>
      <c r="P18" s="5">
        <v>2200</v>
      </c>
      <c r="Q18" s="5">
        <v>40</v>
      </c>
      <c r="R18" s="5">
        <v>14</v>
      </c>
      <c r="S18" s="5">
        <v>0</v>
      </c>
      <c r="T18" s="5">
        <v>640</v>
      </c>
      <c r="U18" s="5">
        <v>56</v>
      </c>
      <c r="V18" s="5">
        <v>2035</v>
      </c>
      <c r="W18" s="5">
        <v>2022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2</v>
      </c>
      <c r="C19" s="5">
        <v>3</v>
      </c>
      <c r="D19" s="18">
        <f t="shared" si="0"/>
        <v>45.089999999999996</v>
      </c>
      <c r="E19" s="22">
        <v>14</v>
      </c>
      <c r="F19" s="22">
        <v>6</v>
      </c>
      <c r="G19" s="18">
        <f t="shared" si="1"/>
        <v>290.58</v>
      </c>
      <c r="H19" s="3"/>
      <c r="I19" s="5"/>
      <c r="J19" s="18">
        <f t="shared" si="3"/>
        <v>0</v>
      </c>
      <c r="K19" s="22">
        <v>9</v>
      </c>
      <c r="L19" s="5">
        <v>8</v>
      </c>
      <c r="M19" s="23">
        <f t="shared" si="2"/>
        <v>134.56</v>
      </c>
      <c r="N19" s="16">
        <f t="shared" si="4"/>
        <v>41.75</v>
      </c>
      <c r="O19" s="24">
        <f t="shared" si="5"/>
        <v>2.3199999999999998</v>
      </c>
      <c r="P19" s="5">
        <v>2200</v>
      </c>
      <c r="Q19" s="5">
        <v>40</v>
      </c>
      <c r="R19" s="5">
        <v>14</v>
      </c>
      <c r="S19" s="5">
        <v>0</v>
      </c>
      <c r="T19" s="5">
        <v>640</v>
      </c>
      <c r="U19" s="5">
        <v>56</v>
      </c>
      <c r="V19" s="5">
        <v>2035</v>
      </c>
      <c r="W19" s="5">
        <v>1957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2</v>
      </c>
      <c r="C20" s="5">
        <v>3</v>
      </c>
      <c r="D20" s="18">
        <f t="shared" si="0"/>
        <v>45.089999999999996</v>
      </c>
      <c r="E20" s="22">
        <v>17</v>
      </c>
      <c r="F20" s="22">
        <v>0</v>
      </c>
      <c r="G20" s="18">
        <f t="shared" si="1"/>
        <v>340.68</v>
      </c>
      <c r="H20" s="3"/>
      <c r="I20" s="5"/>
      <c r="J20" s="18">
        <f t="shared" si="3"/>
        <v>0</v>
      </c>
      <c r="K20" s="22">
        <v>9</v>
      </c>
      <c r="L20" s="5">
        <v>11</v>
      </c>
      <c r="M20" s="23">
        <f t="shared" si="2"/>
        <v>138.04</v>
      </c>
      <c r="N20" s="16">
        <f t="shared" si="4"/>
        <v>50.100000000000023</v>
      </c>
      <c r="O20" s="24">
        <f t="shared" si="5"/>
        <v>3.4799999999999995</v>
      </c>
      <c r="P20" s="5">
        <v>2200</v>
      </c>
      <c r="Q20" s="5">
        <v>40</v>
      </c>
      <c r="R20" s="5">
        <v>14</v>
      </c>
      <c r="S20" s="5">
        <v>0</v>
      </c>
      <c r="T20" s="5">
        <v>640</v>
      </c>
      <c r="U20" s="5">
        <v>53</v>
      </c>
      <c r="V20" s="5">
        <v>1980</v>
      </c>
      <c r="W20" s="13">
        <v>1930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1270.8699999999999</v>
      </c>
    </row>
    <row r="21" spans="1:31" x14ac:dyDescent="0.2">
      <c r="A21" s="4">
        <f t="shared" si="7"/>
        <v>14</v>
      </c>
      <c r="B21" s="5">
        <v>2</v>
      </c>
      <c r="C21" s="5">
        <v>3</v>
      </c>
      <c r="D21" s="18">
        <f t="shared" si="0"/>
        <v>45.089999999999996</v>
      </c>
      <c r="E21" s="22">
        <v>9</v>
      </c>
      <c r="F21" s="22">
        <v>6</v>
      </c>
      <c r="G21" s="18">
        <f t="shared" si="1"/>
        <v>190.38</v>
      </c>
      <c r="H21" s="3"/>
      <c r="I21" s="5"/>
      <c r="J21" s="18">
        <f t="shared" si="3"/>
        <v>0</v>
      </c>
      <c r="K21" s="22">
        <v>10</v>
      </c>
      <c r="L21" s="5">
        <v>2</v>
      </c>
      <c r="M21" s="23">
        <f t="shared" si="2"/>
        <v>141.51999999999998</v>
      </c>
      <c r="N21" s="16">
        <v>40.08</v>
      </c>
      <c r="O21" s="24">
        <f t="shared" si="5"/>
        <v>3.4799999999999995</v>
      </c>
      <c r="P21" s="5">
        <v>2200</v>
      </c>
      <c r="Q21" s="5">
        <v>40</v>
      </c>
      <c r="R21" s="5">
        <v>14</v>
      </c>
      <c r="S21" s="7">
        <v>0</v>
      </c>
      <c r="T21" s="5">
        <v>640</v>
      </c>
      <c r="U21" s="5">
        <v>50</v>
      </c>
      <c r="V21" s="5">
        <v>1923</v>
      </c>
      <c r="W21" s="5">
        <v>1868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2</v>
      </c>
      <c r="C22" s="5">
        <v>3</v>
      </c>
      <c r="D22" s="18">
        <f t="shared" si="0"/>
        <v>45.089999999999996</v>
      </c>
      <c r="E22" s="22">
        <v>11</v>
      </c>
      <c r="F22" s="22">
        <v>8</v>
      </c>
      <c r="G22" s="18">
        <f t="shared" si="1"/>
        <v>233.79999999999998</v>
      </c>
      <c r="H22" s="3"/>
      <c r="I22" s="5"/>
      <c r="J22" s="18">
        <f t="shared" si="3"/>
        <v>0</v>
      </c>
      <c r="K22" s="22">
        <v>10</v>
      </c>
      <c r="L22" s="5">
        <v>5</v>
      </c>
      <c r="M22" s="23">
        <f t="shared" si="2"/>
        <v>145</v>
      </c>
      <c r="N22" s="16">
        <f t="shared" si="4"/>
        <v>43.419999999999987</v>
      </c>
      <c r="O22" s="24">
        <f t="shared" si="5"/>
        <v>3.4799999999999995</v>
      </c>
      <c r="P22" s="5">
        <v>2200</v>
      </c>
      <c r="Q22" s="5">
        <v>40</v>
      </c>
      <c r="R22" s="5">
        <v>14</v>
      </c>
      <c r="S22" s="5">
        <v>0</v>
      </c>
      <c r="T22" s="5">
        <v>640</v>
      </c>
      <c r="U22" s="5">
        <v>50</v>
      </c>
      <c r="V22" s="5">
        <v>1923</v>
      </c>
      <c r="W22" s="5">
        <v>1855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2</v>
      </c>
      <c r="C23" s="5">
        <v>3</v>
      </c>
      <c r="D23" s="18">
        <f t="shared" si="0"/>
        <v>45.089999999999996</v>
      </c>
      <c r="E23" s="22">
        <v>13</v>
      </c>
      <c r="F23" s="22">
        <v>6</v>
      </c>
      <c r="G23" s="18">
        <f t="shared" si="1"/>
        <v>270.53999999999996</v>
      </c>
      <c r="H23" s="3"/>
      <c r="I23" s="5"/>
      <c r="J23" s="18">
        <f t="shared" si="3"/>
        <v>0</v>
      </c>
      <c r="K23" s="22">
        <v>10</v>
      </c>
      <c r="L23" s="5">
        <v>7</v>
      </c>
      <c r="M23" s="23">
        <f t="shared" si="2"/>
        <v>147.32</v>
      </c>
      <c r="N23" s="16">
        <f>IF(B23=0,0,(D23+G23)-(D22+G22))</f>
        <v>36.739999999999952</v>
      </c>
      <c r="O23" s="24">
        <f t="shared" si="5"/>
        <v>2.3199999999999998</v>
      </c>
      <c r="P23" s="5">
        <v>2200</v>
      </c>
      <c r="Q23" s="5">
        <v>40</v>
      </c>
      <c r="R23" s="5">
        <v>14</v>
      </c>
      <c r="S23" s="5">
        <v>0</v>
      </c>
      <c r="T23" s="5">
        <v>640</v>
      </c>
      <c r="U23" s="5">
        <v>50</v>
      </c>
      <c r="V23" s="5">
        <v>1923</v>
      </c>
      <c r="W23" s="5">
        <v>1874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2</v>
      </c>
      <c r="C24" s="5">
        <v>3</v>
      </c>
      <c r="D24" s="18">
        <f t="shared" si="0"/>
        <v>45.089999999999996</v>
      </c>
      <c r="E24" s="22">
        <v>6</v>
      </c>
      <c r="F24" s="22">
        <v>0</v>
      </c>
      <c r="G24" s="18">
        <f t="shared" si="1"/>
        <v>120.24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v>38.409999999999997</v>
      </c>
      <c r="O24" s="24">
        <f t="shared" si="5"/>
        <v>3.4799999999999995</v>
      </c>
      <c r="P24" s="5">
        <v>2200</v>
      </c>
      <c r="Q24" s="5">
        <v>40</v>
      </c>
      <c r="R24" s="5">
        <v>14</v>
      </c>
      <c r="S24" s="5">
        <v>0</v>
      </c>
      <c r="T24" s="5">
        <v>640</v>
      </c>
      <c r="U24" s="5">
        <v>50</v>
      </c>
      <c r="V24" s="5">
        <v>1923</v>
      </c>
      <c r="W24" s="5">
        <v>1870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2</v>
      </c>
      <c r="C25" s="5">
        <v>3</v>
      </c>
      <c r="D25" s="18">
        <f t="shared" si="0"/>
        <v>45.089999999999996</v>
      </c>
      <c r="E25" s="22">
        <v>8</v>
      </c>
      <c r="F25" s="22">
        <v>2</v>
      </c>
      <c r="G25" s="18">
        <f t="shared" si="1"/>
        <v>163.66</v>
      </c>
      <c r="H25" s="3"/>
      <c r="I25" s="5"/>
      <c r="J25" s="18">
        <f t="shared" si="3"/>
        <v>0</v>
      </c>
      <c r="K25" s="22">
        <v>11</v>
      </c>
      <c r="L25" s="5">
        <v>1</v>
      </c>
      <c r="M25" s="23">
        <f t="shared" si="2"/>
        <v>154.28</v>
      </c>
      <c r="N25" s="16">
        <f t="shared" ref="N25:N30" si="8">IF(B25=0,0,(D25+G25)-(D24+G24))</f>
        <v>43.420000000000016</v>
      </c>
      <c r="O25" s="24">
        <f t="shared" si="5"/>
        <v>3.4799999999999995</v>
      </c>
      <c r="P25" s="5">
        <v>2200</v>
      </c>
      <c r="Q25" s="5">
        <v>40</v>
      </c>
      <c r="R25" s="5">
        <v>14</v>
      </c>
      <c r="S25" s="5">
        <v>0</v>
      </c>
      <c r="T25" s="5">
        <v>640</v>
      </c>
      <c r="U25" s="5">
        <v>53</v>
      </c>
      <c r="V25" s="5">
        <v>1980</v>
      </c>
      <c r="W25" s="14">
        <v>1910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2</v>
      </c>
      <c r="C26" s="5">
        <v>3</v>
      </c>
      <c r="D26" s="18">
        <f t="shared" si="0"/>
        <v>45.089999999999996</v>
      </c>
      <c r="E26" s="22">
        <v>10</v>
      </c>
      <c r="F26" s="22">
        <v>6</v>
      </c>
      <c r="G26" s="18">
        <f t="shared" si="1"/>
        <v>210.42</v>
      </c>
      <c r="H26" s="3"/>
      <c r="I26" s="5"/>
      <c r="J26" s="18">
        <f t="shared" si="3"/>
        <v>0</v>
      </c>
      <c r="K26" s="22">
        <v>11</v>
      </c>
      <c r="L26" s="5">
        <v>3</v>
      </c>
      <c r="M26" s="23">
        <f t="shared" si="2"/>
        <v>156.6</v>
      </c>
      <c r="N26" s="16">
        <f t="shared" si="8"/>
        <v>46.759999999999991</v>
      </c>
      <c r="O26" s="24">
        <f t="shared" si="5"/>
        <v>2.3199999999999998</v>
      </c>
      <c r="P26" s="5">
        <v>2200</v>
      </c>
      <c r="Q26" s="5">
        <v>40</v>
      </c>
      <c r="R26" s="5">
        <v>14</v>
      </c>
      <c r="S26" s="5">
        <v>0</v>
      </c>
      <c r="T26" s="5">
        <v>640</v>
      </c>
      <c r="U26" s="5">
        <v>52</v>
      </c>
      <c r="V26" s="5">
        <v>1961</v>
      </c>
      <c r="W26" s="5">
        <v>1901</v>
      </c>
      <c r="X26" s="64" t="s">
        <v>28</v>
      </c>
      <c r="Y26" s="64"/>
      <c r="Z26" s="64"/>
      <c r="AA26" s="64"/>
      <c r="AB26" s="64"/>
      <c r="AC26" s="64"/>
      <c r="AD26" s="65">
        <f>D39+G39+J39</f>
        <v>167</v>
      </c>
      <c r="AE26" s="65"/>
    </row>
    <row r="27" spans="1:31" x14ac:dyDescent="0.2">
      <c r="A27" s="4">
        <f t="shared" si="7"/>
        <v>20</v>
      </c>
      <c r="B27" s="5">
        <v>2</v>
      </c>
      <c r="C27" s="5">
        <v>3</v>
      </c>
      <c r="D27" s="18">
        <f t="shared" si="0"/>
        <v>45.089999999999996</v>
      </c>
      <c r="E27" s="22">
        <v>3</v>
      </c>
      <c r="F27" s="22">
        <v>1</v>
      </c>
      <c r="G27" s="18">
        <f t="shared" si="1"/>
        <v>61.79</v>
      </c>
      <c r="H27" s="3"/>
      <c r="I27" s="5"/>
      <c r="J27" s="18">
        <f t="shared" si="3"/>
        <v>0</v>
      </c>
      <c r="K27" s="22">
        <v>2</v>
      </c>
      <c r="L27" s="5">
        <v>3</v>
      </c>
      <c r="M27" s="23">
        <f t="shared" si="2"/>
        <v>31.319999999999997</v>
      </c>
      <c r="N27" s="16">
        <v>40.08</v>
      </c>
      <c r="O27" s="24">
        <v>3.48</v>
      </c>
      <c r="P27" s="5">
        <v>2200</v>
      </c>
      <c r="Q27" s="5">
        <v>40</v>
      </c>
      <c r="R27" s="5">
        <v>14</v>
      </c>
      <c r="S27" s="5">
        <v>0</v>
      </c>
      <c r="T27" s="5">
        <v>640</v>
      </c>
      <c r="U27" s="5">
        <v>52</v>
      </c>
      <c r="V27" s="5">
        <v>1961</v>
      </c>
      <c r="W27" s="5">
        <v>1891</v>
      </c>
      <c r="X27" s="66" t="s">
        <v>10</v>
      </c>
      <c r="Y27" s="66"/>
      <c r="Z27" s="66"/>
      <c r="AA27" s="66"/>
      <c r="AB27" s="66"/>
      <c r="AC27" s="66"/>
      <c r="AD27" s="67">
        <f>AE20</f>
        <v>1270.8699999999999</v>
      </c>
      <c r="AE27" s="67"/>
    </row>
    <row r="28" spans="1:31" x14ac:dyDescent="0.2">
      <c r="A28" s="4">
        <f t="shared" si="7"/>
        <v>21</v>
      </c>
      <c r="B28" s="5">
        <v>2</v>
      </c>
      <c r="C28" s="5">
        <v>3</v>
      </c>
      <c r="D28" s="18">
        <f t="shared" si="0"/>
        <v>45.089999999999996</v>
      </c>
      <c r="E28" s="22">
        <v>5</v>
      </c>
      <c r="F28" s="22">
        <v>0</v>
      </c>
      <c r="G28" s="18">
        <f t="shared" si="1"/>
        <v>100.19999999999999</v>
      </c>
      <c r="H28" s="3"/>
      <c r="I28" s="5"/>
      <c r="J28" s="18">
        <f t="shared" si="3"/>
        <v>0</v>
      </c>
      <c r="K28" s="22">
        <v>2</v>
      </c>
      <c r="L28" s="5">
        <v>6</v>
      </c>
      <c r="M28" s="23">
        <f t="shared" si="2"/>
        <v>34.799999999999997</v>
      </c>
      <c r="N28" s="16">
        <f t="shared" si="8"/>
        <v>38.409999999999997</v>
      </c>
      <c r="O28" s="24">
        <f t="shared" si="5"/>
        <v>3.4799999999999995</v>
      </c>
      <c r="P28" s="5">
        <v>2200</v>
      </c>
      <c r="Q28" s="5">
        <v>40</v>
      </c>
      <c r="R28" s="5">
        <v>14</v>
      </c>
      <c r="S28" s="5">
        <v>0</v>
      </c>
      <c r="T28" s="5">
        <v>640</v>
      </c>
      <c r="U28" s="5">
        <v>51</v>
      </c>
      <c r="V28" s="5">
        <v>1972</v>
      </c>
      <c r="W28" s="5">
        <v>1869</v>
      </c>
      <c r="X28" s="66" t="s">
        <v>29</v>
      </c>
      <c r="Y28" s="66"/>
      <c r="Z28" s="66"/>
      <c r="AA28" s="66"/>
      <c r="AB28" s="66"/>
      <c r="AC28" s="66"/>
      <c r="AD28" s="67">
        <f>D8+G8+J8</f>
        <v>203.74</v>
      </c>
      <c r="AE28" s="67"/>
    </row>
    <row r="29" spans="1:31" x14ac:dyDescent="0.2">
      <c r="A29" s="4">
        <f t="shared" si="7"/>
        <v>22</v>
      </c>
      <c r="B29" s="5">
        <v>2</v>
      </c>
      <c r="C29" s="5">
        <v>3</v>
      </c>
      <c r="D29" s="18">
        <f t="shared" si="0"/>
        <v>45.089999999999996</v>
      </c>
      <c r="E29" s="22">
        <v>6</v>
      </c>
      <c r="F29" s="22">
        <v>10</v>
      </c>
      <c r="G29" s="18">
        <f t="shared" si="1"/>
        <v>136.94</v>
      </c>
      <c r="H29" s="3"/>
      <c r="I29" s="5"/>
      <c r="J29" s="18">
        <f t="shared" si="3"/>
        <v>0</v>
      </c>
      <c r="K29" s="22">
        <v>2</v>
      </c>
      <c r="L29" s="5">
        <v>7</v>
      </c>
      <c r="M29" s="23">
        <f t="shared" si="2"/>
        <v>35.96</v>
      </c>
      <c r="N29" s="16">
        <f t="shared" si="8"/>
        <v>36.740000000000009</v>
      </c>
      <c r="O29" s="24">
        <f t="shared" si="5"/>
        <v>1.1599999999999999</v>
      </c>
      <c r="P29" s="5">
        <v>2225</v>
      </c>
      <c r="Q29" s="5">
        <v>40</v>
      </c>
      <c r="R29" s="5">
        <v>14</v>
      </c>
      <c r="S29" s="5">
        <v>0</v>
      </c>
      <c r="T29" s="5">
        <v>640</v>
      </c>
      <c r="U29" s="5">
        <v>48</v>
      </c>
      <c r="V29" s="5">
        <v>1884</v>
      </c>
      <c r="W29" s="5">
        <v>1828</v>
      </c>
      <c r="X29" s="66" t="s">
        <v>8</v>
      </c>
      <c r="Y29" s="66"/>
      <c r="Z29" s="66"/>
      <c r="AA29" s="66"/>
      <c r="AB29" s="66"/>
      <c r="AC29" s="66"/>
      <c r="AD29" s="67">
        <f>AD26+AD27-AD28</f>
        <v>1234.1299999999999</v>
      </c>
      <c r="AE29" s="67"/>
    </row>
    <row r="30" spans="1:31" x14ac:dyDescent="0.2">
      <c r="A30" s="4">
        <f t="shared" si="7"/>
        <v>23</v>
      </c>
      <c r="B30" s="5">
        <v>2</v>
      </c>
      <c r="C30" s="5">
        <v>3</v>
      </c>
      <c r="D30" s="18">
        <f t="shared" si="0"/>
        <v>45.089999999999996</v>
      </c>
      <c r="E30" s="22">
        <v>8</v>
      </c>
      <c r="F30" s="22">
        <v>8</v>
      </c>
      <c r="G30" s="18">
        <f t="shared" si="1"/>
        <v>173.68</v>
      </c>
      <c r="H30" s="3"/>
      <c r="I30" s="5"/>
      <c r="J30" s="18">
        <f t="shared" si="3"/>
        <v>0</v>
      </c>
      <c r="K30" s="22">
        <v>2</v>
      </c>
      <c r="L30" s="5">
        <v>7</v>
      </c>
      <c r="M30" s="23">
        <f t="shared" si="2"/>
        <v>35.96</v>
      </c>
      <c r="N30" s="16">
        <f t="shared" si="8"/>
        <v>36.740000000000009</v>
      </c>
      <c r="O30" s="24">
        <f t="shared" si="5"/>
        <v>0</v>
      </c>
      <c r="P30" s="5">
        <v>2200</v>
      </c>
      <c r="Q30" s="5">
        <v>20</v>
      </c>
      <c r="R30" s="5">
        <v>14</v>
      </c>
      <c r="S30" s="5">
        <v>0</v>
      </c>
      <c r="T30" s="5">
        <v>640</v>
      </c>
      <c r="U30" s="5">
        <v>59</v>
      </c>
      <c r="V30" s="5">
        <v>2089</v>
      </c>
      <c r="W30" s="5">
        <v>1995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2</v>
      </c>
      <c r="C31" s="5">
        <v>3</v>
      </c>
      <c r="D31" s="18">
        <f t="shared" si="0"/>
        <v>45.089999999999996</v>
      </c>
      <c r="E31" s="22">
        <v>10</v>
      </c>
      <c r="F31" s="22">
        <v>8</v>
      </c>
      <c r="G31" s="18">
        <f t="shared" si="1"/>
        <v>213.76</v>
      </c>
      <c r="H31" s="3"/>
      <c r="I31" s="5"/>
      <c r="J31" s="18">
        <f t="shared" si="3"/>
        <v>0</v>
      </c>
      <c r="K31" s="22">
        <v>2</v>
      </c>
      <c r="L31" s="5">
        <v>10</v>
      </c>
      <c r="M31" s="23">
        <f t="shared" si="2"/>
        <v>39.44</v>
      </c>
      <c r="N31" s="16">
        <f>IF(B31=0,0,(D31+G31)-(D30+G30))</f>
        <v>40.079999999999956</v>
      </c>
      <c r="O31" s="24">
        <f t="shared" si="5"/>
        <v>3.4799999999999995</v>
      </c>
      <c r="P31" s="5">
        <v>2200</v>
      </c>
      <c r="Q31" s="5">
        <v>20</v>
      </c>
      <c r="R31" s="5">
        <v>14</v>
      </c>
      <c r="S31" s="5">
        <v>0</v>
      </c>
      <c r="T31" s="5">
        <v>640</v>
      </c>
      <c r="U31" s="5">
        <v>53</v>
      </c>
      <c r="V31" s="5">
        <v>1980</v>
      </c>
      <c r="W31" s="5">
        <v>1967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2</v>
      </c>
      <c r="C32" s="5">
        <v>3</v>
      </c>
      <c r="D32" s="18">
        <f t="shared" si="0"/>
        <v>45.089999999999996</v>
      </c>
      <c r="E32" s="22">
        <v>13</v>
      </c>
      <c r="F32" s="22">
        <v>2</v>
      </c>
      <c r="G32" s="18">
        <f t="shared" si="1"/>
        <v>263.86</v>
      </c>
      <c r="H32" s="3"/>
      <c r="I32" s="5"/>
      <c r="J32" s="18">
        <f t="shared" si="3"/>
        <v>0</v>
      </c>
      <c r="K32" s="22">
        <v>3</v>
      </c>
      <c r="L32" s="5">
        <v>1</v>
      </c>
      <c r="M32" s="23">
        <f t="shared" si="2"/>
        <v>42.919999999999995</v>
      </c>
      <c r="N32" s="16">
        <f t="shared" ref="N32:N39" si="9">IF(B32=0,0,(D32+G32)-(D31+G31))</f>
        <v>50.100000000000023</v>
      </c>
      <c r="O32" s="24">
        <f t="shared" si="5"/>
        <v>3.4799999999999995</v>
      </c>
      <c r="P32" s="5">
        <v>2200</v>
      </c>
      <c r="Q32" s="5">
        <v>20</v>
      </c>
      <c r="R32" s="5">
        <v>14</v>
      </c>
      <c r="S32" s="5">
        <v>0</v>
      </c>
      <c r="T32" s="5">
        <v>640</v>
      </c>
      <c r="U32" s="5">
        <v>53</v>
      </c>
      <c r="V32" s="5">
        <v>1980</v>
      </c>
      <c r="W32" s="5">
        <v>1955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2</v>
      </c>
      <c r="C33" s="5">
        <v>3</v>
      </c>
      <c r="D33" s="18">
        <f t="shared" si="0"/>
        <v>45.089999999999996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3</v>
      </c>
      <c r="L33" s="5">
        <v>4</v>
      </c>
      <c r="M33" s="23">
        <f t="shared" si="2"/>
        <v>46.4</v>
      </c>
      <c r="N33" s="16">
        <v>41.75</v>
      </c>
      <c r="O33" s="24">
        <f t="shared" si="5"/>
        <v>3.4799999999999995</v>
      </c>
      <c r="P33" s="5">
        <v>2200</v>
      </c>
      <c r="Q33" s="5">
        <v>20</v>
      </c>
      <c r="R33" s="5">
        <v>14</v>
      </c>
      <c r="S33" s="5">
        <v>0</v>
      </c>
      <c r="T33" s="5">
        <v>640</v>
      </c>
      <c r="U33" s="5">
        <v>53</v>
      </c>
      <c r="V33" s="5">
        <v>1980</v>
      </c>
      <c r="W33" s="5">
        <v>1956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2</v>
      </c>
      <c r="C34" s="5">
        <v>3</v>
      </c>
      <c r="D34" s="18">
        <f t="shared" si="0"/>
        <v>45.089999999999996</v>
      </c>
      <c r="E34" s="22">
        <v>9</v>
      </c>
      <c r="F34" s="22">
        <v>8</v>
      </c>
      <c r="G34" s="18">
        <f t="shared" si="1"/>
        <v>193.72</v>
      </c>
      <c r="H34" s="3"/>
      <c r="I34" s="5"/>
      <c r="J34" s="18">
        <f t="shared" si="3"/>
        <v>0</v>
      </c>
      <c r="K34" s="22">
        <v>3</v>
      </c>
      <c r="L34" s="5">
        <v>8</v>
      </c>
      <c r="M34" s="23">
        <f t="shared" si="2"/>
        <v>51.04</v>
      </c>
      <c r="N34" s="16">
        <f t="shared" si="9"/>
        <v>46.760000000000019</v>
      </c>
      <c r="O34" s="24">
        <f t="shared" si="5"/>
        <v>4.6399999999999997</v>
      </c>
      <c r="P34" s="5">
        <v>2175</v>
      </c>
      <c r="Q34" s="5">
        <v>20</v>
      </c>
      <c r="R34" s="5">
        <v>14</v>
      </c>
      <c r="S34" s="5">
        <v>0</v>
      </c>
      <c r="T34" s="5">
        <v>640</v>
      </c>
      <c r="U34" s="5">
        <v>53</v>
      </c>
      <c r="V34" s="5">
        <v>1980</v>
      </c>
      <c r="W34" s="5">
        <v>1930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2</v>
      </c>
      <c r="C35" s="5">
        <v>3</v>
      </c>
      <c r="D35" s="18">
        <f t="shared" si="0"/>
        <v>45.089999999999996</v>
      </c>
      <c r="E35" s="22">
        <v>11</v>
      </c>
      <c r="F35" s="22">
        <v>8</v>
      </c>
      <c r="G35" s="18">
        <f t="shared" si="1"/>
        <v>233.79999999999998</v>
      </c>
      <c r="H35" s="3"/>
      <c r="I35" s="5"/>
      <c r="J35" s="18">
        <f t="shared" si="3"/>
        <v>0</v>
      </c>
      <c r="K35" s="22">
        <v>4</v>
      </c>
      <c r="L35" s="5">
        <v>0</v>
      </c>
      <c r="M35" s="23">
        <f t="shared" si="2"/>
        <v>55.679999999999993</v>
      </c>
      <c r="N35" s="16">
        <f t="shared" si="9"/>
        <v>40.079999999999984</v>
      </c>
      <c r="O35" s="24">
        <f t="shared" si="5"/>
        <v>4.6399999999999997</v>
      </c>
      <c r="P35" s="5">
        <v>2175</v>
      </c>
      <c r="Q35" s="5">
        <v>20</v>
      </c>
      <c r="R35" s="5">
        <v>14</v>
      </c>
      <c r="S35" s="5">
        <v>0</v>
      </c>
      <c r="T35" s="5">
        <v>640</v>
      </c>
      <c r="U35" s="5">
        <v>53</v>
      </c>
      <c r="V35" s="5">
        <v>1980</v>
      </c>
      <c r="W35" s="5">
        <v>1944</v>
      </c>
      <c r="X35" s="10" t="s">
        <v>36</v>
      </c>
      <c r="Y35" s="10"/>
      <c r="Z35" s="86" t="s">
        <v>66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2</v>
      </c>
      <c r="C36" s="5">
        <v>3</v>
      </c>
      <c r="D36" s="18">
        <f t="shared" si="0"/>
        <v>45.089999999999996</v>
      </c>
      <c r="E36" s="22">
        <v>13</v>
      </c>
      <c r="F36" s="22">
        <v>7</v>
      </c>
      <c r="G36" s="18">
        <f t="shared" si="1"/>
        <v>272.20999999999998</v>
      </c>
      <c r="H36" s="3"/>
      <c r="I36" s="5"/>
      <c r="J36" s="18">
        <f t="shared" si="3"/>
        <v>0</v>
      </c>
      <c r="K36" s="22">
        <v>4</v>
      </c>
      <c r="L36" s="5">
        <v>2</v>
      </c>
      <c r="M36" s="23">
        <f t="shared" si="2"/>
        <v>57.999999999999993</v>
      </c>
      <c r="N36" s="16">
        <f t="shared" si="9"/>
        <v>38.409999999999968</v>
      </c>
      <c r="O36" s="24">
        <f t="shared" si="5"/>
        <v>2.3199999999999998</v>
      </c>
      <c r="P36" s="5">
        <v>2175</v>
      </c>
      <c r="Q36" s="5">
        <v>20</v>
      </c>
      <c r="R36" s="5">
        <v>14</v>
      </c>
      <c r="S36" s="5">
        <v>0</v>
      </c>
      <c r="T36" s="5">
        <v>810</v>
      </c>
      <c r="U36" s="5">
        <v>44</v>
      </c>
      <c r="V36" s="5">
        <v>2029</v>
      </c>
      <c r="W36" s="5">
        <v>1951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2</v>
      </c>
      <c r="C37" s="5">
        <v>3</v>
      </c>
      <c r="D37" s="18">
        <f t="shared" si="0"/>
        <v>45.089999999999996</v>
      </c>
      <c r="E37" s="22">
        <v>4</v>
      </c>
      <c r="F37" s="22">
        <v>10</v>
      </c>
      <c r="G37" s="18">
        <f t="shared" si="1"/>
        <v>96.86</v>
      </c>
      <c r="H37" s="3"/>
      <c r="I37" s="5"/>
      <c r="J37" s="18">
        <f t="shared" si="3"/>
        <v>0</v>
      </c>
      <c r="K37" s="22">
        <v>4</v>
      </c>
      <c r="L37" s="5">
        <v>2</v>
      </c>
      <c r="M37" s="23">
        <f t="shared" si="2"/>
        <v>57.999999999999993</v>
      </c>
      <c r="N37" s="16">
        <v>10.02</v>
      </c>
      <c r="O37" s="24">
        <f t="shared" si="5"/>
        <v>0</v>
      </c>
      <c r="P37" s="5">
        <v>2400</v>
      </c>
      <c r="Q37" s="5">
        <v>0</v>
      </c>
      <c r="R37" s="5">
        <v>14</v>
      </c>
      <c r="S37" s="5">
        <v>0</v>
      </c>
      <c r="T37" s="5">
        <v>810</v>
      </c>
      <c r="U37" s="5">
        <v>44</v>
      </c>
      <c r="V37" s="5">
        <v>507</v>
      </c>
      <c r="W37" s="5">
        <v>500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2</v>
      </c>
      <c r="C38" s="5">
        <v>3</v>
      </c>
      <c r="D38" s="18">
        <f t="shared" si="0"/>
        <v>45.089999999999996</v>
      </c>
      <c r="E38" s="22">
        <v>4</v>
      </c>
      <c r="F38" s="22">
        <v>10</v>
      </c>
      <c r="G38" s="18">
        <f>((+E38*12)+F38)*1.67</f>
        <v>96.86</v>
      </c>
      <c r="H38" s="3"/>
      <c r="I38" s="5"/>
      <c r="J38" s="18">
        <f t="shared" si="3"/>
        <v>0</v>
      </c>
      <c r="K38" s="22">
        <v>4</v>
      </c>
      <c r="L38" s="5">
        <v>2</v>
      </c>
      <c r="M38" s="23">
        <f t="shared" si="2"/>
        <v>57.999999999999993</v>
      </c>
      <c r="N38" s="16">
        <f t="shared" si="9"/>
        <v>0</v>
      </c>
      <c r="O38" s="24">
        <f t="shared" si="5"/>
        <v>0</v>
      </c>
      <c r="P38" s="5">
        <v>2450</v>
      </c>
      <c r="Q38" s="5">
        <v>0</v>
      </c>
      <c r="R38" s="5">
        <v>14</v>
      </c>
      <c r="S38" s="5">
        <v>0</v>
      </c>
      <c r="T38" s="5">
        <v>640</v>
      </c>
      <c r="U38" s="5">
        <v>0</v>
      </c>
      <c r="V38" s="5">
        <v>0</v>
      </c>
      <c r="W38" s="5">
        <v>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3</v>
      </c>
      <c r="D39" s="18">
        <f t="shared" si="0"/>
        <v>45.089999999999996</v>
      </c>
      <c r="E39" s="22">
        <v>6</v>
      </c>
      <c r="F39" s="22">
        <v>1</v>
      </c>
      <c r="G39" s="18">
        <f>((+E39*12)+F39)*1.67</f>
        <v>121.91</v>
      </c>
      <c r="H39" s="3"/>
      <c r="I39" s="5"/>
      <c r="J39" s="18">
        <f t="shared" si="3"/>
        <v>0</v>
      </c>
      <c r="K39" s="22">
        <v>4</v>
      </c>
      <c r="L39" s="5">
        <v>4</v>
      </c>
      <c r="M39" s="23">
        <f t="shared" si="2"/>
        <v>60.319999999999993</v>
      </c>
      <c r="N39" s="16">
        <f t="shared" si="9"/>
        <v>25.050000000000011</v>
      </c>
      <c r="O39" s="24">
        <f t="shared" si="5"/>
        <v>2.3199999999999998</v>
      </c>
      <c r="P39" s="5">
        <v>2250</v>
      </c>
      <c r="Q39" s="5">
        <v>0</v>
      </c>
      <c r="R39" s="5">
        <v>14</v>
      </c>
      <c r="S39" s="5">
        <v>0</v>
      </c>
      <c r="T39" s="5">
        <v>620</v>
      </c>
      <c r="U39" s="5">
        <v>25</v>
      </c>
      <c r="V39" s="5">
        <v>1338</v>
      </c>
      <c r="W39" s="5">
        <v>1345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1219.0999999999997</v>
      </c>
      <c r="O40" s="21">
        <f>SUM(O9:O39)</f>
        <v>83.519999999999968</v>
      </c>
      <c r="U40" s="15" t="s">
        <v>25</v>
      </c>
      <c r="V40" s="21">
        <f>SUM(V9:V39)</f>
        <v>56883</v>
      </c>
      <c r="W40" s="21">
        <f>SUM(W9:W39)</f>
        <v>55387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1581.4899999999998</v>
      </c>
      <c r="O42" s="20">
        <f>O40+O41</f>
        <v>257.52</v>
      </c>
      <c r="T42" t="s">
        <v>43</v>
      </c>
      <c r="V42" s="20">
        <f>V40+V41</f>
        <v>56883</v>
      </c>
      <c r="W42" s="20">
        <f>W40+W41</f>
        <v>55387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O47" sqref="O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50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2</v>
      </c>
      <c r="C8" s="22">
        <v>3</v>
      </c>
      <c r="D8" s="18">
        <f t="shared" ref="D8:D39" si="0">((+B8*12)+C8)*1.67</f>
        <v>45.089999999999996</v>
      </c>
      <c r="E8" s="22">
        <v>6</v>
      </c>
      <c r="F8" s="22">
        <v>1</v>
      </c>
      <c r="G8" s="18">
        <f t="shared" ref="G8:G37" si="1">((+E8*12)+F8)*1.67</f>
        <v>121.91</v>
      </c>
      <c r="H8" s="3"/>
      <c r="I8" s="3"/>
      <c r="J8" s="18">
        <f>((+H8*12)+I8)*1.67</f>
        <v>0</v>
      </c>
      <c r="K8" s="22">
        <v>4</v>
      </c>
      <c r="L8" s="22">
        <v>4</v>
      </c>
      <c r="M8" s="23">
        <f t="shared" ref="M8:M39" si="2">((+K8*12)+L8)*1.16</f>
        <v>60.319999999999993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8</v>
      </c>
      <c r="F9" s="22">
        <v>2</v>
      </c>
      <c r="G9" s="18">
        <f t="shared" si="1"/>
        <v>163.66</v>
      </c>
      <c r="H9" s="3"/>
      <c r="I9" s="5"/>
      <c r="J9" s="18">
        <f t="shared" ref="J9:J39" si="3">((+H9*12)+I9)*1.67</f>
        <v>0</v>
      </c>
      <c r="K9" s="22">
        <v>4</v>
      </c>
      <c r="L9" s="5">
        <v>5</v>
      </c>
      <c r="M9" s="23">
        <f t="shared" si="2"/>
        <v>61.48</v>
      </c>
      <c r="N9" s="16">
        <f t="shared" ref="N9:N22" si="4">IF(B9=0,0,(D9+G9)-(D8+G8))</f>
        <v>41.75</v>
      </c>
      <c r="O9" s="24">
        <f t="shared" ref="O9:O39" si="5">(((K9*12)+L9)-((K8*12)+L8))*K$6</f>
        <v>1.1599999999999999</v>
      </c>
      <c r="P9" s="5">
        <v>2175</v>
      </c>
      <c r="Q9" s="5">
        <v>20</v>
      </c>
      <c r="R9" s="5">
        <v>14</v>
      </c>
      <c r="S9" s="5">
        <v>0</v>
      </c>
      <c r="T9" s="5">
        <v>640</v>
      </c>
      <c r="U9" s="5">
        <v>50</v>
      </c>
      <c r="V9" s="5">
        <v>1923</v>
      </c>
      <c r="W9" s="5">
        <v>1920</v>
      </c>
      <c r="X9" s="6">
        <v>43564</v>
      </c>
      <c r="Y9" s="5">
        <v>2</v>
      </c>
      <c r="Z9" s="5">
        <v>668029</v>
      </c>
      <c r="AA9" s="5">
        <v>19</v>
      </c>
      <c r="AB9" s="5">
        <v>4</v>
      </c>
      <c r="AC9" s="5">
        <v>9</v>
      </c>
      <c r="AD9" s="5">
        <v>11</v>
      </c>
      <c r="AE9" s="17">
        <f t="shared" ref="AE9:AE19" si="6">(((+AA9*12)+AB9)*1.67)-(((AC9*12)+AD9)*1.67)</f>
        <v>188.71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9</v>
      </c>
      <c r="F10" s="22">
        <v>11</v>
      </c>
      <c r="G10" s="18">
        <f t="shared" si="1"/>
        <v>198.73</v>
      </c>
      <c r="H10" s="3"/>
      <c r="I10" s="5"/>
      <c r="J10" s="18">
        <f t="shared" si="3"/>
        <v>0</v>
      </c>
      <c r="K10" s="22">
        <v>4</v>
      </c>
      <c r="L10" s="5">
        <v>6</v>
      </c>
      <c r="M10" s="23">
        <f t="shared" si="2"/>
        <v>62.639999999999993</v>
      </c>
      <c r="N10" s="16">
        <f t="shared" si="4"/>
        <v>35.069999999999993</v>
      </c>
      <c r="O10" s="24">
        <f t="shared" si="5"/>
        <v>1.1599999999999999</v>
      </c>
      <c r="P10" s="5">
        <v>2175</v>
      </c>
      <c r="Q10" s="5">
        <v>20</v>
      </c>
      <c r="R10" s="5">
        <v>14</v>
      </c>
      <c r="S10" s="5">
        <v>0</v>
      </c>
      <c r="T10" s="5">
        <v>630</v>
      </c>
      <c r="U10" s="5">
        <v>40</v>
      </c>
      <c r="V10" s="5">
        <v>1707</v>
      </c>
      <c r="W10" s="5">
        <v>1692</v>
      </c>
      <c r="X10" s="6">
        <v>43719</v>
      </c>
      <c r="Y10" s="5">
        <v>2</v>
      </c>
      <c r="Z10" s="5">
        <v>668676</v>
      </c>
      <c r="AA10" s="5">
        <v>9</v>
      </c>
      <c r="AB10" s="5">
        <v>6.5</v>
      </c>
      <c r="AC10" s="5">
        <v>1</v>
      </c>
      <c r="AD10" s="5">
        <v>4.25</v>
      </c>
      <c r="AE10" s="17">
        <f t="shared" si="6"/>
        <v>164.07750000000001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12</v>
      </c>
      <c r="F11" s="22">
        <v>0</v>
      </c>
      <c r="G11" s="18">
        <f t="shared" si="1"/>
        <v>240.48</v>
      </c>
      <c r="H11" s="3"/>
      <c r="I11" s="5"/>
      <c r="J11" s="18">
        <f t="shared" si="3"/>
        <v>0</v>
      </c>
      <c r="K11" s="22">
        <v>4</v>
      </c>
      <c r="L11" s="5">
        <v>7</v>
      </c>
      <c r="M11" s="23">
        <f t="shared" si="2"/>
        <v>63.8</v>
      </c>
      <c r="N11" s="16">
        <f t="shared" si="4"/>
        <v>41.75</v>
      </c>
      <c r="O11" s="24">
        <f t="shared" si="5"/>
        <v>1.1599999999999999</v>
      </c>
      <c r="P11" s="5">
        <v>2175</v>
      </c>
      <c r="Q11" s="5">
        <v>20</v>
      </c>
      <c r="R11" s="5">
        <v>14</v>
      </c>
      <c r="S11" s="5">
        <v>0</v>
      </c>
      <c r="T11" s="5">
        <v>640</v>
      </c>
      <c r="U11" s="5">
        <v>51</v>
      </c>
      <c r="V11" s="5">
        <v>1942</v>
      </c>
      <c r="W11" s="5">
        <v>1918</v>
      </c>
      <c r="X11" s="6">
        <v>43572</v>
      </c>
      <c r="Y11" s="5">
        <v>2</v>
      </c>
      <c r="Z11" s="5">
        <v>670384</v>
      </c>
      <c r="AA11" s="5">
        <v>17</v>
      </c>
      <c r="AB11" s="5">
        <v>2</v>
      </c>
      <c r="AC11" s="5">
        <v>7</v>
      </c>
      <c r="AD11" s="5">
        <v>9</v>
      </c>
      <c r="AE11" s="17">
        <f t="shared" si="6"/>
        <v>188.70999999999998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14</v>
      </c>
      <c r="F12" s="22">
        <v>5</v>
      </c>
      <c r="G12" s="18">
        <f t="shared" si="1"/>
        <v>288.90999999999997</v>
      </c>
      <c r="H12" s="3"/>
      <c r="I12" s="5"/>
      <c r="J12" s="18">
        <f t="shared" si="3"/>
        <v>0</v>
      </c>
      <c r="K12" s="22">
        <v>5</v>
      </c>
      <c r="L12" s="5">
        <v>1</v>
      </c>
      <c r="M12" s="23">
        <f t="shared" si="2"/>
        <v>70.759999999999991</v>
      </c>
      <c r="N12" s="16">
        <f>IF(B12=0,0,(D12+G12)-(D11+G11))</f>
        <v>48.42999999999995</v>
      </c>
      <c r="O12" s="24">
        <f t="shared" si="5"/>
        <v>6.9599999999999991</v>
      </c>
      <c r="P12" s="5">
        <v>2175</v>
      </c>
      <c r="Q12" s="5">
        <v>20</v>
      </c>
      <c r="R12" s="5">
        <v>14</v>
      </c>
      <c r="S12" s="5">
        <v>0</v>
      </c>
      <c r="T12" s="5">
        <v>650</v>
      </c>
      <c r="U12" s="5">
        <v>49</v>
      </c>
      <c r="V12" s="5">
        <v>1919</v>
      </c>
      <c r="W12" s="5">
        <v>1891</v>
      </c>
      <c r="X12" s="6">
        <v>43578</v>
      </c>
      <c r="Y12" s="5">
        <v>2</v>
      </c>
      <c r="Z12" s="5">
        <v>671901</v>
      </c>
      <c r="AA12" s="5">
        <v>19</v>
      </c>
      <c r="AB12" s="5">
        <v>3.75</v>
      </c>
      <c r="AC12" s="5">
        <v>9</v>
      </c>
      <c r="AD12" s="5">
        <v>9.5</v>
      </c>
      <c r="AE12" s="17">
        <f t="shared" si="6"/>
        <v>190.79749999999999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16</v>
      </c>
      <c r="F13" s="22">
        <v>6</v>
      </c>
      <c r="G13" s="18">
        <f t="shared" si="1"/>
        <v>330.65999999999997</v>
      </c>
      <c r="H13" s="3"/>
      <c r="I13" s="5"/>
      <c r="J13" s="18">
        <f t="shared" si="3"/>
        <v>0</v>
      </c>
      <c r="K13" s="22">
        <v>5</v>
      </c>
      <c r="L13" s="5">
        <v>4</v>
      </c>
      <c r="M13" s="23">
        <f t="shared" si="2"/>
        <v>74.239999999999995</v>
      </c>
      <c r="N13" s="16">
        <f t="shared" si="4"/>
        <v>41.75</v>
      </c>
      <c r="O13" s="24">
        <f t="shared" si="5"/>
        <v>3.4799999999999995</v>
      </c>
      <c r="P13" s="5">
        <v>2175</v>
      </c>
      <c r="Q13" s="5">
        <v>20</v>
      </c>
      <c r="R13" s="5">
        <v>14</v>
      </c>
      <c r="S13" s="5">
        <v>0</v>
      </c>
      <c r="T13" s="5">
        <v>640</v>
      </c>
      <c r="U13" s="5">
        <v>48</v>
      </c>
      <c r="V13" s="5">
        <v>1884</v>
      </c>
      <c r="W13" s="5">
        <v>1866</v>
      </c>
      <c r="X13" s="6">
        <v>43579</v>
      </c>
      <c r="Y13" s="5">
        <v>1</v>
      </c>
      <c r="Z13" s="5">
        <v>672176</v>
      </c>
      <c r="AA13" s="5">
        <v>9</v>
      </c>
      <c r="AB13" s="5">
        <v>4</v>
      </c>
      <c r="AC13" s="5">
        <v>1</v>
      </c>
      <c r="AD13" s="5">
        <v>7</v>
      </c>
      <c r="AE13" s="17">
        <f t="shared" si="6"/>
        <v>155.31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18</v>
      </c>
      <c r="F14" s="22">
        <v>4</v>
      </c>
      <c r="G14" s="18">
        <f t="shared" si="1"/>
        <v>367.4</v>
      </c>
      <c r="H14" s="3"/>
      <c r="I14" s="5"/>
      <c r="J14" s="18">
        <f t="shared" si="3"/>
        <v>0</v>
      </c>
      <c r="K14" s="22">
        <v>5</v>
      </c>
      <c r="L14" s="5">
        <v>6</v>
      </c>
      <c r="M14" s="23">
        <f t="shared" si="2"/>
        <v>76.559999999999988</v>
      </c>
      <c r="N14" s="16">
        <f t="shared" si="4"/>
        <v>36.740000000000009</v>
      </c>
      <c r="O14" s="24">
        <f t="shared" si="5"/>
        <v>2.3199999999999998</v>
      </c>
      <c r="P14" s="5">
        <v>2175</v>
      </c>
      <c r="Q14" s="5">
        <v>20</v>
      </c>
      <c r="R14" s="5">
        <v>14</v>
      </c>
      <c r="S14" s="5">
        <v>0</v>
      </c>
      <c r="T14" s="5">
        <v>640</v>
      </c>
      <c r="U14" s="5">
        <v>46</v>
      </c>
      <c r="V14" s="5">
        <v>1837</v>
      </c>
      <c r="W14" s="5">
        <v>1854</v>
      </c>
      <c r="X14" s="6">
        <v>43579</v>
      </c>
      <c r="Y14" s="5">
        <v>2</v>
      </c>
      <c r="Z14" s="5">
        <v>672214</v>
      </c>
      <c r="AA14" s="5">
        <v>9</v>
      </c>
      <c r="AB14" s="5">
        <v>10</v>
      </c>
      <c r="AC14" s="5">
        <v>8</v>
      </c>
      <c r="AD14" s="5">
        <v>3</v>
      </c>
      <c r="AE14" s="17">
        <f t="shared" si="6"/>
        <v>31.730000000000018</v>
      </c>
    </row>
    <row r="15" spans="1:31" x14ac:dyDescent="0.2">
      <c r="A15" s="4">
        <f t="shared" si="7"/>
        <v>8</v>
      </c>
      <c r="B15" s="5">
        <v>3</v>
      </c>
      <c r="C15" s="5">
        <v>3</v>
      </c>
      <c r="D15" s="18">
        <f t="shared" si="0"/>
        <v>65.13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5</v>
      </c>
      <c r="L15" s="5">
        <v>8</v>
      </c>
      <c r="M15" s="23">
        <f t="shared" si="2"/>
        <v>78.88</v>
      </c>
      <c r="N15" s="16">
        <f t="shared" si="4"/>
        <v>40.080000000000041</v>
      </c>
      <c r="O15" s="24">
        <f t="shared" si="5"/>
        <v>2.3199999999999998</v>
      </c>
      <c r="P15" s="5">
        <v>2175</v>
      </c>
      <c r="Q15" s="5">
        <v>20</v>
      </c>
      <c r="R15" s="5">
        <v>14</v>
      </c>
      <c r="S15" s="5">
        <v>0</v>
      </c>
      <c r="T15" s="5">
        <v>640</v>
      </c>
      <c r="U15" s="5">
        <v>47</v>
      </c>
      <c r="V15" s="5">
        <v>1864</v>
      </c>
      <c r="W15" s="5">
        <v>1845</v>
      </c>
      <c r="X15" s="6">
        <v>43585</v>
      </c>
      <c r="Y15" s="5">
        <v>2</v>
      </c>
      <c r="Z15" s="5">
        <v>674198</v>
      </c>
      <c r="AA15" s="5">
        <v>19</v>
      </c>
      <c r="AB15" s="5">
        <v>4</v>
      </c>
      <c r="AC15" s="5">
        <v>9</v>
      </c>
      <c r="AD15" s="5">
        <v>8</v>
      </c>
      <c r="AE15" s="17">
        <f t="shared" si="6"/>
        <v>193.72</v>
      </c>
    </row>
    <row r="16" spans="1:31" x14ac:dyDescent="0.2">
      <c r="A16" s="4">
        <f t="shared" si="7"/>
        <v>9</v>
      </c>
      <c r="B16" s="5">
        <v>5</v>
      </c>
      <c r="C16" s="5">
        <v>7</v>
      </c>
      <c r="D16" s="18">
        <f t="shared" si="0"/>
        <v>111.89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4"/>
        <v>46.759999999999991</v>
      </c>
      <c r="O16" s="24">
        <f t="shared" si="5"/>
        <v>4.6399999999999997</v>
      </c>
      <c r="P16" s="5">
        <v>2150</v>
      </c>
      <c r="Q16" s="5">
        <v>20</v>
      </c>
      <c r="R16" s="5">
        <v>15</v>
      </c>
      <c r="S16" s="5">
        <v>0</v>
      </c>
      <c r="T16" s="5">
        <v>650</v>
      </c>
      <c r="U16" s="5">
        <v>57</v>
      </c>
      <c r="V16" s="5">
        <v>2069</v>
      </c>
      <c r="W16" s="5">
        <v>2015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10</v>
      </c>
      <c r="D17" s="18">
        <f t="shared" si="0"/>
        <v>156.97999999999999</v>
      </c>
      <c r="E17" s="22">
        <v>9</v>
      </c>
      <c r="F17" s="22">
        <v>11</v>
      </c>
      <c r="G17" s="18">
        <f t="shared" si="1"/>
        <v>198.73</v>
      </c>
      <c r="H17" s="3"/>
      <c r="I17" s="5"/>
      <c r="J17" s="18">
        <f t="shared" si="3"/>
        <v>0</v>
      </c>
      <c r="K17" s="22">
        <v>6</v>
      </c>
      <c r="L17" s="5">
        <v>3</v>
      </c>
      <c r="M17" s="23">
        <f t="shared" si="2"/>
        <v>87</v>
      </c>
      <c r="N17" s="16">
        <v>45.09</v>
      </c>
      <c r="O17" s="24">
        <f t="shared" si="5"/>
        <v>3.4799999999999995</v>
      </c>
      <c r="P17" s="5">
        <v>2150</v>
      </c>
      <c r="Q17" s="5">
        <v>20</v>
      </c>
      <c r="R17" s="5">
        <v>15</v>
      </c>
      <c r="S17" s="5">
        <v>0</v>
      </c>
      <c r="T17" s="5">
        <v>650</v>
      </c>
      <c r="U17" s="5">
        <v>55</v>
      </c>
      <c r="V17" s="5">
        <v>2033</v>
      </c>
      <c r="W17" s="5">
        <v>1974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10</v>
      </c>
      <c r="C18" s="5">
        <v>0</v>
      </c>
      <c r="D18" s="18">
        <f t="shared" si="0"/>
        <v>200.39999999999998</v>
      </c>
      <c r="E18" s="22">
        <v>9</v>
      </c>
      <c r="F18" s="22">
        <v>11</v>
      </c>
      <c r="G18" s="18">
        <f t="shared" si="1"/>
        <v>198.73</v>
      </c>
      <c r="H18" s="3"/>
      <c r="I18" s="5"/>
      <c r="J18" s="18">
        <f t="shared" si="3"/>
        <v>0</v>
      </c>
      <c r="K18" s="22">
        <v>6</v>
      </c>
      <c r="L18" s="5">
        <v>6</v>
      </c>
      <c r="M18" s="23">
        <f t="shared" si="2"/>
        <v>90.47999999999999</v>
      </c>
      <c r="N18" s="16">
        <f t="shared" si="4"/>
        <v>43.420000000000016</v>
      </c>
      <c r="O18" s="24">
        <f t="shared" si="5"/>
        <v>3.4799999999999995</v>
      </c>
      <c r="P18" s="5">
        <v>2150</v>
      </c>
      <c r="Q18" s="5">
        <v>20</v>
      </c>
      <c r="R18" s="5">
        <v>15</v>
      </c>
      <c r="S18" s="5">
        <v>0</v>
      </c>
      <c r="T18" s="5">
        <v>650</v>
      </c>
      <c r="U18" s="5">
        <v>55</v>
      </c>
      <c r="V18" s="5">
        <v>2033</v>
      </c>
      <c r="W18" s="5">
        <v>1975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4</v>
      </c>
      <c r="D19" s="18">
        <f t="shared" si="0"/>
        <v>126.91999999999999</v>
      </c>
      <c r="E19" s="22">
        <v>6</v>
      </c>
      <c r="F19" s="22">
        <v>4</v>
      </c>
      <c r="G19" s="18">
        <f t="shared" si="1"/>
        <v>126.91999999999999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 t="shared" si="2"/>
        <v>93.96</v>
      </c>
      <c r="N19" s="16">
        <v>43.42</v>
      </c>
      <c r="O19" s="24">
        <f t="shared" si="5"/>
        <v>3.4799999999999995</v>
      </c>
      <c r="P19" s="5">
        <v>2150</v>
      </c>
      <c r="Q19" s="5">
        <v>20</v>
      </c>
      <c r="R19" s="5">
        <v>15</v>
      </c>
      <c r="S19" s="5">
        <v>0</v>
      </c>
      <c r="T19" s="5">
        <v>650</v>
      </c>
      <c r="U19" s="5">
        <v>54</v>
      </c>
      <c r="V19" s="5">
        <v>2014</v>
      </c>
      <c r="W19" s="5">
        <v>1965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4</v>
      </c>
      <c r="D20" s="18">
        <f t="shared" si="0"/>
        <v>126.91999999999999</v>
      </c>
      <c r="E20" s="22">
        <v>8</v>
      </c>
      <c r="F20" s="22">
        <v>8</v>
      </c>
      <c r="G20" s="18">
        <f t="shared" si="1"/>
        <v>173.68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46.760000000000048</v>
      </c>
      <c r="O20" s="24">
        <f t="shared" si="5"/>
        <v>3.4799999999999995</v>
      </c>
      <c r="P20" s="5">
        <v>2150</v>
      </c>
      <c r="Q20" s="5">
        <v>20</v>
      </c>
      <c r="R20" s="5">
        <v>15</v>
      </c>
      <c r="S20" s="5">
        <v>0</v>
      </c>
      <c r="T20" s="5">
        <v>650</v>
      </c>
      <c r="U20" s="5">
        <v>54</v>
      </c>
      <c r="V20" s="5">
        <v>2014</v>
      </c>
      <c r="W20" s="13">
        <v>1958</v>
      </c>
      <c r="X20" s="58" t="s">
        <v>25</v>
      </c>
      <c r="Y20" s="59"/>
      <c r="Z20" s="59"/>
      <c r="AA20" s="59"/>
      <c r="AB20" s="59"/>
      <c r="AC20" s="59"/>
      <c r="AD20" s="59"/>
      <c r="AE20" s="25">
        <f>SUM(AE9:AE19)</f>
        <v>1113.0550000000001</v>
      </c>
    </row>
    <row r="21" spans="1:31" x14ac:dyDescent="0.2">
      <c r="A21" s="4">
        <f t="shared" si="7"/>
        <v>14</v>
      </c>
      <c r="B21" s="5">
        <v>6</v>
      </c>
      <c r="C21" s="5">
        <v>4</v>
      </c>
      <c r="D21" s="18">
        <f t="shared" si="0"/>
        <v>126.91999999999999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3"/>
        <v>0</v>
      </c>
      <c r="K21" s="22">
        <v>7</v>
      </c>
      <c r="L21" s="5">
        <v>3</v>
      </c>
      <c r="M21" s="23">
        <f t="shared" si="2"/>
        <v>100.91999999999999</v>
      </c>
      <c r="N21" s="16">
        <f t="shared" si="4"/>
        <v>45.089999999999918</v>
      </c>
      <c r="O21" s="24">
        <f t="shared" si="5"/>
        <v>3.4799999999999995</v>
      </c>
      <c r="P21" s="5">
        <v>2125</v>
      </c>
      <c r="Q21" s="5">
        <v>20</v>
      </c>
      <c r="R21" s="5">
        <v>15</v>
      </c>
      <c r="S21" s="7">
        <v>0</v>
      </c>
      <c r="T21" s="5">
        <v>650</v>
      </c>
      <c r="U21" s="5">
        <v>53</v>
      </c>
      <c r="V21" s="5">
        <v>1995</v>
      </c>
      <c r="W21" s="5">
        <v>1937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6</v>
      </c>
      <c r="C22" s="5">
        <v>4</v>
      </c>
      <c r="D22" s="18">
        <f t="shared" si="0"/>
        <v>126.91999999999999</v>
      </c>
      <c r="E22" s="22">
        <v>12</v>
      </c>
      <c r="F22" s="22">
        <v>11</v>
      </c>
      <c r="G22" s="18">
        <f t="shared" si="1"/>
        <v>258.84999999999997</v>
      </c>
      <c r="H22" s="3"/>
      <c r="I22" s="5"/>
      <c r="J22" s="18">
        <f t="shared" si="3"/>
        <v>0</v>
      </c>
      <c r="K22" s="22">
        <v>7</v>
      </c>
      <c r="L22" s="5">
        <v>6</v>
      </c>
      <c r="M22" s="23">
        <f t="shared" si="2"/>
        <v>104.39999999999999</v>
      </c>
      <c r="N22" s="16">
        <f t="shared" si="4"/>
        <v>40.080000000000041</v>
      </c>
      <c r="O22" s="24">
        <f t="shared" si="5"/>
        <v>3.4799999999999995</v>
      </c>
      <c r="P22" s="5">
        <v>2125</v>
      </c>
      <c r="Q22" s="5">
        <v>20</v>
      </c>
      <c r="R22" s="5">
        <v>15</v>
      </c>
      <c r="S22" s="5">
        <v>0</v>
      </c>
      <c r="T22" s="5">
        <v>650</v>
      </c>
      <c r="U22" s="5">
        <v>54</v>
      </c>
      <c r="V22" s="5">
        <v>2014</v>
      </c>
      <c r="W22" s="5">
        <v>1960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4</v>
      </c>
      <c r="D23" s="18">
        <f t="shared" si="0"/>
        <v>126.91999999999999</v>
      </c>
      <c r="E23" s="22">
        <v>15</v>
      </c>
      <c r="F23" s="22">
        <v>0</v>
      </c>
      <c r="G23" s="18">
        <f t="shared" si="1"/>
        <v>300.59999999999997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f>IF(B23=0,0,(D23+G23)-(D22+G22))</f>
        <v>41.75</v>
      </c>
      <c r="O23" s="24">
        <f t="shared" si="5"/>
        <v>3.4799999999999995</v>
      </c>
      <c r="P23" s="5">
        <v>2125</v>
      </c>
      <c r="Q23" s="5">
        <v>20</v>
      </c>
      <c r="R23" s="5">
        <v>15</v>
      </c>
      <c r="S23" s="5">
        <v>0</v>
      </c>
      <c r="T23" s="5">
        <v>650</v>
      </c>
      <c r="U23" s="5">
        <v>54</v>
      </c>
      <c r="V23" s="5">
        <v>2014</v>
      </c>
      <c r="W23" s="5">
        <v>1968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4</v>
      </c>
      <c r="D24" s="18">
        <f t="shared" si="0"/>
        <v>126.91999999999999</v>
      </c>
      <c r="E24" s="22">
        <v>17</v>
      </c>
      <c r="F24" s="22">
        <v>0</v>
      </c>
      <c r="G24" s="18">
        <f t="shared" si="1"/>
        <v>340.68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0" si="8">IF(B24=0,0,(D24+G24)-(D23+G23))</f>
        <v>40.080000000000041</v>
      </c>
      <c r="O24" s="24">
        <f t="shared" si="5"/>
        <v>3.4799999999999995</v>
      </c>
      <c r="P24" s="5">
        <v>2100</v>
      </c>
      <c r="Q24" s="5">
        <v>20</v>
      </c>
      <c r="R24" s="5">
        <v>15</v>
      </c>
      <c r="S24" s="5">
        <v>0</v>
      </c>
      <c r="T24" s="5">
        <v>650</v>
      </c>
      <c r="U24" s="5">
        <v>54</v>
      </c>
      <c r="V24" s="5">
        <v>2014</v>
      </c>
      <c r="W24" s="5">
        <v>1966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4</v>
      </c>
      <c r="D25" s="18">
        <f t="shared" si="0"/>
        <v>126.91999999999999</v>
      </c>
      <c r="E25" s="22">
        <v>9</v>
      </c>
      <c r="F25" s="22">
        <v>9</v>
      </c>
      <c r="G25" s="18">
        <f t="shared" si="1"/>
        <v>195.39</v>
      </c>
      <c r="H25" s="3"/>
      <c r="I25" s="5"/>
      <c r="J25" s="18">
        <f t="shared" si="3"/>
        <v>0</v>
      </c>
      <c r="K25" s="22">
        <v>8</v>
      </c>
      <c r="L25" s="5">
        <v>3</v>
      </c>
      <c r="M25" s="23">
        <f t="shared" si="2"/>
        <v>114.83999999999999</v>
      </c>
      <c r="N25" s="16">
        <v>43.46</v>
      </c>
      <c r="O25" s="24">
        <f t="shared" si="5"/>
        <v>3.4799999999999995</v>
      </c>
      <c r="P25" s="5">
        <v>2100</v>
      </c>
      <c r="Q25" s="5">
        <v>20</v>
      </c>
      <c r="R25" s="5">
        <v>15</v>
      </c>
      <c r="S25" s="5">
        <v>0</v>
      </c>
      <c r="T25" s="5">
        <v>650</v>
      </c>
      <c r="U25" s="5">
        <v>54</v>
      </c>
      <c r="V25" s="5">
        <v>2014</v>
      </c>
      <c r="W25" s="14">
        <v>1968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6</v>
      </c>
      <c r="C26" s="5">
        <v>4</v>
      </c>
      <c r="D26" s="18">
        <f t="shared" si="0"/>
        <v>126.91999999999999</v>
      </c>
      <c r="E26" s="22">
        <v>11</v>
      </c>
      <c r="F26" s="22">
        <v>9</v>
      </c>
      <c r="G26" s="18">
        <f t="shared" si="1"/>
        <v>235.47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2"/>
        <v>118.32</v>
      </c>
      <c r="N26" s="16">
        <f t="shared" si="8"/>
        <v>40.080000000000041</v>
      </c>
      <c r="O26" s="24">
        <f t="shared" si="5"/>
        <v>3.4799999999999995</v>
      </c>
      <c r="P26" s="5">
        <v>2100</v>
      </c>
      <c r="Q26" s="5">
        <v>20</v>
      </c>
      <c r="R26" s="5">
        <v>15</v>
      </c>
      <c r="S26" s="5">
        <v>0</v>
      </c>
      <c r="T26" s="5">
        <v>650</v>
      </c>
      <c r="U26" s="5">
        <v>54</v>
      </c>
      <c r="V26" s="5">
        <v>2014</v>
      </c>
      <c r="W26" s="5">
        <v>1990</v>
      </c>
      <c r="X26" s="64" t="s">
        <v>28</v>
      </c>
      <c r="Y26" s="64"/>
      <c r="Z26" s="64"/>
      <c r="AA26" s="64"/>
      <c r="AB26" s="64"/>
      <c r="AC26" s="64"/>
      <c r="AD26" s="65">
        <f>D38+G38+J38</f>
        <v>452.57</v>
      </c>
      <c r="AE26" s="65"/>
    </row>
    <row r="27" spans="1:31" x14ac:dyDescent="0.2">
      <c r="A27" s="4">
        <f t="shared" si="7"/>
        <v>20</v>
      </c>
      <c r="B27" s="5">
        <v>6</v>
      </c>
      <c r="C27" s="5">
        <v>4</v>
      </c>
      <c r="D27" s="18">
        <f t="shared" si="0"/>
        <v>126.91999999999999</v>
      </c>
      <c r="E27" s="22">
        <v>13</v>
      </c>
      <c r="F27" s="22">
        <v>9</v>
      </c>
      <c r="G27" s="18">
        <f t="shared" si="1"/>
        <v>275.55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>IF(B27=0,0,(D27+G27)-(D26+G26))</f>
        <v>40.080000000000041</v>
      </c>
      <c r="O27" s="24">
        <f t="shared" si="5"/>
        <v>3.4799999999999995</v>
      </c>
      <c r="P27" s="5">
        <v>2100</v>
      </c>
      <c r="Q27" s="5">
        <v>20</v>
      </c>
      <c r="R27" s="5">
        <v>15</v>
      </c>
      <c r="S27" s="5">
        <v>0</v>
      </c>
      <c r="T27" s="5">
        <v>650</v>
      </c>
      <c r="U27" s="5">
        <v>54</v>
      </c>
      <c r="V27" s="5">
        <v>2014</v>
      </c>
      <c r="W27" s="5">
        <v>1971</v>
      </c>
      <c r="X27" s="66" t="s">
        <v>10</v>
      </c>
      <c r="Y27" s="66"/>
      <c r="Z27" s="66"/>
      <c r="AA27" s="66"/>
      <c r="AB27" s="66"/>
      <c r="AC27" s="66"/>
      <c r="AD27" s="67">
        <f>AE20</f>
        <v>1113.0550000000001</v>
      </c>
      <c r="AE27" s="67"/>
    </row>
    <row r="28" spans="1:31" x14ac:dyDescent="0.2">
      <c r="A28" s="4">
        <f t="shared" si="7"/>
        <v>21</v>
      </c>
      <c r="B28" s="5">
        <v>6</v>
      </c>
      <c r="C28" s="5">
        <v>4</v>
      </c>
      <c r="D28" s="18">
        <f t="shared" si="0"/>
        <v>126.91999999999999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2"/>
        <v>125.27999999999999</v>
      </c>
      <c r="N28" s="16">
        <f t="shared" si="8"/>
        <v>41.75</v>
      </c>
      <c r="O28" s="24">
        <f t="shared" si="5"/>
        <v>3.4799999999999995</v>
      </c>
      <c r="P28" s="5">
        <v>2100</v>
      </c>
      <c r="Q28" s="5">
        <v>20</v>
      </c>
      <c r="R28" s="5">
        <v>15</v>
      </c>
      <c r="S28" s="5">
        <v>0</v>
      </c>
      <c r="T28" s="5">
        <v>650</v>
      </c>
      <c r="U28" s="5">
        <v>54</v>
      </c>
      <c r="V28" s="5">
        <v>2014</v>
      </c>
      <c r="W28" s="5">
        <v>1964</v>
      </c>
      <c r="X28" s="66" t="s">
        <v>29</v>
      </c>
      <c r="Y28" s="66"/>
      <c r="Z28" s="66"/>
      <c r="AA28" s="66"/>
      <c r="AB28" s="66"/>
      <c r="AC28" s="66"/>
      <c r="AD28" s="67">
        <f>D8+G8+J8</f>
        <v>167</v>
      </c>
      <c r="AE28" s="67"/>
    </row>
    <row r="29" spans="1:31" x14ac:dyDescent="0.2">
      <c r="A29" s="4">
        <f t="shared" si="7"/>
        <v>22</v>
      </c>
      <c r="B29" s="5">
        <v>6</v>
      </c>
      <c r="C29" s="5">
        <v>4</v>
      </c>
      <c r="D29" s="18">
        <f t="shared" si="0"/>
        <v>126.91999999999999</v>
      </c>
      <c r="E29" s="22">
        <v>17</v>
      </c>
      <c r="F29" s="22">
        <v>10</v>
      </c>
      <c r="G29" s="18">
        <f t="shared" si="1"/>
        <v>357.38</v>
      </c>
      <c r="H29" s="3"/>
      <c r="I29" s="5"/>
      <c r="J29" s="18">
        <f t="shared" si="3"/>
        <v>0</v>
      </c>
      <c r="K29" s="22">
        <v>9</v>
      </c>
      <c r="L29" s="5">
        <v>4</v>
      </c>
      <c r="M29" s="23">
        <f t="shared" si="2"/>
        <v>129.91999999999999</v>
      </c>
      <c r="N29" s="16">
        <f t="shared" si="8"/>
        <v>40.079999999999927</v>
      </c>
      <c r="O29" s="24">
        <f t="shared" si="5"/>
        <v>4.6399999999999997</v>
      </c>
      <c r="P29" s="5">
        <v>2100</v>
      </c>
      <c r="Q29" s="5">
        <v>20</v>
      </c>
      <c r="R29" s="5">
        <v>15</v>
      </c>
      <c r="S29" s="5">
        <v>0</v>
      </c>
      <c r="T29" s="5">
        <v>650</v>
      </c>
      <c r="U29" s="5">
        <v>54</v>
      </c>
      <c r="V29" s="5">
        <v>2014</v>
      </c>
      <c r="W29" s="5">
        <v>1968</v>
      </c>
      <c r="X29" s="66" t="s">
        <v>8</v>
      </c>
      <c r="Y29" s="66"/>
      <c r="Z29" s="66"/>
      <c r="AA29" s="66"/>
      <c r="AB29" s="66"/>
      <c r="AC29" s="66"/>
      <c r="AD29" s="67">
        <f>AD26+AD27-AD28</f>
        <v>1398.625</v>
      </c>
      <c r="AE29" s="67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 t="shared" si="0"/>
        <v>136.94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9</v>
      </c>
      <c r="L30" s="5">
        <v>8</v>
      </c>
      <c r="M30" s="23">
        <f t="shared" si="2"/>
        <v>134.56</v>
      </c>
      <c r="N30" s="16">
        <f t="shared" si="8"/>
        <v>40.080000000000041</v>
      </c>
      <c r="O30" s="24">
        <f t="shared" si="5"/>
        <v>4.6399999999999997</v>
      </c>
      <c r="P30" s="5">
        <v>2100</v>
      </c>
      <c r="Q30" s="5">
        <v>20</v>
      </c>
      <c r="R30" s="5">
        <v>15</v>
      </c>
      <c r="S30" s="5">
        <v>0</v>
      </c>
      <c r="T30" s="5">
        <v>650</v>
      </c>
      <c r="U30" s="5">
        <v>54</v>
      </c>
      <c r="V30" s="5">
        <v>2014</v>
      </c>
      <c r="W30" s="5">
        <v>1952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1</v>
      </c>
      <c r="C31" s="5">
        <v>7</v>
      </c>
      <c r="D31" s="18">
        <f t="shared" si="0"/>
        <v>31.729999999999997</v>
      </c>
      <c r="E31" s="22">
        <v>8</v>
      </c>
      <c r="F31" s="22">
        <v>5</v>
      </c>
      <c r="G31" s="18">
        <f t="shared" si="1"/>
        <v>168.67</v>
      </c>
      <c r="H31" s="3"/>
      <c r="I31" s="5"/>
      <c r="J31" s="18">
        <f t="shared" si="3"/>
        <v>0</v>
      </c>
      <c r="K31" s="22">
        <v>10</v>
      </c>
      <c r="L31" s="5">
        <v>0</v>
      </c>
      <c r="M31" s="23">
        <f t="shared" si="2"/>
        <v>139.19999999999999</v>
      </c>
      <c r="N31" s="16">
        <v>41.75</v>
      </c>
      <c r="O31" s="24">
        <f t="shared" si="5"/>
        <v>4.6399999999999997</v>
      </c>
      <c r="P31" s="5">
        <v>2100</v>
      </c>
      <c r="Q31" s="5">
        <v>20</v>
      </c>
      <c r="R31" s="5">
        <v>15</v>
      </c>
      <c r="S31" s="5">
        <v>0</v>
      </c>
      <c r="T31" s="5">
        <v>650</v>
      </c>
      <c r="U31" s="5">
        <v>54</v>
      </c>
      <c r="V31" s="5">
        <v>2014</v>
      </c>
      <c r="W31" s="5">
        <v>1964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5</v>
      </c>
      <c r="D32" s="18">
        <f t="shared" si="0"/>
        <v>88.509999999999991</v>
      </c>
      <c r="E32" s="22">
        <v>7</v>
      </c>
      <c r="F32" s="22">
        <v>7</v>
      </c>
      <c r="G32" s="18">
        <f t="shared" si="1"/>
        <v>151.97</v>
      </c>
      <c r="H32" s="3"/>
      <c r="I32" s="5"/>
      <c r="J32" s="18">
        <f t="shared" si="3"/>
        <v>0</v>
      </c>
      <c r="K32" s="22">
        <v>10</v>
      </c>
      <c r="L32" s="5">
        <v>3</v>
      </c>
      <c r="M32" s="23">
        <f t="shared" si="2"/>
        <v>142.67999999999998</v>
      </c>
      <c r="N32" s="16">
        <f t="shared" ref="N32:N37" si="9">IF(B32=0,0,(D32+G32)-(D31+G31))</f>
        <v>40.080000000000013</v>
      </c>
      <c r="O32" s="24">
        <f t="shared" si="5"/>
        <v>3.4799999999999995</v>
      </c>
      <c r="P32" s="5">
        <v>2100</v>
      </c>
      <c r="Q32" s="5">
        <v>20</v>
      </c>
      <c r="R32" s="5">
        <v>15</v>
      </c>
      <c r="S32" s="5">
        <v>0</v>
      </c>
      <c r="T32" s="5">
        <v>650</v>
      </c>
      <c r="U32" s="5">
        <v>54</v>
      </c>
      <c r="V32" s="5">
        <v>2014</v>
      </c>
      <c r="W32" s="5">
        <v>1969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5</v>
      </c>
      <c r="D33" s="18">
        <f t="shared" si="0"/>
        <v>88.509999999999991</v>
      </c>
      <c r="E33" s="22">
        <v>9</v>
      </c>
      <c r="F33" s="22">
        <v>10</v>
      </c>
      <c r="G33" s="18">
        <f t="shared" si="1"/>
        <v>197.06</v>
      </c>
      <c r="H33" s="3"/>
      <c r="I33" s="5"/>
      <c r="J33" s="18">
        <f t="shared" si="3"/>
        <v>0</v>
      </c>
      <c r="K33" s="22">
        <v>10</v>
      </c>
      <c r="L33" s="5">
        <v>6</v>
      </c>
      <c r="M33" s="23">
        <f t="shared" si="2"/>
        <v>146.16</v>
      </c>
      <c r="N33" s="16">
        <f t="shared" si="9"/>
        <v>45.09</v>
      </c>
      <c r="O33" s="24">
        <f t="shared" si="5"/>
        <v>3.4799999999999995</v>
      </c>
      <c r="P33" s="5">
        <v>2100</v>
      </c>
      <c r="Q33" s="5">
        <v>20</v>
      </c>
      <c r="R33" s="5">
        <v>15</v>
      </c>
      <c r="S33" s="5">
        <v>0</v>
      </c>
      <c r="T33" s="5">
        <v>650</v>
      </c>
      <c r="U33" s="5">
        <v>54</v>
      </c>
      <c r="V33" s="5">
        <v>2014</v>
      </c>
      <c r="W33" s="5">
        <v>1976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5</v>
      </c>
      <c r="D34" s="18">
        <f t="shared" si="0"/>
        <v>88.509999999999991</v>
      </c>
      <c r="E34" s="22">
        <v>12</v>
      </c>
      <c r="F34" s="22">
        <v>0</v>
      </c>
      <c r="G34" s="18">
        <f t="shared" si="1"/>
        <v>240.48</v>
      </c>
      <c r="H34" s="3"/>
      <c r="I34" s="5"/>
      <c r="J34" s="18">
        <f t="shared" si="3"/>
        <v>0</v>
      </c>
      <c r="K34" s="22">
        <v>10</v>
      </c>
      <c r="L34" s="5">
        <v>9</v>
      </c>
      <c r="M34" s="23">
        <f t="shared" si="2"/>
        <v>149.63999999999999</v>
      </c>
      <c r="N34" s="16">
        <f t="shared" si="9"/>
        <v>43.420000000000016</v>
      </c>
      <c r="O34" s="24">
        <f t="shared" si="5"/>
        <v>3.4799999999999995</v>
      </c>
      <c r="P34" s="5">
        <v>2100</v>
      </c>
      <c r="Q34" s="5">
        <v>20</v>
      </c>
      <c r="R34" s="5">
        <v>15</v>
      </c>
      <c r="S34" s="5">
        <v>0</v>
      </c>
      <c r="T34" s="5">
        <v>650</v>
      </c>
      <c r="U34" s="5">
        <v>54</v>
      </c>
      <c r="V34" s="5">
        <v>2014</v>
      </c>
      <c r="W34" s="5">
        <v>1957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5</v>
      </c>
      <c r="D35" s="18">
        <f t="shared" si="0"/>
        <v>88.509999999999991</v>
      </c>
      <c r="E35" s="22">
        <v>14</v>
      </c>
      <c r="F35" s="22">
        <v>3</v>
      </c>
      <c r="G35" s="18">
        <f t="shared" si="1"/>
        <v>285.57</v>
      </c>
      <c r="H35" s="3"/>
      <c r="I35" s="5"/>
      <c r="J35" s="18">
        <f t="shared" si="3"/>
        <v>0</v>
      </c>
      <c r="K35" s="22">
        <v>11</v>
      </c>
      <c r="L35" s="5">
        <v>1</v>
      </c>
      <c r="M35" s="23">
        <f t="shared" si="2"/>
        <v>154.28</v>
      </c>
      <c r="N35" s="16">
        <f t="shared" si="9"/>
        <v>45.089999999999975</v>
      </c>
      <c r="O35" s="24">
        <f t="shared" si="5"/>
        <v>4.6399999999999997</v>
      </c>
      <c r="P35" s="5">
        <v>2100</v>
      </c>
      <c r="Q35" s="5">
        <v>20</v>
      </c>
      <c r="R35" s="5">
        <v>15</v>
      </c>
      <c r="S35" s="5">
        <v>0</v>
      </c>
      <c r="T35" s="5">
        <v>650</v>
      </c>
      <c r="U35" s="5">
        <v>53</v>
      </c>
      <c r="V35" s="5">
        <v>1995</v>
      </c>
      <c r="W35" s="5">
        <v>1918</v>
      </c>
      <c r="X35" s="10" t="s">
        <v>36</v>
      </c>
      <c r="Y35" s="10"/>
      <c r="Z35" s="78" t="s">
        <v>67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5</v>
      </c>
      <c r="D36" s="18">
        <f t="shared" si="0"/>
        <v>88.509999999999991</v>
      </c>
      <c r="E36" s="22">
        <v>16</v>
      </c>
      <c r="F36" s="22">
        <v>2</v>
      </c>
      <c r="G36" s="18">
        <f t="shared" si="1"/>
        <v>323.97999999999996</v>
      </c>
      <c r="H36" s="3"/>
      <c r="I36" s="5"/>
      <c r="J36" s="18">
        <f t="shared" si="3"/>
        <v>0</v>
      </c>
      <c r="K36" s="22">
        <v>11</v>
      </c>
      <c r="L36" s="5">
        <v>4</v>
      </c>
      <c r="M36" s="23">
        <f t="shared" si="2"/>
        <v>157.76</v>
      </c>
      <c r="N36" s="16">
        <f t="shared" si="9"/>
        <v>38.409999999999968</v>
      </c>
      <c r="O36" s="24">
        <f t="shared" si="5"/>
        <v>3.4799999999999995</v>
      </c>
      <c r="P36" s="5">
        <v>2100</v>
      </c>
      <c r="Q36" s="5">
        <v>20</v>
      </c>
      <c r="R36" s="5">
        <v>15</v>
      </c>
      <c r="S36" s="5">
        <v>0</v>
      </c>
      <c r="T36" s="5">
        <v>650</v>
      </c>
      <c r="U36" s="5">
        <v>51</v>
      </c>
      <c r="V36" s="5">
        <v>1957</v>
      </c>
      <c r="W36" s="5">
        <v>1887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5</v>
      </c>
      <c r="D37" s="18">
        <f t="shared" si="0"/>
        <v>88.509999999999991</v>
      </c>
      <c r="E37" s="22">
        <v>18</v>
      </c>
      <c r="F37" s="22">
        <v>2</v>
      </c>
      <c r="G37" s="18">
        <f t="shared" si="1"/>
        <v>364.06</v>
      </c>
      <c r="H37" s="3"/>
      <c r="I37" s="5"/>
      <c r="J37" s="18">
        <f t="shared" si="3"/>
        <v>0</v>
      </c>
      <c r="K37" s="22">
        <v>11</v>
      </c>
      <c r="L37" s="5">
        <v>7</v>
      </c>
      <c r="M37" s="23">
        <f t="shared" si="2"/>
        <v>161.23999999999998</v>
      </c>
      <c r="N37" s="16">
        <f t="shared" si="9"/>
        <v>40.080000000000041</v>
      </c>
      <c r="O37" s="24">
        <f t="shared" si="5"/>
        <v>3.4799999999999995</v>
      </c>
      <c r="P37" s="5">
        <v>2100</v>
      </c>
      <c r="Q37" s="5">
        <v>20</v>
      </c>
      <c r="R37" s="5">
        <v>15</v>
      </c>
      <c r="S37" s="5">
        <v>0</v>
      </c>
      <c r="T37" s="5">
        <v>660</v>
      </c>
      <c r="U37" s="5">
        <v>59</v>
      </c>
      <c r="V37" s="5">
        <v>2121</v>
      </c>
      <c r="W37" s="5">
        <v>2077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5</v>
      </c>
      <c r="D38" s="18">
        <f t="shared" si="0"/>
        <v>88.509999999999991</v>
      </c>
      <c r="E38" s="22">
        <v>18</v>
      </c>
      <c r="F38" s="22">
        <v>2</v>
      </c>
      <c r="G38" s="18">
        <f>((+E38*12)+F38)*1.67</f>
        <v>364.06</v>
      </c>
      <c r="H38" s="3"/>
      <c r="I38" s="5"/>
      <c r="J38" s="18">
        <f t="shared" si="3"/>
        <v>0</v>
      </c>
      <c r="K38" s="22">
        <v>11</v>
      </c>
      <c r="L38" s="5">
        <v>7</v>
      </c>
      <c r="M38" s="23">
        <f t="shared" si="2"/>
        <v>161.23999999999998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5</v>
      </c>
      <c r="D39" s="18">
        <f t="shared" si="0"/>
        <v>88.509999999999991</v>
      </c>
      <c r="E39" s="22">
        <v>10</v>
      </c>
      <c r="F39" s="22">
        <v>6</v>
      </c>
      <c r="G39" s="18">
        <f>((+E39*12)+F39)*1.67</f>
        <v>210.42</v>
      </c>
      <c r="H39" s="3"/>
      <c r="I39" s="5"/>
      <c r="J39" s="18">
        <f t="shared" si="3"/>
        <v>0</v>
      </c>
      <c r="K39" s="22">
        <v>11</v>
      </c>
      <c r="L39" s="5">
        <v>10</v>
      </c>
      <c r="M39" s="23">
        <f t="shared" si="2"/>
        <v>164.72</v>
      </c>
      <c r="N39" s="16">
        <v>40.08</v>
      </c>
      <c r="O39" s="24">
        <f t="shared" si="5"/>
        <v>3.4799999999999995</v>
      </c>
      <c r="P39" s="5">
        <v>2050</v>
      </c>
      <c r="Q39" s="5">
        <v>20</v>
      </c>
      <c r="R39" s="5">
        <v>15</v>
      </c>
      <c r="S39" s="5">
        <v>0</v>
      </c>
      <c r="T39" s="5">
        <v>660</v>
      </c>
      <c r="U39" s="5">
        <v>58</v>
      </c>
      <c r="V39" s="5">
        <v>2103</v>
      </c>
      <c r="W39" s="5">
        <v>2065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1257.5499999999997</v>
      </c>
      <c r="O40" s="21">
        <f>SUM(O9:O39)</f>
        <v>104.4</v>
      </c>
      <c r="U40" s="15" t="s">
        <v>25</v>
      </c>
      <c r="V40" s="21">
        <f>SUM(V9:V39)</f>
        <v>59592</v>
      </c>
      <c r="W40" s="21">
        <f>SUM(W9:W39)</f>
        <v>58330</v>
      </c>
      <c r="X40" s="75" t="s">
        <v>37</v>
      </c>
      <c r="Y40" s="76"/>
      <c r="Z40" s="77" t="s">
        <v>59</v>
      </c>
      <c r="AA40" s="77"/>
      <c r="AB40" s="77"/>
      <c r="AC40" s="77"/>
      <c r="AD40" s="77"/>
      <c r="AE40" s="77"/>
    </row>
    <row r="41" spans="1:31" x14ac:dyDescent="0.2">
      <c r="I41" t="s">
        <v>42</v>
      </c>
      <c r="N41" s="20">
        <f>SUM(March!N42)</f>
        <v>1581.4899999999998</v>
      </c>
      <c r="O41" s="20">
        <f>SUM(March!O42)</f>
        <v>257.52</v>
      </c>
      <c r="Q41" t="s">
        <v>42</v>
      </c>
      <c r="V41" s="20">
        <f>SUM(March!V42)</f>
        <v>56883</v>
      </c>
      <c r="W41" s="20">
        <f>SUM(March!W42)</f>
        <v>55387</v>
      </c>
    </row>
    <row r="42" spans="1:31" x14ac:dyDescent="0.2">
      <c r="K42" t="s">
        <v>43</v>
      </c>
      <c r="N42" s="20">
        <f>N40+N41</f>
        <v>2839.0399999999995</v>
      </c>
      <c r="O42" s="20">
        <f>O40+O41</f>
        <v>361.91999999999996</v>
      </c>
      <c r="T42" t="s">
        <v>43</v>
      </c>
      <c r="V42" s="20">
        <f>V40+V41</f>
        <v>116475</v>
      </c>
      <c r="W42" s="20">
        <f>W40+W41</f>
        <v>113717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51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5</v>
      </c>
      <c r="D8" s="18">
        <f t="shared" ref="D8:D39" si="0">((+B8*12)+C8)*1.67</f>
        <v>88.509999999999991</v>
      </c>
      <c r="E8" s="22">
        <v>10</v>
      </c>
      <c r="F8" s="22">
        <v>6</v>
      </c>
      <c r="G8" s="18">
        <f t="shared" ref="G8:G37" si="1">((+E8*12)+F8)*1.67</f>
        <v>210.42</v>
      </c>
      <c r="H8" s="3"/>
      <c r="I8" s="3"/>
      <c r="J8" s="18">
        <f>((+H8*12)+I8)*1.67</f>
        <v>0</v>
      </c>
      <c r="K8" s="22">
        <v>11</v>
      </c>
      <c r="L8" s="22">
        <v>10</v>
      </c>
      <c r="M8" s="23">
        <f t="shared" ref="M8:M39" si="2">((+K8*12)+L8)*1.16</f>
        <v>164.72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5</v>
      </c>
      <c r="D9" s="18">
        <f t="shared" si="0"/>
        <v>88.509999999999991</v>
      </c>
      <c r="E9" s="22">
        <v>12</v>
      </c>
      <c r="F9" s="22">
        <v>9</v>
      </c>
      <c r="G9" s="18">
        <f t="shared" si="1"/>
        <v>255.51</v>
      </c>
      <c r="H9" s="3"/>
      <c r="I9" s="5"/>
      <c r="J9" s="18">
        <f t="shared" ref="J9:J39" si="3">((+H9*12)+I9)*1.67</f>
        <v>0</v>
      </c>
      <c r="K9" s="22">
        <v>3</v>
      </c>
      <c r="L9" s="5">
        <v>2</v>
      </c>
      <c r="M9" s="23">
        <f t="shared" si="2"/>
        <v>44.08</v>
      </c>
      <c r="N9" s="16">
        <f t="shared" ref="N9:N22" si="4">IF(B9=0,0,(D9+G9)-(D8+G8))</f>
        <v>45.090000000000032</v>
      </c>
      <c r="O9" s="24">
        <v>3.48</v>
      </c>
      <c r="P9" s="5">
        <v>2050</v>
      </c>
      <c r="Q9" s="5">
        <v>20</v>
      </c>
      <c r="R9" s="5">
        <v>15</v>
      </c>
      <c r="S9" s="5">
        <v>0</v>
      </c>
      <c r="T9" s="5">
        <v>660</v>
      </c>
      <c r="U9" s="5">
        <v>56</v>
      </c>
      <c r="V9" s="5">
        <v>2067</v>
      </c>
      <c r="W9" s="5">
        <v>2013</v>
      </c>
      <c r="X9" s="6">
        <v>43596</v>
      </c>
      <c r="Y9" s="5">
        <v>2</v>
      </c>
      <c r="Z9" s="5">
        <v>677578</v>
      </c>
      <c r="AA9" s="5">
        <v>19</v>
      </c>
      <c r="AB9" s="5">
        <v>4</v>
      </c>
      <c r="AC9" s="5">
        <v>9</v>
      </c>
      <c r="AD9" s="5">
        <v>9</v>
      </c>
      <c r="AE9" s="17">
        <f>(((+AA9*12)+AB9)*1.67)-(((AC9*12)+AD9)*1.67)</f>
        <v>192.05</v>
      </c>
    </row>
    <row r="10" spans="1:31" x14ac:dyDescent="0.2">
      <c r="A10" s="4">
        <f t="shared" ref="A10:A36" si="5">SUM(A9+1)</f>
        <v>3</v>
      </c>
      <c r="B10" s="5">
        <v>4</v>
      </c>
      <c r="C10" s="5">
        <v>5</v>
      </c>
      <c r="D10" s="18">
        <f t="shared" si="0"/>
        <v>88.509999999999991</v>
      </c>
      <c r="E10" s="22">
        <v>15</v>
      </c>
      <c r="F10" s="22">
        <v>0</v>
      </c>
      <c r="G10" s="18">
        <f t="shared" si="1"/>
        <v>300.59999999999997</v>
      </c>
      <c r="H10" s="3"/>
      <c r="I10" s="5"/>
      <c r="J10" s="18">
        <f t="shared" si="3"/>
        <v>0</v>
      </c>
      <c r="K10" s="22">
        <v>3</v>
      </c>
      <c r="L10" s="5">
        <v>5</v>
      </c>
      <c r="M10" s="23">
        <f t="shared" si="2"/>
        <v>47.559999999999995</v>
      </c>
      <c r="N10" s="16">
        <f t="shared" si="4"/>
        <v>45.089999999999975</v>
      </c>
      <c r="O10" s="24">
        <f>(((K10*12)+L10)-((K9*12)+L9))*K$6</f>
        <v>3.4799999999999995</v>
      </c>
      <c r="P10" s="5">
        <v>2050</v>
      </c>
      <c r="Q10" s="5">
        <v>20</v>
      </c>
      <c r="R10" s="5">
        <v>15</v>
      </c>
      <c r="S10" s="5">
        <v>0</v>
      </c>
      <c r="T10" s="5">
        <v>660</v>
      </c>
      <c r="U10" s="5">
        <v>58</v>
      </c>
      <c r="V10" s="5">
        <v>2103</v>
      </c>
      <c r="W10" s="5">
        <v>2048</v>
      </c>
      <c r="X10" s="6">
        <v>43597</v>
      </c>
      <c r="Y10" s="5">
        <v>1</v>
      </c>
      <c r="Z10" s="5">
        <v>678137</v>
      </c>
      <c r="AA10" s="5">
        <v>19</v>
      </c>
      <c r="AB10" s="5">
        <v>4</v>
      </c>
      <c r="AC10" s="5">
        <v>9</v>
      </c>
      <c r="AD10" s="5">
        <v>9</v>
      </c>
      <c r="AE10" s="17">
        <f t="shared" ref="AE10:AE19" si="6">(((+AA10*12)+AB10)*1.67)-(((AC10*12)+AD10)*1.67)</f>
        <v>192.05</v>
      </c>
    </row>
    <row r="11" spans="1:31" x14ac:dyDescent="0.2">
      <c r="A11" s="4">
        <f t="shared" si="5"/>
        <v>4</v>
      </c>
      <c r="B11" s="5">
        <v>4</v>
      </c>
      <c r="C11" s="5">
        <v>5</v>
      </c>
      <c r="D11" s="18">
        <f t="shared" si="0"/>
        <v>88.509999999999991</v>
      </c>
      <c r="E11" s="22">
        <v>17</v>
      </c>
      <c r="F11" s="22">
        <v>2</v>
      </c>
      <c r="G11" s="18">
        <f t="shared" si="1"/>
        <v>344.02</v>
      </c>
      <c r="H11" s="3"/>
      <c r="I11" s="5"/>
      <c r="J11" s="18">
        <f t="shared" si="3"/>
        <v>0</v>
      </c>
      <c r="K11" s="22">
        <v>3</v>
      </c>
      <c r="L11" s="5">
        <v>9</v>
      </c>
      <c r="M11" s="23">
        <f t="shared" si="2"/>
        <v>52.199999999999996</v>
      </c>
      <c r="N11" s="16">
        <f t="shared" si="4"/>
        <v>43.420000000000016</v>
      </c>
      <c r="O11" s="24">
        <f t="shared" ref="O11:O31" si="7">(((K11*12)+L11)-((K10*12)+L10))*K$6</f>
        <v>4.6399999999999997</v>
      </c>
      <c r="P11" s="5">
        <v>2050</v>
      </c>
      <c r="Q11" s="5">
        <v>20</v>
      </c>
      <c r="R11" s="5">
        <v>15</v>
      </c>
      <c r="S11" s="5">
        <v>0</v>
      </c>
      <c r="T11" s="5">
        <v>660</v>
      </c>
      <c r="U11" s="5">
        <v>54</v>
      </c>
      <c r="V11" s="5">
        <v>2019</v>
      </c>
      <c r="W11" s="5">
        <v>2061</v>
      </c>
      <c r="X11" s="6">
        <v>43598</v>
      </c>
      <c r="Y11" s="5">
        <v>1</v>
      </c>
      <c r="Z11" s="5">
        <v>678469</v>
      </c>
      <c r="AA11" s="5">
        <v>11</v>
      </c>
      <c r="AB11" s="5">
        <v>2</v>
      </c>
      <c r="AC11" s="5">
        <v>1</v>
      </c>
      <c r="AD11" s="5">
        <v>7</v>
      </c>
      <c r="AE11" s="17">
        <f t="shared" si="6"/>
        <v>192.05</v>
      </c>
    </row>
    <row r="12" spans="1:31" x14ac:dyDescent="0.2">
      <c r="A12" s="4">
        <f t="shared" si="5"/>
        <v>5</v>
      </c>
      <c r="B12" s="5">
        <v>4</v>
      </c>
      <c r="C12" s="5">
        <v>8</v>
      </c>
      <c r="D12" s="18">
        <f t="shared" si="0"/>
        <v>93.52</v>
      </c>
      <c r="E12" s="22">
        <v>19</v>
      </c>
      <c r="F12" s="22">
        <v>3</v>
      </c>
      <c r="G12" s="18">
        <f t="shared" si="1"/>
        <v>385.77</v>
      </c>
      <c r="H12" s="3"/>
      <c r="I12" s="5"/>
      <c r="J12" s="18">
        <f t="shared" si="3"/>
        <v>0</v>
      </c>
      <c r="K12" s="22">
        <v>4</v>
      </c>
      <c r="L12" s="5">
        <v>1</v>
      </c>
      <c r="M12" s="23">
        <f t="shared" si="2"/>
        <v>56.839999999999996</v>
      </c>
      <c r="N12" s="16">
        <f>IF(B12=0,0,(D12+G12)-(D11+G11))</f>
        <v>46.759999999999991</v>
      </c>
      <c r="O12" s="24">
        <f t="shared" si="7"/>
        <v>4.6399999999999997</v>
      </c>
      <c r="P12" s="5">
        <v>2050</v>
      </c>
      <c r="Q12" s="5">
        <v>20</v>
      </c>
      <c r="R12" s="5">
        <v>15</v>
      </c>
      <c r="S12" s="5">
        <v>0</v>
      </c>
      <c r="T12" s="5">
        <v>660</v>
      </c>
      <c r="U12" s="5">
        <v>56</v>
      </c>
      <c r="V12" s="5">
        <v>2067</v>
      </c>
      <c r="W12" s="5">
        <v>2018</v>
      </c>
      <c r="X12" s="6">
        <v>43598</v>
      </c>
      <c r="Y12" s="5">
        <v>2</v>
      </c>
      <c r="Z12" s="5">
        <v>678470</v>
      </c>
      <c r="AA12" s="5">
        <v>11</v>
      </c>
      <c r="AB12" s="5">
        <v>9</v>
      </c>
      <c r="AC12" s="5">
        <v>2</v>
      </c>
      <c r="AD12" s="5">
        <v>2</v>
      </c>
      <c r="AE12" s="17">
        <f t="shared" si="6"/>
        <v>192.05</v>
      </c>
    </row>
    <row r="13" spans="1:31" x14ac:dyDescent="0.2">
      <c r="A13" s="4">
        <f t="shared" si="5"/>
        <v>6</v>
      </c>
      <c r="B13" s="5">
        <v>6</v>
      </c>
      <c r="C13" s="5">
        <v>10</v>
      </c>
      <c r="D13" s="18">
        <f t="shared" si="0"/>
        <v>136.94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4</v>
      </c>
      <c r="M13" s="23">
        <f t="shared" si="2"/>
        <v>60.319999999999993</v>
      </c>
      <c r="N13" s="16">
        <f t="shared" si="4"/>
        <v>45.090000000000032</v>
      </c>
      <c r="O13" s="24">
        <f t="shared" si="7"/>
        <v>3.4799999999999995</v>
      </c>
      <c r="P13" s="5">
        <v>2050</v>
      </c>
      <c r="Q13" s="5">
        <v>20</v>
      </c>
      <c r="R13" s="5">
        <v>15</v>
      </c>
      <c r="S13" s="5">
        <v>0</v>
      </c>
      <c r="T13" s="5">
        <v>660</v>
      </c>
      <c r="U13" s="5">
        <v>52</v>
      </c>
      <c r="V13" s="5">
        <v>1992</v>
      </c>
      <c r="W13" s="5">
        <v>1946</v>
      </c>
      <c r="X13" s="6">
        <v>43614</v>
      </c>
      <c r="Y13" s="5">
        <v>2</v>
      </c>
      <c r="Z13" s="5">
        <v>683882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6"/>
        <v>192.05</v>
      </c>
    </row>
    <row r="14" spans="1:31" x14ac:dyDescent="0.2">
      <c r="A14" s="4">
        <f t="shared" si="5"/>
        <v>7</v>
      </c>
      <c r="B14" s="5">
        <v>9</v>
      </c>
      <c r="C14" s="5">
        <v>0</v>
      </c>
      <c r="D14" s="18">
        <f t="shared" si="0"/>
        <v>180.35999999999999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4</v>
      </c>
      <c r="L14" s="5">
        <v>7</v>
      </c>
      <c r="M14" s="23">
        <f t="shared" si="2"/>
        <v>63.8</v>
      </c>
      <c r="N14" s="16">
        <f t="shared" si="4"/>
        <v>43.419999999999959</v>
      </c>
      <c r="O14" s="24">
        <f t="shared" si="7"/>
        <v>3.4799999999999995</v>
      </c>
      <c r="P14" s="5">
        <v>2050</v>
      </c>
      <c r="Q14" s="5">
        <v>20</v>
      </c>
      <c r="R14" s="5">
        <v>15</v>
      </c>
      <c r="S14" s="5">
        <v>0</v>
      </c>
      <c r="T14" s="5">
        <v>660</v>
      </c>
      <c r="U14" s="5">
        <v>52</v>
      </c>
      <c r="V14" s="5">
        <v>1992</v>
      </c>
      <c r="W14" s="5">
        <v>1904</v>
      </c>
      <c r="X14" s="6">
        <v>43617</v>
      </c>
      <c r="Y14" s="5">
        <v>2</v>
      </c>
      <c r="Z14" s="5">
        <v>684796</v>
      </c>
      <c r="AA14" s="5">
        <v>13</v>
      </c>
      <c r="AB14" s="5">
        <v>2</v>
      </c>
      <c r="AC14" s="5">
        <v>3</v>
      </c>
      <c r="AD14" s="5">
        <v>6</v>
      </c>
      <c r="AE14" s="17">
        <f t="shared" si="6"/>
        <v>193.72000000000003</v>
      </c>
    </row>
    <row r="15" spans="1:31" x14ac:dyDescent="0.2">
      <c r="A15" s="4">
        <f t="shared" si="5"/>
        <v>8</v>
      </c>
      <c r="B15" s="5">
        <v>11</v>
      </c>
      <c r="C15" s="5">
        <v>0</v>
      </c>
      <c r="D15" s="18">
        <f t="shared" si="0"/>
        <v>220.44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4</v>
      </c>
      <c r="L15" s="5">
        <v>10</v>
      </c>
      <c r="M15" s="23">
        <f t="shared" si="2"/>
        <v>67.28</v>
      </c>
      <c r="N15" s="16">
        <f t="shared" si="4"/>
        <v>40.080000000000041</v>
      </c>
      <c r="O15" s="24">
        <f t="shared" si="7"/>
        <v>3.4799999999999995</v>
      </c>
      <c r="P15" s="5">
        <v>2050</v>
      </c>
      <c r="Q15" s="5">
        <v>20</v>
      </c>
      <c r="R15" s="5">
        <v>15</v>
      </c>
      <c r="S15" s="5">
        <v>0</v>
      </c>
      <c r="T15" s="5">
        <v>650</v>
      </c>
      <c r="U15" s="5">
        <v>53</v>
      </c>
      <c r="V15" s="5">
        <v>1995</v>
      </c>
      <c r="W15" s="5">
        <v>1925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13</v>
      </c>
      <c r="C16" s="5">
        <v>6</v>
      </c>
      <c r="D16" s="18">
        <f t="shared" si="0"/>
        <v>270.53999999999996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5</v>
      </c>
      <c r="L16" s="5">
        <v>1</v>
      </c>
      <c r="M16" s="23">
        <f t="shared" si="2"/>
        <v>70.759999999999991</v>
      </c>
      <c r="N16" s="16">
        <f t="shared" si="4"/>
        <v>50.100000000000023</v>
      </c>
      <c r="O16" s="24">
        <f t="shared" si="7"/>
        <v>3.4799999999999995</v>
      </c>
      <c r="P16" s="5">
        <v>2050</v>
      </c>
      <c r="Q16" s="5">
        <v>20</v>
      </c>
      <c r="R16" s="5">
        <v>15</v>
      </c>
      <c r="S16" s="5">
        <v>0</v>
      </c>
      <c r="T16" s="5">
        <v>630</v>
      </c>
      <c r="U16" s="5">
        <v>54</v>
      </c>
      <c r="V16" s="5">
        <v>1983</v>
      </c>
      <c r="W16" s="5">
        <v>1937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3"/>
        <v>0</v>
      </c>
      <c r="K17" s="22">
        <v>5</v>
      </c>
      <c r="L17" s="5">
        <v>4</v>
      </c>
      <c r="M17" s="23">
        <f t="shared" si="2"/>
        <v>74.239999999999995</v>
      </c>
      <c r="N17" s="16">
        <f t="shared" si="4"/>
        <v>40.079999999999927</v>
      </c>
      <c r="O17" s="24">
        <f t="shared" si="7"/>
        <v>3.4799999999999995</v>
      </c>
      <c r="P17" s="5">
        <v>2050</v>
      </c>
      <c r="Q17" s="5">
        <v>20</v>
      </c>
      <c r="R17" s="5">
        <v>15</v>
      </c>
      <c r="S17" s="5">
        <v>0</v>
      </c>
      <c r="T17" s="5">
        <v>630</v>
      </c>
      <c r="U17" s="5">
        <v>54</v>
      </c>
      <c r="V17" s="5">
        <v>1983</v>
      </c>
      <c r="W17" s="5">
        <v>1942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17</v>
      </c>
      <c r="C18" s="5">
        <v>6</v>
      </c>
      <c r="D18" s="18">
        <f t="shared" si="0"/>
        <v>350.7</v>
      </c>
      <c r="E18" s="22">
        <v>10</v>
      </c>
      <c r="F18" s="22">
        <v>0</v>
      </c>
      <c r="G18" s="18">
        <f t="shared" si="1"/>
        <v>200.39999999999998</v>
      </c>
      <c r="H18" s="3"/>
      <c r="I18" s="5"/>
      <c r="J18" s="18">
        <f t="shared" si="3"/>
        <v>0</v>
      </c>
      <c r="K18" s="22">
        <v>5</v>
      </c>
      <c r="L18" s="5">
        <v>6</v>
      </c>
      <c r="M18" s="23">
        <f t="shared" si="2"/>
        <v>76.559999999999988</v>
      </c>
      <c r="N18" s="16">
        <v>40.08</v>
      </c>
      <c r="O18" s="24">
        <f t="shared" si="7"/>
        <v>2.3199999999999998</v>
      </c>
      <c r="P18" s="5">
        <v>2025</v>
      </c>
      <c r="Q18" s="5">
        <v>20</v>
      </c>
      <c r="R18" s="5">
        <v>15</v>
      </c>
      <c r="S18" s="5">
        <v>0</v>
      </c>
      <c r="T18" s="5">
        <v>630</v>
      </c>
      <c r="U18" s="5">
        <v>53</v>
      </c>
      <c r="V18" s="5">
        <v>1964</v>
      </c>
      <c r="W18" s="5">
        <v>1927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19</v>
      </c>
      <c r="C19" s="5">
        <v>4</v>
      </c>
      <c r="D19" s="18">
        <f t="shared" si="0"/>
        <v>387.44</v>
      </c>
      <c r="E19" s="22">
        <v>10</v>
      </c>
      <c r="F19" s="22">
        <v>3</v>
      </c>
      <c r="G19" s="18">
        <f t="shared" si="1"/>
        <v>205.41</v>
      </c>
      <c r="H19" s="3"/>
      <c r="I19" s="5"/>
      <c r="J19" s="18">
        <f t="shared" si="3"/>
        <v>0</v>
      </c>
      <c r="K19" s="22">
        <v>5</v>
      </c>
      <c r="L19" s="5">
        <v>9</v>
      </c>
      <c r="M19" s="23">
        <f t="shared" si="2"/>
        <v>80.039999999999992</v>
      </c>
      <c r="N19" s="16">
        <f t="shared" si="4"/>
        <v>41.750000000000114</v>
      </c>
      <c r="O19" s="24">
        <f t="shared" si="7"/>
        <v>3.4799999999999995</v>
      </c>
      <c r="P19" s="5">
        <v>2025</v>
      </c>
      <c r="Q19" s="5">
        <v>20</v>
      </c>
      <c r="R19" s="5">
        <v>15</v>
      </c>
      <c r="S19" s="5">
        <v>0</v>
      </c>
      <c r="T19" s="5">
        <v>630</v>
      </c>
      <c r="U19" s="5">
        <v>52</v>
      </c>
      <c r="V19" s="5">
        <v>1946</v>
      </c>
      <c r="W19" s="5">
        <v>1903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11</v>
      </c>
      <c r="C20" s="5">
        <v>2</v>
      </c>
      <c r="D20" s="18">
        <f t="shared" si="0"/>
        <v>223.78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v>41.75</v>
      </c>
      <c r="O20" s="24">
        <f t="shared" si="7"/>
        <v>3.4799999999999995</v>
      </c>
      <c r="P20" s="5">
        <v>2000</v>
      </c>
      <c r="Q20" s="5">
        <v>20</v>
      </c>
      <c r="R20" s="5">
        <v>15</v>
      </c>
      <c r="S20" s="5">
        <v>0</v>
      </c>
      <c r="T20" s="5">
        <v>630</v>
      </c>
      <c r="U20" s="5">
        <v>52</v>
      </c>
      <c r="V20" s="5">
        <v>1946</v>
      </c>
      <c r="W20" s="13">
        <v>1896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1153.97</v>
      </c>
    </row>
    <row r="21" spans="1:31" x14ac:dyDescent="0.2">
      <c r="A21" s="4">
        <f t="shared" si="5"/>
        <v>14</v>
      </c>
      <c r="B21" s="5">
        <v>1</v>
      </c>
      <c r="C21" s="5">
        <v>7</v>
      </c>
      <c r="D21" s="18">
        <f t="shared" si="0"/>
        <v>31.729999999999997</v>
      </c>
      <c r="E21" s="22">
        <v>3</v>
      </c>
      <c r="F21" s="22">
        <v>4</v>
      </c>
      <c r="G21" s="18">
        <f t="shared" si="1"/>
        <v>66.8</v>
      </c>
      <c r="H21" s="3"/>
      <c r="I21" s="5"/>
      <c r="J21" s="18">
        <f t="shared" si="3"/>
        <v>0</v>
      </c>
      <c r="K21" s="22">
        <v>6</v>
      </c>
      <c r="L21" s="5">
        <v>3</v>
      </c>
      <c r="M21" s="23">
        <f t="shared" si="2"/>
        <v>87</v>
      </c>
      <c r="N21" s="16">
        <v>36.74</v>
      </c>
      <c r="O21" s="24">
        <f t="shared" si="7"/>
        <v>3.4799999999999995</v>
      </c>
      <c r="P21" s="5">
        <v>2000</v>
      </c>
      <c r="Q21" s="5">
        <v>20</v>
      </c>
      <c r="R21" s="5">
        <v>15</v>
      </c>
      <c r="S21" s="7">
        <v>0</v>
      </c>
      <c r="T21" s="5">
        <v>630</v>
      </c>
      <c r="U21" s="5">
        <v>52</v>
      </c>
      <c r="V21" s="5">
        <v>1946</v>
      </c>
      <c r="W21" s="5">
        <v>1889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1</v>
      </c>
      <c r="C22" s="5">
        <v>7</v>
      </c>
      <c r="D22" s="18">
        <f t="shared" si="0"/>
        <v>31.729999999999997</v>
      </c>
      <c r="E22" s="22">
        <v>5</v>
      </c>
      <c r="F22" s="22">
        <v>6</v>
      </c>
      <c r="G22" s="18">
        <f t="shared" si="1"/>
        <v>110.22</v>
      </c>
      <c r="H22" s="3"/>
      <c r="I22" s="5"/>
      <c r="J22" s="18">
        <f t="shared" si="3"/>
        <v>0</v>
      </c>
      <c r="K22" s="22">
        <v>6</v>
      </c>
      <c r="L22" s="5">
        <v>6</v>
      </c>
      <c r="M22" s="23">
        <f t="shared" si="2"/>
        <v>90.47999999999999</v>
      </c>
      <c r="N22" s="16">
        <f t="shared" si="4"/>
        <v>43.419999999999987</v>
      </c>
      <c r="O22" s="24">
        <f t="shared" si="7"/>
        <v>3.4799999999999995</v>
      </c>
      <c r="P22" s="5">
        <v>2000</v>
      </c>
      <c r="Q22" s="5">
        <v>20</v>
      </c>
      <c r="R22" s="5">
        <v>15</v>
      </c>
      <c r="S22" s="5">
        <v>0</v>
      </c>
      <c r="T22" s="5">
        <v>640</v>
      </c>
      <c r="U22" s="5">
        <v>61</v>
      </c>
      <c r="V22" s="5">
        <v>2124</v>
      </c>
      <c r="W22" s="5">
        <v>2079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</v>
      </c>
      <c r="C23" s="5">
        <v>7</v>
      </c>
      <c r="D23" s="18">
        <f t="shared" si="0"/>
        <v>31.729999999999997</v>
      </c>
      <c r="E23" s="22">
        <v>7</v>
      </c>
      <c r="F23" s="22">
        <v>9</v>
      </c>
      <c r="G23" s="18">
        <f t="shared" si="1"/>
        <v>155.31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2"/>
        <v>93.96</v>
      </c>
      <c r="N23" s="16">
        <f>IF(B23=0,0,(D23+G23)-(D22+G22))</f>
        <v>45.09</v>
      </c>
      <c r="O23" s="24">
        <f t="shared" si="7"/>
        <v>3.4799999999999995</v>
      </c>
      <c r="P23" s="5">
        <v>2000</v>
      </c>
      <c r="Q23" s="5">
        <v>20</v>
      </c>
      <c r="R23" s="5">
        <v>15</v>
      </c>
      <c r="S23" s="5">
        <v>0</v>
      </c>
      <c r="T23" s="5">
        <v>640</v>
      </c>
      <c r="U23" s="5">
        <v>60</v>
      </c>
      <c r="V23" s="5">
        <v>2107</v>
      </c>
      <c r="W23" s="5">
        <v>2059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</v>
      </c>
      <c r="C24" s="5">
        <v>7</v>
      </c>
      <c r="D24" s="18">
        <f t="shared" si="0"/>
        <v>31.729999999999997</v>
      </c>
      <c r="E24" s="22">
        <v>9</v>
      </c>
      <c r="F24" s="22">
        <v>11</v>
      </c>
      <c r="G24" s="18">
        <f t="shared" si="1"/>
        <v>198.73</v>
      </c>
      <c r="H24" s="3"/>
      <c r="I24" s="5"/>
      <c r="J24" s="18">
        <f t="shared" si="3"/>
        <v>0</v>
      </c>
      <c r="K24" s="22">
        <v>7</v>
      </c>
      <c r="L24" s="5">
        <v>0</v>
      </c>
      <c r="M24" s="23">
        <f t="shared" si="2"/>
        <v>97.44</v>
      </c>
      <c r="N24" s="16">
        <f t="shared" ref="N24:N30" si="8">IF(B24=0,0,(D24+G24)-(D23+G23))</f>
        <v>43.419999999999987</v>
      </c>
      <c r="O24" s="24">
        <f t="shared" si="7"/>
        <v>3.4799999999999995</v>
      </c>
      <c r="P24" s="5">
        <v>1975</v>
      </c>
      <c r="Q24" s="5">
        <v>20</v>
      </c>
      <c r="R24" s="5">
        <v>15</v>
      </c>
      <c r="S24" s="5">
        <v>0</v>
      </c>
      <c r="T24" s="5">
        <v>640</v>
      </c>
      <c r="U24" s="5">
        <v>60</v>
      </c>
      <c r="V24" s="5">
        <v>2107</v>
      </c>
      <c r="W24" s="5">
        <v>2050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</v>
      </c>
      <c r="C25" s="5">
        <v>7</v>
      </c>
      <c r="D25" s="18">
        <f t="shared" si="0"/>
        <v>31.729999999999997</v>
      </c>
      <c r="E25" s="22">
        <v>12</v>
      </c>
      <c r="F25" s="22">
        <v>0</v>
      </c>
      <c r="G25" s="18">
        <f t="shared" si="1"/>
        <v>240.48</v>
      </c>
      <c r="H25" s="3"/>
      <c r="I25" s="5"/>
      <c r="J25" s="18">
        <f t="shared" si="3"/>
        <v>0</v>
      </c>
      <c r="K25" s="22">
        <v>7</v>
      </c>
      <c r="L25" s="5">
        <v>3</v>
      </c>
      <c r="M25" s="23">
        <f t="shared" si="2"/>
        <v>100.91999999999999</v>
      </c>
      <c r="N25" s="16">
        <f t="shared" si="8"/>
        <v>41.75</v>
      </c>
      <c r="O25" s="24">
        <f t="shared" si="7"/>
        <v>3.4799999999999995</v>
      </c>
      <c r="P25" s="5">
        <v>1975</v>
      </c>
      <c r="Q25" s="5">
        <v>20</v>
      </c>
      <c r="R25" s="5">
        <v>15</v>
      </c>
      <c r="S25" s="5">
        <v>0</v>
      </c>
      <c r="T25" s="5">
        <v>640</v>
      </c>
      <c r="U25" s="5">
        <v>59</v>
      </c>
      <c r="V25" s="5">
        <v>2089</v>
      </c>
      <c r="W25" s="14">
        <v>2042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1</v>
      </c>
      <c r="C26" s="5">
        <v>7</v>
      </c>
      <c r="D26" s="18">
        <f t="shared" si="0"/>
        <v>31.729999999999997</v>
      </c>
      <c r="E26" s="22">
        <v>14</v>
      </c>
      <c r="F26" s="22">
        <v>1</v>
      </c>
      <c r="G26" s="18">
        <f t="shared" si="1"/>
        <v>282.22999999999996</v>
      </c>
      <c r="H26" s="3"/>
      <c r="I26" s="5"/>
      <c r="J26" s="18">
        <f t="shared" si="3"/>
        <v>0</v>
      </c>
      <c r="K26" s="22">
        <v>7</v>
      </c>
      <c r="L26" s="5">
        <v>6</v>
      </c>
      <c r="M26" s="23">
        <f t="shared" si="2"/>
        <v>104.39999999999999</v>
      </c>
      <c r="N26" s="16">
        <f t="shared" si="8"/>
        <v>41.75</v>
      </c>
      <c r="O26" s="24">
        <f t="shared" si="7"/>
        <v>3.4799999999999995</v>
      </c>
      <c r="P26" s="5">
        <v>1975</v>
      </c>
      <c r="Q26" s="5">
        <v>20</v>
      </c>
      <c r="R26" s="5">
        <v>15</v>
      </c>
      <c r="S26" s="5">
        <v>0</v>
      </c>
      <c r="T26" s="5">
        <v>640</v>
      </c>
      <c r="U26" s="5">
        <v>59</v>
      </c>
      <c r="V26" s="5">
        <v>2089</v>
      </c>
      <c r="W26" s="5">
        <v>2060</v>
      </c>
      <c r="X26" s="64" t="s">
        <v>28</v>
      </c>
      <c r="Y26" s="64"/>
      <c r="Z26" s="64"/>
      <c r="AA26" s="64"/>
      <c r="AB26" s="64"/>
      <c r="AC26" s="64"/>
      <c r="AD26" s="65">
        <f>D38+G38+J38</f>
        <v>627.91999999999996</v>
      </c>
      <c r="AE26" s="65"/>
    </row>
    <row r="27" spans="1:31" x14ac:dyDescent="0.2">
      <c r="A27" s="4">
        <f t="shared" si="5"/>
        <v>20</v>
      </c>
      <c r="B27" s="5">
        <v>1</v>
      </c>
      <c r="C27" s="5">
        <v>7</v>
      </c>
      <c r="D27" s="18">
        <f t="shared" si="0"/>
        <v>31.729999999999997</v>
      </c>
      <c r="E27" s="22">
        <v>16</v>
      </c>
      <c r="F27" s="22">
        <v>1</v>
      </c>
      <c r="G27" s="18">
        <f t="shared" si="1"/>
        <v>322.31</v>
      </c>
      <c r="H27" s="3"/>
      <c r="I27" s="5"/>
      <c r="J27" s="18">
        <f t="shared" si="3"/>
        <v>0</v>
      </c>
      <c r="K27" s="22">
        <v>7</v>
      </c>
      <c r="L27" s="5">
        <v>9</v>
      </c>
      <c r="M27" s="23">
        <f t="shared" si="2"/>
        <v>107.88</v>
      </c>
      <c r="N27" s="16">
        <f>IF(B27=0,0,(D27+G27)-(D26+G26))</f>
        <v>40.080000000000041</v>
      </c>
      <c r="O27" s="24">
        <f t="shared" si="7"/>
        <v>3.4799999999999995</v>
      </c>
      <c r="P27" s="5">
        <v>1975</v>
      </c>
      <c r="Q27" s="5">
        <v>20</v>
      </c>
      <c r="R27" s="5">
        <v>15</v>
      </c>
      <c r="S27" s="5">
        <v>0</v>
      </c>
      <c r="T27" s="5">
        <v>640</v>
      </c>
      <c r="U27" s="5">
        <v>58</v>
      </c>
      <c r="V27" s="5">
        <v>2071</v>
      </c>
      <c r="W27" s="5">
        <v>2014</v>
      </c>
      <c r="X27" s="66" t="s">
        <v>10</v>
      </c>
      <c r="Y27" s="66"/>
      <c r="Z27" s="66"/>
      <c r="AA27" s="66"/>
      <c r="AB27" s="66"/>
      <c r="AC27" s="66"/>
      <c r="AD27" s="67">
        <f>AE20</f>
        <v>1153.97</v>
      </c>
      <c r="AE27" s="67"/>
    </row>
    <row r="28" spans="1:31" x14ac:dyDescent="0.2">
      <c r="A28" s="4">
        <f t="shared" si="5"/>
        <v>21</v>
      </c>
      <c r="B28" s="5">
        <v>1</v>
      </c>
      <c r="C28" s="5">
        <v>7</v>
      </c>
      <c r="D28" s="18">
        <f t="shared" si="0"/>
        <v>31.729999999999997</v>
      </c>
      <c r="E28" s="22">
        <v>18</v>
      </c>
      <c r="F28" s="22">
        <v>1</v>
      </c>
      <c r="G28" s="18">
        <f t="shared" si="1"/>
        <v>362.39</v>
      </c>
      <c r="H28" s="3"/>
      <c r="I28" s="5"/>
      <c r="J28" s="18">
        <f t="shared" si="3"/>
        <v>0</v>
      </c>
      <c r="K28" s="22">
        <v>8</v>
      </c>
      <c r="L28" s="5">
        <v>0</v>
      </c>
      <c r="M28" s="23">
        <f t="shared" si="2"/>
        <v>111.35999999999999</v>
      </c>
      <c r="N28" s="16">
        <f t="shared" si="8"/>
        <v>40.079999999999984</v>
      </c>
      <c r="O28" s="24">
        <f t="shared" si="7"/>
        <v>3.4799999999999995</v>
      </c>
      <c r="P28" s="5">
        <v>1975</v>
      </c>
      <c r="Q28" s="5">
        <v>20</v>
      </c>
      <c r="R28" s="5">
        <v>15</v>
      </c>
      <c r="S28" s="5">
        <v>0</v>
      </c>
      <c r="T28" s="5">
        <v>640</v>
      </c>
      <c r="U28" s="5">
        <v>57</v>
      </c>
      <c r="V28" s="5">
        <v>2053</v>
      </c>
      <c r="W28" s="5">
        <v>1993</v>
      </c>
      <c r="X28" s="66" t="s">
        <v>29</v>
      </c>
      <c r="Y28" s="66"/>
      <c r="Z28" s="66"/>
      <c r="AA28" s="66"/>
      <c r="AB28" s="66"/>
      <c r="AC28" s="66"/>
      <c r="AD28" s="67">
        <f>D8+G8+J8</f>
        <v>298.92999999999995</v>
      </c>
      <c r="AE28" s="67"/>
    </row>
    <row r="29" spans="1:31" x14ac:dyDescent="0.2">
      <c r="A29" s="4">
        <f t="shared" si="5"/>
        <v>22</v>
      </c>
      <c r="B29" s="5">
        <v>2</v>
      </c>
      <c r="C29" s="5">
        <v>3</v>
      </c>
      <c r="D29" s="18">
        <f t="shared" si="0"/>
        <v>45.089999999999996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38.409999999999968</v>
      </c>
      <c r="O29" s="24">
        <f t="shared" si="7"/>
        <v>3.4799999999999995</v>
      </c>
      <c r="P29" s="5">
        <v>1975</v>
      </c>
      <c r="Q29" s="5">
        <v>20</v>
      </c>
      <c r="R29" s="5">
        <v>15</v>
      </c>
      <c r="S29" s="5">
        <v>0</v>
      </c>
      <c r="T29" s="5">
        <v>630</v>
      </c>
      <c r="U29" s="5">
        <v>57</v>
      </c>
      <c r="V29" s="5">
        <v>2037</v>
      </c>
      <c r="W29" s="5">
        <v>1985</v>
      </c>
      <c r="X29" s="66" t="s">
        <v>8</v>
      </c>
      <c r="Y29" s="66"/>
      <c r="Z29" s="66"/>
      <c r="AA29" s="66"/>
      <c r="AB29" s="66"/>
      <c r="AC29" s="66"/>
      <c r="AD29" s="67">
        <f>AD26+AD27-AD28</f>
        <v>1482.96</v>
      </c>
      <c r="AE29" s="67"/>
    </row>
    <row r="30" spans="1:31" x14ac:dyDescent="0.2">
      <c r="A30" s="4">
        <f t="shared" si="5"/>
        <v>23</v>
      </c>
      <c r="B30" s="5">
        <v>4</v>
      </c>
      <c r="C30" s="5">
        <v>3</v>
      </c>
      <c r="D30" s="18">
        <f t="shared" si="0"/>
        <v>85.17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2"/>
        <v>118.32</v>
      </c>
      <c r="N30" s="16">
        <f t="shared" si="8"/>
        <v>40.080000000000041</v>
      </c>
      <c r="O30" s="24">
        <f t="shared" si="7"/>
        <v>3.4799999999999995</v>
      </c>
      <c r="P30" s="5">
        <v>1975</v>
      </c>
      <c r="Q30" s="5">
        <v>20</v>
      </c>
      <c r="R30" s="5">
        <v>15</v>
      </c>
      <c r="S30" s="5">
        <v>0</v>
      </c>
      <c r="T30" s="5">
        <v>630</v>
      </c>
      <c r="U30" s="5">
        <v>57</v>
      </c>
      <c r="V30" s="5">
        <v>2037</v>
      </c>
      <c r="W30" s="5">
        <v>1980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6</v>
      </c>
      <c r="C31" s="5">
        <v>4</v>
      </c>
      <c r="D31" s="18">
        <f t="shared" si="0"/>
        <v>126.91999999999999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3"/>
        <v>0</v>
      </c>
      <c r="K31" s="22">
        <v>8</v>
      </c>
      <c r="L31" s="5">
        <v>9</v>
      </c>
      <c r="M31" s="23">
        <f t="shared" si="2"/>
        <v>121.8</v>
      </c>
      <c r="N31" s="16">
        <f>IF(B31=0,0,(D31+G31)-(D30+G30))</f>
        <v>41.75</v>
      </c>
      <c r="O31" s="24">
        <f t="shared" si="7"/>
        <v>3.4799999999999995</v>
      </c>
      <c r="P31" s="5">
        <v>1950</v>
      </c>
      <c r="Q31" s="5">
        <v>20</v>
      </c>
      <c r="R31" s="5">
        <v>15</v>
      </c>
      <c r="S31" s="5">
        <v>0</v>
      </c>
      <c r="T31" s="5">
        <v>630</v>
      </c>
      <c r="U31" s="5">
        <v>57</v>
      </c>
      <c r="V31" s="5">
        <v>2037</v>
      </c>
      <c r="W31" s="5">
        <v>1984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8</v>
      </c>
      <c r="C32" s="5">
        <v>10</v>
      </c>
      <c r="D32" s="18">
        <f t="shared" si="0"/>
        <v>177.01999999999998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2"/>
        <v>125.27999999999999</v>
      </c>
      <c r="N32" s="16">
        <f t="shared" ref="N32:N38" si="9">IF(B32=0,0,(D32+G32)-(D31+G31))</f>
        <v>50.100000000000023</v>
      </c>
      <c r="O32" s="24">
        <f t="shared" ref="O32:O39" si="10">(((K32*12)+L32)-((K31*12)+L31))*K$6</f>
        <v>3.4799999999999995</v>
      </c>
      <c r="P32" s="5">
        <v>1950</v>
      </c>
      <c r="Q32" s="5">
        <v>20</v>
      </c>
      <c r="R32" s="5">
        <v>15</v>
      </c>
      <c r="S32" s="5">
        <v>0</v>
      </c>
      <c r="T32" s="5">
        <v>630</v>
      </c>
      <c r="U32" s="5">
        <v>57</v>
      </c>
      <c r="V32" s="5">
        <v>2037</v>
      </c>
      <c r="W32" s="5">
        <v>1979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5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9</v>
      </c>
      <c r="L33" s="5">
        <v>3</v>
      </c>
      <c r="M33" s="23">
        <f t="shared" si="2"/>
        <v>128.76</v>
      </c>
      <c r="N33" s="16">
        <f t="shared" si="9"/>
        <v>43.419999999999959</v>
      </c>
      <c r="O33" s="24">
        <f t="shared" si="10"/>
        <v>3.4799999999999995</v>
      </c>
      <c r="P33" s="5">
        <v>1950</v>
      </c>
      <c r="Q33" s="5">
        <v>20</v>
      </c>
      <c r="R33" s="5">
        <v>15</v>
      </c>
      <c r="S33" s="5">
        <v>0</v>
      </c>
      <c r="T33" s="5">
        <v>630</v>
      </c>
      <c r="U33" s="5">
        <v>57</v>
      </c>
      <c r="V33" s="5">
        <v>2037</v>
      </c>
      <c r="W33" s="5">
        <v>1966</v>
      </c>
      <c r="X33" s="9" t="s">
        <v>33</v>
      </c>
      <c r="Y33" s="78">
        <v>3.6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5"/>
        <v>27</v>
      </c>
      <c r="B34" s="5">
        <v>13</v>
      </c>
      <c r="C34" s="5">
        <v>0</v>
      </c>
      <c r="D34" s="18">
        <f t="shared" si="0"/>
        <v>260.52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9</v>
      </c>
      <c r="L34" s="5">
        <v>6</v>
      </c>
      <c r="M34" s="23">
        <f t="shared" si="2"/>
        <v>132.23999999999998</v>
      </c>
      <c r="N34" s="16">
        <f t="shared" si="9"/>
        <v>40.080000000000041</v>
      </c>
      <c r="O34" s="24">
        <f t="shared" si="10"/>
        <v>3.4799999999999995</v>
      </c>
      <c r="P34" s="5">
        <v>1950</v>
      </c>
      <c r="Q34" s="5">
        <v>20</v>
      </c>
      <c r="R34" s="5">
        <v>15</v>
      </c>
      <c r="S34" s="5">
        <v>0</v>
      </c>
      <c r="T34" s="5">
        <v>630</v>
      </c>
      <c r="U34" s="5">
        <v>57</v>
      </c>
      <c r="V34" s="5">
        <v>2037</v>
      </c>
      <c r="W34" s="5">
        <v>1959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15</v>
      </c>
      <c r="C35" s="5">
        <v>0</v>
      </c>
      <c r="D35" s="18">
        <f t="shared" si="0"/>
        <v>300.59999999999997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9</v>
      </c>
      <c r="L35" s="5">
        <v>8</v>
      </c>
      <c r="M35" s="23">
        <f t="shared" si="2"/>
        <v>134.56</v>
      </c>
      <c r="N35" s="16">
        <f t="shared" si="9"/>
        <v>40.079999999999927</v>
      </c>
      <c r="O35" s="24">
        <f t="shared" si="10"/>
        <v>2.3199999999999998</v>
      </c>
      <c r="P35" s="5">
        <v>1950</v>
      </c>
      <c r="Q35" s="5">
        <v>20</v>
      </c>
      <c r="R35" s="5">
        <v>15</v>
      </c>
      <c r="S35" s="5">
        <v>0</v>
      </c>
      <c r="T35" s="5">
        <v>630</v>
      </c>
      <c r="U35" s="5">
        <v>57</v>
      </c>
      <c r="V35" s="5">
        <v>2037</v>
      </c>
      <c r="W35" s="5">
        <v>1964</v>
      </c>
      <c r="X35" s="10" t="s">
        <v>36</v>
      </c>
      <c r="Y35" s="10"/>
      <c r="Z35" s="78" t="s">
        <v>68</v>
      </c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17</v>
      </c>
      <c r="C36" s="5">
        <v>3</v>
      </c>
      <c r="D36" s="18">
        <f t="shared" si="0"/>
        <v>345.69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3"/>
        <v>0</v>
      </c>
      <c r="K36" s="22">
        <v>9</v>
      </c>
      <c r="L36" s="5">
        <v>11</v>
      </c>
      <c r="M36" s="23">
        <f t="shared" si="2"/>
        <v>138.04</v>
      </c>
      <c r="N36" s="16">
        <f t="shared" si="9"/>
        <v>45.090000000000032</v>
      </c>
      <c r="O36" s="24">
        <f t="shared" si="10"/>
        <v>3.4799999999999995</v>
      </c>
      <c r="P36" s="5">
        <v>1950</v>
      </c>
      <c r="Q36" s="5">
        <v>20</v>
      </c>
      <c r="R36" s="5">
        <v>15</v>
      </c>
      <c r="S36" s="5">
        <v>0</v>
      </c>
      <c r="T36" s="5">
        <v>630</v>
      </c>
      <c r="U36" s="5">
        <v>56</v>
      </c>
      <c r="V36" s="5">
        <v>2019</v>
      </c>
      <c r="W36" s="5">
        <v>1958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3"/>
        <v>0</v>
      </c>
      <c r="K37" s="22">
        <v>10</v>
      </c>
      <c r="L37" s="5">
        <v>2</v>
      </c>
      <c r="M37" s="23">
        <f t="shared" si="2"/>
        <v>141.51999999999998</v>
      </c>
      <c r="N37" s="16">
        <v>41.75</v>
      </c>
      <c r="O37" s="24">
        <f t="shared" si="10"/>
        <v>3.4799999999999995</v>
      </c>
      <c r="P37" s="5">
        <v>1950</v>
      </c>
      <c r="Q37" s="5">
        <v>20</v>
      </c>
      <c r="R37" s="5">
        <v>15</v>
      </c>
      <c r="S37" s="5">
        <v>0</v>
      </c>
      <c r="T37" s="5">
        <v>630</v>
      </c>
      <c r="U37" s="5">
        <v>56</v>
      </c>
      <c r="V37" s="5">
        <v>2019</v>
      </c>
      <c r="W37" s="5">
        <v>1940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0</v>
      </c>
      <c r="G38" s="18">
        <f>((+E38*12)+F38)*1.67</f>
        <v>240.48</v>
      </c>
      <c r="H38" s="3"/>
      <c r="I38" s="5"/>
      <c r="J38" s="18">
        <f t="shared" si="3"/>
        <v>0</v>
      </c>
      <c r="K38" s="22">
        <v>10</v>
      </c>
      <c r="L38" s="5">
        <v>4</v>
      </c>
      <c r="M38" s="23">
        <f t="shared" si="2"/>
        <v>143.84</v>
      </c>
      <c r="N38" s="16">
        <f t="shared" si="9"/>
        <v>45.090000000000032</v>
      </c>
      <c r="O38" s="24">
        <f t="shared" si="10"/>
        <v>2.3199999999999998</v>
      </c>
      <c r="P38" s="5">
        <v>1950</v>
      </c>
      <c r="Q38" s="5">
        <v>20</v>
      </c>
      <c r="R38" s="5">
        <v>15</v>
      </c>
      <c r="S38" s="5">
        <v>0</v>
      </c>
      <c r="T38" s="5">
        <v>630</v>
      </c>
      <c r="U38" s="5">
        <v>57</v>
      </c>
      <c r="V38" s="5">
        <v>2037</v>
      </c>
      <c r="W38" s="5">
        <v>1979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3</v>
      </c>
      <c r="F39" s="22">
        <v>6</v>
      </c>
      <c r="G39" s="18">
        <f>((+E39*12)+F39)*1.67</f>
        <v>70.14</v>
      </c>
      <c r="H39" s="3"/>
      <c r="I39" s="5"/>
      <c r="J39" s="18">
        <f t="shared" si="3"/>
        <v>0</v>
      </c>
      <c r="K39" s="22">
        <v>10</v>
      </c>
      <c r="L39" s="5">
        <v>7</v>
      </c>
      <c r="M39" s="23">
        <f t="shared" si="2"/>
        <v>147.32</v>
      </c>
      <c r="N39" s="16">
        <v>43.42</v>
      </c>
      <c r="O39" s="24">
        <f t="shared" si="10"/>
        <v>3.4799999999999995</v>
      </c>
      <c r="P39" s="5">
        <v>1925</v>
      </c>
      <c r="Q39" s="5">
        <v>20</v>
      </c>
      <c r="R39" s="5">
        <v>15</v>
      </c>
      <c r="S39" s="5">
        <v>0</v>
      </c>
      <c r="T39" s="5">
        <v>630</v>
      </c>
      <c r="U39" s="5">
        <v>57</v>
      </c>
      <c r="V39" s="5">
        <v>2037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1324.3100000000004</v>
      </c>
      <c r="O40" s="21">
        <f>SUM(O9:O39)</f>
        <v>106.72</v>
      </c>
      <c r="U40" s="15" t="s">
        <v>25</v>
      </c>
      <c r="V40" s="21">
        <f>SUM(V9:V39)</f>
        <v>63014</v>
      </c>
      <c r="W40" s="21">
        <f>SUM(W9:W39)</f>
        <v>61371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SUM(April!N42)</f>
        <v>2839.0399999999995</v>
      </c>
      <c r="O41" s="4">
        <f>SUM(April!O42)</f>
        <v>361.91999999999996</v>
      </c>
      <c r="Q41" t="s">
        <v>42</v>
      </c>
      <c r="V41" s="4">
        <f>SUM(April!V42)</f>
        <v>116475</v>
      </c>
      <c r="W41" s="4">
        <f>SUM(April!W42)</f>
        <v>113717</v>
      </c>
    </row>
    <row r="42" spans="1:31" x14ac:dyDescent="0.2">
      <c r="K42" t="s">
        <v>43</v>
      </c>
      <c r="N42" s="20">
        <f>N40+N41</f>
        <v>4163.3500000000004</v>
      </c>
      <c r="O42" s="20">
        <f>O40+O41</f>
        <v>468.64</v>
      </c>
      <c r="T42" t="s">
        <v>43</v>
      </c>
      <c r="V42" s="20">
        <f>V40+V41</f>
        <v>179489</v>
      </c>
      <c r="W42" s="20">
        <f>W40+W41</f>
        <v>175088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64" t="s">
        <v>28</v>
      </c>
      <c r="Y26" s="64"/>
      <c r="Z26" s="64"/>
      <c r="AA26" s="64"/>
      <c r="AB26" s="64"/>
      <c r="AC26" s="64"/>
      <c r="AD26" s="65">
        <f>D38+G38+J38</f>
        <v>634.6</v>
      </c>
      <c r="AE26" s="65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66" t="s">
        <v>10</v>
      </c>
      <c r="Y27" s="66"/>
      <c r="Z27" s="66"/>
      <c r="AA27" s="66"/>
      <c r="AB27" s="66"/>
      <c r="AC27" s="66"/>
      <c r="AD27" s="67">
        <f>AE20</f>
        <v>1143.95</v>
      </c>
      <c r="AE27" s="67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66" t="s">
        <v>29</v>
      </c>
      <c r="Y28" s="66"/>
      <c r="Z28" s="66"/>
      <c r="AA28" s="66"/>
      <c r="AB28" s="66"/>
      <c r="AC28" s="66"/>
      <c r="AD28" s="67">
        <f>D8+G8+J8</f>
        <v>457.58</v>
      </c>
      <c r="AE28" s="67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66" t="s">
        <v>8</v>
      </c>
      <c r="Y29" s="66"/>
      <c r="Z29" s="66"/>
      <c r="AA29" s="66"/>
      <c r="AB29" s="66"/>
      <c r="AC29" s="66"/>
      <c r="AD29" s="67">
        <f>AD26+AD27-AD28</f>
        <v>1320.9700000000003</v>
      </c>
      <c r="AE29" s="67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37">
        <v>1500</v>
      </c>
      <c r="Z32" s="79"/>
      <c r="AA32" s="87" t="s">
        <v>60</v>
      </c>
      <c r="AB32" s="88"/>
      <c r="AC32" s="37">
        <v>100</v>
      </c>
      <c r="AD32" s="37"/>
      <c r="AE32" s="79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78"/>
      <c r="Z34" s="79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78" t="s">
        <v>69</v>
      </c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SUM(May!N42)</f>
        <v>4163.3500000000004</v>
      </c>
      <c r="O41" s="4">
        <f>SUM(May!O42)</f>
        <v>468.64</v>
      </c>
      <c r="Q41" t="s">
        <v>42</v>
      </c>
      <c r="V41" s="4">
        <f>SUM(May!V42)</f>
        <v>179489</v>
      </c>
      <c r="W41" s="4">
        <f>SUM(May!W42)</f>
        <v>175088</v>
      </c>
    </row>
    <row r="42" spans="1:31" x14ac:dyDescent="0.2">
      <c r="K42" t="s">
        <v>43</v>
      </c>
      <c r="N42" s="20">
        <f>N40+N41</f>
        <v>5325.67</v>
      </c>
      <c r="O42" s="20">
        <f>O40+O41</f>
        <v>573.04</v>
      </c>
      <c r="T42" t="s">
        <v>43</v>
      </c>
      <c r="V42" s="20">
        <f>V40+V41</f>
        <v>241548</v>
      </c>
      <c r="W42" s="20">
        <f>W40+W41</f>
        <v>234869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64" t="s">
        <v>28</v>
      </c>
      <c r="Y26" s="64"/>
      <c r="Z26" s="64"/>
      <c r="AA26" s="64"/>
      <c r="AB26" s="64"/>
      <c r="AC26" s="64"/>
      <c r="AD26" s="65">
        <f>D38+G38+J38</f>
        <v>203.74</v>
      </c>
      <c r="AE26" s="65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66" t="s">
        <v>10</v>
      </c>
      <c r="Y27" s="66"/>
      <c r="Z27" s="66"/>
      <c r="AA27" s="66"/>
      <c r="AB27" s="66"/>
      <c r="AC27" s="66"/>
      <c r="AD27" s="67">
        <f>AE20</f>
        <v>1343.9325000000001</v>
      </c>
      <c r="AE27" s="67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66" t="s">
        <v>29</v>
      </c>
      <c r="Y28" s="66"/>
      <c r="Z28" s="66"/>
      <c r="AA28" s="66"/>
      <c r="AB28" s="66"/>
      <c r="AC28" s="66"/>
      <c r="AD28" s="67">
        <f>D8+G8+J8</f>
        <v>475.95</v>
      </c>
      <c r="AE28" s="67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66" t="s">
        <v>8</v>
      </c>
      <c r="Y29" s="66"/>
      <c r="Z29" s="66"/>
      <c r="AA29" s="66"/>
      <c r="AB29" s="66"/>
      <c r="AC29" s="66"/>
      <c r="AD29" s="67">
        <f>AD26+AD27-AD28</f>
        <v>1071.7225000000001</v>
      </c>
      <c r="AE29" s="67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78" t="s">
        <v>70</v>
      </c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SUM(June!N42)</f>
        <v>5325.67</v>
      </c>
      <c r="O41" s="4">
        <f>SUM(June!O42)</f>
        <v>573.04</v>
      </c>
      <c r="Q41" t="s">
        <v>42</v>
      </c>
      <c r="V41" s="4">
        <f>SUM(June!V42)</f>
        <v>241548</v>
      </c>
      <c r="W41" s="4">
        <f>SUM(June!W42)</f>
        <v>234869</v>
      </c>
    </row>
    <row r="42" spans="1:31" x14ac:dyDescent="0.2">
      <c r="K42" t="s">
        <v>43</v>
      </c>
      <c r="N42" s="20">
        <f>N40+N41</f>
        <v>6439.39</v>
      </c>
      <c r="O42" s="20">
        <f>O40+O41</f>
        <v>680.92</v>
      </c>
      <c r="T42" t="s">
        <v>43</v>
      </c>
      <c r="V42" s="20">
        <f>V40+V41</f>
        <v>306569</v>
      </c>
      <c r="W42" s="20">
        <f>W40+W41</f>
        <v>297166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54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4" t="s">
        <v>28</v>
      </c>
      <c r="Y26" s="64"/>
      <c r="Z26" s="64"/>
      <c r="AA26" s="64"/>
      <c r="AB26" s="64"/>
      <c r="AC26" s="64"/>
      <c r="AD26" s="65">
        <f>D38+G38+J38</f>
        <v>270.53999999999996</v>
      </c>
      <c r="AE26" s="65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66" t="s">
        <v>10</v>
      </c>
      <c r="Y27" s="66"/>
      <c r="Z27" s="66"/>
      <c r="AA27" s="66"/>
      <c r="AB27" s="66"/>
      <c r="AC27" s="66"/>
      <c r="AD27" s="67">
        <f>AE20</f>
        <v>961.92000000000007</v>
      </c>
      <c r="AE27" s="67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66" t="s">
        <v>29</v>
      </c>
      <c r="Y28" s="66"/>
      <c r="Z28" s="66"/>
      <c r="AA28" s="66"/>
      <c r="AB28" s="66"/>
      <c r="AC28" s="66"/>
      <c r="AD28" s="67">
        <f>D8+G8+J8</f>
        <v>233.79999999999998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66" t="s">
        <v>8</v>
      </c>
      <c r="Y29" s="66"/>
      <c r="Z29" s="66"/>
      <c r="AA29" s="66"/>
      <c r="AB29" s="66"/>
      <c r="AC29" s="66"/>
      <c r="AD29" s="67">
        <f>AD26+AD27-AD28</f>
        <v>998.66000000000008</v>
      </c>
      <c r="AE29" s="67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71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70" t="s">
        <v>72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74" t="s">
        <v>73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SUM(July!N42)</f>
        <v>6439.39</v>
      </c>
      <c r="O41" s="4">
        <f>SUM(July!O42)</f>
        <v>680.92</v>
      </c>
      <c r="Q41" t="s">
        <v>42</v>
      </c>
      <c r="V41" s="4">
        <f>SUM(July!V42)</f>
        <v>306569</v>
      </c>
      <c r="W41" s="4">
        <f>SUM(July!W42)</f>
        <v>297166</v>
      </c>
    </row>
    <row r="42" spans="1:31" x14ac:dyDescent="0.2">
      <c r="K42" t="s">
        <v>43</v>
      </c>
      <c r="N42" s="20">
        <f>N40+N41</f>
        <v>7461.43</v>
      </c>
      <c r="O42" s="20">
        <f>O40+O41</f>
        <v>795.76</v>
      </c>
      <c r="T42" t="s">
        <v>43</v>
      </c>
      <c r="V42" s="20">
        <f>V40+V41</f>
        <v>369963</v>
      </c>
      <c r="W42" s="20">
        <f>W40+W41</f>
        <v>358051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2020-02-21T20:47:00Z</dcterms:modified>
</cp:coreProperties>
</file>