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7C15A0F8-1EC7-4267-845A-EEC6B29EEFB1}" xr6:coauthVersionLast="45" xr6:coauthVersionMax="45" xr10:uidLastSave="{00000000-0000-0000-0000-000000000000}"/>
  <bookViews>
    <workbookView xWindow="-120" yWindow="-120" windowWidth="29040" windowHeight="15840" tabRatio="872" activeTab="6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8" l="1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M10" i="7"/>
  <c r="M9" i="7"/>
  <c r="D39" i="6"/>
  <c r="D27" i="6"/>
  <c r="O27" i="3"/>
  <c r="M35" i="16"/>
  <c r="M34" i="16"/>
  <c r="M37" i="16"/>
  <c r="D14" i="16"/>
  <c r="O11" i="16"/>
  <c r="V40" i="15"/>
  <c r="O12" i="15"/>
  <c r="O39" i="14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8" i="9"/>
  <c r="O17" i="9"/>
  <c r="O16" i="9"/>
  <c r="O15" i="9"/>
  <c r="O14" i="9"/>
  <c r="G16" i="7"/>
  <c r="O23" i="7"/>
  <c r="O22" i="7"/>
  <c r="O20" i="7"/>
  <c r="O19" i="7"/>
  <c r="O18" i="7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 s="1"/>
  <c r="AD30" i="11" s="1"/>
  <c r="G38" i="11"/>
  <c r="D38" i="11"/>
  <c r="O37" i="11"/>
  <c r="M37" i="11"/>
  <c r="G37" i="11"/>
  <c r="N37" i="11"/>
  <c r="D37" i="11"/>
  <c r="O36" i="11"/>
  <c r="M36" i="11"/>
  <c r="G36" i="11"/>
  <c r="D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D30" i="11"/>
  <c r="N30" i="11" s="1"/>
  <c r="O29" i="11"/>
  <c r="M29" i="11"/>
  <c r="G29" i="11"/>
  <c r="D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9" i="7"/>
  <c r="O38" i="7"/>
  <c r="O37" i="7"/>
  <c r="O36" i="7"/>
  <c r="O35" i="7"/>
  <c r="O34" i="7"/>
  <c r="O33" i="7"/>
  <c r="O32" i="7"/>
  <c r="O30" i="6"/>
  <c r="O29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11" i="3"/>
  <c r="D10" i="14"/>
  <c r="AE9" i="10"/>
  <c r="J22" i="8"/>
  <c r="M30" i="7"/>
  <c r="D23" i="3"/>
  <c r="AE9" i="3"/>
  <c r="D16" i="15"/>
  <c r="AE9" i="14"/>
  <c r="G11" i="13"/>
  <c r="AE9" i="13"/>
  <c r="AE9" i="12"/>
  <c r="AD28" i="11"/>
  <c r="D27" i="11"/>
  <c r="D26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G27" i="11"/>
  <c r="G26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D8" i="16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6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N10" i="11"/>
  <c r="O30" i="16"/>
  <c r="O29" i="16"/>
  <c r="O28" i="16"/>
  <c r="O22" i="14"/>
  <c r="O21" i="14"/>
  <c r="O20" i="14"/>
  <c r="O10" i="16"/>
  <c r="O9" i="16"/>
  <c r="W40" i="16"/>
  <c r="W42" i="16" s="1"/>
  <c r="V40" i="16"/>
  <c r="V42" i="16" s="1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N33" i="16" s="1"/>
  <c r="O32" i="16"/>
  <c r="J32" i="16"/>
  <c r="G32" i="16"/>
  <c r="D32" i="16"/>
  <c r="J31" i="16"/>
  <c r="G31" i="16"/>
  <c r="D31" i="16"/>
  <c r="J30" i="16"/>
  <c r="G30" i="16"/>
  <c r="D30" i="16"/>
  <c r="J29" i="16"/>
  <c r="G29" i="16"/>
  <c r="D29" i="16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N14" i="16"/>
  <c r="AE13" i="16"/>
  <c r="O13" i="16"/>
  <c r="J13" i="16"/>
  <c r="G13" i="16"/>
  <c r="D13" i="16"/>
  <c r="AE12" i="16"/>
  <c r="O12" i="16"/>
  <c r="J12" i="16"/>
  <c r="G12" i="16"/>
  <c r="D12" i="16"/>
  <c r="AE11" i="16"/>
  <c r="J11" i="16"/>
  <c r="G11" i="16"/>
  <c r="D11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J9" i="16"/>
  <c r="G9" i="16"/>
  <c r="D9" i="16"/>
  <c r="J8" i="16"/>
  <c r="G8" i="16"/>
  <c r="AD28" i="16"/>
  <c r="W40" i="15"/>
  <c r="W42" i="15"/>
  <c r="V42" i="15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J30" i="15"/>
  <c r="G30" i="15"/>
  <c r="D30" i="15"/>
  <c r="O29" i="15"/>
  <c r="J29" i="15"/>
  <c r="G29" i="15"/>
  <c r="D29" i="15"/>
  <c r="O28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AE15" i="15"/>
  <c r="O15" i="15"/>
  <c r="J15" i="15"/>
  <c r="G15" i="15"/>
  <c r="D15" i="15"/>
  <c r="AE14" i="15"/>
  <c r="O14" i="15"/>
  <c r="J14" i="15"/>
  <c r="G14" i="15"/>
  <c r="D14" i="15"/>
  <c r="AE13" i="15"/>
  <c r="O13" i="15"/>
  <c r="J13" i="15"/>
  <c r="G13" i="15"/>
  <c r="D13" i="15"/>
  <c r="AE12" i="15"/>
  <c r="AE20" i="15" s="1"/>
  <c r="AD27" i="15" s="1"/>
  <c r="AD29" i="15" s="1"/>
  <c r="J12" i="15"/>
  <c r="G12" i="15"/>
  <c r="D12" i="15"/>
  <c r="O11" i="15"/>
  <c r="J11" i="15"/>
  <c r="G11" i="15"/>
  <c r="N12" i="15"/>
  <c r="D11" i="15"/>
  <c r="O10" i="15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O9" i="15"/>
  <c r="O40" i="15" s="1"/>
  <c r="O42" i="15" s="1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40" i="14" s="1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9" i="3"/>
  <c r="O13" i="9"/>
  <c r="O12" i="9"/>
  <c r="O11" i="9"/>
  <c r="O10" i="9"/>
  <c r="O9" i="9"/>
  <c r="O40" i="9" s="1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O40" i="7" s="1"/>
  <c r="W40" i="14"/>
  <c r="V40" i="14"/>
  <c r="J37" i="14"/>
  <c r="G37" i="14"/>
  <c r="D37" i="14"/>
  <c r="J36" i="14"/>
  <c r="G36" i="14"/>
  <c r="N36" i="14" s="1"/>
  <c r="D36" i="14"/>
  <c r="J35" i="14"/>
  <c r="G35" i="14"/>
  <c r="N35" i="14" s="1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N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A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J19" i="13"/>
  <c r="G19" i="13"/>
  <c r="D19" i="13"/>
  <c r="AE18" i="13"/>
  <c r="J18" i="13"/>
  <c r="G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D11" i="13"/>
  <c r="AE10" i="13"/>
  <c r="AE20" i="13" s="1"/>
  <c r="AD27" i="13" s="1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 s="1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D33" i="12"/>
  <c r="J32" i="12"/>
  <c r="G32" i="12"/>
  <c r="D32" i="12"/>
  <c r="J31" i="12"/>
  <c r="G31" i="12"/>
  <c r="D31" i="12"/>
  <c r="J30" i="12"/>
  <c r="G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AD29" i="12" s="1"/>
  <c r="J10" i="12"/>
  <c r="G10" i="12"/>
  <c r="D10" i="12"/>
  <c r="A10" i="12"/>
  <c r="A11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N38" i="11"/>
  <c r="N26" i="11"/>
  <c r="AE19" i="11"/>
  <c r="AE18" i="11"/>
  <c r="N18" i="11"/>
  <c r="AE17" i="11"/>
  <c r="N17" i="11"/>
  <c r="AE16" i="11"/>
  <c r="N16" i="11"/>
  <c r="AE15" i="11"/>
  <c r="AE14" i="11"/>
  <c r="AE13" i="11"/>
  <c r="AE12" i="11"/>
  <c r="AE11" i="11"/>
  <c r="AE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D32" i="10"/>
  <c r="N33" i="10" s="1"/>
  <c r="J31" i="10"/>
  <c r="G31" i="10"/>
  <c r="D31" i="10"/>
  <c r="J30" i="10"/>
  <c r="G30" i="10"/>
  <c r="D30" i="10"/>
  <c r="J29" i="10"/>
  <c r="G29" i="10"/>
  <c r="D29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J22" i="10"/>
  <c r="G22" i="10"/>
  <c r="D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J10" i="10"/>
  <c r="G10" i="10"/>
  <c r="D10" i="10"/>
  <c r="A10" i="10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J32" i="9"/>
  <c r="G32" i="9"/>
  <c r="D32" i="9"/>
  <c r="J31" i="9"/>
  <c r="G31" i="9"/>
  <c r="D31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J25" i="9"/>
  <c r="G25" i="9"/>
  <c r="D25" i="9"/>
  <c r="J24" i="9"/>
  <c r="G24" i="9"/>
  <c r="D24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J19" i="9"/>
  <c r="G19" i="9"/>
  <c r="D19" i="9"/>
  <c r="AE18" i="9"/>
  <c r="J18" i="9"/>
  <c r="G18" i="9"/>
  <c r="D18" i="9"/>
  <c r="AE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J10" i="9"/>
  <c r="G10" i="9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/>
  <c r="AD27" i="9"/>
  <c r="J9" i="9"/>
  <c r="G9" i="9"/>
  <c r="D9" i="9"/>
  <c r="J8" i="9"/>
  <c r="G8" i="9"/>
  <c r="D8" i="9"/>
  <c r="W40" i="8"/>
  <c r="V40" i="8"/>
  <c r="J39" i="8"/>
  <c r="G39" i="8"/>
  <c r="D39" i="8"/>
  <c r="J38" i="8"/>
  <c r="G38" i="8"/>
  <c r="D38" i="8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J28" i="8"/>
  <c r="G28" i="8"/>
  <c r="D28" i="8"/>
  <c r="J27" i="8"/>
  <c r="G27" i="8"/>
  <c r="D27" i="8"/>
  <c r="J26" i="8"/>
  <c r="G26" i="8"/>
  <c r="D26" i="8"/>
  <c r="J25" i="8"/>
  <c r="G25" i="8"/>
  <c r="D25" i="8"/>
  <c r="J24" i="8"/>
  <c r="G24" i="8"/>
  <c r="D24" i="8"/>
  <c r="J23" i="8"/>
  <c r="G23" i="8"/>
  <c r="D23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J13" i="8"/>
  <c r="G13" i="8"/>
  <c r="D13" i="8"/>
  <c r="AE12" i="8"/>
  <c r="AE20" i="8" s="1"/>
  <c r="AD27" i="8" s="1"/>
  <c r="AD29" i="8" s="1"/>
  <c r="J12" i="8"/>
  <c r="G12" i="8"/>
  <c r="D12" i="8"/>
  <c r="AE11" i="8"/>
  <c r="J11" i="8"/>
  <c r="G11" i="8"/>
  <c r="D11" i="8"/>
  <c r="AE10" i="8"/>
  <c r="J10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9" i="8"/>
  <c r="G9" i="8"/>
  <c r="D9" i="8"/>
  <c r="J8" i="8"/>
  <c r="G8" i="8"/>
  <c r="D8" i="8"/>
  <c r="W40" i="7"/>
  <c r="V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N31" i="7" s="1"/>
  <c r="J30" i="7"/>
  <c r="G30" i="7"/>
  <c r="D30" i="7"/>
  <c r="N30" i="7" s="1"/>
  <c r="J29" i="7"/>
  <c r="G29" i="7"/>
  <c r="D29" i="7"/>
  <c r="N29" i="7" s="1"/>
  <c r="J28" i="7"/>
  <c r="G28" i="7"/>
  <c r="D28" i="7"/>
  <c r="N28" i="7" s="1"/>
  <c r="J27" i="7"/>
  <c r="G27" i="7"/>
  <c r="D27" i="7"/>
  <c r="N27" i="7" s="1"/>
  <c r="J26" i="7"/>
  <c r="G26" i="7"/>
  <c r="D26" i="7"/>
  <c r="N26" i="7" s="1"/>
  <c r="J25" i="7"/>
  <c r="G25" i="7"/>
  <c r="D25" i="7"/>
  <c r="N25" i="7" s="1"/>
  <c r="J24" i="7"/>
  <c r="G24" i="7"/>
  <c r="D24" i="7"/>
  <c r="N24" i="7" s="1"/>
  <c r="J23" i="7"/>
  <c r="G23" i="7"/>
  <c r="D23" i="7"/>
  <c r="N23" i="7" s="1"/>
  <c r="J22" i="7"/>
  <c r="G22" i="7"/>
  <c r="D22" i="7"/>
  <c r="N22" i="7" s="1"/>
  <c r="J21" i="7"/>
  <c r="G21" i="7"/>
  <c r="D21" i="7"/>
  <c r="N21" i="7" s="1"/>
  <c r="J20" i="7"/>
  <c r="G20" i="7"/>
  <c r="D20" i="7"/>
  <c r="N20" i="7" s="1"/>
  <c r="AE19" i="7"/>
  <c r="J19" i="7"/>
  <c r="G19" i="7"/>
  <c r="D19" i="7"/>
  <c r="N19" i="7" s="1"/>
  <c r="AE18" i="7"/>
  <c r="J18" i="7"/>
  <c r="G18" i="7"/>
  <c r="D18" i="7"/>
  <c r="N18" i="7" s="1"/>
  <c r="AE17" i="7"/>
  <c r="J17" i="7"/>
  <c r="G17" i="7"/>
  <c r="D17" i="7"/>
  <c r="N17" i="7" s="1"/>
  <c r="AE16" i="7"/>
  <c r="J16" i="7"/>
  <c r="D16" i="7"/>
  <c r="N16" i="7" s="1"/>
  <c r="AE15" i="7"/>
  <c r="J15" i="7"/>
  <c r="G15" i="7"/>
  <c r="D15" i="7"/>
  <c r="N15" i="7" s="1"/>
  <c r="AE14" i="7"/>
  <c r="J14" i="7"/>
  <c r="G14" i="7"/>
  <c r="D14" i="7"/>
  <c r="N14" i="7" s="1"/>
  <c r="AE13" i="7"/>
  <c r="J13" i="7"/>
  <c r="G13" i="7"/>
  <c r="D13" i="7"/>
  <c r="N13" i="7" s="1"/>
  <c r="AE12" i="7"/>
  <c r="J12" i="7"/>
  <c r="G12" i="7"/>
  <c r="D12" i="7"/>
  <c r="N12" i="7" s="1"/>
  <c r="AE11" i="7"/>
  <c r="J11" i="7"/>
  <c r="G11" i="7"/>
  <c r="D11" i="7"/>
  <c r="N11" i="7" s="1"/>
  <c r="AE10" i="7"/>
  <c r="J10" i="7"/>
  <c r="G10" i="7"/>
  <c r="D10" i="7"/>
  <c r="N10" i="7" s="1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J9" i="7"/>
  <c r="G9" i="7"/>
  <c r="D9" i="7"/>
  <c r="N9" i="7" s="1"/>
  <c r="N40" i="7" s="1"/>
  <c r="J8" i="7"/>
  <c r="G8" i="7"/>
  <c r="D8" i="7"/>
  <c r="W40" i="6"/>
  <c r="V40" i="6"/>
  <c r="J39" i="6"/>
  <c r="G39" i="6"/>
  <c r="N39" i="6" s="1"/>
  <c r="J38" i="6"/>
  <c r="G38" i="6"/>
  <c r="D38" i="6"/>
  <c r="J37" i="6"/>
  <c r="G37" i="6"/>
  <c r="D37" i="6"/>
  <c r="J36" i="6"/>
  <c r="G36" i="6"/>
  <c r="D36" i="6"/>
  <c r="J35" i="6"/>
  <c r="G35" i="6"/>
  <c r="D35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N27" i="6" s="1"/>
  <c r="J26" i="6"/>
  <c r="G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N19" i="6" s="1"/>
  <c r="AE18" i="6"/>
  <c r="J18" i="6"/>
  <c r="G18" i="6"/>
  <c r="D18" i="6"/>
  <c r="AE17" i="6"/>
  <c r="J17" i="6"/>
  <c r="G17" i="6"/>
  <c r="D17" i="6"/>
  <c r="N17" i="6" s="1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AE20" i="6" s="1"/>
  <c r="AD27" i="6" s="1"/>
  <c r="AD29" i="6" s="1"/>
  <c r="J11" i="6"/>
  <c r="G11" i="6"/>
  <c r="D11" i="6"/>
  <c r="J10" i="6"/>
  <c r="G10" i="6"/>
  <c r="D10" i="6"/>
  <c r="A10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20" i="3" s="1"/>
  <c r="AD27" i="3" s="1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W42" i="6" s="1"/>
  <c r="W41" i="7" s="1"/>
  <c r="V40" i="3"/>
  <c r="V42" i="3" s="1"/>
  <c r="V41" i="6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D8" i="3"/>
  <c r="AD28" i="3" s="1"/>
  <c r="N15" i="11"/>
  <c r="N12" i="11"/>
  <c r="N13" i="11"/>
  <c r="N20" i="11"/>
  <c r="N19" i="11"/>
  <c r="N27" i="11"/>
  <c r="N39" i="11"/>
  <c r="N9" i="12"/>
  <c r="N12" i="12"/>
  <c r="N11" i="12"/>
  <c r="N14" i="12"/>
  <c r="N19" i="12"/>
  <c r="N17" i="12"/>
  <c r="N31" i="12"/>
  <c r="N9" i="13"/>
  <c r="N10" i="13"/>
  <c r="N11" i="13"/>
  <c r="N12" i="13"/>
  <c r="N13" i="13"/>
  <c r="N16" i="13"/>
  <c r="N15" i="13"/>
  <c r="N17" i="13"/>
  <c r="N18" i="13"/>
  <c r="N21" i="13"/>
  <c r="N22" i="13"/>
  <c r="N30" i="13"/>
  <c r="N29" i="13"/>
  <c r="N10" i="14"/>
  <c r="N11" i="14"/>
  <c r="N12" i="14"/>
  <c r="N15" i="14"/>
  <c r="N16" i="14"/>
  <c r="N17" i="14"/>
  <c r="N18" i="14"/>
  <c r="N21" i="14"/>
  <c r="N19" i="14"/>
  <c r="N22" i="14"/>
  <c r="N27" i="14"/>
  <c r="N26" i="14"/>
  <c r="N34" i="14"/>
  <c r="N33" i="14"/>
  <c r="N9" i="15"/>
  <c r="AD28" i="15"/>
  <c r="N13" i="15"/>
  <c r="N10" i="16"/>
  <c r="N13" i="16"/>
  <c r="AD26" i="6"/>
  <c r="AD28" i="7"/>
  <c r="AD28" i="8"/>
  <c r="N12" i="9"/>
  <c r="N14" i="9"/>
  <c r="N16" i="9"/>
  <c r="N19" i="9"/>
  <c r="N18" i="9"/>
  <c r="N24" i="9"/>
  <c r="N32" i="9"/>
  <c r="N31" i="9"/>
  <c r="N39" i="9"/>
  <c r="N10" i="10"/>
  <c r="N11" i="10"/>
  <c r="N12" i="10"/>
  <c r="N16" i="10"/>
  <c r="N14" i="10"/>
  <c r="N18" i="10"/>
  <c r="N19" i="10"/>
  <c r="N23" i="10"/>
  <c r="N22" i="10"/>
  <c r="N21" i="10"/>
  <c r="AD26" i="10"/>
  <c r="N39" i="10"/>
  <c r="AD29" i="11"/>
  <c r="N13" i="12"/>
  <c r="N23" i="12"/>
  <c r="N24" i="12"/>
  <c r="N30" i="12"/>
  <c r="N36" i="12"/>
  <c r="AD26" i="13"/>
  <c r="AD29" i="13" s="1"/>
  <c r="N37" i="12"/>
  <c r="N20" i="13"/>
  <c r="N28" i="13"/>
  <c r="N33" i="13"/>
  <c r="N39" i="13"/>
  <c r="N9" i="14"/>
  <c r="N25" i="14"/>
  <c r="N28" i="14"/>
  <c r="N30" i="14"/>
  <c r="AD26" i="15"/>
  <c r="AD26" i="16"/>
  <c r="N21" i="6"/>
  <c r="N10" i="8"/>
  <c r="N9" i="9"/>
  <c r="AD26" i="8"/>
  <c r="N23" i="9"/>
  <c r="N27" i="9"/>
  <c r="N28" i="9"/>
  <c r="N27" i="10"/>
  <c r="N30" i="10"/>
  <c r="N35" i="10"/>
  <c r="N37" i="10"/>
  <c r="N38" i="10"/>
  <c r="N9" i="11"/>
  <c r="N22" i="12"/>
  <c r="N29" i="12"/>
  <c r="N34" i="12"/>
  <c r="N19" i="13"/>
  <c r="N27" i="13"/>
  <c r="N26" i="13"/>
  <c r="N31" i="13"/>
  <c r="N24" i="14"/>
  <c r="N29" i="14"/>
  <c r="N37" i="14"/>
  <c r="N10" i="15"/>
  <c r="N40" i="15" s="1"/>
  <c r="N42" i="15" s="1"/>
  <c r="N14" i="15"/>
  <c r="N10" i="9"/>
  <c r="N20" i="9"/>
  <c r="N26" i="9"/>
  <c r="N29" i="9"/>
  <c r="N36" i="10"/>
  <c r="N9" i="10"/>
  <c r="N25" i="10"/>
  <c r="N26" i="10"/>
  <c r="N29" i="10"/>
  <c r="N31" i="10"/>
  <c r="N28" i="12"/>
  <c r="N16" i="12"/>
  <c r="N20" i="12"/>
  <c r="N27" i="12"/>
  <c r="N33" i="12"/>
  <c r="N24" i="13"/>
  <c r="N25" i="13"/>
  <c r="N31" i="14"/>
  <c r="N32" i="14"/>
  <c r="N9" i="3"/>
  <c r="N9" i="6"/>
  <c r="N15" i="9"/>
  <c r="N22" i="9"/>
  <c r="O40" i="10"/>
  <c r="N24" i="10"/>
  <c r="N32" i="10"/>
  <c r="N22" i="11"/>
  <c r="N29" i="11"/>
  <c r="N36" i="11"/>
  <c r="N15" i="12"/>
  <c r="N40" i="12" s="1"/>
  <c r="N32" i="12"/>
  <c r="AD26" i="12"/>
  <c r="N38" i="15"/>
  <c r="N39" i="15"/>
  <c r="N11" i="6"/>
  <c r="N12" i="6"/>
  <c r="N20" i="6"/>
  <c r="AD26" i="7"/>
  <c r="AD29" i="7" s="1"/>
  <c r="O40" i="8"/>
  <c r="AD28" i="9"/>
  <c r="N30" i="9"/>
  <c r="N34" i="9"/>
  <c r="N40" i="9" s="1"/>
  <c r="N35" i="9"/>
  <c r="N36" i="9"/>
  <c r="N37" i="9"/>
  <c r="AD26" i="9"/>
  <c r="AD29" i="9"/>
  <c r="AD28" i="10"/>
  <c r="N15" i="10"/>
  <c r="N40" i="10" s="1"/>
  <c r="N17" i="10"/>
  <c r="AE20" i="10"/>
  <c r="AD27" i="10" s="1"/>
  <c r="AD29" i="10" s="1"/>
  <c r="AE20" i="11"/>
  <c r="N21" i="11"/>
  <c r="N23" i="11"/>
  <c r="N24" i="11"/>
  <c r="N40" i="11" s="1"/>
  <c r="N25" i="11"/>
  <c r="O40" i="11"/>
  <c r="N31" i="11"/>
  <c r="N32" i="11"/>
  <c r="N33" i="11"/>
  <c r="N35" i="11"/>
  <c r="AD28" i="12"/>
  <c r="N21" i="12"/>
  <c r="N26" i="12"/>
  <c r="O40" i="12"/>
  <c r="O40" i="13"/>
  <c r="N34" i="13"/>
  <c r="N40" i="13" s="1"/>
  <c r="N38" i="13"/>
  <c r="N37" i="13"/>
  <c r="N36" i="13"/>
  <c r="N35" i="13"/>
  <c r="AD28" i="14"/>
  <c r="AD26" i="14"/>
  <c r="AD29" i="14" s="1"/>
  <c r="AE20" i="14"/>
  <c r="AD27" i="14"/>
  <c r="N38" i="14"/>
  <c r="N39" i="14"/>
  <c r="N11" i="15"/>
  <c r="N16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3" i="15"/>
  <c r="N31" i="15"/>
  <c r="N32" i="15"/>
  <c r="N34" i="15"/>
  <c r="N35" i="15"/>
  <c r="N37" i="15"/>
  <c r="N9" i="16"/>
  <c r="N40" i="16" s="1"/>
  <c r="N42" i="16" s="1"/>
  <c r="N12" i="16"/>
  <c r="N15" i="16"/>
  <c r="N16" i="16"/>
  <c r="N17" i="16"/>
  <c r="N19" i="16"/>
  <c r="N20" i="16"/>
  <c r="N21" i="16"/>
  <c r="N22" i="16"/>
  <c r="N23" i="16"/>
  <c r="N24" i="16"/>
  <c r="N25" i="16"/>
  <c r="N26" i="16"/>
  <c r="N27" i="16"/>
  <c r="N30" i="16"/>
  <c r="N29" i="16"/>
  <c r="N28" i="16"/>
  <c r="N31" i="16"/>
  <c r="N32" i="16"/>
  <c r="N34" i="16"/>
  <c r="O40" i="16"/>
  <c r="O42" i="16" s="1"/>
  <c r="N38" i="16"/>
  <c r="N37" i="16"/>
  <c r="N36" i="16"/>
  <c r="AE20" i="16"/>
  <c r="AD27" i="16"/>
  <c r="AD29" i="16" s="1"/>
  <c r="N10" i="3"/>
  <c r="N40" i="3" s="1"/>
  <c r="N42" i="3" s="1"/>
  <c r="N41" i="6" s="1"/>
  <c r="N11" i="3"/>
  <c r="N12" i="3"/>
  <c r="O40" i="3"/>
  <c r="O42" i="3" s="1"/>
  <c r="O41" i="6" s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9" i="3"/>
  <c r="N28" i="3"/>
  <c r="N27" i="3"/>
  <c r="N30" i="3"/>
  <c r="N31" i="3"/>
  <c r="N33" i="3"/>
  <c r="N34" i="3"/>
  <c r="N35" i="3"/>
  <c r="N36" i="3"/>
  <c r="N37" i="3"/>
  <c r="N38" i="3"/>
  <c r="AD26" i="3"/>
  <c r="N39" i="3"/>
  <c r="AD28" i="6"/>
  <c r="N10" i="6"/>
  <c r="N13" i="6"/>
  <c r="N14" i="6"/>
  <c r="N16" i="6"/>
  <c r="O40" i="6"/>
  <c r="O42" i="6" s="1"/>
  <c r="O41" i="7" s="1"/>
  <c r="N22" i="6"/>
  <c r="N23" i="6"/>
  <c r="N26" i="6"/>
  <c r="N24" i="6"/>
  <c r="N25" i="6"/>
  <c r="N28" i="6"/>
  <c r="N30" i="6"/>
  <c r="N31" i="6"/>
  <c r="N32" i="6"/>
  <c r="N33" i="6"/>
  <c r="N35" i="6"/>
  <c r="N36" i="6"/>
  <c r="N37" i="6"/>
  <c r="N38" i="6"/>
  <c r="N32" i="7"/>
  <c r="N33" i="7"/>
  <c r="N34" i="7"/>
  <c r="N35" i="7"/>
  <c r="N36" i="7"/>
  <c r="N37" i="7"/>
  <c r="N38" i="7"/>
  <c r="N39" i="7"/>
  <c r="N9" i="8"/>
  <c r="N40" i="8" s="1"/>
  <c r="V42" i="6" l="1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40" i="6"/>
  <c r="N42" i="6" s="1"/>
  <c r="N41" i="7" s="1"/>
  <c r="W42" i="7"/>
  <c r="W41" i="8" s="1"/>
  <c r="O42" i="7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AD29" i="3"/>
  <c r="W42" i="8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N42" i="7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0" i="14"/>
  <c r="N42" i="14" l="1"/>
</calcChain>
</file>

<file path=xl/sharedStrings.xml><?xml version="1.0" encoding="utf-8"?>
<sst xmlns="http://schemas.openxmlformats.org/spreadsheetml/2006/main" count="889" uniqueCount="78">
  <si>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</si>
  <si>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</si>
  <si>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</si>
  <si>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</si>
  <si>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</si>
  <si>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</si>
  <si>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</si>
  <si>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</si>
  <si>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</si>
  <si>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</si>
  <si>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</si>
  <si>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</si>
  <si>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</si>
  <si>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</si>
  <si>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</si>
  <si>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</si>
  <si>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</si>
  <si>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</si>
  <si>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</si>
  <si>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</si>
  <si>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</si>
  <si>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</si>
  <si>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</si>
  <si>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</si>
  <si>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</si>
  <si>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</si>
  <si>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</si>
  <si>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</si>
  <si>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</si>
  <si>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</si>
  <si>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</si>
  <si>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</si>
  <si>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</si>
  <si>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</si>
  <si>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</si>
  <si>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</si>
  <si>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</si>
  <si>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</si>
  <si>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</si>
  <si>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</si>
  <si>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</si>
  <si>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</si>
  <si>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</si>
  <si>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</si>
  <si>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</si>
  <si>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</si>
  <si>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</si>
  <si>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</si>
  <si>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</si>
  <si>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</si>
  <si>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</si>
  <si>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</si>
  <si>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</si>
  <si>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</si>
  <si>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</si>
  <si>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</si>
  <si>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</si>
  <si>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</si>
  <si>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</si>
  <si>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</si>
  <si>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</si>
  <si>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</si>
  <si>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</si>
  <si>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</si>
  <si>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</si>
  <si>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</si>
  <si>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7/26 Cleared choke.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</si>
  <si>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</si>
  <si>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</si>
  <si>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</si>
  <si>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</si>
  <si>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</si>
  <si>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</si>
  <si>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</si>
  <si>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</si>
  <si>
    <t>3/25 Well shut in High pipeline pressure, Turned well back on.</t>
  </si>
  <si>
    <t>3/31 Cleared choke.</t>
  </si>
  <si>
    <t>532341-2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</si>
</sst>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55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64"/>
      <c r="Y26" s="64"/>
      <c r="Z26" s="64"/>
      <c r="AA26" s="64"/>
      <c r="AB26" s="64"/>
      <c r="AC26" s="64"/>
      <c r="AD26" s="65"/>
      <c r="AE26" s="65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64" t="s">
        <v>28</v>
      </c>
      <c r="Y27" s="64"/>
      <c r="Z27" s="64"/>
      <c r="AA27" s="64"/>
      <c r="AB27" s="64"/>
      <c r="AC27" s="64"/>
      <c r="AD27" s="65">
        <f>D39+G39+J39</f>
        <v>452.57</v>
      </c>
      <c r="AE27" s="65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66" t="s">
        <v>10</v>
      </c>
      <c r="Y28" s="66"/>
      <c r="Z28" s="66"/>
      <c r="AA28" s="66"/>
      <c r="AB28" s="66"/>
      <c r="AC28" s="66"/>
      <c r="AD28" s="67">
        <f>AE21</f>
        <v>0</v>
      </c>
      <c r="AE28" s="67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66" t="s">
        <v>29</v>
      </c>
      <c r="Y29" s="66"/>
      <c r="Z29" s="66"/>
      <c r="AA29" s="66"/>
      <c r="AB29" s="66"/>
      <c r="AC29" s="66"/>
      <c r="AD29" s="67">
        <f>D9+G9+J9</f>
        <v>335.66999999999996</v>
      </c>
      <c r="AE29" s="67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66" t="s">
        <v>8</v>
      </c>
      <c r="Y30" s="66"/>
      <c r="Z30" s="66"/>
      <c r="AA30" s="66"/>
      <c r="AB30" s="66"/>
      <c r="AC30" s="66"/>
      <c r="AD30" s="67">
        <f>AD27+AD28-AD29</f>
        <v>116.90000000000003</v>
      </c>
      <c r="AE30" s="67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37">
        <v>1500</v>
      </c>
      <c r="Z32" s="79"/>
      <c r="AA32" s="72" t="s">
        <v>32</v>
      </c>
      <c r="AB32" s="73"/>
      <c r="AC32" s="37">
        <v>100</v>
      </c>
      <c r="AD32" s="37"/>
      <c r="AE32" s="79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5" t="s">
        <v>70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SUM(August!N42)</f>
        <v>4074.58</v>
      </c>
      <c r="O41" s="4">
        <f>SUM(August!O42)</f>
        <v>679.11</v>
      </c>
      <c r="Q41" t="s">
        <v>42</v>
      </c>
      <c r="V41" s="4">
        <f>SUM(August!V42)</f>
        <v>260316</v>
      </c>
      <c r="W41" s="4">
        <f>SUM(August!W42)</f>
        <v>252076</v>
      </c>
    </row>
    <row r="42" spans="1:31" x14ac:dyDescent="0.2">
      <c r="K42" t="s">
        <v>43</v>
      </c>
      <c r="N42" s="20">
        <f>N40+N41</f>
        <v>4983.0599999999995</v>
      </c>
      <c r="O42" s="20">
        <f>O40+O41</f>
        <v>793.95</v>
      </c>
      <c r="T42" t="s">
        <v>43</v>
      </c>
      <c r="V42" s="20">
        <f>V40+V41</f>
        <v>319752</v>
      </c>
      <c r="W42" s="20">
        <f>W40+W41</f>
        <v>308538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56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89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90"/>
      <c r="AA7" s="44"/>
      <c r="AB7" s="44"/>
      <c r="AC7" s="44"/>
      <c r="AD7" s="44"/>
      <c r="AE7" s="48"/>
    </row>
    <row r="8" spans="1:31" x14ac:dyDescent="0.2">
      <c r="A8" s="42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90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64" t="s">
        <v>28</v>
      </c>
      <c r="Y26" s="64"/>
      <c r="Z26" s="64"/>
      <c r="AA26" s="64"/>
      <c r="AB26" s="64"/>
      <c r="AC26" s="64"/>
      <c r="AD26" s="65">
        <f>D39+G39+J39</f>
        <v>230.45999999999998</v>
      </c>
      <c r="AE26" s="65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66" t="s">
        <v>10</v>
      </c>
      <c r="Y27" s="66"/>
      <c r="Z27" s="66"/>
      <c r="AA27" s="66"/>
      <c r="AB27" s="66"/>
      <c r="AC27" s="66"/>
      <c r="AD27" s="67">
        <f>AE20</f>
        <v>1149.7949999999998</v>
      </c>
      <c r="AE27" s="67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66" t="s">
        <v>29</v>
      </c>
      <c r="Y28" s="66"/>
      <c r="Z28" s="66"/>
      <c r="AA28" s="66"/>
      <c r="AB28" s="66"/>
      <c r="AC28" s="66"/>
      <c r="AD28" s="67">
        <f>D8+G8+J8</f>
        <v>452.57</v>
      </c>
      <c r="AE28" s="67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66" t="s">
        <v>8</v>
      </c>
      <c r="Y29" s="66"/>
      <c r="Z29" s="66"/>
      <c r="AA29" s="66"/>
      <c r="AB29" s="66"/>
      <c r="AC29" s="66"/>
      <c r="AD29" s="67">
        <f>AD26+AD27-AD28</f>
        <v>927.68499999999995</v>
      </c>
      <c r="AE29" s="67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6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5" t="s">
        <v>71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SUM(September!N42)</f>
        <v>4983.0599999999995</v>
      </c>
      <c r="O41" s="4">
        <f>SUM(September!O42)</f>
        <v>793.95</v>
      </c>
      <c r="Q41" t="s">
        <v>42</v>
      </c>
      <c r="V41" s="4">
        <f>SUM(September!V42)</f>
        <v>319752</v>
      </c>
      <c r="W41" s="4">
        <f>SUM(September!W42)</f>
        <v>308538</v>
      </c>
    </row>
    <row r="42" spans="1:31" x14ac:dyDescent="0.2">
      <c r="K42" t="s">
        <v>43</v>
      </c>
      <c r="N42" s="20">
        <f>N40+N41</f>
        <v>5921.5999999999995</v>
      </c>
      <c r="O42" s="20">
        <f>O40+O41</f>
        <v>929.67000000000007</v>
      </c>
      <c r="T42" t="s">
        <v>43</v>
      </c>
      <c r="V42" s="20">
        <f>V40+V41</f>
        <v>381612</v>
      </c>
      <c r="W42" s="20">
        <f>W40+W41</f>
        <v>367856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57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64" t="s">
        <v>28</v>
      </c>
      <c r="Y26" s="64"/>
      <c r="Z26" s="64"/>
      <c r="AA26" s="64"/>
      <c r="AB26" s="64"/>
      <c r="AC26" s="64"/>
      <c r="AD26" s="65">
        <f>D39+G39+J39</f>
        <v>334</v>
      </c>
      <c r="AE26" s="65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66" t="s">
        <v>10</v>
      </c>
      <c r="Y27" s="66"/>
      <c r="Z27" s="66"/>
      <c r="AA27" s="66"/>
      <c r="AB27" s="66"/>
      <c r="AC27" s="66"/>
      <c r="AD27" s="67">
        <f>AE20</f>
        <v>576.9849999999999</v>
      </c>
      <c r="AE27" s="67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66" t="s">
        <v>29</v>
      </c>
      <c r="Y28" s="66"/>
      <c r="Z28" s="66"/>
      <c r="AA28" s="66"/>
      <c r="AB28" s="66"/>
      <c r="AC28" s="66"/>
      <c r="AD28" s="67">
        <f>D8+G8+J8</f>
        <v>230.45999999999998</v>
      </c>
      <c r="AE28" s="67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66" t="s">
        <v>8</v>
      </c>
      <c r="Y29" s="66"/>
      <c r="Z29" s="66"/>
      <c r="AA29" s="66"/>
      <c r="AB29" s="66"/>
      <c r="AC29" s="66"/>
      <c r="AD29" s="67">
        <f>AD26+AD27-AD28</f>
        <v>680.52499999999986</v>
      </c>
      <c r="AE29" s="67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5" t="s">
        <v>72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5" t="s">
        <v>73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SUM(October!N42)</f>
        <v>5921.5999999999995</v>
      </c>
      <c r="O41" s="4">
        <f>SUM(October!O42)</f>
        <v>929.67000000000007</v>
      </c>
      <c r="Q41" t="s">
        <v>42</v>
      </c>
      <c r="V41" s="4">
        <f>SUM(October!V42)</f>
        <v>381612</v>
      </c>
      <c r="W41" s="4">
        <f>SUM(October!W42)</f>
        <v>367856</v>
      </c>
    </row>
    <row r="42" spans="1:31" x14ac:dyDescent="0.2">
      <c r="K42" t="s">
        <v>43</v>
      </c>
      <c r="N42" s="20">
        <f>N40+N41</f>
        <v>6604.6299999999992</v>
      </c>
      <c r="O42" s="20">
        <f>O40+O41</f>
        <v>1053.79</v>
      </c>
      <c r="T42" t="s">
        <v>43</v>
      </c>
      <c r="V42" s="20">
        <f>V40+V41</f>
        <v>433040</v>
      </c>
      <c r="W42" s="20">
        <f>W40+W41</f>
        <v>417137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 x14ac:dyDescent="0.2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 x14ac:dyDescent="0.2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 x14ac:dyDescent="0.2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 x14ac:dyDescent="0.2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764.8599999999999</v>
      </c>
    </row>
    <row r="21" spans="1:31" x14ac:dyDescent="0.2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64" t="s">
        <v>28</v>
      </c>
      <c r="Y26" s="64"/>
      <c r="Z26" s="64"/>
      <c r="AA26" s="64"/>
      <c r="AB26" s="64"/>
      <c r="AC26" s="64"/>
      <c r="AD26" s="65">
        <f>D39+G39+J39</f>
        <v>374.08</v>
      </c>
      <c r="AE26" s="65"/>
    </row>
    <row r="27" spans="1:31" x14ac:dyDescent="0.2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66" t="s">
        <v>10</v>
      </c>
      <c r="Y27" s="66"/>
      <c r="Z27" s="66"/>
      <c r="AA27" s="66"/>
      <c r="AB27" s="66"/>
      <c r="AC27" s="66"/>
      <c r="AD27" s="67">
        <f>AE20</f>
        <v>764.8599999999999</v>
      </c>
      <c r="AE27" s="67"/>
    </row>
    <row r="28" spans="1:31" x14ac:dyDescent="0.2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66" t="s">
        <v>29</v>
      </c>
      <c r="Y28" s="66"/>
      <c r="Z28" s="66"/>
      <c r="AA28" s="66"/>
      <c r="AB28" s="66"/>
      <c r="AC28" s="66"/>
      <c r="AD28" s="67">
        <f>D8+G8+J8</f>
        <v>334</v>
      </c>
      <c r="AE28" s="67"/>
    </row>
    <row r="29" spans="1:31" x14ac:dyDescent="0.2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66" t="s">
        <v>8</v>
      </c>
      <c r="Y29" s="66"/>
      <c r="Z29" s="66"/>
      <c r="AA29" s="66"/>
      <c r="AB29" s="66"/>
      <c r="AC29" s="66"/>
      <c r="AD29" s="67">
        <f>AD26+AD27-AD28</f>
        <v>804.93999999999983</v>
      </c>
      <c r="AE29" s="67"/>
    </row>
    <row r="30" spans="1:31" x14ac:dyDescent="0.2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78">
        <v>0.625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5" t="s">
        <v>74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SUM(November!N42)</f>
        <v>6604.6299999999992</v>
      </c>
      <c r="O41" s="4">
        <f>SUM(November!O42)</f>
        <v>1053.79</v>
      </c>
      <c r="Q41" t="s">
        <v>42</v>
      </c>
      <c r="V41" s="4">
        <f>SUM(November!V42)</f>
        <v>433040</v>
      </c>
      <c r="W41" s="4">
        <f>SUM(November!W42)</f>
        <v>417137</v>
      </c>
    </row>
    <row r="42" spans="1:31" x14ac:dyDescent="0.2">
      <c r="K42" t="s">
        <v>43</v>
      </c>
      <c r="N42" s="20">
        <f>N40+N41</f>
        <v>7215.8499999999995</v>
      </c>
      <c r="O42" s="20">
        <f>O40+O41</f>
        <v>1182.55</v>
      </c>
      <c r="T42" t="s">
        <v>43</v>
      </c>
      <c r="V42" s="20">
        <f>V40+V41</f>
        <v>490579</v>
      </c>
      <c r="W42" s="20">
        <f>W40+W41</f>
        <v>472514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3</v>
      </c>
      <c r="D8" s="18">
        <f t="shared" ref="D8:D39" si="0">((+B8*12)+C8)*1.67</f>
        <v>85.17</v>
      </c>
      <c r="E8" s="22">
        <v>14</v>
      </c>
      <c r="F8" s="22">
        <v>5</v>
      </c>
      <c r="G8" s="18">
        <f t="shared" ref="G8:G37" si="1">((+E8*12)+F8)*1.67</f>
        <v>288.90999999999997</v>
      </c>
      <c r="H8" s="3"/>
      <c r="I8" s="3"/>
      <c r="J8" s="18">
        <f>((+H8*12)+I8)*1.67</f>
        <v>0</v>
      </c>
      <c r="K8" s="22">
        <v>6</v>
      </c>
      <c r="L8" s="22">
        <v>10</v>
      </c>
      <c r="M8" s="23">
        <f t="shared" ref="M8:M39" si="2">((+K8*12)+L8)*1.16</f>
        <v>95.11999999999999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3</v>
      </c>
      <c r="D9" s="18">
        <f t="shared" si="0"/>
        <v>85.17</v>
      </c>
      <c r="E9" s="22">
        <v>15</v>
      </c>
      <c r="F9" s="22">
        <v>11</v>
      </c>
      <c r="G9" s="18">
        <f t="shared" si="1"/>
        <v>318.96999999999997</v>
      </c>
      <c r="H9" s="3"/>
      <c r="I9" s="5"/>
      <c r="J9" s="18">
        <f t="shared" ref="J9:J39" si="3">((+H9*12)+I9)*1.67</f>
        <v>0</v>
      </c>
      <c r="K9" s="22">
        <v>7</v>
      </c>
      <c r="L9" s="5">
        <v>4</v>
      </c>
      <c r="M9" s="23">
        <f t="shared" si="2"/>
        <v>102.08</v>
      </c>
      <c r="N9" s="16">
        <f t="shared" ref="N9:N37" si="4">IF(B9=0,0,(D9+G9)-(D8+G8))</f>
        <v>30.060000000000002</v>
      </c>
      <c r="O9" s="24">
        <f t="shared" ref="O9:O39" si="5">(((K9*12)+L9)-((K8*12)+L8))*K$6</f>
        <v>6.9599999999999991</v>
      </c>
      <c r="P9" s="5">
        <v>1070</v>
      </c>
      <c r="Q9" s="5">
        <v>20</v>
      </c>
      <c r="R9" s="5">
        <v>17</v>
      </c>
      <c r="S9" s="5">
        <v>0</v>
      </c>
      <c r="T9" s="5">
        <v>650</v>
      </c>
      <c r="U9" s="5">
        <v>44</v>
      </c>
      <c r="V9" s="5">
        <v>1818</v>
      </c>
      <c r="W9" s="5">
        <v>1771</v>
      </c>
      <c r="X9" s="6">
        <v>43837</v>
      </c>
      <c r="Y9" s="5">
        <v>2</v>
      </c>
      <c r="Z9" s="30">
        <v>514553</v>
      </c>
      <c r="AA9" s="30"/>
      <c r="AB9" s="5"/>
      <c r="AC9" s="5"/>
      <c r="AD9" s="5"/>
      <c r="AE9" s="17">
        <v>192</v>
      </c>
    </row>
    <row r="10" spans="1:31" x14ac:dyDescent="0.2">
      <c r="A10" s="4">
        <f t="shared" ref="A10:A36" si="6">SUM(A9+1)</f>
        <v>3</v>
      </c>
      <c r="B10" s="5">
        <v>4</v>
      </c>
      <c r="C10" s="5">
        <v>3</v>
      </c>
      <c r="D10" s="18">
        <f t="shared" si="0"/>
        <v>85.17</v>
      </c>
      <c r="E10" s="22">
        <v>17</v>
      </c>
      <c r="F10" s="22">
        <v>4</v>
      </c>
      <c r="G10" s="18">
        <f t="shared" si="1"/>
        <v>347.36</v>
      </c>
      <c r="H10" s="3"/>
      <c r="I10" s="5"/>
      <c r="J10" s="18">
        <f t="shared" si="3"/>
        <v>0</v>
      </c>
      <c r="K10" s="22">
        <v>7</v>
      </c>
      <c r="L10" s="5">
        <v>8</v>
      </c>
      <c r="M10" s="23">
        <f t="shared" si="2"/>
        <v>106.72</v>
      </c>
      <c r="N10" s="16">
        <f t="shared" si="4"/>
        <v>28.390000000000043</v>
      </c>
      <c r="O10" s="24">
        <f t="shared" si="5"/>
        <v>4.6399999999999997</v>
      </c>
      <c r="P10" s="5">
        <v>1070</v>
      </c>
      <c r="Q10" s="5">
        <v>20</v>
      </c>
      <c r="R10" s="5">
        <v>17</v>
      </c>
      <c r="S10" s="5">
        <v>0</v>
      </c>
      <c r="T10" s="5">
        <v>650</v>
      </c>
      <c r="U10" s="5">
        <v>44</v>
      </c>
      <c r="V10" s="5">
        <v>1818</v>
      </c>
      <c r="W10" s="5">
        <v>1762</v>
      </c>
      <c r="X10" s="6">
        <v>43838</v>
      </c>
      <c r="Y10" s="5">
        <v>2</v>
      </c>
      <c r="Z10" s="5">
        <v>514552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4</v>
      </c>
      <c r="C11" s="5">
        <v>3</v>
      </c>
      <c r="D11" s="18">
        <f t="shared" si="0"/>
        <v>85.17</v>
      </c>
      <c r="E11" s="22">
        <v>18</v>
      </c>
      <c r="F11" s="22">
        <v>9</v>
      </c>
      <c r="G11" s="18">
        <f t="shared" si="1"/>
        <v>375.75</v>
      </c>
      <c r="H11" s="3"/>
      <c r="I11" s="5"/>
      <c r="J11" s="18">
        <f t="shared" si="3"/>
        <v>0</v>
      </c>
      <c r="K11" s="22">
        <v>8</v>
      </c>
      <c r="L11" s="5">
        <v>0</v>
      </c>
      <c r="M11" s="23">
        <f t="shared" si="2"/>
        <v>111.35999999999999</v>
      </c>
      <c r="N11" s="16">
        <f t="shared" si="4"/>
        <v>28.389999999999986</v>
      </c>
      <c r="O11" s="24">
        <f t="shared" si="5"/>
        <v>4.6399999999999997</v>
      </c>
      <c r="P11" s="5">
        <v>1070</v>
      </c>
      <c r="Q11" s="5">
        <v>20</v>
      </c>
      <c r="R11" s="5">
        <v>17</v>
      </c>
      <c r="S11" s="5">
        <v>0</v>
      </c>
      <c r="T11" s="5">
        <v>650</v>
      </c>
      <c r="U11" s="5">
        <v>44</v>
      </c>
      <c r="V11" s="5">
        <v>1818</v>
      </c>
      <c r="W11" s="5">
        <v>1754</v>
      </c>
      <c r="X11" s="6">
        <v>43840</v>
      </c>
      <c r="Y11" s="5">
        <v>2</v>
      </c>
      <c r="Z11" s="5">
        <v>515449</v>
      </c>
      <c r="AA11" s="5"/>
      <c r="AB11" s="5"/>
      <c r="AC11" s="5"/>
      <c r="AD11" s="5"/>
      <c r="AE11" s="17">
        <v>190.5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3"/>
        <v>0</v>
      </c>
      <c r="K12" s="22">
        <v>8</v>
      </c>
      <c r="L12" s="5">
        <v>4</v>
      </c>
      <c r="M12" s="23">
        <f t="shared" si="2"/>
        <v>115.99999999999999</v>
      </c>
      <c r="N12" s="16">
        <f>IF(B12=0,0,(D12+G12)-(D11+G11))</f>
        <v>26.71999999999997</v>
      </c>
      <c r="O12" s="24">
        <f t="shared" si="5"/>
        <v>4.6399999999999997</v>
      </c>
      <c r="P12" s="5">
        <v>1070</v>
      </c>
      <c r="Q12" s="5">
        <v>20</v>
      </c>
      <c r="R12" s="5">
        <v>17</v>
      </c>
      <c r="S12" s="5">
        <v>0</v>
      </c>
      <c r="T12" s="5">
        <v>650</v>
      </c>
      <c r="U12" s="5">
        <v>43</v>
      </c>
      <c r="V12" s="5">
        <v>1797</v>
      </c>
      <c r="W12" s="5">
        <v>1748</v>
      </c>
      <c r="X12" s="6">
        <v>43858</v>
      </c>
      <c r="Y12" s="5">
        <v>2</v>
      </c>
      <c r="Z12" s="5">
        <v>516732</v>
      </c>
      <c r="AA12" s="5">
        <v>19</v>
      </c>
      <c r="AB12" s="5">
        <v>4</v>
      </c>
      <c r="AC12" s="5">
        <v>9</v>
      </c>
      <c r="AD12" s="5">
        <v>10</v>
      </c>
      <c r="AE12" s="17">
        <f t="shared" ref="AE12:AE19" si="7">(((+AA12*12)+AB12)*1.67)-(((AC12*12)+AD12)*1.67)</f>
        <v>190.38</v>
      </c>
    </row>
    <row r="13" spans="1:31" x14ac:dyDescent="0.2">
      <c r="A13" s="4">
        <f t="shared" si="6"/>
        <v>6</v>
      </c>
      <c r="B13" s="5">
        <v>6</v>
      </c>
      <c r="C13" s="5">
        <v>5</v>
      </c>
      <c r="D13" s="18">
        <f t="shared" si="0"/>
        <v>128.59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4"/>
        <v>28.389999999999986</v>
      </c>
      <c r="O13" s="24">
        <f t="shared" si="5"/>
        <v>4.6399999999999997</v>
      </c>
      <c r="P13" s="5">
        <v>1070</v>
      </c>
      <c r="Q13" s="5">
        <v>20</v>
      </c>
      <c r="R13" s="5">
        <v>17</v>
      </c>
      <c r="S13" s="5">
        <v>0</v>
      </c>
      <c r="T13" s="5">
        <v>650</v>
      </c>
      <c r="U13" s="5">
        <v>43</v>
      </c>
      <c r="V13" s="5">
        <v>1797</v>
      </c>
      <c r="W13" s="5">
        <v>1742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8</v>
      </c>
      <c r="D14" s="18">
        <f t="shared" si="0"/>
        <v>153.63999999999999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25.049999999999955</v>
      </c>
      <c r="O14" s="24">
        <f t="shared" si="5"/>
        <v>4.6399999999999997</v>
      </c>
      <c r="P14" s="5">
        <v>1070</v>
      </c>
      <c r="Q14" s="5">
        <v>20</v>
      </c>
      <c r="R14" s="5">
        <v>17</v>
      </c>
      <c r="S14" s="5">
        <v>0</v>
      </c>
      <c r="T14" s="5">
        <v>650</v>
      </c>
      <c r="U14" s="5">
        <v>43</v>
      </c>
      <c r="V14" s="5">
        <v>1797</v>
      </c>
      <c r="W14" s="5">
        <v>1747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4</v>
      </c>
      <c r="D15" s="18">
        <f t="shared" si="0"/>
        <v>26.72</v>
      </c>
      <c r="E15" s="22">
        <v>17</v>
      </c>
      <c r="F15" s="22">
        <v>3</v>
      </c>
      <c r="G15" s="18">
        <f t="shared" si="1"/>
        <v>345.69</v>
      </c>
      <c r="H15" s="3"/>
      <c r="I15" s="5"/>
      <c r="J15" s="18">
        <f t="shared" si="3"/>
        <v>0</v>
      </c>
      <c r="K15" s="22">
        <v>9</v>
      </c>
      <c r="L15" s="5">
        <v>4</v>
      </c>
      <c r="M15" s="23">
        <f t="shared" si="2"/>
        <v>129.91999999999999</v>
      </c>
      <c r="N15" s="16">
        <v>23.36</v>
      </c>
      <c r="O15" s="24">
        <f t="shared" si="5"/>
        <v>4.6399999999999997</v>
      </c>
      <c r="P15" s="5">
        <v>1060</v>
      </c>
      <c r="Q15" s="5">
        <v>20</v>
      </c>
      <c r="R15" s="5">
        <v>17</v>
      </c>
      <c r="S15" s="5">
        <v>0</v>
      </c>
      <c r="T15" s="5">
        <v>650</v>
      </c>
      <c r="U15" s="5">
        <v>43</v>
      </c>
      <c r="V15" s="5">
        <v>1797</v>
      </c>
      <c r="W15" s="5">
        <v>1732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4</v>
      </c>
      <c r="D16" s="18">
        <f t="shared" si="0"/>
        <v>26.72</v>
      </c>
      <c r="E16" s="22">
        <v>18</v>
      </c>
      <c r="F16" s="22">
        <v>6</v>
      </c>
      <c r="G16" s="18">
        <f t="shared" si="1"/>
        <v>370.74</v>
      </c>
      <c r="H16" s="3"/>
      <c r="I16" s="5"/>
      <c r="J16" s="18">
        <f t="shared" si="3"/>
        <v>0</v>
      </c>
      <c r="K16" s="22">
        <v>9</v>
      </c>
      <c r="L16" s="5">
        <v>8</v>
      </c>
      <c r="M16" s="23">
        <f t="shared" si="2"/>
        <v>134.56</v>
      </c>
      <c r="N16" s="16">
        <f t="shared" si="4"/>
        <v>25.050000000000068</v>
      </c>
      <c r="O16" s="24">
        <f t="shared" si="5"/>
        <v>4.6399999999999997</v>
      </c>
      <c r="P16" s="5">
        <v>1060</v>
      </c>
      <c r="Q16" s="5">
        <v>20</v>
      </c>
      <c r="R16" s="5">
        <v>17</v>
      </c>
      <c r="S16" s="5">
        <v>0</v>
      </c>
      <c r="T16" s="5">
        <v>650</v>
      </c>
      <c r="U16" s="5">
        <v>43</v>
      </c>
      <c r="V16" s="5">
        <v>1797</v>
      </c>
      <c r="W16" s="5">
        <v>1729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4</v>
      </c>
      <c r="D17" s="18">
        <f t="shared" si="0"/>
        <v>26.72</v>
      </c>
      <c r="E17" s="22">
        <v>10</v>
      </c>
      <c r="F17" s="22">
        <v>4</v>
      </c>
      <c r="G17" s="18">
        <f t="shared" si="1"/>
        <v>207.07999999999998</v>
      </c>
      <c r="H17" s="3"/>
      <c r="I17" s="5"/>
      <c r="J17" s="18">
        <f t="shared" si="3"/>
        <v>0</v>
      </c>
      <c r="K17" s="22">
        <v>10</v>
      </c>
      <c r="L17" s="5">
        <v>0</v>
      </c>
      <c r="M17" s="23">
        <f t="shared" si="2"/>
        <v>139.19999999999999</v>
      </c>
      <c r="N17" s="16">
        <v>23.38</v>
      </c>
      <c r="O17" s="24">
        <f t="shared" si="5"/>
        <v>4.6399999999999997</v>
      </c>
      <c r="P17" s="5">
        <v>1060</v>
      </c>
      <c r="Q17" s="5">
        <v>20</v>
      </c>
      <c r="R17" s="5">
        <v>17</v>
      </c>
      <c r="S17" s="5">
        <v>0</v>
      </c>
      <c r="T17" s="5">
        <v>650</v>
      </c>
      <c r="U17" s="5">
        <v>42</v>
      </c>
      <c r="V17" s="5">
        <v>1776</v>
      </c>
      <c r="W17" s="5">
        <v>1708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4</v>
      </c>
      <c r="D18" s="18">
        <f t="shared" si="0"/>
        <v>26.72</v>
      </c>
      <c r="E18" s="22">
        <v>3</v>
      </c>
      <c r="F18" s="22">
        <v>3</v>
      </c>
      <c r="G18" s="18">
        <f t="shared" si="1"/>
        <v>65.13</v>
      </c>
      <c r="H18" s="3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v>25.05</v>
      </c>
      <c r="O18" s="24">
        <f t="shared" si="5"/>
        <v>4.6399999999999997</v>
      </c>
      <c r="P18" s="5">
        <v>1050</v>
      </c>
      <c r="Q18" s="5">
        <v>20</v>
      </c>
      <c r="R18" s="5">
        <v>17</v>
      </c>
      <c r="S18" s="5">
        <v>0</v>
      </c>
      <c r="T18" s="5">
        <v>650</v>
      </c>
      <c r="U18" s="5">
        <v>43</v>
      </c>
      <c r="V18" s="5">
        <v>1797</v>
      </c>
      <c r="W18" s="5">
        <v>1747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4</v>
      </c>
      <c r="D19" s="18">
        <f t="shared" si="0"/>
        <v>26.72</v>
      </c>
      <c r="E19" s="22">
        <v>4</v>
      </c>
      <c r="F19" s="22">
        <v>6</v>
      </c>
      <c r="G19" s="18">
        <f t="shared" si="1"/>
        <v>90.179999999999993</v>
      </c>
      <c r="H19" s="3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25.049999999999997</v>
      </c>
      <c r="O19" s="24">
        <f t="shared" si="5"/>
        <v>4.6399999999999997</v>
      </c>
      <c r="P19" s="5">
        <v>1050</v>
      </c>
      <c r="Q19" s="5">
        <v>20</v>
      </c>
      <c r="R19" s="5">
        <v>17</v>
      </c>
      <c r="S19" s="5">
        <v>0</v>
      </c>
      <c r="T19" s="5">
        <v>650</v>
      </c>
      <c r="U19" s="5">
        <v>43</v>
      </c>
      <c r="V19" s="5">
        <v>1797</v>
      </c>
      <c r="W19" s="5">
        <v>1741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4</v>
      </c>
      <c r="D20" s="18">
        <f t="shared" si="0"/>
        <v>26.72</v>
      </c>
      <c r="E20" s="22">
        <v>5</v>
      </c>
      <c r="F20" s="22">
        <v>10</v>
      </c>
      <c r="G20" s="18">
        <f t="shared" si="1"/>
        <v>116.89999999999999</v>
      </c>
      <c r="H20" s="3"/>
      <c r="I20" s="5"/>
      <c r="J20" s="18">
        <f t="shared" si="3"/>
        <v>0</v>
      </c>
      <c r="K20" s="22">
        <v>10</v>
      </c>
      <c r="L20" s="5">
        <v>11</v>
      </c>
      <c r="M20" s="23">
        <f t="shared" si="2"/>
        <v>151.95999999999998</v>
      </c>
      <c r="N20" s="16">
        <f t="shared" si="4"/>
        <v>26.720000000000013</v>
      </c>
      <c r="O20" s="24">
        <f t="shared" si="5"/>
        <v>3.4799999999999995</v>
      </c>
      <c r="P20" s="5">
        <v>1050</v>
      </c>
      <c r="Q20" s="5">
        <v>20</v>
      </c>
      <c r="R20" s="5">
        <v>17</v>
      </c>
      <c r="S20" s="5">
        <v>0</v>
      </c>
      <c r="T20" s="5">
        <v>650</v>
      </c>
      <c r="U20" s="5">
        <v>43</v>
      </c>
      <c r="V20" s="5">
        <v>1797</v>
      </c>
      <c r="W20" s="13">
        <v>1736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762.88</v>
      </c>
    </row>
    <row r="21" spans="1:31" x14ac:dyDescent="0.2">
      <c r="A21" s="4">
        <f t="shared" si="6"/>
        <v>14</v>
      </c>
      <c r="B21" s="5">
        <v>1</v>
      </c>
      <c r="C21" s="5">
        <v>4</v>
      </c>
      <c r="D21" s="18">
        <f t="shared" si="0"/>
        <v>26.72</v>
      </c>
      <c r="E21" s="22">
        <v>7</v>
      </c>
      <c r="F21" s="22">
        <v>1</v>
      </c>
      <c r="G21" s="18">
        <f t="shared" si="1"/>
        <v>141.94999999999999</v>
      </c>
      <c r="H21" s="3"/>
      <c r="I21" s="5"/>
      <c r="J21" s="18">
        <f t="shared" si="3"/>
        <v>0</v>
      </c>
      <c r="K21" s="22">
        <v>11</v>
      </c>
      <c r="L21" s="5">
        <v>2</v>
      </c>
      <c r="M21" s="23">
        <f t="shared" si="2"/>
        <v>155.44</v>
      </c>
      <c r="N21" s="16">
        <f t="shared" si="4"/>
        <v>25.049999999999983</v>
      </c>
      <c r="O21" s="24">
        <f t="shared" si="5"/>
        <v>3.4799999999999995</v>
      </c>
      <c r="P21" s="5">
        <v>1050</v>
      </c>
      <c r="Q21" s="5">
        <v>20</v>
      </c>
      <c r="R21" s="5">
        <v>17</v>
      </c>
      <c r="S21" s="7">
        <v>0</v>
      </c>
      <c r="T21" s="5">
        <v>650</v>
      </c>
      <c r="U21" s="5">
        <v>43</v>
      </c>
      <c r="V21" s="5">
        <v>1797</v>
      </c>
      <c r="W21" s="5">
        <v>1730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1</v>
      </c>
      <c r="C22" s="5">
        <v>4</v>
      </c>
      <c r="D22" s="18">
        <f t="shared" si="0"/>
        <v>26.72</v>
      </c>
      <c r="E22" s="22">
        <v>8</v>
      </c>
      <c r="F22" s="22">
        <v>3</v>
      </c>
      <c r="G22" s="18">
        <f t="shared" si="1"/>
        <v>165.32999999999998</v>
      </c>
      <c r="H22" s="3"/>
      <c r="I22" s="5"/>
      <c r="J22" s="18">
        <f t="shared" si="3"/>
        <v>0</v>
      </c>
      <c r="K22" s="22">
        <v>11</v>
      </c>
      <c r="L22" s="5">
        <v>5</v>
      </c>
      <c r="M22" s="23">
        <f t="shared" si="2"/>
        <v>158.91999999999999</v>
      </c>
      <c r="N22" s="16">
        <f t="shared" si="4"/>
        <v>23.379999999999995</v>
      </c>
      <c r="O22" s="24">
        <f t="shared" si="5"/>
        <v>3.4799999999999995</v>
      </c>
      <c r="P22" s="5">
        <v>1050</v>
      </c>
      <c r="Q22" s="5">
        <v>20</v>
      </c>
      <c r="R22" s="5">
        <v>17</v>
      </c>
      <c r="S22" s="5">
        <v>0</v>
      </c>
      <c r="T22" s="5">
        <v>650</v>
      </c>
      <c r="U22" s="5">
        <v>43</v>
      </c>
      <c r="V22" s="5">
        <v>1797</v>
      </c>
      <c r="W22" s="5">
        <v>1726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4</v>
      </c>
      <c r="D23" s="18">
        <f t="shared" si="0"/>
        <v>26.72</v>
      </c>
      <c r="E23" s="22">
        <v>9</v>
      </c>
      <c r="F23" s="22">
        <v>6</v>
      </c>
      <c r="G23" s="18">
        <f t="shared" si="1"/>
        <v>190.38</v>
      </c>
      <c r="H23" s="3"/>
      <c r="I23" s="5"/>
      <c r="J23" s="18">
        <f t="shared" si="3"/>
        <v>0</v>
      </c>
      <c r="K23" s="22">
        <v>11</v>
      </c>
      <c r="L23" s="5">
        <v>9</v>
      </c>
      <c r="M23" s="23">
        <f t="shared" si="2"/>
        <v>163.56</v>
      </c>
      <c r="N23" s="16">
        <f t="shared" si="4"/>
        <v>25.050000000000011</v>
      </c>
      <c r="O23" s="24">
        <f t="shared" si="5"/>
        <v>4.6399999999999997</v>
      </c>
      <c r="P23" s="5">
        <v>1050</v>
      </c>
      <c r="Q23" s="5">
        <v>20</v>
      </c>
      <c r="R23" s="5">
        <v>17</v>
      </c>
      <c r="S23" s="5">
        <v>0</v>
      </c>
      <c r="T23" s="5">
        <v>650</v>
      </c>
      <c r="U23" s="5">
        <v>42</v>
      </c>
      <c r="V23" s="5">
        <v>1776</v>
      </c>
      <c r="W23" s="5">
        <v>1720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4</v>
      </c>
      <c r="D24" s="18">
        <f t="shared" si="0"/>
        <v>26.72</v>
      </c>
      <c r="E24" s="22">
        <v>10</v>
      </c>
      <c r="F24" s="22">
        <v>10</v>
      </c>
      <c r="G24" s="18">
        <f t="shared" si="1"/>
        <v>217.1</v>
      </c>
      <c r="H24" s="3"/>
      <c r="I24" s="5"/>
      <c r="J24" s="18">
        <f t="shared" si="3"/>
        <v>0</v>
      </c>
      <c r="K24" s="22">
        <v>12</v>
      </c>
      <c r="L24" s="5">
        <v>1</v>
      </c>
      <c r="M24" s="23">
        <f t="shared" si="2"/>
        <v>168.2</v>
      </c>
      <c r="N24" s="16">
        <f t="shared" si="4"/>
        <v>26.72</v>
      </c>
      <c r="O24" s="24">
        <f t="shared" si="5"/>
        <v>4.6399999999999997</v>
      </c>
      <c r="P24" s="5">
        <v>1040</v>
      </c>
      <c r="Q24" s="5">
        <v>20</v>
      </c>
      <c r="R24" s="5">
        <v>17</v>
      </c>
      <c r="S24" s="5">
        <v>0</v>
      </c>
      <c r="T24" s="5">
        <v>640</v>
      </c>
      <c r="U24" s="5">
        <v>42</v>
      </c>
      <c r="V24" s="5">
        <v>1762</v>
      </c>
      <c r="W24" s="5">
        <v>1713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4</v>
      </c>
      <c r="D25" s="18">
        <f t="shared" si="0"/>
        <v>26.72</v>
      </c>
      <c r="E25" s="22">
        <v>12</v>
      </c>
      <c r="F25" s="22">
        <v>1</v>
      </c>
      <c r="G25" s="18">
        <f t="shared" si="1"/>
        <v>242.14999999999998</v>
      </c>
      <c r="H25" s="3"/>
      <c r="I25" s="5"/>
      <c r="J25" s="18">
        <f t="shared" si="3"/>
        <v>0</v>
      </c>
      <c r="K25" s="22">
        <v>12</v>
      </c>
      <c r="L25" s="5">
        <v>4</v>
      </c>
      <c r="M25" s="23">
        <f t="shared" si="2"/>
        <v>171.67999999999998</v>
      </c>
      <c r="N25" s="16">
        <f t="shared" si="4"/>
        <v>25.050000000000011</v>
      </c>
      <c r="O25" s="24">
        <f t="shared" si="5"/>
        <v>3.4799999999999995</v>
      </c>
      <c r="P25" s="5">
        <v>1040</v>
      </c>
      <c r="Q25" s="5">
        <v>20</v>
      </c>
      <c r="R25" s="5">
        <v>17</v>
      </c>
      <c r="S25" s="5">
        <v>0</v>
      </c>
      <c r="T25" s="5">
        <v>640</v>
      </c>
      <c r="U25" s="5">
        <v>42</v>
      </c>
      <c r="V25" s="5">
        <v>1762</v>
      </c>
      <c r="W25" s="14">
        <v>1708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4</v>
      </c>
      <c r="D26" s="18">
        <f t="shared" si="0"/>
        <v>26.72</v>
      </c>
      <c r="E26" s="22">
        <v>13</v>
      </c>
      <c r="F26" s="22">
        <v>3</v>
      </c>
      <c r="G26" s="18">
        <f t="shared" si="1"/>
        <v>265.52999999999997</v>
      </c>
      <c r="H26" s="3"/>
      <c r="I26" s="5"/>
      <c r="J26" s="18">
        <f t="shared" si="3"/>
        <v>0</v>
      </c>
      <c r="K26" s="22">
        <v>12</v>
      </c>
      <c r="L26" s="5">
        <v>7</v>
      </c>
      <c r="M26" s="23">
        <f t="shared" si="2"/>
        <v>175.16</v>
      </c>
      <c r="N26" s="16">
        <f t="shared" si="4"/>
        <v>23.379999999999995</v>
      </c>
      <c r="O26" s="24">
        <f t="shared" si="5"/>
        <v>3.4799999999999995</v>
      </c>
      <c r="P26" s="5">
        <v>1040</v>
      </c>
      <c r="Q26" s="5">
        <v>20</v>
      </c>
      <c r="R26" s="5">
        <v>17</v>
      </c>
      <c r="S26" s="5">
        <v>0</v>
      </c>
      <c r="T26" s="5">
        <v>640</v>
      </c>
      <c r="U26" s="5">
        <v>42</v>
      </c>
      <c r="V26" s="5">
        <v>1762</v>
      </c>
      <c r="W26" s="5">
        <v>1700</v>
      </c>
      <c r="X26" s="64" t="s">
        <v>28</v>
      </c>
      <c r="Y26" s="64"/>
      <c r="Z26" s="64"/>
      <c r="AA26" s="64"/>
      <c r="AB26" s="64"/>
      <c r="AC26" s="64"/>
      <c r="AD26" s="65">
        <f>D39+G39+J39</f>
        <v>404.14</v>
      </c>
      <c r="AE26" s="65"/>
    </row>
    <row r="27" spans="1:31" x14ac:dyDescent="0.2">
      <c r="A27" s="4">
        <f t="shared" si="6"/>
        <v>20</v>
      </c>
      <c r="B27" s="5">
        <v>1</v>
      </c>
      <c r="C27" s="5">
        <v>4</v>
      </c>
      <c r="D27" s="18">
        <f t="shared" si="0"/>
        <v>26.72</v>
      </c>
      <c r="E27" s="22">
        <v>14</v>
      </c>
      <c r="F27" s="22">
        <v>5</v>
      </c>
      <c r="G27" s="18">
        <f t="shared" si="1"/>
        <v>288.90999999999997</v>
      </c>
      <c r="H27" s="3"/>
      <c r="I27" s="5"/>
      <c r="J27" s="18">
        <f t="shared" si="3"/>
        <v>0</v>
      </c>
      <c r="K27" s="22">
        <v>12</v>
      </c>
      <c r="L27" s="5">
        <v>11</v>
      </c>
      <c r="M27" s="23">
        <f t="shared" si="2"/>
        <v>179.79999999999998</v>
      </c>
      <c r="N27" s="16">
        <f t="shared" si="4"/>
        <v>23.379999999999995</v>
      </c>
      <c r="O27" s="24">
        <f t="shared" si="5"/>
        <v>4.6399999999999997</v>
      </c>
      <c r="P27" s="5">
        <v>1040</v>
      </c>
      <c r="Q27" s="5">
        <v>20</v>
      </c>
      <c r="R27" s="5">
        <v>17</v>
      </c>
      <c r="S27" s="5">
        <v>0</v>
      </c>
      <c r="T27" s="5">
        <v>640</v>
      </c>
      <c r="U27" s="5">
        <v>42</v>
      </c>
      <c r="V27" s="5">
        <v>1762</v>
      </c>
      <c r="W27" s="5">
        <v>1715</v>
      </c>
      <c r="X27" s="66" t="s">
        <v>10</v>
      </c>
      <c r="Y27" s="66"/>
      <c r="Z27" s="66"/>
      <c r="AA27" s="66"/>
      <c r="AB27" s="66"/>
      <c r="AC27" s="66"/>
      <c r="AD27" s="67">
        <f>AE20</f>
        <v>762.88</v>
      </c>
      <c r="AE27" s="67"/>
    </row>
    <row r="28" spans="1:31" x14ac:dyDescent="0.2">
      <c r="A28" s="4">
        <f t="shared" si="6"/>
        <v>21</v>
      </c>
      <c r="B28" s="5">
        <v>1</v>
      </c>
      <c r="C28" s="5">
        <v>4</v>
      </c>
      <c r="D28" s="18">
        <f t="shared" si="0"/>
        <v>26.72</v>
      </c>
      <c r="E28" s="22">
        <v>15</v>
      </c>
      <c r="F28" s="22">
        <v>7</v>
      </c>
      <c r="G28" s="18">
        <f t="shared" si="1"/>
        <v>312.28999999999996</v>
      </c>
      <c r="H28" s="3"/>
      <c r="I28" s="5"/>
      <c r="J28" s="18">
        <f t="shared" si="3"/>
        <v>0</v>
      </c>
      <c r="K28" s="22">
        <v>13</v>
      </c>
      <c r="L28" s="5">
        <v>2</v>
      </c>
      <c r="M28" s="23">
        <f t="shared" si="2"/>
        <v>183.28</v>
      </c>
      <c r="N28" s="16">
        <f t="shared" si="4"/>
        <v>23.379999999999995</v>
      </c>
      <c r="O28" s="24">
        <f t="shared" si="5"/>
        <v>3.4799999999999995</v>
      </c>
      <c r="P28" s="5">
        <v>1040</v>
      </c>
      <c r="Q28" s="5">
        <v>20</v>
      </c>
      <c r="R28" s="5">
        <v>17</v>
      </c>
      <c r="S28" s="5">
        <v>0</v>
      </c>
      <c r="T28" s="5">
        <v>640</v>
      </c>
      <c r="U28" s="5">
        <v>41</v>
      </c>
      <c r="V28" s="5">
        <v>1741</v>
      </c>
      <c r="W28" s="5">
        <v>1700</v>
      </c>
      <c r="X28" s="66" t="s">
        <v>29</v>
      </c>
      <c r="Y28" s="66"/>
      <c r="Z28" s="66"/>
      <c r="AA28" s="66"/>
      <c r="AB28" s="66"/>
      <c r="AC28" s="66"/>
      <c r="AD28" s="67">
        <f>D8+G8+J8</f>
        <v>374.08</v>
      </c>
      <c r="AE28" s="67"/>
    </row>
    <row r="29" spans="1:31" x14ac:dyDescent="0.2">
      <c r="A29" s="4">
        <f t="shared" si="6"/>
        <v>22</v>
      </c>
      <c r="B29" s="5">
        <v>1</v>
      </c>
      <c r="C29" s="5">
        <v>4</v>
      </c>
      <c r="D29" s="18">
        <f t="shared" si="0"/>
        <v>26.72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3"/>
        <v>0</v>
      </c>
      <c r="K29" s="22">
        <v>13</v>
      </c>
      <c r="L29" s="5">
        <v>5</v>
      </c>
      <c r="M29" s="23">
        <f t="shared" si="2"/>
        <v>186.76</v>
      </c>
      <c r="N29" s="16">
        <f t="shared" si="4"/>
        <v>23.379999999999995</v>
      </c>
      <c r="O29" s="24">
        <f t="shared" si="5"/>
        <v>3.4799999999999995</v>
      </c>
      <c r="P29" s="5">
        <v>1040</v>
      </c>
      <c r="Q29" s="5">
        <v>20</v>
      </c>
      <c r="R29" s="5">
        <v>17</v>
      </c>
      <c r="S29" s="5">
        <v>0</v>
      </c>
      <c r="T29" s="5">
        <v>640</v>
      </c>
      <c r="U29" s="5">
        <v>41</v>
      </c>
      <c r="V29" s="5">
        <v>1741</v>
      </c>
      <c r="W29" s="5">
        <v>1711</v>
      </c>
      <c r="X29" s="66" t="s">
        <v>8</v>
      </c>
      <c r="Y29" s="66"/>
      <c r="Z29" s="66"/>
      <c r="AA29" s="66"/>
      <c r="AB29" s="66"/>
      <c r="AC29" s="66"/>
      <c r="AD29" s="67">
        <f>AD26+AD27-AD28</f>
        <v>792.94</v>
      </c>
      <c r="AE29" s="67"/>
    </row>
    <row r="30" spans="1:31" x14ac:dyDescent="0.2">
      <c r="A30" s="4">
        <f t="shared" si="6"/>
        <v>23</v>
      </c>
      <c r="B30" s="5">
        <v>1</v>
      </c>
      <c r="C30" s="5">
        <v>4</v>
      </c>
      <c r="D30" s="18">
        <f t="shared" si="0"/>
        <v>26.72</v>
      </c>
      <c r="E30" s="22">
        <v>17</v>
      </c>
      <c r="F30" s="22">
        <v>10</v>
      </c>
      <c r="G30" s="18">
        <f t="shared" si="1"/>
        <v>357.38</v>
      </c>
      <c r="H30" s="3"/>
      <c r="I30" s="5"/>
      <c r="J30" s="18">
        <f t="shared" si="3"/>
        <v>0</v>
      </c>
      <c r="K30" s="22">
        <v>4</v>
      </c>
      <c r="L30" s="5">
        <v>3</v>
      </c>
      <c r="M30" s="23">
        <f t="shared" si="2"/>
        <v>59.16</v>
      </c>
      <c r="N30" s="16">
        <f t="shared" si="4"/>
        <v>21.710000000000036</v>
      </c>
      <c r="O30" s="24">
        <v>3.48</v>
      </c>
      <c r="P30" s="5">
        <v>1030</v>
      </c>
      <c r="Q30" s="5">
        <v>20</v>
      </c>
      <c r="R30" s="5">
        <v>17</v>
      </c>
      <c r="S30" s="5">
        <v>0</v>
      </c>
      <c r="T30" s="5">
        <v>640</v>
      </c>
      <c r="U30" s="5">
        <v>41</v>
      </c>
      <c r="V30" s="5">
        <v>1741</v>
      </c>
      <c r="W30" s="5">
        <v>1708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4</v>
      </c>
      <c r="D31" s="18">
        <f t="shared" si="0"/>
        <v>26.72</v>
      </c>
      <c r="E31" s="22">
        <v>19</v>
      </c>
      <c r="F31" s="22">
        <v>2</v>
      </c>
      <c r="G31" s="18">
        <f t="shared" si="1"/>
        <v>384.09999999999997</v>
      </c>
      <c r="H31" s="3"/>
      <c r="I31" s="5"/>
      <c r="J31" s="18">
        <f t="shared" si="3"/>
        <v>0</v>
      </c>
      <c r="K31" s="22">
        <v>4</v>
      </c>
      <c r="L31" s="5">
        <v>7</v>
      </c>
      <c r="M31" s="23">
        <f t="shared" si="2"/>
        <v>63.8</v>
      </c>
      <c r="N31" s="16">
        <f t="shared" si="4"/>
        <v>26.719999999999914</v>
      </c>
      <c r="O31" s="24">
        <f t="shared" si="5"/>
        <v>4.6399999999999997</v>
      </c>
      <c r="P31" s="5">
        <v>1030</v>
      </c>
      <c r="Q31" s="5">
        <v>20</v>
      </c>
      <c r="R31" s="5">
        <v>17</v>
      </c>
      <c r="S31" s="5">
        <v>0</v>
      </c>
      <c r="T31" s="5">
        <v>640</v>
      </c>
      <c r="U31" s="5">
        <v>41</v>
      </c>
      <c r="V31" s="5">
        <v>1741</v>
      </c>
      <c r="W31" s="5">
        <v>1706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2</v>
      </c>
      <c r="C32" s="5">
        <v>5</v>
      </c>
      <c r="D32" s="18">
        <f t="shared" si="0"/>
        <v>48.43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4</v>
      </c>
      <c r="L32" s="5">
        <v>10</v>
      </c>
      <c r="M32" s="23">
        <f t="shared" si="2"/>
        <v>67.28</v>
      </c>
      <c r="N32" s="16">
        <f t="shared" si="4"/>
        <v>25.050000000000068</v>
      </c>
      <c r="O32" s="24">
        <f t="shared" si="5"/>
        <v>3.4799999999999995</v>
      </c>
      <c r="P32" s="5">
        <v>1030</v>
      </c>
      <c r="Q32" s="5">
        <v>20</v>
      </c>
      <c r="R32" s="5">
        <v>17</v>
      </c>
      <c r="S32" s="5">
        <v>0</v>
      </c>
      <c r="T32" s="5">
        <v>640</v>
      </c>
      <c r="U32" s="5">
        <v>41</v>
      </c>
      <c r="V32" s="5">
        <v>1741</v>
      </c>
      <c r="W32" s="5">
        <v>1701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3</v>
      </c>
      <c r="C33" s="5">
        <v>8</v>
      </c>
      <c r="D33" s="18">
        <f t="shared" si="0"/>
        <v>73.47999999999999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1</v>
      </c>
      <c r="M33" s="23">
        <f t="shared" si="2"/>
        <v>70.759999999999991</v>
      </c>
      <c r="N33" s="16">
        <f t="shared" si="4"/>
        <v>25.049999999999955</v>
      </c>
      <c r="O33" s="24">
        <f t="shared" si="5"/>
        <v>3.4799999999999995</v>
      </c>
      <c r="P33" s="5">
        <v>1030</v>
      </c>
      <c r="Q33" s="5">
        <v>20</v>
      </c>
      <c r="R33" s="5">
        <v>17</v>
      </c>
      <c r="S33" s="5">
        <v>0</v>
      </c>
      <c r="T33" s="5">
        <v>640</v>
      </c>
      <c r="U33" s="5">
        <v>40</v>
      </c>
      <c r="V33" s="5">
        <v>1720</v>
      </c>
      <c r="W33" s="5">
        <v>1697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11</v>
      </c>
      <c r="D34" s="18">
        <f t="shared" si="0"/>
        <v>98.53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5</v>
      </c>
      <c r="L34" s="5">
        <v>4</v>
      </c>
      <c r="M34" s="23">
        <f t="shared" si="2"/>
        <v>74.239999999999995</v>
      </c>
      <c r="N34" s="16">
        <f t="shared" si="4"/>
        <v>25.050000000000068</v>
      </c>
      <c r="O34" s="24">
        <f t="shared" si="5"/>
        <v>3.4799999999999995</v>
      </c>
      <c r="P34" s="5">
        <v>1020</v>
      </c>
      <c r="Q34" s="5">
        <v>20</v>
      </c>
      <c r="R34" s="5">
        <v>17</v>
      </c>
      <c r="S34" s="5">
        <v>0</v>
      </c>
      <c r="T34" s="5">
        <v>640</v>
      </c>
      <c r="U34" s="5">
        <v>40</v>
      </c>
      <c r="V34" s="5">
        <v>1720</v>
      </c>
      <c r="W34" s="5">
        <v>1693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6</v>
      </c>
      <c r="C35" s="5">
        <v>2</v>
      </c>
      <c r="D35" s="18">
        <f t="shared" si="0"/>
        <v>123.58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5</v>
      </c>
      <c r="L35" s="5">
        <v>7</v>
      </c>
      <c r="M35" s="23">
        <f t="shared" si="2"/>
        <v>77.72</v>
      </c>
      <c r="N35" s="16">
        <f t="shared" si="4"/>
        <v>25.049999999999955</v>
      </c>
      <c r="O35" s="24">
        <f t="shared" si="5"/>
        <v>3.4799999999999995</v>
      </c>
      <c r="P35" s="5">
        <v>1020</v>
      </c>
      <c r="Q35" s="5">
        <v>20</v>
      </c>
      <c r="R35" s="5">
        <v>17</v>
      </c>
      <c r="S35" s="5">
        <v>0</v>
      </c>
      <c r="T35" s="5">
        <v>640</v>
      </c>
      <c r="U35" s="5">
        <v>40</v>
      </c>
      <c r="V35" s="5">
        <v>1720</v>
      </c>
      <c r="W35" s="5">
        <v>1689</v>
      </c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6</v>
      </c>
      <c r="D36" s="18">
        <f t="shared" si="0"/>
        <v>130.26</v>
      </c>
      <c r="E36" s="22">
        <v>10</v>
      </c>
      <c r="F36" s="22">
        <v>0</v>
      </c>
      <c r="G36" s="18">
        <f t="shared" si="1"/>
        <v>200.39999999999998</v>
      </c>
      <c r="H36" s="3"/>
      <c r="I36" s="5"/>
      <c r="J36" s="18">
        <f t="shared" si="3"/>
        <v>0</v>
      </c>
      <c r="K36" s="22">
        <v>5</v>
      </c>
      <c r="L36" s="5">
        <v>10</v>
      </c>
      <c r="M36" s="23">
        <f t="shared" si="2"/>
        <v>81.199999999999989</v>
      </c>
      <c r="N36" s="16">
        <v>26.72</v>
      </c>
      <c r="O36" s="24">
        <f t="shared" si="5"/>
        <v>3.4799999999999995</v>
      </c>
      <c r="P36" s="5">
        <v>1020</v>
      </c>
      <c r="Q36" s="5">
        <v>20</v>
      </c>
      <c r="R36" s="5">
        <v>17</v>
      </c>
      <c r="S36" s="5">
        <v>0</v>
      </c>
      <c r="T36" s="5">
        <v>640</v>
      </c>
      <c r="U36" s="5">
        <v>40</v>
      </c>
      <c r="V36" s="5">
        <v>1720</v>
      </c>
      <c r="W36" s="5">
        <v>1686</v>
      </c>
      <c r="X36" s="74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6</v>
      </c>
      <c r="C37" s="5">
        <v>6</v>
      </c>
      <c r="D37" s="18">
        <f t="shared" si="0"/>
        <v>130.26</v>
      </c>
      <c r="E37" s="22">
        <v>11</v>
      </c>
      <c r="F37" s="22">
        <v>3</v>
      </c>
      <c r="G37" s="18">
        <f t="shared" si="1"/>
        <v>225.45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2"/>
        <v>84.679999999999993</v>
      </c>
      <c r="N37" s="16">
        <f t="shared" si="4"/>
        <v>25.050000000000011</v>
      </c>
      <c r="O37" s="24">
        <f t="shared" si="5"/>
        <v>3.4799999999999995</v>
      </c>
      <c r="P37" s="5">
        <v>1020</v>
      </c>
      <c r="Q37" s="5">
        <v>20</v>
      </c>
      <c r="R37" s="5">
        <v>17</v>
      </c>
      <c r="S37" s="5">
        <v>0</v>
      </c>
      <c r="T37" s="5">
        <v>660</v>
      </c>
      <c r="U37" s="5">
        <v>39</v>
      </c>
      <c r="V37" s="5">
        <v>1724</v>
      </c>
      <c r="W37" s="5">
        <v>1681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6</v>
      </c>
      <c r="C38" s="5">
        <v>6</v>
      </c>
      <c r="D38" s="18">
        <f t="shared" si="0"/>
        <v>130.26</v>
      </c>
      <c r="E38" s="22">
        <v>12</v>
      </c>
      <c r="F38" s="22">
        <v>6</v>
      </c>
      <c r="G38" s="18">
        <f>((+E38*12)+F38)*1.67</f>
        <v>250.5</v>
      </c>
      <c r="H38" s="3"/>
      <c r="I38" s="5"/>
      <c r="J38" s="18">
        <f t="shared" si="3"/>
        <v>0</v>
      </c>
      <c r="K38" s="22">
        <v>6</v>
      </c>
      <c r="L38" s="5">
        <v>4</v>
      </c>
      <c r="M38" s="23">
        <f t="shared" si="2"/>
        <v>88.16</v>
      </c>
      <c r="N38" s="16">
        <f>IF(B38=0,0,(D38+G38)-(D37+G37))</f>
        <v>25.050000000000011</v>
      </c>
      <c r="O38" s="24">
        <f t="shared" si="5"/>
        <v>3.4799999999999995</v>
      </c>
      <c r="P38" s="5">
        <v>1020</v>
      </c>
      <c r="Q38" s="5">
        <v>20</v>
      </c>
      <c r="R38" s="5">
        <v>17</v>
      </c>
      <c r="S38" s="5">
        <v>0</v>
      </c>
      <c r="T38" s="5">
        <v>650</v>
      </c>
      <c r="U38" s="5">
        <v>39</v>
      </c>
      <c r="V38" s="5">
        <v>1712</v>
      </c>
      <c r="W38" s="5">
        <v>1679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6</v>
      </c>
      <c r="D39" s="18">
        <f t="shared" si="0"/>
        <v>130.26</v>
      </c>
      <c r="E39" s="22">
        <v>13</v>
      </c>
      <c r="F39" s="22">
        <v>8</v>
      </c>
      <c r="G39" s="18">
        <f>((+E39*12)+F39)*1.67</f>
        <v>273.88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2"/>
        <v>91.64</v>
      </c>
      <c r="N39" s="16">
        <f>IF(B39=0,0,(D39+G39)-(D38+G38))</f>
        <v>23.379999999999995</v>
      </c>
      <c r="O39" s="24">
        <f t="shared" si="5"/>
        <v>3.4799999999999995</v>
      </c>
      <c r="P39" s="5">
        <v>1020</v>
      </c>
      <c r="Q39" s="5">
        <v>20</v>
      </c>
      <c r="R39" s="5">
        <v>17</v>
      </c>
      <c r="S39" s="5">
        <v>0</v>
      </c>
      <c r="T39" s="5">
        <v>650</v>
      </c>
      <c r="U39" s="5">
        <v>39</v>
      </c>
      <c r="V39" s="5">
        <v>1712</v>
      </c>
      <c r="W39" s="5">
        <v>1677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783.21000000000015</v>
      </c>
      <c r="O40" s="21">
        <f>SUM(O9:O39)</f>
        <v>127.60000000000004</v>
      </c>
      <c r="U40" s="15" t="s">
        <v>25</v>
      </c>
      <c r="V40" s="21">
        <f>SUM(V9:V39)</f>
        <v>54757</v>
      </c>
      <c r="W40" s="21">
        <f>SUM(W9:W39)</f>
        <v>53257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783.21000000000015</v>
      </c>
      <c r="O42" s="20">
        <f>O40+O41</f>
        <v>127.60000000000004</v>
      </c>
      <c r="T42" t="s">
        <v>43</v>
      </c>
      <c r="V42" s="20">
        <f>V40+V41</f>
        <v>54757</v>
      </c>
      <c r="W42" s="20">
        <f>W40+W41</f>
        <v>53257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0" sqref="X40:Y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6</v>
      </c>
      <c r="C8" s="22">
        <v>6</v>
      </c>
      <c r="D8" s="18">
        <f t="shared" ref="D8:D35" si="0">((+B8*12)+C8)*1.67</f>
        <v>130.26</v>
      </c>
      <c r="E8" s="22">
        <v>13</v>
      </c>
      <c r="F8" s="22">
        <v>8</v>
      </c>
      <c r="G8" s="18">
        <f t="shared" ref="G8:G35" si="1">((+E8*12)+F8)*1.67</f>
        <v>273.88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37" si="2">((+K8*12)+L8)*1.16</f>
        <v>91.64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6</v>
      </c>
      <c r="C9" s="5">
        <v>6</v>
      </c>
      <c r="D9" s="18">
        <f t="shared" si="0"/>
        <v>130.26</v>
      </c>
      <c r="E9" s="22">
        <v>14</v>
      </c>
      <c r="F9" s="22">
        <v>11</v>
      </c>
      <c r="G9" s="18">
        <f t="shared" si="1"/>
        <v>298.93</v>
      </c>
      <c r="H9" s="3"/>
      <c r="I9" s="5"/>
      <c r="J9" s="18">
        <f t="shared" ref="J9:J35" si="3">((+H9*12)+I9)*1.67</f>
        <v>0</v>
      </c>
      <c r="K9" s="22">
        <v>6</v>
      </c>
      <c r="L9" s="5">
        <v>10</v>
      </c>
      <c r="M9" s="23">
        <f t="shared" si="2"/>
        <v>95.11999999999999</v>
      </c>
      <c r="N9" s="16">
        <f t="shared" ref="N9:N38" si="4">IF(B9=0,0,(D9+G9)-(D8+G8))</f>
        <v>25.050000000000011</v>
      </c>
      <c r="O9" s="24">
        <f t="shared" ref="O9:O38" si="5">(((K9*12)+L9)-((K8*12)+L8))*K$6</f>
        <v>3.4799999999999995</v>
      </c>
      <c r="P9" s="5">
        <v>1010</v>
      </c>
      <c r="Q9" s="5">
        <v>20</v>
      </c>
      <c r="R9" s="5">
        <v>17</v>
      </c>
      <c r="S9" s="5">
        <v>0</v>
      </c>
      <c r="T9" s="5">
        <v>650</v>
      </c>
      <c r="U9" s="5">
        <v>29</v>
      </c>
      <c r="V9" s="5">
        <v>1712</v>
      </c>
      <c r="W9" s="5">
        <v>1676</v>
      </c>
      <c r="X9" s="6">
        <v>43864</v>
      </c>
      <c r="Y9" s="5">
        <v>2</v>
      </c>
      <c r="Z9" s="5">
        <v>518082</v>
      </c>
      <c r="AA9" s="5">
        <v>16</v>
      </c>
      <c r="AB9" s="5">
        <v>9</v>
      </c>
      <c r="AC9" s="5">
        <v>7</v>
      </c>
      <c r="AD9" s="5">
        <v>2</v>
      </c>
      <c r="AE9" s="17">
        <f>(((+AA9*12)+AB9)*1.67)-(((AC9*12)+AD9)*1.67)</f>
        <v>192.04999999999995</v>
      </c>
    </row>
    <row r="10" spans="1:31" x14ac:dyDescent="0.2">
      <c r="A10" s="4">
        <f t="shared" ref="A10:A36" si="6">SUM(A9+1)</f>
        <v>3</v>
      </c>
      <c r="B10" s="5">
        <v>6</v>
      </c>
      <c r="C10" s="5">
        <v>6</v>
      </c>
      <c r="D10" s="18">
        <f t="shared" si="0"/>
        <v>130.26</v>
      </c>
      <c r="E10" s="22">
        <v>16</v>
      </c>
      <c r="F10" s="22">
        <v>1</v>
      </c>
      <c r="G10" s="18">
        <f t="shared" si="1"/>
        <v>322.31</v>
      </c>
      <c r="H10" s="3"/>
      <c r="I10" s="5"/>
      <c r="J10" s="18">
        <f t="shared" si="3"/>
        <v>0</v>
      </c>
      <c r="K10" s="22">
        <v>7</v>
      </c>
      <c r="L10" s="5">
        <v>1</v>
      </c>
      <c r="M10" s="23">
        <f t="shared" si="2"/>
        <v>98.6</v>
      </c>
      <c r="N10" s="16">
        <f t="shared" si="4"/>
        <v>23.379999999999995</v>
      </c>
      <c r="O10" s="24">
        <f t="shared" si="5"/>
        <v>3.4799999999999995</v>
      </c>
      <c r="P10" s="5">
        <v>1010</v>
      </c>
      <c r="Q10" s="5">
        <v>20</v>
      </c>
      <c r="R10" s="5">
        <v>17</v>
      </c>
      <c r="S10" s="5">
        <v>0</v>
      </c>
      <c r="T10" s="5">
        <v>660</v>
      </c>
      <c r="U10" s="5">
        <v>38</v>
      </c>
      <c r="V10" s="5">
        <v>1702</v>
      </c>
      <c r="W10" s="5">
        <v>1665</v>
      </c>
      <c r="X10" s="6">
        <v>43872</v>
      </c>
      <c r="Y10" s="5">
        <v>1</v>
      </c>
      <c r="Z10" s="5">
        <v>521084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6</v>
      </c>
      <c r="C11" s="5">
        <v>6</v>
      </c>
      <c r="D11" s="18">
        <f t="shared" si="0"/>
        <v>130.26</v>
      </c>
      <c r="E11" s="22">
        <v>7</v>
      </c>
      <c r="F11" s="22">
        <v>9</v>
      </c>
      <c r="G11" s="18">
        <f t="shared" si="1"/>
        <v>155.31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102.08</v>
      </c>
      <c r="N11" s="16">
        <v>23.38</v>
      </c>
      <c r="O11" s="24">
        <f t="shared" si="5"/>
        <v>3.4799999999999995</v>
      </c>
      <c r="P11" s="5">
        <v>1010</v>
      </c>
      <c r="Q11" s="5">
        <v>20</v>
      </c>
      <c r="R11" s="5">
        <v>17</v>
      </c>
      <c r="S11" s="5">
        <v>0</v>
      </c>
      <c r="T11" s="5">
        <v>650</v>
      </c>
      <c r="U11" s="5">
        <v>38</v>
      </c>
      <c r="V11" s="5">
        <v>1689</v>
      </c>
      <c r="W11" s="5">
        <v>1661</v>
      </c>
      <c r="X11" s="6">
        <v>43888</v>
      </c>
      <c r="Y11" s="5">
        <v>2</v>
      </c>
      <c r="Z11" s="5">
        <v>523492</v>
      </c>
      <c r="AA11" s="5">
        <v>19</v>
      </c>
      <c r="AB11" s="5">
        <v>3</v>
      </c>
      <c r="AC11" s="5">
        <v>9</v>
      </c>
      <c r="AD11" s="5">
        <v>9</v>
      </c>
      <c r="AE11" s="17">
        <f t="shared" ref="AE11:AE19" si="7">(((+AA11*12)+AB11)*1.67)-(((AC11*12)+AD11)*1.67)</f>
        <v>190.38</v>
      </c>
    </row>
    <row r="12" spans="1:31" x14ac:dyDescent="0.2">
      <c r="A12" s="4">
        <f t="shared" si="6"/>
        <v>5</v>
      </c>
      <c r="B12" s="5">
        <v>6</v>
      </c>
      <c r="C12" s="5">
        <v>6</v>
      </c>
      <c r="D12" s="18">
        <f t="shared" si="0"/>
        <v>130.26</v>
      </c>
      <c r="E12" s="22">
        <v>8</v>
      </c>
      <c r="F12" s="22">
        <v>11</v>
      </c>
      <c r="G12" s="18">
        <f t="shared" si="1"/>
        <v>178.69</v>
      </c>
      <c r="H12" s="3"/>
      <c r="I12" s="5"/>
      <c r="J12" s="18">
        <f t="shared" si="3"/>
        <v>0</v>
      </c>
      <c r="K12" s="22">
        <v>7</v>
      </c>
      <c r="L12" s="5">
        <v>7</v>
      </c>
      <c r="M12" s="23">
        <f t="shared" si="2"/>
        <v>105.55999999999999</v>
      </c>
      <c r="N12" s="16">
        <f>IF(B12=0,0,(D12+G12)-(D11+G11))</f>
        <v>23.379999999999995</v>
      </c>
      <c r="O12" s="24">
        <f t="shared" si="5"/>
        <v>3.4799999999999995</v>
      </c>
      <c r="P12" s="5">
        <v>1010</v>
      </c>
      <c r="Q12" s="5">
        <v>20</v>
      </c>
      <c r="R12" s="5">
        <v>17</v>
      </c>
      <c r="S12" s="5">
        <v>0</v>
      </c>
      <c r="T12" s="5">
        <v>650</v>
      </c>
      <c r="U12" s="5">
        <v>38</v>
      </c>
      <c r="V12" s="5">
        <v>1689</v>
      </c>
      <c r="W12" s="5">
        <v>1659</v>
      </c>
      <c r="X12" s="6">
        <v>43889</v>
      </c>
      <c r="Y12" s="5">
        <v>1</v>
      </c>
      <c r="Z12" s="5">
        <v>523491</v>
      </c>
      <c r="AA12" s="5">
        <v>13</v>
      </c>
      <c r="AB12" s="5">
        <v>7</v>
      </c>
      <c r="AC12" s="5">
        <v>4</v>
      </c>
      <c r="AD12" s="5">
        <v>1</v>
      </c>
      <c r="AE12" s="17">
        <f t="shared" si="7"/>
        <v>190.38</v>
      </c>
    </row>
    <row r="13" spans="1:31" x14ac:dyDescent="0.2">
      <c r="A13" s="4">
        <f t="shared" si="6"/>
        <v>6</v>
      </c>
      <c r="B13" s="5">
        <v>6</v>
      </c>
      <c r="C13" s="5">
        <v>6</v>
      </c>
      <c r="D13" s="18">
        <f t="shared" si="0"/>
        <v>130.26</v>
      </c>
      <c r="E13" s="22">
        <v>10</v>
      </c>
      <c r="F13" s="22">
        <v>1</v>
      </c>
      <c r="G13" s="18">
        <f t="shared" si="1"/>
        <v>202.07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23.379999999999995</v>
      </c>
      <c r="O13" s="24">
        <f t="shared" si="5"/>
        <v>3.4799999999999995</v>
      </c>
      <c r="P13" s="5">
        <v>1000</v>
      </c>
      <c r="Q13" s="5">
        <v>20</v>
      </c>
      <c r="R13" s="5">
        <v>17</v>
      </c>
      <c r="S13" s="5">
        <v>0</v>
      </c>
      <c r="T13" s="5">
        <v>650</v>
      </c>
      <c r="U13" s="5">
        <v>38</v>
      </c>
      <c r="V13" s="5">
        <v>1689</v>
      </c>
      <c r="W13" s="5">
        <v>1654</v>
      </c>
      <c r="X13" s="6">
        <v>43890</v>
      </c>
      <c r="Y13" s="5">
        <v>2</v>
      </c>
      <c r="Z13" s="5">
        <v>524240</v>
      </c>
      <c r="AA13" s="5">
        <v>11</v>
      </c>
      <c r="AB13" s="5">
        <v>2</v>
      </c>
      <c r="AC13" s="5">
        <v>1</v>
      </c>
      <c r="AD13" s="5">
        <v>8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6</v>
      </c>
      <c r="C14" s="5">
        <v>6</v>
      </c>
      <c r="D14" s="18">
        <f t="shared" si="0"/>
        <v>130.26</v>
      </c>
      <c r="E14" s="22">
        <v>11</v>
      </c>
      <c r="F14" s="22">
        <v>3</v>
      </c>
      <c r="G14" s="18">
        <f t="shared" si="1"/>
        <v>225.45</v>
      </c>
      <c r="H14" s="3"/>
      <c r="I14" s="5"/>
      <c r="J14" s="18">
        <f t="shared" si="3"/>
        <v>0</v>
      </c>
      <c r="K14" s="22">
        <v>8</v>
      </c>
      <c r="L14" s="5">
        <v>1</v>
      </c>
      <c r="M14" s="23">
        <f t="shared" si="2"/>
        <v>112.52</v>
      </c>
      <c r="N14" s="16">
        <f t="shared" si="4"/>
        <v>23.379999999999995</v>
      </c>
      <c r="O14" s="24">
        <f t="shared" si="5"/>
        <v>3.4799999999999995</v>
      </c>
      <c r="P14" s="5">
        <v>1000</v>
      </c>
      <c r="Q14" s="5">
        <v>20</v>
      </c>
      <c r="R14" s="5">
        <v>17</v>
      </c>
      <c r="S14" s="5">
        <v>0</v>
      </c>
      <c r="T14" s="5">
        <v>640</v>
      </c>
      <c r="U14" s="5">
        <v>38</v>
      </c>
      <c r="V14" s="5">
        <v>1676</v>
      </c>
      <c r="W14" s="5">
        <v>1650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6</v>
      </c>
      <c r="C15" s="5">
        <v>6</v>
      </c>
      <c r="D15" s="18">
        <f t="shared" si="0"/>
        <v>130.26</v>
      </c>
      <c r="E15" s="22">
        <v>12</v>
      </c>
      <c r="F15" s="22">
        <v>4</v>
      </c>
      <c r="G15" s="18">
        <f t="shared" si="1"/>
        <v>247.16</v>
      </c>
      <c r="H15" s="3"/>
      <c r="I15" s="5"/>
      <c r="J15" s="18">
        <f t="shared" si="3"/>
        <v>0</v>
      </c>
      <c r="K15" s="22">
        <v>8</v>
      </c>
      <c r="L15" s="5">
        <v>4</v>
      </c>
      <c r="M15" s="23">
        <f t="shared" si="2"/>
        <v>115.99999999999999</v>
      </c>
      <c r="N15" s="16">
        <f t="shared" si="4"/>
        <v>21.70999999999998</v>
      </c>
      <c r="O15" s="24">
        <f t="shared" si="5"/>
        <v>3.4799999999999995</v>
      </c>
      <c r="P15" s="5">
        <v>1000</v>
      </c>
      <c r="Q15" s="5">
        <v>20</v>
      </c>
      <c r="R15" s="5">
        <v>17</v>
      </c>
      <c r="S15" s="5">
        <v>0</v>
      </c>
      <c r="T15" s="5">
        <v>640</v>
      </c>
      <c r="U15" s="5">
        <v>38</v>
      </c>
      <c r="V15" s="5">
        <v>1676</v>
      </c>
      <c r="W15" s="5">
        <v>1647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6</v>
      </c>
      <c r="C16" s="5">
        <v>6</v>
      </c>
      <c r="D16" s="18">
        <f t="shared" si="0"/>
        <v>130.26</v>
      </c>
      <c r="E16" s="22">
        <v>13</v>
      </c>
      <c r="F16" s="22">
        <v>6</v>
      </c>
      <c r="G16" s="18">
        <f t="shared" si="1"/>
        <v>270.53999999999996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23.379999999999995</v>
      </c>
      <c r="O16" s="24">
        <f t="shared" si="5"/>
        <v>2.3199999999999998</v>
      </c>
      <c r="P16" s="5">
        <v>1000</v>
      </c>
      <c r="Q16" s="5">
        <v>20</v>
      </c>
      <c r="R16" s="5">
        <v>17</v>
      </c>
      <c r="S16" s="5">
        <v>0</v>
      </c>
      <c r="T16" s="5">
        <v>640</v>
      </c>
      <c r="U16" s="5">
        <v>38</v>
      </c>
      <c r="V16" s="5">
        <v>1676</v>
      </c>
      <c r="W16" s="5">
        <v>1644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8</v>
      </c>
      <c r="C17" s="5">
        <v>4</v>
      </c>
      <c r="D17" s="18">
        <f t="shared" si="0"/>
        <v>167</v>
      </c>
      <c r="E17" s="22">
        <v>13</v>
      </c>
      <c r="F17" s="22">
        <v>0</v>
      </c>
      <c r="G17" s="18">
        <f t="shared" si="1"/>
        <v>260.52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2"/>
        <v>122.96</v>
      </c>
      <c r="N17" s="16">
        <f t="shared" si="4"/>
        <v>26.720000000000027</v>
      </c>
      <c r="O17" s="24">
        <f t="shared" si="5"/>
        <v>4.6399999999999997</v>
      </c>
      <c r="P17" s="5">
        <v>1000</v>
      </c>
      <c r="Q17" s="5">
        <v>20</v>
      </c>
      <c r="R17" s="5">
        <v>17</v>
      </c>
      <c r="S17" s="5">
        <v>0</v>
      </c>
      <c r="T17" s="5">
        <v>640</v>
      </c>
      <c r="U17" s="5">
        <v>38</v>
      </c>
      <c r="V17" s="5">
        <v>1676</v>
      </c>
      <c r="W17" s="5">
        <v>1641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0</v>
      </c>
      <c r="D18" s="18">
        <f t="shared" si="0"/>
        <v>20.04</v>
      </c>
      <c r="E18" s="22">
        <v>13</v>
      </c>
      <c r="F18" s="22">
        <v>0</v>
      </c>
      <c r="G18" s="18">
        <f t="shared" si="1"/>
        <v>260.52</v>
      </c>
      <c r="H18" s="3"/>
      <c r="I18" s="5"/>
      <c r="J18" s="18">
        <f t="shared" si="3"/>
        <v>0</v>
      </c>
      <c r="K18" s="22">
        <v>9</v>
      </c>
      <c r="L18" s="5">
        <v>1</v>
      </c>
      <c r="M18" s="23">
        <f t="shared" si="2"/>
        <v>126.44</v>
      </c>
      <c r="N18" s="16">
        <v>26.68</v>
      </c>
      <c r="O18" s="24">
        <f t="shared" si="5"/>
        <v>3.4799999999999995</v>
      </c>
      <c r="P18" s="5">
        <v>1000</v>
      </c>
      <c r="Q18" s="5">
        <v>20</v>
      </c>
      <c r="R18" s="5">
        <v>17</v>
      </c>
      <c r="S18" s="5">
        <v>0</v>
      </c>
      <c r="T18" s="5">
        <v>640</v>
      </c>
      <c r="U18" s="5">
        <v>38</v>
      </c>
      <c r="V18" s="5">
        <v>1676</v>
      </c>
      <c r="W18" s="5">
        <v>1639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4</v>
      </c>
      <c r="D19" s="18">
        <f t="shared" si="0"/>
        <v>46.76</v>
      </c>
      <c r="E19" s="22">
        <v>13</v>
      </c>
      <c r="F19" s="22">
        <v>0</v>
      </c>
      <c r="G19" s="18">
        <f t="shared" si="1"/>
        <v>260.52</v>
      </c>
      <c r="H19" s="3"/>
      <c r="I19" s="5"/>
      <c r="J19" s="18">
        <f t="shared" si="3"/>
        <v>0</v>
      </c>
      <c r="K19" s="22">
        <v>9</v>
      </c>
      <c r="L19" s="5">
        <v>5</v>
      </c>
      <c r="M19" s="23">
        <f t="shared" si="2"/>
        <v>131.07999999999998</v>
      </c>
      <c r="N19" s="16">
        <f t="shared" si="4"/>
        <v>26.71999999999997</v>
      </c>
      <c r="O19" s="24">
        <f t="shared" si="5"/>
        <v>4.6399999999999997</v>
      </c>
      <c r="P19" s="5">
        <v>1000</v>
      </c>
      <c r="Q19" s="5">
        <v>20</v>
      </c>
      <c r="R19" s="5">
        <v>17</v>
      </c>
      <c r="S19" s="5">
        <v>0</v>
      </c>
      <c r="T19" s="5">
        <v>640</v>
      </c>
      <c r="U19" s="5">
        <v>38</v>
      </c>
      <c r="V19" s="5">
        <v>1676</v>
      </c>
      <c r="W19" s="5">
        <v>1633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3</v>
      </c>
      <c r="C20" s="5">
        <v>7</v>
      </c>
      <c r="D20" s="18">
        <f t="shared" si="0"/>
        <v>71.81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3"/>
        <v>0</v>
      </c>
      <c r="K20" s="22">
        <v>9</v>
      </c>
      <c r="L20" s="5">
        <v>8</v>
      </c>
      <c r="M20" s="23">
        <f t="shared" si="2"/>
        <v>134.56</v>
      </c>
      <c r="N20" s="16">
        <f t="shared" si="4"/>
        <v>25.050000000000011</v>
      </c>
      <c r="O20" s="24">
        <f t="shared" si="5"/>
        <v>3.4799999999999995</v>
      </c>
      <c r="P20" s="5">
        <v>1000</v>
      </c>
      <c r="Q20" s="5">
        <v>20</v>
      </c>
      <c r="R20" s="5">
        <v>17</v>
      </c>
      <c r="S20" s="5">
        <v>0</v>
      </c>
      <c r="T20" s="5">
        <v>640</v>
      </c>
      <c r="U20" s="5">
        <v>38</v>
      </c>
      <c r="V20" s="5">
        <v>1676</v>
      </c>
      <c r="W20" s="13">
        <v>1625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953.18999999999994</v>
      </c>
    </row>
    <row r="21" spans="1:31" x14ac:dyDescent="0.2">
      <c r="A21" s="4">
        <f t="shared" si="6"/>
        <v>14</v>
      </c>
      <c r="B21" s="5">
        <v>4</v>
      </c>
      <c r="C21" s="5">
        <v>10</v>
      </c>
      <c r="D21" s="18">
        <f t="shared" si="0"/>
        <v>96.86</v>
      </c>
      <c r="E21" s="22">
        <v>13</v>
      </c>
      <c r="F21" s="22">
        <v>0</v>
      </c>
      <c r="G21" s="18">
        <f t="shared" si="1"/>
        <v>260.52</v>
      </c>
      <c r="H21" s="3"/>
      <c r="I21" s="5"/>
      <c r="J21" s="18">
        <f t="shared" si="3"/>
        <v>0</v>
      </c>
      <c r="K21" s="22">
        <v>9</v>
      </c>
      <c r="L21" s="5">
        <v>11</v>
      </c>
      <c r="M21" s="23">
        <f t="shared" si="2"/>
        <v>138.04</v>
      </c>
      <c r="N21" s="16">
        <f t="shared" si="4"/>
        <v>25.050000000000011</v>
      </c>
      <c r="O21" s="24">
        <f t="shared" si="5"/>
        <v>3.4799999999999995</v>
      </c>
      <c r="P21" s="5">
        <v>1000</v>
      </c>
      <c r="Q21" s="5">
        <v>20</v>
      </c>
      <c r="R21" s="5">
        <v>17</v>
      </c>
      <c r="S21" s="7">
        <v>0</v>
      </c>
      <c r="T21" s="5">
        <v>640</v>
      </c>
      <c r="U21" s="5">
        <v>38</v>
      </c>
      <c r="V21" s="5">
        <v>1676</v>
      </c>
      <c r="W21" s="5">
        <v>1621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6</v>
      </c>
      <c r="C22" s="5">
        <v>0</v>
      </c>
      <c r="D22" s="18">
        <f t="shared" si="0"/>
        <v>120.24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10</v>
      </c>
      <c r="L22" s="5">
        <v>2</v>
      </c>
      <c r="M22" s="23">
        <f t="shared" si="2"/>
        <v>141.51999999999998</v>
      </c>
      <c r="N22" s="16">
        <f t="shared" si="4"/>
        <v>23.379999999999995</v>
      </c>
      <c r="O22" s="24">
        <f t="shared" si="5"/>
        <v>3.4799999999999995</v>
      </c>
      <c r="P22" s="5">
        <v>1000</v>
      </c>
      <c r="Q22" s="5">
        <v>20</v>
      </c>
      <c r="R22" s="5">
        <v>17</v>
      </c>
      <c r="S22" s="5">
        <v>0</v>
      </c>
      <c r="T22" s="5">
        <v>640</v>
      </c>
      <c r="U22" s="5">
        <v>37</v>
      </c>
      <c r="V22" s="5">
        <v>1654</v>
      </c>
      <c r="W22" s="5">
        <v>1616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3</v>
      </c>
      <c r="D23" s="18">
        <f t="shared" si="0"/>
        <v>145.29</v>
      </c>
      <c r="E23" s="22">
        <v>13</v>
      </c>
      <c r="F23" s="22">
        <v>0</v>
      </c>
      <c r="G23" s="18">
        <f t="shared" si="1"/>
        <v>260.52</v>
      </c>
      <c r="H23" s="3"/>
      <c r="I23" s="5"/>
      <c r="J23" s="18">
        <f t="shared" si="3"/>
        <v>0</v>
      </c>
      <c r="K23" s="22">
        <v>10</v>
      </c>
      <c r="L23" s="5">
        <v>5</v>
      </c>
      <c r="M23" s="23">
        <f t="shared" si="2"/>
        <v>145</v>
      </c>
      <c r="N23" s="16">
        <f t="shared" si="4"/>
        <v>25.049999999999955</v>
      </c>
      <c r="O23" s="24">
        <f t="shared" si="5"/>
        <v>3.4799999999999995</v>
      </c>
      <c r="P23" s="5">
        <v>1000</v>
      </c>
      <c r="Q23" s="5">
        <v>20</v>
      </c>
      <c r="R23" s="5">
        <v>17</v>
      </c>
      <c r="S23" s="5">
        <v>0</v>
      </c>
      <c r="T23" s="5">
        <v>640</v>
      </c>
      <c r="U23" s="5">
        <v>37</v>
      </c>
      <c r="V23" s="5">
        <v>1654</v>
      </c>
      <c r="W23" s="5">
        <v>1613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8</v>
      </c>
      <c r="C24" s="5">
        <v>5</v>
      </c>
      <c r="D24" s="18">
        <f t="shared" si="0"/>
        <v>168.67</v>
      </c>
      <c r="E24" s="22">
        <v>13</v>
      </c>
      <c r="F24" s="22">
        <v>0</v>
      </c>
      <c r="G24" s="18">
        <f t="shared" si="1"/>
        <v>260.52</v>
      </c>
      <c r="H24" s="3"/>
      <c r="I24" s="5"/>
      <c r="J24" s="18">
        <f t="shared" si="3"/>
        <v>0</v>
      </c>
      <c r="K24" s="22">
        <v>10</v>
      </c>
      <c r="L24" s="5">
        <v>8</v>
      </c>
      <c r="M24" s="23">
        <f t="shared" si="2"/>
        <v>148.47999999999999</v>
      </c>
      <c r="N24" s="16">
        <f t="shared" si="4"/>
        <v>23.379999999999995</v>
      </c>
      <c r="O24" s="24">
        <f t="shared" si="5"/>
        <v>3.4799999999999995</v>
      </c>
      <c r="P24" s="5">
        <v>990</v>
      </c>
      <c r="Q24" s="5">
        <v>20</v>
      </c>
      <c r="R24" s="5">
        <v>17</v>
      </c>
      <c r="S24" s="5">
        <v>0</v>
      </c>
      <c r="T24" s="5">
        <v>640</v>
      </c>
      <c r="U24" s="5">
        <v>37</v>
      </c>
      <c r="V24" s="5">
        <v>1654</v>
      </c>
      <c r="W24" s="5">
        <v>1608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9</v>
      </c>
      <c r="C25" s="5">
        <v>7</v>
      </c>
      <c r="D25" s="18">
        <f t="shared" si="0"/>
        <v>192.04999999999998</v>
      </c>
      <c r="E25" s="22">
        <v>13</v>
      </c>
      <c r="F25" s="22">
        <v>0</v>
      </c>
      <c r="G25" s="18">
        <f t="shared" si="1"/>
        <v>260.52</v>
      </c>
      <c r="H25" s="3"/>
      <c r="I25" s="5"/>
      <c r="J25" s="18">
        <f t="shared" si="3"/>
        <v>0</v>
      </c>
      <c r="K25" s="22">
        <v>11</v>
      </c>
      <c r="L25" s="5">
        <v>0</v>
      </c>
      <c r="M25" s="23">
        <f t="shared" si="2"/>
        <v>153.11999999999998</v>
      </c>
      <c r="N25" s="16">
        <f t="shared" si="4"/>
        <v>23.379999999999995</v>
      </c>
      <c r="O25" s="24">
        <f t="shared" si="5"/>
        <v>4.6399999999999997</v>
      </c>
      <c r="P25" s="5">
        <v>990</v>
      </c>
      <c r="Q25" s="5">
        <v>20</v>
      </c>
      <c r="R25" s="5">
        <v>17</v>
      </c>
      <c r="S25" s="5">
        <v>0</v>
      </c>
      <c r="T25" s="5">
        <v>640</v>
      </c>
      <c r="U25" s="5">
        <v>37</v>
      </c>
      <c r="V25" s="5">
        <v>1654</v>
      </c>
      <c r="W25" s="14">
        <v>1607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10</v>
      </c>
      <c r="C26" s="5">
        <v>10</v>
      </c>
      <c r="D26" s="18">
        <f t="shared" si="0"/>
        <v>217.1</v>
      </c>
      <c r="E26" s="22">
        <v>13</v>
      </c>
      <c r="F26" s="22">
        <v>0</v>
      </c>
      <c r="G26" s="18">
        <f t="shared" si="1"/>
        <v>260.52</v>
      </c>
      <c r="H26" s="3"/>
      <c r="I26" s="5"/>
      <c r="J26" s="18">
        <f t="shared" si="3"/>
        <v>0</v>
      </c>
      <c r="K26" s="22">
        <v>11</v>
      </c>
      <c r="L26" s="5">
        <v>4</v>
      </c>
      <c r="M26" s="23">
        <f t="shared" si="2"/>
        <v>157.76</v>
      </c>
      <c r="N26" s="16">
        <f t="shared" si="4"/>
        <v>25.050000000000068</v>
      </c>
      <c r="O26" s="24">
        <f t="shared" si="5"/>
        <v>4.6399999999999997</v>
      </c>
      <c r="P26" s="5">
        <v>990</v>
      </c>
      <c r="Q26" s="22">
        <v>20</v>
      </c>
      <c r="R26" s="5">
        <v>17</v>
      </c>
      <c r="S26" s="5">
        <v>0</v>
      </c>
      <c r="T26" s="5">
        <v>640</v>
      </c>
      <c r="U26" s="5">
        <v>36</v>
      </c>
      <c r="V26" s="5">
        <v>1632</v>
      </c>
      <c r="W26" s="5">
        <v>1606</v>
      </c>
      <c r="X26" s="64" t="s">
        <v>28</v>
      </c>
      <c r="Y26" s="64"/>
      <c r="Z26" s="64"/>
      <c r="AA26" s="64"/>
      <c r="AB26" s="64"/>
      <c r="AC26" s="64"/>
      <c r="AD26" s="65">
        <f>D39+G39+J39</f>
        <v>135.26999999999998</v>
      </c>
      <c r="AE26" s="65"/>
    </row>
    <row r="27" spans="1:31" x14ac:dyDescent="0.2">
      <c r="A27" s="4">
        <f t="shared" si="6"/>
        <v>20</v>
      </c>
      <c r="B27" s="5">
        <v>10</v>
      </c>
      <c r="C27" s="5">
        <v>10</v>
      </c>
      <c r="D27" s="18">
        <f t="shared" si="0"/>
        <v>217.1</v>
      </c>
      <c r="E27" s="22">
        <v>14</v>
      </c>
      <c r="F27" s="22">
        <v>1</v>
      </c>
      <c r="G27" s="18">
        <f t="shared" si="1"/>
        <v>282.22999999999996</v>
      </c>
      <c r="H27" s="3"/>
      <c r="I27" s="5"/>
      <c r="J27" s="18">
        <f t="shared" si="3"/>
        <v>0</v>
      </c>
      <c r="K27" s="22">
        <v>11</v>
      </c>
      <c r="L27" s="5">
        <v>8</v>
      </c>
      <c r="M27" s="23">
        <f t="shared" si="2"/>
        <v>162.39999999999998</v>
      </c>
      <c r="N27" s="16">
        <f t="shared" si="4"/>
        <v>21.709999999999923</v>
      </c>
      <c r="O27" s="24">
        <f t="shared" si="5"/>
        <v>4.6399999999999997</v>
      </c>
      <c r="P27" s="5">
        <v>990</v>
      </c>
      <c r="Q27" s="5">
        <v>20</v>
      </c>
      <c r="R27" s="5">
        <v>17</v>
      </c>
      <c r="S27" s="5">
        <v>0</v>
      </c>
      <c r="T27" s="5">
        <v>640</v>
      </c>
      <c r="U27" s="5">
        <v>36</v>
      </c>
      <c r="V27" s="5">
        <v>1632</v>
      </c>
      <c r="W27" s="5">
        <v>1591</v>
      </c>
      <c r="X27" s="66" t="s">
        <v>10</v>
      </c>
      <c r="Y27" s="66"/>
      <c r="Z27" s="66"/>
      <c r="AA27" s="66"/>
      <c r="AB27" s="66"/>
      <c r="AC27" s="66"/>
      <c r="AD27" s="67">
        <f>AE20</f>
        <v>953.18999999999994</v>
      </c>
      <c r="AE27" s="67"/>
    </row>
    <row r="28" spans="1:31" x14ac:dyDescent="0.2">
      <c r="A28" s="4">
        <f t="shared" si="6"/>
        <v>21</v>
      </c>
      <c r="B28" s="5">
        <v>10</v>
      </c>
      <c r="C28" s="5">
        <v>10</v>
      </c>
      <c r="D28" s="18">
        <f t="shared" si="0"/>
        <v>217.1</v>
      </c>
      <c r="E28" s="22">
        <v>15</v>
      </c>
      <c r="F28" s="22">
        <v>1</v>
      </c>
      <c r="G28" s="18">
        <f t="shared" si="1"/>
        <v>302.27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20.040000000000077</v>
      </c>
      <c r="O28" s="24">
        <f>(((K28*12)+L28)-((K27*12)+L27))*K$6</f>
        <v>4.6399999999999997</v>
      </c>
      <c r="P28" s="5">
        <v>990</v>
      </c>
      <c r="Q28" s="5">
        <v>20</v>
      </c>
      <c r="R28" s="5">
        <v>17</v>
      </c>
      <c r="S28" s="5">
        <v>0</v>
      </c>
      <c r="T28" s="5">
        <v>640</v>
      </c>
      <c r="U28" s="5">
        <v>36</v>
      </c>
      <c r="V28" s="5">
        <v>1632</v>
      </c>
      <c r="W28" s="5">
        <v>1599</v>
      </c>
      <c r="X28" s="66" t="s">
        <v>29</v>
      </c>
      <c r="Y28" s="66"/>
      <c r="Z28" s="66"/>
      <c r="AA28" s="66"/>
      <c r="AB28" s="66"/>
      <c r="AC28" s="66"/>
      <c r="AD28" s="67">
        <f>D8+G8+J8</f>
        <v>404.14</v>
      </c>
      <c r="AE28" s="67"/>
    </row>
    <row r="29" spans="1:31" x14ac:dyDescent="0.2">
      <c r="A29" s="4">
        <f t="shared" si="6"/>
        <v>22</v>
      </c>
      <c r="B29" s="5">
        <v>10</v>
      </c>
      <c r="C29" s="5">
        <v>10</v>
      </c>
      <c r="D29" s="18">
        <f t="shared" si="0"/>
        <v>217.1</v>
      </c>
      <c r="E29" s="22">
        <v>16</v>
      </c>
      <c r="F29" s="22">
        <v>0</v>
      </c>
      <c r="G29" s="18">
        <f t="shared" si="1"/>
        <v>320.64</v>
      </c>
      <c r="H29" s="3"/>
      <c r="I29" s="5"/>
      <c r="J29" s="18">
        <f t="shared" si="3"/>
        <v>0</v>
      </c>
      <c r="K29" s="22">
        <v>12</v>
      </c>
      <c r="L29" s="5">
        <v>4</v>
      </c>
      <c r="M29" s="23">
        <f t="shared" si="2"/>
        <v>171.67999999999998</v>
      </c>
      <c r="N29" s="16">
        <f t="shared" si="4"/>
        <v>18.370000000000005</v>
      </c>
      <c r="O29" s="24">
        <f>(((K29*12)+L29)-((K28*12)+L28))*K$6</f>
        <v>4.6399999999999997</v>
      </c>
      <c r="P29" s="5">
        <v>980</v>
      </c>
      <c r="Q29" s="5">
        <v>20</v>
      </c>
      <c r="R29" s="5">
        <v>17</v>
      </c>
      <c r="S29" s="5">
        <v>0</v>
      </c>
      <c r="T29" s="5">
        <v>640</v>
      </c>
      <c r="U29" s="5">
        <v>36</v>
      </c>
      <c r="V29" s="5">
        <v>1632</v>
      </c>
      <c r="W29" s="5">
        <v>1595</v>
      </c>
      <c r="X29" s="66" t="s">
        <v>8</v>
      </c>
      <c r="Y29" s="66"/>
      <c r="Z29" s="66"/>
      <c r="AA29" s="66"/>
      <c r="AB29" s="66"/>
      <c r="AC29" s="66"/>
      <c r="AD29" s="67">
        <f>AD26+AD27-AD28</f>
        <v>684.32</v>
      </c>
      <c r="AE29" s="67"/>
    </row>
    <row r="30" spans="1:31" x14ac:dyDescent="0.2">
      <c r="A30" s="4">
        <f t="shared" si="6"/>
        <v>23</v>
      </c>
      <c r="B30" s="5">
        <v>10</v>
      </c>
      <c r="C30" s="5">
        <v>10</v>
      </c>
      <c r="D30" s="18">
        <f t="shared" si="0"/>
        <v>217.1</v>
      </c>
      <c r="E30" s="22">
        <v>17</v>
      </c>
      <c r="F30" s="22">
        <v>0</v>
      </c>
      <c r="G30" s="18">
        <f t="shared" si="1"/>
        <v>340.68</v>
      </c>
      <c r="H30" s="3"/>
      <c r="I30" s="5"/>
      <c r="J30" s="18">
        <f t="shared" si="3"/>
        <v>0</v>
      </c>
      <c r="K30" s="22">
        <v>12</v>
      </c>
      <c r="L30" s="5">
        <v>8</v>
      </c>
      <c r="M30" s="23">
        <f t="shared" si="2"/>
        <v>176.32</v>
      </c>
      <c r="N30" s="16">
        <f t="shared" si="4"/>
        <v>20.039999999999964</v>
      </c>
      <c r="O30" s="24">
        <f>(((K30*12)+L30)-((K29*12)+L29))*K$6</f>
        <v>4.6399999999999997</v>
      </c>
      <c r="P30" s="5">
        <v>980</v>
      </c>
      <c r="Q30" s="5">
        <v>20</v>
      </c>
      <c r="R30" s="5">
        <v>17</v>
      </c>
      <c r="S30" s="5">
        <v>0</v>
      </c>
      <c r="T30" s="5">
        <v>640</v>
      </c>
      <c r="U30" s="5">
        <v>36</v>
      </c>
      <c r="V30" s="5">
        <v>1632</v>
      </c>
      <c r="W30" s="5">
        <v>1590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10</v>
      </c>
      <c r="C31" s="5">
        <v>10</v>
      </c>
      <c r="D31" s="18">
        <f t="shared" si="0"/>
        <v>217.1</v>
      </c>
      <c r="E31" s="22">
        <v>17</v>
      </c>
      <c r="F31" s="22">
        <v>11</v>
      </c>
      <c r="G31" s="18">
        <f t="shared" si="1"/>
        <v>359.05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18.370000000000005</v>
      </c>
      <c r="O31" s="24">
        <v>4.6399999999999997</v>
      </c>
      <c r="P31" s="5">
        <v>980</v>
      </c>
      <c r="Q31" s="5">
        <v>20</v>
      </c>
      <c r="R31" s="5">
        <v>17</v>
      </c>
      <c r="S31" s="5">
        <v>0</v>
      </c>
      <c r="T31" s="5">
        <v>640</v>
      </c>
      <c r="U31" s="5">
        <v>36</v>
      </c>
      <c r="V31" s="5">
        <v>1632</v>
      </c>
      <c r="W31" s="5">
        <v>1584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10</v>
      </c>
      <c r="C32" s="5">
        <v>10</v>
      </c>
      <c r="D32" s="18">
        <f t="shared" si="0"/>
        <v>217.1</v>
      </c>
      <c r="E32" s="22">
        <v>18</v>
      </c>
      <c r="F32" s="22">
        <v>11</v>
      </c>
      <c r="G32" s="18">
        <f t="shared" si="1"/>
        <v>379.09</v>
      </c>
      <c r="H32" s="3"/>
      <c r="I32" s="5"/>
      <c r="J32" s="18">
        <f t="shared" si="3"/>
        <v>0</v>
      </c>
      <c r="K32" s="22">
        <v>5</v>
      </c>
      <c r="L32" s="5">
        <v>5</v>
      </c>
      <c r="M32" s="23">
        <f t="shared" si="2"/>
        <v>75.399999999999991</v>
      </c>
      <c r="N32" s="16">
        <f t="shared" si="4"/>
        <v>20.039999999999964</v>
      </c>
      <c r="O32" s="24">
        <f t="shared" si="5"/>
        <v>5.8</v>
      </c>
      <c r="P32" s="5">
        <v>980</v>
      </c>
      <c r="Q32" s="5">
        <v>20</v>
      </c>
      <c r="R32" s="5">
        <v>17</v>
      </c>
      <c r="S32" s="5">
        <v>0</v>
      </c>
      <c r="T32" s="5">
        <v>640</v>
      </c>
      <c r="U32" s="5">
        <v>36</v>
      </c>
      <c r="V32" s="5">
        <v>1632</v>
      </c>
      <c r="W32" s="5">
        <v>1581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3</v>
      </c>
      <c r="D33" s="18">
        <f t="shared" si="0"/>
        <v>225.45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9</v>
      </c>
      <c r="M33" s="23">
        <f t="shared" si="2"/>
        <v>80.039999999999992</v>
      </c>
      <c r="N33" s="16">
        <f t="shared" si="4"/>
        <v>16.700000000000045</v>
      </c>
      <c r="O33" s="24">
        <f t="shared" si="5"/>
        <v>4.6399999999999997</v>
      </c>
      <c r="P33" s="5">
        <v>970</v>
      </c>
      <c r="Q33" s="5">
        <v>20</v>
      </c>
      <c r="R33" s="5">
        <v>17</v>
      </c>
      <c r="S33" s="5">
        <v>0</v>
      </c>
      <c r="T33" s="5">
        <v>640</v>
      </c>
      <c r="U33" s="5">
        <v>35</v>
      </c>
      <c r="V33" s="5">
        <v>1609</v>
      </c>
      <c r="W33" s="5">
        <v>1573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12</v>
      </c>
      <c r="C34" s="5">
        <v>3</v>
      </c>
      <c r="D34" s="18">
        <f t="shared" si="0"/>
        <v>245.48999999999998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f t="shared" si="4"/>
        <v>20.039999999999964</v>
      </c>
      <c r="O34" s="24">
        <f t="shared" si="5"/>
        <v>3.4799999999999995</v>
      </c>
      <c r="P34" s="5">
        <v>970</v>
      </c>
      <c r="Q34" s="5">
        <v>20</v>
      </c>
      <c r="R34" s="5">
        <v>17</v>
      </c>
      <c r="S34" s="5">
        <v>0</v>
      </c>
      <c r="T34" s="5">
        <v>640</v>
      </c>
      <c r="U34" s="5">
        <v>34</v>
      </c>
      <c r="V34" s="5">
        <v>1586</v>
      </c>
      <c r="W34" s="5">
        <v>1566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1</v>
      </c>
      <c r="D35" s="18">
        <f t="shared" si="0"/>
        <v>81.83</v>
      </c>
      <c r="E35" s="22">
        <v>10</v>
      </c>
      <c r="F35" s="22">
        <v>1</v>
      </c>
      <c r="G35" s="18">
        <f t="shared" si="1"/>
        <v>202.07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2"/>
        <v>87</v>
      </c>
      <c r="N35" s="16">
        <v>20.04</v>
      </c>
      <c r="O35" s="24">
        <f t="shared" si="5"/>
        <v>3.4799999999999995</v>
      </c>
      <c r="P35" s="5">
        <v>970</v>
      </c>
      <c r="Q35" s="5">
        <v>20</v>
      </c>
      <c r="R35" s="5">
        <v>17</v>
      </c>
      <c r="S35" s="5">
        <v>0</v>
      </c>
      <c r="T35" s="5">
        <v>640</v>
      </c>
      <c r="U35" s="5">
        <v>34</v>
      </c>
      <c r="V35" s="5">
        <v>1586</v>
      </c>
      <c r="W35" s="5">
        <v>1557</v>
      </c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1</v>
      </c>
      <c r="D36" s="18">
        <f>((+B36*12)+C36)*1.67</f>
        <v>81.83</v>
      </c>
      <c r="E36" s="22">
        <v>11</v>
      </c>
      <c r="F36" s="22">
        <v>2</v>
      </c>
      <c r="G36" s="18">
        <f>((+E36*12)+F36)*1.67</f>
        <v>223.78</v>
      </c>
      <c r="H36" s="3"/>
      <c r="I36" s="5"/>
      <c r="J36" s="18">
        <f>((+H36*12)+I36)*1.67</f>
        <v>0</v>
      </c>
      <c r="K36" s="22">
        <v>6</v>
      </c>
      <c r="L36" s="5">
        <v>6</v>
      </c>
      <c r="M36" s="23">
        <f t="shared" si="2"/>
        <v>90.47999999999999</v>
      </c>
      <c r="N36" s="16">
        <f t="shared" si="4"/>
        <v>21.710000000000036</v>
      </c>
      <c r="O36" s="24">
        <f t="shared" si="5"/>
        <v>3.4799999999999995</v>
      </c>
      <c r="P36" s="5">
        <v>970</v>
      </c>
      <c r="Q36" s="5">
        <v>20</v>
      </c>
      <c r="R36" s="5">
        <v>17</v>
      </c>
      <c r="S36" s="5">
        <v>0</v>
      </c>
      <c r="T36" s="5">
        <v>640</v>
      </c>
      <c r="U36" s="5">
        <v>34</v>
      </c>
      <c r="V36" s="5">
        <v>1586</v>
      </c>
      <c r="W36" s="5">
        <v>1551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1</v>
      </c>
      <c r="D37" s="18">
        <f>((+B37*12)+C37)*1.67</f>
        <v>81.83</v>
      </c>
      <c r="E37" s="22">
        <v>11</v>
      </c>
      <c r="F37" s="22">
        <v>2</v>
      </c>
      <c r="G37" s="18">
        <f>((+E37*12)+F37)*1.67</f>
        <v>223.78</v>
      </c>
      <c r="H37" s="3"/>
      <c r="I37" s="5"/>
      <c r="J37" s="18">
        <f>((+H37*12)+I37)*1.67</f>
        <v>0</v>
      </c>
      <c r="K37" s="22">
        <v>6</v>
      </c>
      <c r="L37" s="5">
        <v>6</v>
      </c>
      <c r="M37" s="23">
        <f t="shared" si="2"/>
        <v>90.47999999999999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1</v>
      </c>
      <c r="D38" s="18">
        <f>((+B38*12)+C38)*1.67</f>
        <v>81.83</v>
      </c>
      <c r="E38" s="22">
        <v>11</v>
      </c>
      <c r="F38" s="22">
        <v>2</v>
      </c>
      <c r="G38" s="18">
        <f>((+E38*12)+F38)*1.67</f>
        <v>223.78</v>
      </c>
      <c r="H38" s="3"/>
      <c r="I38" s="5"/>
      <c r="J38" s="18">
        <f>((+H38*12)+I38)*1.67</f>
        <v>0</v>
      </c>
      <c r="K38" s="22">
        <v>6</v>
      </c>
      <c r="L38" s="5">
        <v>6</v>
      </c>
      <c r="M38" s="23">
        <v>6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>((+B39*12)+C39)*1.67</f>
        <v>81.83</v>
      </c>
      <c r="E39" s="22">
        <v>2</v>
      </c>
      <c r="F39" s="22">
        <v>8</v>
      </c>
      <c r="G39" s="18">
        <f>((+E39*12)+F39)*1.67</f>
        <v>53.44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>((+K39*12)+L39)*1.16</f>
        <v>93.96</v>
      </c>
      <c r="N39" s="16">
        <v>20.04</v>
      </c>
      <c r="O39" s="24">
        <f>(((K39*12)+L39)-((K38*12)+L38))*K$6</f>
        <v>3.4799999999999995</v>
      </c>
      <c r="P39" s="5">
        <v>970</v>
      </c>
      <c r="Q39" s="5">
        <v>20</v>
      </c>
      <c r="R39" s="5">
        <v>17</v>
      </c>
      <c r="S39" s="5">
        <v>0</v>
      </c>
      <c r="T39" s="5">
        <v>650</v>
      </c>
      <c r="U39" s="5">
        <v>33</v>
      </c>
      <c r="V39" s="5">
        <v>1574</v>
      </c>
      <c r="W39" s="5">
        <v>1545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654.59999999999991</v>
      </c>
      <c r="O40" s="21">
        <f>SUM(O9:O39)</f>
        <v>113.67999999999999</v>
      </c>
      <c r="U40" s="15" t="s">
        <v>25</v>
      </c>
      <c r="V40" s="21">
        <f>SUM(V9:V39)</f>
        <v>47870</v>
      </c>
      <c r="W40" s="21">
        <f>SUM(W9:W39)</f>
        <v>46797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841.63999999999987</v>
      </c>
      <c r="O42" s="20">
        <f>O40+O41</f>
        <v>201.83999999999997</v>
      </c>
      <c r="T42" t="s">
        <v>43</v>
      </c>
      <c r="V42" s="20">
        <f>V40+V41</f>
        <v>47870</v>
      </c>
      <c r="W42" s="20">
        <f>W40+W41</f>
        <v>46797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48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1</v>
      </c>
      <c r="D8" s="18">
        <f t="shared" ref="D8:D39" si="0">((+B8*12)+C8)*1.67</f>
        <v>81.83</v>
      </c>
      <c r="E8" s="22">
        <v>2</v>
      </c>
      <c r="F8" s="22">
        <v>8</v>
      </c>
      <c r="G8" s="18">
        <f t="shared" ref="G8:G37" si="1">((+E8*12)+F8)*1.67</f>
        <v>53.44</v>
      </c>
      <c r="H8" s="3"/>
      <c r="I8" s="3"/>
      <c r="J8" s="18">
        <f>((+H8*12)+I8)*1.67</f>
        <v>0</v>
      </c>
      <c r="K8" s="22">
        <v>6</v>
      </c>
      <c r="L8" s="22">
        <v>9</v>
      </c>
      <c r="M8" s="23">
        <f t="shared" ref="M8:M39" si="2">((+K8*12)+L8)*1.16</f>
        <v>93.96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3</v>
      </c>
      <c r="F9" s="22">
        <v>8</v>
      </c>
      <c r="G9" s="18">
        <f t="shared" si="1"/>
        <v>73.47999999999999</v>
      </c>
      <c r="H9" s="3"/>
      <c r="I9" s="5"/>
      <c r="J9" s="18">
        <f t="shared" ref="J9:J39" si="3">((+H9*12)+I9)*1.67</f>
        <v>0</v>
      </c>
      <c r="K9" s="22">
        <v>7</v>
      </c>
      <c r="L9" s="5">
        <v>0</v>
      </c>
      <c r="M9" s="23">
        <f t="shared" si="2"/>
        <v>97.44</v>
      </c>
      <c r="N9" s="16">
        <f t="shared" ref="N9:N38" si="4">IF(B9=0,0,(D9+G9)-(D8+G8))</f>
        <v>20.04000000000002</v>
      </c>
      <c r="O9" s="24">
        <f t="shared" ref="O9:O39" si="5">(((K9*12)+L9)-((K8*12)+L8))*K$6</f>
        <v>3.4799999999999995</v>
      </c>
      <c r="P9" s="5">
        <v>970</v>
      </c>
      <c r="Q9" s="5">
        <v>20</v>
      </c>
      <c r="R9" s="5">
        <v>17</v>
      </c>
      <c r="S9" s="5">
        <v>0</v>
      </c>
      <c r="T9" s="5">
        <v>650</v>
      </c>
      <c r="U9" s="5">
        <v>33</v>
      </c>
      <c r="V9" s="5">
        <v>1574</v>
      </c>
      <c r="W9" s="5">
        <v>1541</v>
      </c>
      <c r="X9" s="6">
        <v>43908</v>
      </c>
      <c r="Y9" s="5">
        <v>2</v>
      </c>
      <c r="Z9" s="5">
        <v>526369</v>
      </c>
      <c r="AA9" s="5">
        <v>17</v>
      </c>
      <c r="AB9" s="5">
        <v>4</v>
      </c>
      <c r="AC9" s="5">
        <v>7</v>
      </c>
      <c r="AD9" s="5">
        <v>9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1</v>
      </c>
      <c r="D10" s="18">
        <f t="shared" si="0"/>
        <v>81.83</v>
      </c>
      <c r="E10" s="22">
        <v>4</v>
      </c>
      <c r="F10" s="22">
        <v>7</v>
      </c>
      <c r="G10" s="18">
        <f t="shared" si="1"/>
        <v>91.85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 t="shared" si="2"/>
        <v>100.91999999999999</v>
      </c>
      <c r="N10" s="16">
        <f t="shared" si="4"/>
        <v>18.370000000000005</v>
      </c>
      <c r="O10" s="24">
        <f t="shared" si="5"/>
        <v>3.4799999999999995</v>
      </c>
      <c r="P10" s="5">
        <v>970</v>
      </c>
      <c r="Q10" s="5">
        <v>20</v>
      </c>
      <c r="R10" s="5">
        <v>17</v>
      </c>
      <c r="S10" s="5">
        <v>0</v>
      </c>
      <c r="T10" s="5">
        <v>640</v>
      </c>
      <c r="U10" s="5">
        <v>33</v>
      </c>
      <c r="V10" s="5">
        <v>1562</v>
      </c>
      <c r="W10" s="5">
        <v>1537</v>
      </c>
      <c r="X10" s="6">
        <v>43914</v>
      </c>
      <c r="Y10" s="5">
        <v>2</v>
      </c>
      <c r="Z10" s="5">
        <v>528827</v>
      </c>
      <c r="AA10" s="5">
        <v>14</v>
      </c>
      <c r="AB10" s="5">
        <v>0</v>
      </c>
      <c r="AC10" s="5">
        <v>4</v>
      </c>
      <c r="AD10" s="5">
        <v>6</v>
      </c>
      <c r="AE10" s="17">
        <f t="shared" si="6"/>
        <v>190.38</v>
      </c>
    </row>
    <row r="11" spans="1:31" x14ac:dyDescent="0.2">
      <c r="A11" s="4">
        <f t="shared" si="7"/>
        <v>4</v>
      </c>
      <c r="B11" s="5">
        <v>4</v>
      </c>
      <c r="C11" s="5">
        <v>1</v>
      </c>
      <c r="D11" s="18">
        <f t="shared" si="0"/>
        <v>81.83</v>
      </c>
      <c r="E11" s="22">
        <v>5</v>
      </c>
      <c r="F11" s="22">
        <v>7</v>
      </c>
      <c r="G11" s="18">
        <f t="shared" si="1"/>
        <v>111.89</v>
      </c>
      <c r="H11" s="3"/>
      <c r="I11" s="5"/>
      <c r="J11" s="18">
        <f t="shared" si="3"/>
        <v>0</v>
      </c>
      <c r="K11" s="22">
        <v>7</v>
      </c>
      <c r="L11" s="5">
        <v>6</v>
      </c>
      <c r="M11" s="23">
        <f t="shared" si="2"/>
        <v>104.39999999999999</v>
      </c>
      <c r="N11" s="16">
        <f t="shared" si="4"/>
        <v>20.039999999999992</v>
      </c>
      <c r="O11" s="24">
        <f t="shared" si="5"/>
        <v>3.4799999999999995</v>
      </c>
      <c r="P11" s="5">
        <v>970</v>
      </c>
      <c r="Q11" s="5">
        <v>20</v>
      </c>
      <c r="R11" s="5">
        <v>17</v>
      </c>
      <c r="S11" s="5">
        <v>0</v>
      </c>
      <c r="T11" s="5">
        <v>650</v>
      </c>
      <c r="U11" s="5">
        <v>32</v>
      </c>
      <c r="V11" s="5">
        <v>1550</v>
      </c>
      <c r="W11" s="5">
        <v>1532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4</v>
      </c>
      <c r="C12" s="5">
        <v>1</v>
      </c>
      <c r="D12" s="18">
        <f t="shared" si="0"/>
        <v>81.83</v>
      </c>
      <c r="E12" s="22">
        <v>6</v>
      </c>
      <c r="F12" s="22">
        <v>6</v>
      </c>
      <c r="G12" s="18">
        <f t="shared" si="1"/>
        <v>130.26</v>
      </c>
      <c r="H12" s="3"/>
      <c r="I12" s="5"/>
      <c r="J12" s="18">
        <f t="shared" si="3"/>
        <v>0</v>
      </c>
      <c r="K12" s="22">
        <v>7</v>
      </c>
      <c r="L12" s="5">
        <v>9</v>
      </c>
      <c r="M12" s="23">
        <f t="shared" si="2"/>
        <v>107.88</v>
      </c>
      <c r="N12" s="16">
        <f t="shared" si="4"/>
        <v>18.369999999999976</v>
      </c>
      <c r="O12" s="24">
        <f t="shared" si="5"/>
        <v>3.4799999999999995</v>
      </c>
      <c r="P12" s="5">
        <v>970</v>
      </c>
      <c r="Q12" s="5">
        <v>20</v>
      </c>
      <c r="R12" s="5">
        <v>17</v>
      </c>
      <c r="S12" s="5">
        <v>0</v>
      </c>
      <c r="T12" s="5">
        <v>670</v>
      </c>
      <c r="U12" s="5">
        <v>31</v>
      </c>
      <c r="V12" s="5">
        <v>1549</v>
      </c>
      <c r="W12" s="5">
        <v>1529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7</v>
      </c>
      <c r="F13" s="22">
        <v>7</v>
      </c>
      <c r="G13" s="18">
        <f t="shared" si="1"/>
        <v>151.97</v>
      </c>
      <c r="H13" s="3"/>
      <c r="I13" s="5"/>
      <c r="J13" s="18">
        <f t="shared" si="3"/>
        <v>0</v>
      </c>
      <c r="K13" s="22">
        <v>8</v>
      </c>
      <c r="L13" s="5">
        <v>1</v>
      </c>
      <c r="M13" s="23">
        <f t="shared" si="2"/>
        <v>112.52</v>
      </c>
      <c r="N13" s="16">
        <f t="shared" si="4"/>
        <v>21.710000000000036</v>
      </c>
      <c r="O13" s="24">
        <f t="shared" si="5"/>
        <v>4.6399999999999997</v>
      </c>
      <c r="P13" s="5">
        <v>960</v>
      </c>
      <c r="Q13" s="5">
        <v>20</v>
      </c>
      <c r="R13" s="5">
        <v>17</v>
      </c>
      <c r="S13" s="5">
        <v>0</v>
      </c>
      <c r="T13" s="5">
        <v>640</v>
      </c>
      <c r="U13" s="5">
        <v>33</v>
      </c>
      <c r="V13" s="5">
        <v>1562</v>
      </c>
      <c r="W13" s="5">
        <v>1546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4</v>
      </c>
      <c r="C14" s="5">
        <v>1</v>
      </c>
      <c r="D14" s="18">
        <f t="shared" si="0"/>
        <v>81.83</v>
      </c>
      <c r="E14" s="22">
        <v>8</v>
      </c>
      <c r="F14" s="22">
        <v>7</v>
      </c>
      <c r="G14" s="18">
        <f t="shared" si="1"/>
        <v>172.01</v>
      </c>
      <c r="H14" s="3"/>
      <c r="I14" s="5"/>
      <c r="J14" s="18">
        <f t="shared" si="3"/>
        <v>0</v>
      </c>
      <c r="K14" s="22">
        <v>8</v>
      </c>
      <c r="L14" s="5">
        <v>4</v>
      </c>
      <c r="M14" s="23">
        <f t="shared" si="2"/>
        <v>115.99999999999999</v>
      </c>
      <c r="N14" s="16">
        <f t="shared" si="4"/>
        <v>20.039999999999964</v>
      </c>
      <c r="O14" s="24">
        <f t="shared" si="5"/>
        <v>3.4799999999999995</v>
      </c>
      <c r="P14" s="5">
        <v>960</v>
      </c>
      <c r="Q14" s="5">
        <v>20</v>
      </c>
      <c r="R14" s="5">
        <v>17</v>
      </c>
      <c r="S14" s="5">
        <v>0</v>
      </c>
      <c r="T14" s="5">
        <v>640</v>
      </c>
      <c r="U14" s="5">
        <v>33</v>
      </c>
      <c r="V14" s="5">
        <v>1562</v>
      </c>
      <c r="W14" s="5">
        <v>1537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4</v>
      </c>
      <c r="C15" s="5">
        <v>1</v>
      </c>
      <c r="D15" s="18">
        <f t="shared" si="0"/>
        <v>81.83</v>
      </c>
      <c r="E15" s="22">
        <v>9</v>
      </c>
      <c r="F15" s="22">
        <v>6</v>
      </c>
      <c r="G15" s="18">
        <f t="shared" si="1"/>
        <v>190.38</v>
      </c>
      <c r="H15" s="3"/>
      <c r="I15" s="5"/>
      <c r="J15" s="18">
        <f t="shared" si="3"/>
        <v>0</v>
      </c>
      <c r="K15" s="22">
        <v>8</v>
      </c>
      <c r="L15" s="5">
        <v>7</v>
      </c>
      <c r="M15" s="23">
        <f t="shared" si="2"/>
        <v>119.47999999999999</v>
      </c>
      <c r="N15" s="16">
        <f t="shared" si="4"/>
        <v>18.370000000000005</v>
      </c>
      <c r="O15" s="24">
        <f t="shared" si="5"/>
        <v>3.4799999999999995</v>
      </c>
      <c r="P15" s="5">
        <v>960</v>
      </c>
      <c r="Q15" s="5">
        <v>20</v>
      </c>
      <c r="R15" s="5">
        <v>17</v>
      </c>
      <c r="S15" s="5">
        <v>0</v>
      </c>
      <c r="T15" s="5">
        <v>640</v>
      </c>
      <c r="U15" s="5">
        <v>33</v>
      </c>
      <c r="V15" s="5">
        <v>1562</v>
      </c>
      <c r="W15" s="5">
        <v>1531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1</v>
      </c>
      <c r="D16" s="18">
        <f t="shared" si="0"/>
        <v>81.83</v>
      </c>
      <c r="E16" s="22">
        <v>10</v>
      </c>
      <c r="F16" s="22">
        <v>7</v>
      </c>
      <c r="G16" s="18">
        <f t="shared" si="1"/>
        <v>212.09</v>
      </c>
      <c r="H16" s="3"/>
      <c r="I16" s="5"/>
      <c r="J16" s="18">
        <f t="shared" si="3"/>
        <v>0</v>
      </c>
      <c r="K16" s="22">
        <v>8</v>
      </c>
      <c r="L16" s="5">
        <v>11</v>
      </c>
      <c r="M16" s="23">
        <f t="shared" si="2"/>
        <v>124.11999999999999</v>
      </c>
      <c r="N16" s="16">
        <f t="shared" si="4"/>
        <v>21.710000000000036</v>
      </c>
      <c r="O16" s="24">
        <f t="shared" si="5"/>
        <v>4.6399999999999997</v>
      </c>
      <c r="P16" s="5">
        <v>960</v>
      </c>
      <c r="Q16" s="5">
        <v>20</v>
      </c>
      <c r="R16" s="5">
        <v>17</v>
      </c>
      <c r="S16" s="5">
        <v>0</v>
      </c>
      <c r="T16" s="5">
        <v>640</v>
      </c>
      <c r="U16" s="5">
        <v>33</v>
      </c>
      <c r="V16" s="5">
        <v>1562</v>
      </c>
      <c r="W16" s="5">
        <v>1526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1</v>
      </c>
      <c r="D17" s="18">
        <f t="shared" si="0"/>
        <v>81.83</v>
      </c>
      <c r="E17" s="22">
        <v>11</v>
      </c>
      <c r="F17" s="22">
        <v>7</v>
      </c>
      <c r="G17" s="18">
        <f t="shared" si="1"/>
        <v>232.13</v>
      </c>
      <c r="H17" s="3"/>
      <c r="I17" s="5"/>
      <c r="J17" s="18">
        <f t="shared" si="3"/>
        <v>0</v>
      </c>
      <c r="K17" s="22">
        <v>9</v>
      </c>
      <c r="L17" s="5">
        <v>3</v>
      </c>
      <c r="M17" s="23">
        <f t="shared" si="2"/>
        <v>128.76</v>
      </c>
      <c r="N17" s="16">
        <f t="shared" si="4"/>
        <v>20.039999999999964</v>
      </c>
      <c r="O17" s="24">
        <f t="shared" si="5"/>
        <v>4.6399999999999997</v>
      </c>
      <c r="P17" s="5">
        <v>960</v>
      </c>
      <c r="Q17" s="5">
        <v>20</v>
      </c>
      <c r="R17" s="5">
        <v>17</v>
      </c>
      <c r="S17" s="5">
        <v>0</v>
      </c>
      <c r="T17" s="5">
        <v>640</v>
      </c>
      <c r="U17" s="5">
        <v>32</v>
      </c>
      <c r="V17" s="5">
        <v>1538</v>
      </c>
      <c r="W17" s="5">
        <v>1522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1</v>
      </c>
      <c r="D18" s="18">
        <f t="shared" si="0"/>
        <v>81.83</v>
      </c>
      <c r="E18" s="22">
        <v>12</v>
      </c>
      <c r="F18" s="22">
        <v>7</v>
      </c>
      <c r="G18" s="18">
        <f t="shared" si="1"/>
        <v>252.17</v>
      </c>
      <c r="H18" s="3"/>
      <c r="I18" s="5"/>
      <c r="J18" s="18">
        <f t="shared" si="3"/>
        <v>0</v>
      </c>
      <c r="K18" s="22">
        <v>9</v>
      </c>
      <c r="L18" s="5">
        <v>7</v>
      </c>
      <c r="M18" s="23">
        <f t="shared" si="2"/>
        <v>133.39999999999998</v>
      </c>
      <c r="N18" s="16">
        <f t="shared" si="4"/>
        <v>20.04000000000002</v>
      </c>
      <c r="O18" s="24">
        <f t="shared" si="5"/>
        <v>4.6399999999999997</v>
      </c>
      <c r="P18" s="5">
        <v>960</v>
      </c>
      <c r="Q18" s="5">
        <v>20</v>
      </c>
      <c r="R18" s="5">
        <v>17</v>
      </c>
      <c r="S18" s="5">
        <v>0</v>
      </c>
      <c r="T18" s="5">
        <v>640</v>
      </c>
      <c r="U18" s="5">
        <v>32</v>
      </c>
      <c r="V18" s="5">
        <v>1538</v>
      </c>
      <c r="W18" s="5">
        <v>1514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1</v>
      </c>
      <c r="D19" s="18">
        <f t="shared" si="0"/>
        <v>81.83</v>
      </c>
      <c r="E19" s="22">
        <v>13</v>
      </c>
      <c r="F19" s="22">
        <v>8</v>
      </c>
      <c r="G19" s="18">
        <f t="shared" si="1"/>
        <v>273.88</v>
      </c>
      <c r="H19" s="3"/>
      <c r="I19" s="5"/>
      <c r="J19" s="18">
        <f t="shared" si="3"/>
        <v>0</v>
      </c>
      <c r="K19" s="22">
        <v>9</v>
      </c>
      <c r="L19" s="5">
        <v>11</v>
      </c>
      <c r="M19" s="23">
        <f t="shared" si="2"/>
        <v>138.04</v>
      </c>
      <c r="N19" s="16">
        <f t="shared" si="4"/>
        <v>21.70999999999998</v>
      </c>
      <c r="O19" s="24">
        <f t="shared" si="5"/>
        <v>4.6399999999999997</v>
      </c>
      <c r="P19" s="5">
        <v>960</v>
      </c>
      <c r="Q19" s="5">
        <v>20</v>
      </c>
      <c r="R19" s="5">
        <v>17</v>
      </c>
      <c r="S19" s="5">
        <v>0</v>
      </c>
      <c r="T19" s="5">
        <v>640</v>
      </c>
      <c r="U19" s="5">
        <v>32</v>
      </c>
      <c r="V19" s="5">
        <v>1538</v>
      </c>
      <c r="W19" s="5">
        <v>1518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1</v>
      </c>
      <c r="D20" s="18">
        <f t="shared" si="0"/>
        <v>81.83</v>
      </c>
      <c r="E20" s="22">
        <v>14</v>
      </c>
      <c r="F20" s="22">
        <v>9</v>
      </c>
      <c r="G20" s="18">
        <f t="shared" si="1"/>
        <v>295.58999999999997</v>
      </c>
      <c r="H20" s="3"/>
      <c r="I20" s="5"/>
      <c r="J20" s="18">
        <f t="shared" si="3"/>
        <v>0</v>
      </c>
      <c r="K20" s="22">
        <v>10</v>
      </c>
      <c r="L20" s="5">
        <v>3</v>
      </c>
      <c r="M20" s="23">
        <f t="shared" si="2"/>
        <v>142.67999999999998</v>
      </c>
      <c r="N20" s="16">
        <f t="shared" si="4"/>
        <v>21.70999999999998</v>
      </c>
      <c r="O20" s="24">
        <f t="shared" si="5"/>
        <v>4.6399999999999997</v>
      </c>
      <c r="P20" s="5">
        <v>960</v>
      </c>
      <c r="Q20" s="5">
        <v>20</v>
      </c>
      <c r="R20" s="5">
        <v>17</v>
      </c>
      <c r="S20" s="5">
        <v>0</v>
      </c>
      <c r="T20" s="5">
        <v>640</v>
      </c>
      <c r="U20" s="5">
        <v>32</v>
      </c>
      <c r="V20" s="5">
        <v>1538</v>
      </c>
      <c r="W20" s="13">
        <v>1515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382.43</v>
      </c>
    </row>
    <row r="21" spans="1:31" x14ac:dyDescent="0.2">
      <c r="A21" s="4">
        <f t="shared" si="7"/>
        <v>14</v>
      </c>
      <c r="B21" s="5">
        <v>4</v>
      </c>
      <c r="C21" s="5">
        <v>1</v>
      </c>
      <c r="D21" s="18">
        <f t="shared" si="0"/>
        <v>81.83</v>
      </c>
      <c r="E21" s="22">
        <v>15</v>
      </c>
      <c r="F21" s="22">
        <v>9</v>
      </c>
      <c r="G21" s="18">
        <f t="shared" si="1"/>
        <v>315.63</v>
      </c>
      <c r="H21" s="3"/>
      <c r="I21" s="5"/>
      <c r="J21" s="18">
        <f t="shared" si="3"/>
        <v>0</v>
      </c>
      <c r="K21" s="22">
        <v>10</v>
      </c>
      <c r="L21" s="5">
        <v>7</v>
      </c>
      <c r="M21" s="23">
        <f t="shared" si="2"/>
        <v>147.32</v>
      </c>
      <c r="N21" s="16">
        <f t="shared" si="4"/>
        <v>20.04000000000002</v>
      </c>
      <c r="O21" s="24">
        <f t="shared" si="5"/>
        <v>4.6399999999999997</v>
      </c>
      <c r="P21" s="5">
        <v>960</v>
      </c>
      <c r="Q21" s="5">
        <v>20</v>
      </c>
      <c r="R21" s="5">
        <v>17</v>
      </c>
      <c r="S21" s="7">
        <v>0</v>
      </c>
      <c r="T21" s="5">
        <v>640</v>
      </c>
      <c r="U21" s="5">
        <v>32</v>
      </c>
      <c r="V21" s="5">
        <v>1538</v>
      </c>
      <c r="W21" s="5">
        <v>1504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4</v>
      </c>
      <c r="C22" s="5">
        <v>1</v>
      </c>
      <c r="D22" s="18">
        <f t="shared" si="0"/>
        <v>81.83</v>
      </c>
      <c r="E22" s="22">
        <v>16</v>
      </c>
      <c r="F22" s="22">
        <v>8</v>
      </c>
      <c r="G22" s="18">
        <f t="shared" si="1"/>
        <v>334</v>
      </c>
      <c r="H22" s="3"/>
      <c r="I22" s="5"/>
      <c r="J22" s="18">
        <f t="shared" si="3"/>
        <v>0</v>
      </c>
      <c r="K22" s="22">
        <v>10</v>
      </c>
      <c r="L22" s="5">
        <v>10</v>
      </c>
      <c r="M22" s="23">
        <f t="shared" si="2"/>
        <v>150.79999999999998</v>
      </c>
      <c r="N22" s="16">
        <f t="shared" si="4"/>
        <v>18.370000000000005</v>
      </c>
      <c r="O22" s="24">
        <f t="shared" si="5"/>
        <v>3.4799999999999995</v>
      </c>
      <c r="P22" s="5">
        <v>960</v>
      </c>
      <c r="Q22" s="5">
        <v>20</v>
      </c>
      <c r="R22" s="5">
        <v>17</v>
      </c>
      <c r="S22" s="5">
        <v>0</v>
      </c>
      <c r="T22" s="5">
        <v>640</v>
      </c>
      <c r="U22" s="5">
        <v>32</v>
      </c>
      <c r="V22" s="5">
        <v>1538</v>
      </c>
      <c r="W22" s="5">
        <v>1495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1</v>
      </c>
      <c r="D23" s="18">
        <f t="shared" si="0"/>
        <v>81.83</v>
      </c>
      <c r="E23" s="22">
        <v>16</v>
      </c>
      <c r="F23" s="22">
        <v>8</v>
      </c>
      <c r="G23" s="18">
        <f t="shared" si="1"/>
        <v>334</v>
      </c>
      <c r="H23" s="3"/>
      <c r="I23" s="5"/>
      <c r="J23" s="18">
        <f t="shared" si="3"/>
        <v>0</v>
      </c>
      <c r="K23" s="22">
        <v>10</v>
      </c>
      <c r="L23" s="5">
        <v>10</v>
      </c>
      <c r="M23" s="23">
        <f t="shared" si="2"/>
        <v>150.79999999999998</v>
      </c>
      <c r="N23" s="16">
        <f t="shared" si="4"/>
        <v>0</v>
      </c>
      <c r="O23" s="24">
        <f t="shared" si="5"/>
        <v>0</v>
      </c>
      <c r="P23" s="5">
        <v>1600</v>
      </c>
      <c r="Q23" s="5">
        <v>20</v>
      </c>
      <c r="R23" s="5">
        <v>17</v>
      </c>
      <c r="S23" s="5">
        <v>0</v>
      </c>
      <c r="T23" s="5">
        <v>640</v>
      </c>
      <c r="U23" s="5">
        <v>0</v>
      </c>
      <c r="V23" s="5">
        <v>96</v>
      </c>
      <c r="W23" s="5">
        <v>91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1</v>
      </c>
      <c r="D24" s="18">
        <f t="shared" si="0"/>
        <v>81.83</v>
      </c>
      <c r="E24" s="22">
        <v>16</v>
      </c>
      <c r="F24" s="22">
        <v>8</v>
      </c>
      <c r="G24" s="18">
        <f t="shared" si="1"/>
        <v>334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f t="shared" si="4"/>
        <v>0</v>
      </c>
      <c r="O24" s="24">
        <f t="shared" si="5"/>
        <v>0</v>
      </c>
      <c r="P24" s="5">
        <v>1600</v>
      </c>
      <c r="Q24" s="5">
        <v>20</v>
      </c>
      <c r="R24" s="5">
        <v>17</v>
      </c>
      <c r="S24" s="5">
        <v>0</v>
      </c>
      <c r="T24" s="5">
        <v>640</v>
      </c>
      <c r="U24" s="5">
        <v>0</v>
      </c>
      <c r="V24" s="5">
        <v>0</v>
      </c>
      <c r="W24" s="5">
        <v>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1</v>
      </c>
      <c r="D25" s="18">
        <f t="shared" si="0"/>
        <v>81.83</v>
      </c>
      <c r="E25" s="22">
        <v>8</v>
      </c>
      <c r="F25" s="22">
        <v>3</v>
      </c>
      <c r="G25" s="18">
        <f t="shared" si="1"/>
        <v>165.32999999999998</v>
      </c>
      <c r="H25" s="3"/>
      <c r="I25" s="5"/>
      <c r="J25" s="18">
        <f t="shared" si="3"/>
        <v>0</v>
      </c>
      <c r="K25" s="22">
        <v>11</v>
      </c>
      <c r="L25" s="5">
        <v>2</v>
      </c>
      <c r="M25" s="23">
        <f t="shared" si="2"/>
        <v>155.44</v>
      </c>
      <c r="N25" s="16">
        <f t="shared" si="4"/>
        <v>-168.67000000000002</v>
      </c>
      <c r="O25" s="24">
        <f t="shared" si="5"/>
        <v>4.6399999999999997</v>
      </c>
      <c r="P25" s="5">
        <v>960</v>
      </c>
      <c r="Q25" s="5">
        <v>20</v>
      </c>
      <c r="R25" s="5">
        <v>17</v>
      </c>
      <c r="S25" s="5">
        <v>0</v>
      </c>
      <c r="T25" s="5">
        <v>640</v>
      </c>
      <c r="U25" s="5">
        <v>32</v>
      </c>
      <c r="V25" s="5">
        <v>1538</v>
      </c>
      <c r="W25" s="14">
        <v>1505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4</v>
      </c>
      <c r="C26" s="5">
        <v>1</v>
      </c>
      <c r="D26" s="18">
        <f t="shared" si="0"/>
        <v>81.83</v>
      </c>
      <c r="E26" s="22">
        <v>9</v>
      </c>
      <c r="F26" s="22">
        <v>2</v>
      </c>
      <c r="G26" s="18">
        <f t="shared" si="1"/>
        <v>183.7</v>
      </c>
      <c r="H26" s="3"/>
      <c r="I26" s="5"/>
      <c r="J26" s="18">
        <f t="shared" si="3"/>
        <v>0</v>
      </c>
      <c r="K26" s="22">
        <v>11</v>
      </c>
      <c r="L26" s="5">
        <v>5</v>
      </c>
      <c r="M26" s="23">
        <f t="shared" si="2"/>
        <v>158.91999999999999</v>
      </c>
      <c r="N26" s="16">
        <f t="shared" si="4"/>
        <v>18.370000000000005</v>
      </c>
      <c r="O26" s="24">
        <f t="shared" si="5"/>
        <v>3.4799999999999995</v>
      </c>
      <c r="P26" s="5">
        <v>960</v>
      </c>
      <c r="Q26" s="5">
        <v>20</v>
      </c>
      <c r="R26" s="5">
        <v>17</v>
      </c>
      <c r="S26" s="5">
        <v>0</v>
      </c>
      <c r="T26" s="5">
        <v>630</v>
      </c>
      <c r="U26" s="5">
        <v>31</v>
      </c>
      <c r="V26" s="5">
        <v>1502</v>
      </c>
      <c r="W26" s="5">
        <v>1488</v>
      </c>
      <c r="X26" s="64" t="s">
        <v>28</v>
      </c>
      <c r="Y26" s="64"/>
      <c r="Z26" s="64"/>
      <c r="AA26" s="64"/>
      <c r="AB26" s="64"/>
      <c r="AC26" s="64"/>
      <c r="AD26" s="65">
        <f>D39+G39+J39</f>
        <v>315.63</v>
      </c>
      <c r="AE26" s="65"/>
    </row>
    <row r="27" spans="1:31" x14ac:dyDescent="0.2">
      <c r="A27" s="4">
        <f t="shared" si="7"/>
        <v>20</v>
      </c>
      <c r="B27" s="5">
        <v>4</v>
      </c>
      <c r="C27" s="5">
        <v>1</v>
      </c>
      <c r="D27" s="18">
        <f t="shared" si="0"/>
        <v>81.83</v>
      </c>
      <c r="E27" s="22">
        <v>10</v>
      </c>
      <c r="F27" s="22">
        <v>2</v>
      </c>
      <c r="G27" s="18">
        <f t="shared" si="1"/>
        <v>203.73999999999998</v>
      </c>
      <c r="H27" s="3"/>
      <c r="I27" s="5"/>
      <c r="J27" s="18">
        <f t="shared" si="3"/>
        <v>0</v>
      </c>
      <c r="K27" s="22">
        <v>11</v>
      </c>
      <c r="L27" s="5">
        <v>9</v>
      </c>
      <c r="M27" s="23">
        <f t="shared" si="2"/>
        <v>163.56</v>
      </c>
      <c r="N27" s="16">
        <f t="shared" si="4"/>
        <v>20.04000000000002</v>
      </c>
      <c r="O27" s="24">
        <f t="shared" si="5"/>
        <v>4.6399999999999997</v>
      </c>
      <c r="P27" s="5">
        <v>960</v>
      </c>
      <c r="Q27" s="5">
        <v>20</v>
      </c>
      <c r="R27" s="5">
        <v>17</v>
      </c>
      <c r="S27" s="5">
        <v>0</v>
      </c>
      <c r="T27" s="5">
        <v>630</v>
      </c>
      <c r="U27" s="5">
        <v>32</v>
      </c>
      <c r="V27" s="5">
        <v>1526</v>
      </c>
      <c r="W27" s="5">
        <v>1510</v>
      </c>
      <c r="X27" s="66" t="s">
        <v>10</v>
      </c>
      <c r="Y27" s="66"/>
      <c r="Z27" s="66"/>
      <c r="AA27" s="66"/>
      <c r="AB27" s="66"/>
      <c r="AC27" s="66"/>
      <c r="AD27" s="67">
        <f>AE20</f>
        <v>382.43</v>
      </c>
      <c r="AE27" s="67"/>
    </row>
    <row r="28" spans="1:31" x14ac:dyDescent="0.2">
      <c r="A28" s="4">
        <f t="shared" si="7"/>
        <v>21</v>
      </c>
      <c r="B28" s="5">
        <v>4</v>
      </c>
      <c r="C28" s="5">
        <v>1</v>
      </c>
      <c r="D28" s="18">
        <f t="shared" si="0"/>
        <v>81.83</v>
      </c>
      <c r="E28" s="22">
        <v>11</v>
      </c>
      <c r="F28" s="22">
        <v>2</v>
      </c>
      <c r="G28" s="18">
        <f t="shared" si="1"/>
        <v>223.78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20.04000000000002</v>
      </c>
      <c r="O28" s="24">
        <f t="shared" si="5"/>
        <v>3.4799999999999995</v>
      </c>
      <c r="P28" s="5">
        <v>980</v>
      </c>
      <c r="Q28" s="5">
        <v>20</v>
      </c>
      <c r="R28" s="5">
        <v>17</v>
      </c>
      <c r="S28" s="5">
        <v>0</v>
      </c>
      <c r="T28" s="5">
        <v>630</v>
      </c>
      <c r="U28" s="5">
        <v>30</v>
      </c>
      <c r="V28" s="5">
        <v>1478</v>
      </c>
      <c r="W28" s="5">
        <v>1460</v>
      </c>
      <c r="X28" s="66" t="s">
        <v>29</v>
      </c>
      <c r="Y28" s="66"/>
      <c r="Z28" s="66"/>
      <c r="AA28" s="66"/>
      <c r="AB28" s="66"/>
      <c r="AC28" s="66"/>
      <c r="AD28" s="67">
        <f>D8+G8+J8</f>
        <v>135.26999999999998</v>
      </c>
      <c r="AE28" s="67"/>
    </row>
    <row r="29" spans="1:31" x14ac:dyDescent="0.2">
      <c r="A29" s="4">
        <f t="shared" si="7"/>
        <v>22</v>
      </c>
      <c r="B29" s="5">
        <v>4</v>
      </c>
      <c r="C29" s="5">
        <v>1</v>
      </c>
      <c r="D29" s="18">
        <f t="shared" si="0"/>
        <v>81.83</v>
      </c>
      <c r="E29" s="22">
        <v>12</v>
      </c>
      <c r="F29" s="22">
        <v>0</v>
      </c>
      <c r="G29" s="18">
        <f t="shared" si="1"/>
        <v>240.48</v>
      </c>
      <c r="H29" s="3"/>
      <c r="I29" s="5"/>
      <c r="J29" s="18">
        <f t="shared" si="3"/>
        <v>0</v>
      </c>
      <c r="K29" s="22">
        <v>12</v>
      </c>
      <c r="L29" s="5">
        <v>3</v>
      </c>
      <c r="M29" s="23">
        <f t="shared" si="2"/>
        <v>170.51999999999998</v>
      </c>
      <c r="N29" s="16">
        <f t="shared" si="4"/>
        <v>16.699999999999989</v>
      </c>
      <c r="O29" s="24">
        <f t="shared" si="5"/>
        <v>3.4799999999999995</v>
      </c>
      <c r="P29" s="5">
        <v>990</v>
      </c>
      <c r="Q29" s="5">
        <v>20</v>
      </c>
      <c r="R29" s="5">
        <v>17</v>
      </c>
      <c r="S29" s="5">
        <v>0</v>
      </c>
      <c r="T29" s="5">
        <v>630</v>
      </c>
      <c r="U29" s="5">
        <v>29</v>
      </c>
      <c r="V29" s="5">
        <v>1453</v>
      </c>
      <c r="W29" s="5">
        <v>1429</v>
      </c>
      <c r="X29" s="66" t="s">
        <v>8</v>
      </c>
      <c r="Y29" s="66"/>
      <c r="Z29" s="66"/>
      <c r="AA29" s="66"/>
      <c r="AB29" s="66"/>
      <c r="AC29" s="66"/>
      <c r="AD29" s="67">
        <f>AD26+AD27-AD28</f>
        <v>562.79</v>
      </c>
      <c r="AE29" s="67"/>
    </row>
    <row r="30" spans="1:31" x14ac:dyDescent="0.2">
      <c r="A30" s="4">
        <f t="shared" si="7"/>
        <v>23</v>
      </c>
      <c r="B30" s="5">
        <v>4</v>
      </c>
      <c r="C30" s="5">
        <v>1</v>
      </c>
      <c r="D30" s="18">
        <f t="shared" si="0"/>
        <v>81.83</v>
      </c>
      <c r="E30" s="22">
        <v>12</v>
      </c>
      <c r="F30" s="22">
        <v>11</v>
      </c>
      <c r="G30" s="18">
        <f t="shared" si="1"/>
        <v>258.84999999999997</v>
      </c>
      <c r="H30" s="3"/>
      <c r="I30" s="5"/>
      <c r="J30" s="18">
        <f t="shared" si="3"/>
        <v>0</v>
      </c>
      <c r="K30" s="22">
        <v>12</v>
      </c>
      <c r="L30" s="5">
        <v>7</v>
      </c>
      <c r="M30" s="23">
        <f t="shared" si="2"/>
        <v>175.16</v>
      </c>
      <c r="N30" s="16">
        <f t="shared" si="4"/>
        <v>18.369999999999948</v>
      </c>
      <c r="O30" s="24">
        <f t="shared" si="5"/>
        <v>4.6399999999999997</v>
      </c>
      <c r="P30" s="5">
        <v>950</v>
      </c>
      <c r="Q30" s="5">
        <v>20</v>
      </c>
      <c r="R30" s="5">
        <v>17</v>
      </c>
      <c r="S30" s="5">
        <v>0</v>
      </c>
      <c r="T30" s="5">
        <v>630</v>
      </c>
      <c r="U30" s="5">
        <v>33</v>
      </c>
      <c r="V30" s="5">
        <v>1550</v>
      </c>
      <c r="W30" s="5">
        <v>1528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4</v>
      </c>
      <c r="C31" s="5">
        <v>1</v>
      </c>
      <c r="D31" s="18">
        <f t="shared" si="0"/>
        <v>81.83</v>
      </c>
      <c r="E31" s="22">
        <v>14</v>
      </c>
      <c r="F31" s="22">
        <v>0</v>
      </c>
      <c r="G31" s="18">
        <f t="shared" si="1"/>
        <v>280.56</v>
      </c>
      <c r="H31" s="3"/>
      <c r="I31" s="5"/>
      <c r="J31" s="18">
        <f t="shared" si="3"/>
        <v>0</v>
      </c>
      <c r="K31" s="22">
        <v>12</v>
      </c>
      <c r="L31" s="5">
        <v>11</v>
      </c>
      <c r="M31" s="23">
        <f t="shared" si="2"/>
        <v>179.79999999999998</v>
      </c>
      <c r="N31" s="16">
        <f t="shared" si="4"/>
        <v>21.710000000000036</v>
      </c>
      <c r="O31" s="24">
        <f t="shared" si="5"/>
        <v>4.6399999999999997</v>
      </c>
      <c r="P31" s="5">
        <v>950</v>
      </c>
      <c r="Q31" s="5">
        <v>20</v>
      </c>
      <c r="R31" s="5">
        <v>17</v>
      </c>
      <c r="S31" s="5">
        <v>0</v>
      </c>
      <c r="T31" s="5">
        <v>630</v>
      </c>
      <c r="U31" s="5">
        <v>33</v>
      </c>
      <c r="V31" s="5">
        <v>1550</v>
      </c>
      <c r="W31" s="5">
        <v>1524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1</v>
      </c>
      <c r="D32" s="18">
        <f t="shared" si="0"/>
        <v>81.83</v>
      </c>
      <c r="E32" s="22">
        <v>4</v>
      </c>
      <c r="F32" s="22">
        <v>10</v>
      </c>
      <c r="G32" s="18">
        <f t="shared" si="1"/>
        <v>96.86</v>
      </c>
      <c r="H32" s="3"/>
      <c r="I32" s="5"/>
      <c r="J32" s="18">
        <f t="shared" si="3"/>
        <v>0</v>
      </c>
      <c r="K32" s="22">
        <v>4</v>
      </c>
      <c r="L32" s="5">
        <v>3</v>
      </c>
      <c r="M32" s="23">
        <f t="shared" si="2"/>
        <v>59.16</v>
      </c>
      <c r="N32" s="16">
        <v>6.68</v>
      </c>
      <c r="O32" s="24">
        <v>1.67</v>
      </c>
      <c r="P32" s="5">
        <v>1450</v>
      </c>
      <c r="Q32" s="5">
        <v>20</v>
      </c>
      <c r="R32" s="5">
        <v>17</v>
      </c>
      <c r="S32" s="5">
        <v>0</v>
      </c>
      <c r="T32" s="5">
        <v>630</v>
      </c>
      <c r="U32" s="5">
        <v>33</v>
      </c>
      <c r="V32" s="5">
        <v>508</v>
      </c>
      <c r="W32" s="5">
        <v>436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1</v>
      </c>
      <c r="D33" s="18">
        <f t="shared" si="0"/>
        <v>81.83</v>
      </c>
      <c r="E33" s="22">
        <v>5</v>
      </c>
      <c r="F33" s="22">
        <v>7</v>
      </c>
      <c r="G33" s="18">
        <f t="shared" si="1"/>
        <v>111.89</v>
      </c>
      <c r="H33" s="3"/>
      <c r="I33" s="5"/>
      <c r="J33" s="18">
        <f t="shared" si="3"/>
        <v>0</v>
      </c>
      <c r="K33" s="22">
        <v>4</v>
      </c>
      <c r="L33" s="5">
        <v>5</v>
      </c>
      <c r="M33" s="23">
        <f t="shared" si="2"/>
        <v>61.48</v>
      </c>
      <c r="N33" s="16">
        <f t="shared" si="4"/>
        <v>15.030000000000001</v>
      </c>
      <c r="O33" s="24">
        <f t="shared" si="5"/>
        <v>2.3199999999999998</v>
      </c>
      <c r="P33" s="5">
        <v>1000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1286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1</v>
      </c>
      <c r="D34" s="18">
        <f t="shared" si="0"/>
        <v>81.83</v>
      </c>
      <c r="E34" s="22">
        <v>6</v>
      </c>
      <c r="F34" s="22">
        <v>8</v>
      </c>
      <c r="G34" s="18">
        <f t="shared" si="1"/>
        <v>133.6</v>
      </c>
      <c r="H34" s="3"/>
      <c r="I34" s="5"/>
      <c r="J34" s="18">
        <f t="shared" si="3"/>
        <v>0</v>
      </c>
      <c r="K34" s="22">
        <v>4</v>
      </c>
      <c r="L34" s="5">
        <v>8</v>
      </c>
      <c r="M34" s="23">
        <f t="shared" si="2"/>
        <v>64.959999999999994</v>
      </c>
      <c r="N34" s="16">
        <f t="shared" si="4"/>
        <v>21.710000000000008</v>
      </c>
      <c r="O34" s="24">
        <f t="shared" si="5"/>
        <v>3.4799999999999995</v>
      </c>
      <c r="P34" s="5">
        <v>950</v>
      </c>
      <c r="Q34" s="5">
        <v>20</v>
      </c>
      <c r="R34" s="5">
        <v>17</v>
      </c>
      <c r="S34" s="5">
        <v>0</v>
      </c>
      <c r="T34" s="5">
        <v>630</v>
      </c>
      <c r="U34" s="5">
        <v>31</v>
      </c>
      <c r="V34" s="5">
        <v>1502</v>
      </c>
      <c r="W34" s="5">
        <v>1459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7</v>
      </c>
      <c r="F35" s="22">
        <v>8</v>
      </c>
      <c r="G35" s="18">
        <f t="shared" si="1"/>
        <v>153.63999999999999</v>
      </c>
      <c r="H35" s="3"/>
      <c r="I35" s="5"/>
      <c r="J35" s="18">
        <f t="shared" si="3"/>
        <v>0</v>
      </c>
      <c r="K35" s="22">
        <v>4</v>
      </c>
      <c r="L35" s="5">
        <v>11</v>
      </c>
      <c r="M35" s="23">
        <f t="shared" si="2"/>
        <v>68.44</v>
      </c>
      <c r="N35" s="16">
        <f t="shared" si="4"/>
        <v>20.039999999999964</v>
      </c>
      <c r="O35" s="24">
        <f t="shared" si="5"/>
        <v>3.4799999999999995</v>
      </c>
      <c r="P35" s="5">
        <v>950</v>
      </c>
      <c r="Q35" s="5">
        <v>20</v>
      </c>
      <c r="R35" s="5">
        <v>17</v>
      </c>
      <c r="S35" s="5">
        <v>0</v>
      </c>
      <c r="T35" s="5">
        <v>630</v>
      </c>
      <c r="U35" s="5">
        <v>30</v>
      </c>
      <c r="V35" s="5">
        <v>1478</v>
      </c>
      <c r="W35" s="5">
        <v>1437</v>
      </c>
      <c r="X35" s="10" t="s">
        <v>36</v>
      </c>
      <c r="Y35" s="10"/>
      <c r="Z35" s="86" t="s">
        <v>75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1</v>
      </c>
      <c r="D36" s="18">
        <f t="shared" si="0"/>
        <v>81.83</v>
      </c>
      <c r="E36" s="22">
        <v>8</v>
      </c>
      <c r="F36" s="22">
        <v>8</v>
      </c>
      <c r="G36" s="18">
        <f t="shared" si="1"/>
        <v>173.68</v>
      </c>
      <c r="H36" s="3"/>
      <c r="I36" s="5"/>
      <c r="J36" s="18">
        <f t="shared" si="3"/>
        <v>0</v>
      </c>
      <c r="K36" s="22">
        <v>5</v>
      </c>
      <c r="L36" s="5">
        <v>3</v>
      </c>
      <c r="M36" s="23">
        <f t="shared" si="2"/>
        <v>73.08</v>
      </c>
      <c r="N36" s="16">
        <f t="shared" si="4"/>
        <v>20.04000000000002</v>
      </c>
      <c r="O36" s="24">
        <f t="shared" si="5"/>
        <v>4.6399999999999997</v>
      </c>
      <c r="P36" s="5">
        <v>950</v>
      </c>
      <c r="Q36" s="5">
        <v>20</v>
      </c>
      <c r="R36" s="5">
        <v>17</v>
      </c>
      <c r="S36" s="5">
        <v>0</v>
      </c>
      <c r="T36" s="5">
        <v>630</v>
      </c>
      <c r="U36" s="5">
        <v>30</v>
      </c>
      <c r="V36" s="5">
        <v>1478</v>
      </c>
      <c r="W36" s="5">
        <v>1449</v>
      </c>
      <c r="X36" s="85" t="s">
        <v>76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1</v>
      </c>
      <c r="D37" s="18">
        <f t="shared" si="0"/>
        <v>81.83</v>
      </c>
      <c r="E37" s="22">
        <v>9</v>
      </c>
      <c r="F37" s="22">
        <v>8</v>
      </c>
      <c r="G37" s="18">
        <f t="shared" si="1"/>
        <v>193.72</v>
      </c>
      <c r="H37" s="3"/>
      <c r="I37" s="5"/>
      <c r="J37" s="18">
        <f t="shared" si="3"/>
        <v>0</v>
      </c>
      <c r="K37" s="22">
        <v>5</v>
      </c>
      <c r="L37" s="5">
        <v>7</v>
      </c>
      <c r="M37" s="23">
        <f t="shared" si="2"/>
        <v>77.72</v>
      </c>
      <c r="N37" s="16">
        <f t="shared" si="4"/>
        <v>20.04000000000002</v>
      </c>
      <c r="O37" s="24">
        <f t="shared" si="5"/>
        <v>4.6399999999999997</v>
      </c>
      <c r="P37" s="5">
        <v>950</v>
      </c>
      <c r="Q37" s="5">
        <v>20</v>
      </c>
      <c r="R37" s="5">
        <v>17</v>
      </c>
      <c r="S37" s="5">
        <v>0</v>
      </c>
      <c r="T37" s="5">
        <v>630</v>
      </c>
      <c r="U37" s="5">
        <v>30</v>
      </c>
      <c r="V37" s="5">
        <v>1478</v>
      </c>
      <c r="W37" s="5">
        <v>1432</v>
      </c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1</v>
      </c>
      <c r="D38" s="18">
        <f t="shared" si="0"/>
        <v>81.83</v>
      </c>
      <c r="E38" s="22">
        <v>10</v>
      </c>
      <c r="F38" s="22">
        <v>7</v>
      </c>
      <c r="G38" s="18">
        <f>((+E38*12)+F38)*1.67</f>
        <v>212.09</v>
      </c>
      <c r="H38" s="3"/>
      <c r="I38" s="5"/>
      <c r="J38" s="18">
        <f t="shared" si="3"/>
        <v>0</v>
      </c>
      <c r="K38" s="22">
        <v>5</v>
      </c>
      <c r="L38" s="5">
        <v>10</v>
      </c>
      <c r="M38" s="23">
        <f t="shared" si="2"/>
        <v>81.199999999999989</v>
      </c>
      <c r="N38" s="16">
        <f t="shared" si="4"/>
        <v>18.370000000000005</v>
      </c>
      <c r="O38" s="24">
        <f t="shared" si="5"/>
        <v>3.4799999999999995</v>
      </c>
      <c r="P38" s="5">
        <v>970</v>
      </c>
      <c r="Q38" s="5">
        <v>20</v>
      </c>
      <c r="R38" s="5">
        <v>17</v>
      </c>
      <c r="S38" s="5">
        <v>0</v>
      </c>
      <c r="T38" s="5">
        <v>630</v>
      </c>
      <c r="U38" s="5">
        <v>29</v>
      </c>
      <c r="V38" s="5">
        <v>1453</v>
      </c>
      <c r="W38" s="5">
        <v>1421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 t="shared" si="0"/>
        <v>81.83</v>
      </c>
      <c r="E39" s="22">
        <v>11</v>
      </c>
      <c r="F39" s="22">
        <v>8</v>
      </c>
      <c r="G39" s="18">
        <f>((+E39*12)+F39)*1.67</f>
        <v>233.79999999999998</v>
      </c>
      <c r="H39" s="3"/>
      <c r="I39" s="5"/>
      <c r="J39" s="18">
        <f t="shared" si="3"/>
        <v>0</v>
      </c>
      <c r="K39" s="22">
        <v>6</v>
      </c>
      <c r="L39" s="5">
        <v>2</v>
      </c>
      <c r="M39" s="23">
        <f t="shared" si="2"/>
        <v>85.839999999999989</v>
      </c>
      <c r="N39" s="16">
        <f>IF(B39=0,0,(D39+G39)-(D38+G38))</f>
        <v>21.70999999999998</v>
      </c>
      <c r="O39" s="24">
        <f t="shared" si="5"/>
        <v>4.6399999999999997</v>
      </c>
      <c r="P39" s="5">
        <v>940</v>
      </c>
      <c r="Q39" s="5">
        <v>20</v>
      </c>
      <c r="R39" s="5">
        <v>17</v>
      </c>
      <c r="S39" s="5">
        <v>0</v>
      </c>
      <c r="T39" s="5">
        <v>630</v>
      </c>
      <c r="U39" s="5">
        <v>32</v>
      </c>
      <c r="V39" s="5">
        <v>1526</v>
      </c>
      <c r="W39" s="5">
        <v>1486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370.74</v>
      </c>
      <c r="O40" s="21">
        <f>SUM(O9:O39)</f>
        <v>114.19000000000001</v>
      </c>
      <c r="U40" s="15" t="s">
        <v>25</v>
      </c>
      <c r="V40" s="21">
        <f>SUM(V9:V39)</f>
        <v>43203</v>
      </c>
      <c r="W40" s="21">
        <f>SUM(W9:W39)</f>
        <v>42288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733.13</v>
      </c>
      <c r="O42" s="20">
        <f>O40+O41</f>
        <v>288.19</v>
      </c>
      <c r="T42" t="s">
        <v>43</v>
      </c>
      <c r="V42" s="20">
        <f>V40+V41</f>
        <v>43203</v>
      </c>
      <c r="W42" s="20">
        <f>W40+W41</f>
        <v>42288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50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1</v>
      </c>
      <c r="D8" s="18">
        <f t="shared" ref="D8:D39" si="0">((+B8*12)+C8)*1.67</f>
        <v>81.83</v>
      </c>
      <c r="E8" s="22">
        <v>11</v>
      </c>
      <c r="F8" s="22">
        <v>8</v>
      </c>
      <c r="G8" s="18">
        <f t="shared" ref="G8:G37" si="1">((+E8*12)+F8)*1.67</f>
        <v>233.79999999999998</v>
      </c>
      <c r="H8" s="3"/>
      <c r="I8" s="3"/>
      <c r="J8" s="18">
        <f>((+H8*12)+I8)*1.67</f>
        <v>0</v>
      </c>
      <c r="K8" s="22">
        <v>6</v>
      </c>
      <c r="L8" s="22">
        <v>2</v>
      </c>
      <c r="M8" s="23">
        <f t="shared" ref="M8:M39" si="2">((+K8*12)+L8)*1.16</f>
        <v>85.839999999999989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12</v>
      </c>
      <c r="F9" s="22">
        <v>10</v>
      </c>
      <c r="G9" s="18">
        <f t="shared" si="1"/>
        <v>257.18</v>
      </c>
      <c r="H9" s="3"/>
      <c r="I9" s="5"/>
      <c r="J9" s="18">
        <f t="shared" ref="J9:J39" si="3">((+H9*12)+I9)*1.67</f>
        <v>0</v>
      </c>
      <c r="K9" s="22">
        <v>6</v>
      </c>
      <c r="L9" s="5">
        <v>6</v>
      </c>
      <c r="M9" s="23">
        <f t="shared" si="2"/>
        <v>90.47999999999999</v>
      </c>
      <c r="N9" s="16">
        <f t="shared" ref="N9:N39" si="4">IF(B9=0,0,(D9+G9)-(D8+G8))</f>
        <v>23.379999999999995</v>
      </c>
      <c r="O9" s="24">
        <f t="shared" ref="O9:O39" si="5">(((K9*12)+L9)-((K8*12)+L8))*K$6</f>
        <v>4.6399999999999997</v>
      </c>
      <c r="P9" s="5">
        <v>940</v>
      </c>
      <c r="Q9" s="5">
        <v>20</v>
      </c>
      <c r="R9" s="5">
        <v>17</v>
      </c>
      <c r="S9" s="5">
        <v>0</v>
      </c>
      <c r="T9" s="5">
        <v>630</v>
      </c>
      <c r="U9" s="5">
        <v>31</v>
      </c>
      <c r="V9" s="5">
        <v>1502</v>
      </c>
      <c r="W9" s="5">
        <v>1476</v>
      </c>
      <c r="X9" s="6">
        <v>43929</v>
      </c>
      <c r="Y9" s="5">
        <v>2</v>
      </c>
      <c r="Z9" s="5">
        <v>531193</v>
      </c>
      <c r="AA9" s="5"/>
      <c r="AB9" s="5"/>
      <c r="AC9" s="5"/>
      <c r="AD9" s="5"/>
      <c r="AE9" s="17">
        <v>194</v>
      </c>
    </row>
    <row r="10" spans="1:31" x14ac:dyDescent="0.2">
      <c r="A10" s="4">
        <f t="shared" ref="A10:A36" si="6">SUM(A9+1)</f>
        <v>3</v>
      </c>
      <c r="B10" s="5">
        <v>4</v>
      </c>
      <c r="C10" s="5">
        <v>1</v>
      </c>
      <c r="D10" s="18">
        <f t="shared" si="0"/>
        <v>81.83</v>
      </c>
      <c r="E10" s="22">
        <v>14</v>
      </c>
      <c r="F10" s="22">
        <v>0</v>
      </c>
      <c r="G10" s="18">
        <f t="shared" si="1"/>
        <v>280.56</v>
      </c>
      <c r="H10" s="3"/>
      <c r="I10" s="5"/>
      <c r="J10" s="18">
        <f t="shared" si="3"/>
        <v>0</v>
      </c>
      <c r="K10" s="22">
        <v>6</v>
      </c>
      <c r="L10" s="5">
        <v>10</v>
      </c>
      <c r="M10" s="23">
        <f t="shared" si="2"/>
        <v>95.11999999999999</v>
      </c>
      <c r="N10" s="16">
        <f t="shared" si="4"/>
        <v>23.379999999999995</v>
      </c>
      <c r="O10" s="24">
        <f t="shared" si="5"/>
        <v>4.6399999999999997</v>
      </c>
      <c r="P10" s="5">
        <v>940</v>
      </c>
      <c r="Q10" s="5">
        <v>20</v>
      </c>
      <c r="R10" s="5">
        <v>17</v>
      </c>
      <c r="S10" s="5">
        <v>0</v>
      </c>
      <c r="T10" s="5">
        <v>630</v>
      </c>
      <c r="U10" s="5">
        <v>30</v>
      </c>
      <c r="V10" s="5">
        <v>1478</v>
      </c>
      <c r="W10" s="5">
        <v>1450</v>
      </c>
      <c r="X10" s="6">
        <v>43931</v>
      </c>
      <c r="Y10" s="5">
        <v>2</v>
      </c>
      <c r="Z10" s="5" t="s">
        <v>77</v>
      </c>
      <c r="AA10" s="5"/>
      <c r="AB10" s="5"/>
      <c r="AC10" s="5"/>
      <c r="AD10" s="5"/>
      <c r="AE10" s="17">
        <v>193</v>
      </c>
    </row>
    <row r="11" spans="1:31" x14ac:dyDescent="0.2">
      <c r="A11" s="4">
        <f t="shared" si="6"/>
        <v>4</v>
      </c>
      <c r="B11" s="5">
        <v>4</v>
      </c>
      <c r="C11" s="5">
        <v>1</v>
      </c>
      <c r="D11" s="18">
        <f t="shared" si="0"/>
        <v>81.83</v>
      </c>
      <c r="E11" s="22">
        <v>15</v>
      </c>
      <c r="F11" s="22">
        <v>2</v>
      </c>
      <c r="G11" s="18">
        <f t="shared" si="1"/>
        <v>303.94</v>
      </c>
      <c r="H11" s="3"/>
      <c r="I11" s="5"/>
      <c r="J11" s="18">
        <f t="shared" si="3"/>
        <v>0</v>
      </c>
      <c r="K11" s="22">
        <v>7</v>
      </c>
      <c r="L11" s="5">
        <v>2</v>
      </c>
      <c r="M11" s="23">
        <f t="shared" si="2"/>
        <v>99.759999999999991</v>
      </c>
      <c r="N11" s="16">
        <f t="shared" si="4"/>
        <v>23.379999999999995</v>
      </c>
      <c r="O11" s="24">
        <f t="shared" si="5"/>
        <v>4.6399999999999997</v>
      </c>
      <c r="P11" s="5">
        <v>940</v>
      </c>
      <c r="Q11" s="5">
        <v>20</v>
      </c>
      <c r="R11" s="5">
        <v>17</v>
      </c>
      <c r="S11" s="5">
        <v>0</v>
      </c>
      <c r="T11" s="5">
        <v>630</v>
      </c>
      <c r="U11" s="5">
        <v>29</v>
      </c>
      <c r="V11" s="5">
        <v>1453</v>
      </c>
      <c r="W11" s="5">
        <v>1445</v>
      </c>
      <c r="X11" s="6">
        <v>43942</v>
      </c>
      <c r="Y11" s="5">
        <v>2</v>
      </c>
      <c r="Z11" s="5">
        <v>534240</v>
      </c>
      <c r="AA11" s="5">
        <v>11</v>
      </c>
      <c r="AB11" s="5">
        <v>5</v>
      </c>
      <c r="AC11" s="5">
        <v>1</v>
      </c>
      <c r="AD11" s="5">
        <v>9</v>
      </c>
      <c r="AE11" s="17">
        <f t="shared" ref="AE11:AE19" si="7">(((+AA11*12)+AB11)*1.67)-(((AC11*12)+AD11)*1.67)</f>
        <v>193.72</v>
      </c>
    </row>
    <row r="12" spans="1:31" x14ac:dyDescent="0.2">
      <c r="A12" s="4">
        <f t="shared" si="6"/>
        <v>5</v>
      </c>
      <c r="B12" s="5">
        <v>4</v>
      </c>
      <c r="C12" s="5">
        <v>1</v>
      </c>
      <c r="D12" s="18">
        <f t="shared" si="0"/>
        <v>81.83</v>
      </c>
      <c r="E12" s="22">
        <v>16</v>
      </c>
      <c r="F12" s="22">
        <v>3</v>
      </c>
      <c r="G12" s="18">
        <f t="shared" si="1"/>
        <v>325.64999999999998</v>
      </c>
      <c r="H12" s="3"/>
      <c r="I12" s="5"/>
      <c r="J12" s="18">
        <f t="shared" si="3"/>
        <v>0</v>
      </c>
      <c r="K12" s="22">
        <v>7</v>
      </c>
      <c r="L12" s="5">
        <v>6</v>
      </c>
      <c r="M12" s="23">
        <f t="shared" si="2"/>
        <v>104.39999999999999</v>
      </c>
      <c r="N12" s="16">
        <f>IF(B12=0,0,(D12+G12)-(D11+G11))</f>
        <v>21.70999999999998</v>
      </c>
      <c r="O12" s="24">
        <f t="shared" si="5"/>
        <v>4.6399999999999997</v>
      </c>
      <c r="P12" s="5">
        <v>930</v>
      </c>
      <c r="Q12" s="5">
        <v>20</v>
      </c>
      <c r="R12" s="5">
        <v>17</v>
      </c>
      <c r="S12" s="5">
        <v>0</v>
      </c>
      <c r="T12" s="5">
        <v>630</v>
      </c>
      <c r="U12" s="5">
        <v>29</v>
      </c>
      <c r="V12" s="5">
        <v>1453</v>
      </c>
      <c r="W12" s="5">
        <v>1431</v>
      </c>
      <c r="X12" s="6">
        <v>43947</v>
      </c>
      <c r="Y12" s="5">
        <v>1</v>
      </c>
      <c r="Z12" s="5">
        <v>535054</v>
      </c>
      <c r="AA12" s="5">
        <v>11</v>
      </c>
      <c r="AB12" s="5">
        <v>7.5</v>
      </c>
      <c r="AC12" s="5">
        <v>2</v>
      </c>
      <c r="AD12" s="5">
        <v>0</v>
      </c>
      <c r="AE12" s="17">
        <f t="shared" si="7"/>
        <v>192.88499999999999</v>
      </c>
    </row>
    <row r="13" spans="1:31" x14ac:dyDescent="0.2">
      <c r="A13" s="4">
        <f t="shared" si="6"/>
        <v>6</v>
      </c>
      <c r="B13" s="5">
        <v>4</v>
      </c>
      <c r="C13" s="5">
        <v>1</v>
      </c>
      <c r="D13" s="18">
        <f t="shared" si="0"/>
        <v>81.83</v>
      </c>
      <c r="E13" s="22">
        <v>17</v>
      </c>
      <c r="F13" s="22">
        <v>4</v>
      </c>
      <c r="G13" s="18">
        <f t="shared" si="1"/>
        <v>347.36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21.710000000000036</v>
      </c>
      <c r="O13" s="24">
        <f t="shared" si="5"/>
        <v>4.6399999999999997</v>
      </c>
      <c r="P13" s="5">
        <v>930</v>
      </c>
      <c r="Q13" s="5">
        <v>20</v>
      </c>
      <c r="R13" s="5">
        <v>17</v>
      </c>
      <c r="S13" s="5">
        <v>0</v>
      </c>
      <c r="T13" s="5">
        <v>630</v>
      </c>
      <c r="U13" s="5">
        <v>29</v>
      </c>
      <c r="V13" s="5">
        <v>1453</v>
      </c>
      <c r="W13" s="5">
        <v>1425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4</v>
      </c>
      <c r="C14" s="5">
        <v>1</v>
      </c>
      <c r="D14" s="18">
        <f t="shared" si="0"/>
        <v>81.83</v>
      </c>
      <c r="E14" s="22">
        <v>18</v>
      </c>
      <c r="F14" s="22">
        <v>6</v>
      </c>
      <c r="G14" s="18">
        <f t="shared" si="1"/>
        <v>370.74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23.379999999999995</v>
      </c>
      <c r="O14" s="24">
        <f t="shared" si="5"/>
        <v>4.6399999999999997</v>
      </c>
      <c r="P14" s="5">
        <v>930</v>
      </c>
      <c r="Q14" s="5">
        <v>20</v>
      </c>
      <c r="R14" s="5">
        <v>17</v>
      </c>
      <c r="S14" s="5">
        <v>0</v>
      </c>
      <c r="T14" s="5">
        <v>630</v>
      </c>
      <c r="U14" s="5">
        <v>29</v>
      </c>
      <c r="V14" s="5">
        <v>1453</v>
      </c>
      <c r="W14" s="5">
        <v>1428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4</v>
      </c>
      <c r="C15" s="5">
        <v>1</v>
      </c>
      <c r="D15" s="18">
        <f t="shared" si="0"/>
        <v>81.83</v>
      </c>
      <c r="E15" s="22">
        <v>10</v>
      </c>
      <c r="F15" s="22">
        <v>6</v>
      </c>
      <c r="G15" s="18">
        <f t="shared" si="1"/>
        <v>210.42</v>
      </c>
      <c r="H15" s="3"/>
      <c r="I15" s="5"/>
      <c r="J15" s="18">
        <f t="shared" si="3"/>
        <v>0</v>
      </c>
      <c r="K15" s="22">
        <v>8</v>
      </c>
      <c r="L15" s="5">
        <v>6</v>
      </c>
      <c r="M15" s="23">
        <f t="shared" si="2"/>
        <v>118.32</v>
      </c>
      <c r="N15" s="16">
        <v>23.34</v>
      </c>
      <c r="O15" s="24">
        <f t="shared" si="5"/>
        <v>4.6399999999999997</v>
      </c>
      <c r="P15" s="5">
        <v>920</v>
      </c>
      <c r="Q15" s="5">
        <v>20</v>
      </c>
      <c r="R15" s="5">
        <v>17</v>
      </c>
      <c r="S15" s="5">
        <v>0</v>
      </c>
      <c r="T15" s="5">
        <v>630</v>
      </c>
      <c r="U15" s="5">
        <v>30</v>
      </c>
      <c r="V15" s="5">
        <v>1478</v>
      </c>
      <c r="W15" s="5">
        <v>1442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4</v>
      </c>
      <c r="C16" s="5">
        <v>1</v>
      </c>
      <c r="D16" s="18">
        <f t="shared" si="0"/>
        <v>81.83</v>
      </c>
      <c r="E16" s="22">
        <v>11</v>
      </c>
      <c r="F16" s="22">
        <v>6</v>
      </c>
      <c r="G16" s="18">
        <f t="shared" si="1"/>
        <v>230.45999999999998</v>
      </c>
      <c r="H16" s="3"/>
      <c r="I16" s="5"/>
      <c r="J16" s="18">
        <f t="shared" si="3"/>
        <v>0</v>
      </c>
      <c r="K16" s="22">
        <v>8</v>
      </c>
      <c r="L16" s="5">
        <v>9</v>
      </c>
      <c r="M16" s="23">
        <f t="shared" si="2"/>
        <v>121.8</v>
      </c>
      <c r="N16" s="16">
        <f t="shared" si="4"/>
        <v>20.039999999999964</v>
      </c>
      <c r="O16" s="24">
        <f t="shared" si="5"/>
        <v>3.4799999999999995</v>
      </c>
      <c r="P16" s="5">
        <v>930</v>
      </c>
      <c r="Q16" s="5">
        <v>20</v>
      </c>
      <c r="R16" s="5">
        <v>17</v>
      </c>
      <c r="S16" s="5">
        <v>0</v>
      </c>
      <c r="T16" s="5">
        <v>630</v>
      </c>
      <c r="U16" s="5">
        <v>30</v>
      </c>
      <c r="V16" s="5">
        <v>1478</v>
      </c>
      <c r="W16" s="5">
        <v>1457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1</v>
      </c>
      <c r="D17" s="18">
        <f t="shared" si="0"/>
        <v>81.83</v>
      </c>
      <c r="E17" s="22">
        <v>12</v>
      </c>
      <c r="F17" s="22">
        <v>6</v>
      </c>
      <c r="G17" s="18">
        <f t="shared" si="1"/>
        <v>250.5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 t="shared" si="2"/>
        <v>125.27999999999999</v>
      </c>
      <c r="N17" s="16">
        <f t="shared" si="4"/>
        <v>20.04000000000002</v>
      </c>
      <c r="O17" s="24">
        <f t="shared" si="5"/>
        <v>3.4799999999999995</v>
      </c>
      <c r="P17" s="5">
        <v>920</v>
      </c>
      <c r="Q17" s="5">
        <v>20</v>
      </c>
      <c r="R17" s="5">
        <v>17</v>
      </c>
      <c r="S17" s="5">
        <v>0</v>
      </c>
      <c r="T17" s="5">
        <v>630</v>
      </c>
      <c r="U17" s="5">
        <v>30</v>
      </c>
      <c r="V17" s="5">
        <v>1478</v>
      </c>
      <c r="W17" s="5">
        <v>1442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1</v>
      </c>
      <c r="D18" s="18">
        <f t="shared" si="0"/>
        <v>81.83</v>
      </c>
      <c r="E18" s="22">
        <v>3</v>
      </c>
      <c r="F18" s="22">
        <v>4</v>
      </c>
      <c r="G18" s="18">
        <f t="shared" si="1"/>
        <v>66.8</v>
      </c>
      <c r="H18" s="3"/>
      <c r="I18" s="5"/>
      <c r="J18" s="18">
        <f t="shared" si="3"/>
        <v>0</v>
      </c>
      <c r="K18" s="22">
        <v>9</v>
      </c>
      <c r="L18" s="5">
        <v>3</v>
      </c>
      <c r="M18" s="23">
        <f t="shared" si="2"/>
        <v>128.76</v>
      </c>
      <c r="N18" s="16">
        <v>20.04</v>
      </c>
      <c r="O18" s="24">
        <f t="shared" si="5"/>
        <v>3.4799999999999995</v>
      </c>
      <c r="P18" s="5">
        <v>920</v>
      </c>
      <c r="Q18" s="5">
        <v>20</v>
      </c>
      <c r="R18" s="5">
        <v>17</v>
      </c>
      <c r="S18" s="5">
        <v>0</v>
      </c>
      <c r="T18" s="5">
        <v>630</v>
      </c>
      <c r="U18" s="5">
        <v>30</v>
      </c>
      <c r="V18" s="5">
        <v>1478</v>
      </c>
      <c r="W18" s="5">
        <v>1441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1</v>
      </c>
      <c r="D19" s="18">
        <f t="shared" si="0"/>
        <v>81.83</v>
      </c>
      <c r="E19" s="22">
        <v>4</v>
      </c>
      <c r="F19" s="22">
        <v>4</v>
      </c>
      <c r="G19" s="18">
        <f t="shared" si="1"/>
        <v>86.84</v>
      </c>
      <c r="H19" s="3"/>
      <c r="I19" s="5"/>
      <c r="J19" s="18">
        <f t="shared" si="3"/>
        <v>0</v>
      </c>
      <c r="K19" s="22">
        <v>9</v>
      </c>
      <c r="L19" s="5">
        <v>7</v>
      </c>
      <c r="M19" s="23">
        <f t="shared" si="2"/>
        <v>133.39999999999998</v>
      </c>
      <c r="N19" s="16">
        <f t="shared" si="4"/>
        <v>20.04000000000002</v>
      </c>
      <c r="O19" s="24">
        <f t="shared" si="5"/>
        <v>4.6399999999999997</v>
      </c>
      <c r="P19" s="5">
        <v>920</v>
      </c>
      <c r="Q19" s="5">
        <v>20</v>
      </c>
      <c r="R19" s="5">
        <v>17</v>
      </c>
      <c r="S19" s="5">
        <v>0</v>
      </c>
      <c r="T19" s="5">
        <v>630</v>
      </c>
      <c r="U19" s="5">
        <v>30</v>
      </c>
      <c r="V19" s="5">
        <v>1478</v>
      </c>
      <c r="W19" s="5">
        <v>1444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1</v>
      </c>
      <c r="D20" s="18">
        <f t="shared" si="0"/>
        <v>81.83</v>
      </c>
      <c r="E20" s="22">
        <v>5</v>
      </c>
      <c r="F20" s="22">
        <v>4</v>
      </c>
      <c r="G20" s="18">
        <f t="shared" si="1"/>
        <v>106.88</v>
      </c>
      <c r="H20" s="3"/>
      <c r="I20" s="5"/>
      <c r="J20" s="18">
        <f t="shared" si="3"/>
        <v>0</v>
      </c>
      <c r="K20" s="22">
        <v>9</v>
      </c>
      <c r="L20" s="5">
        <v>10</v>
      </c>
      <c r="M20" s="23">
        <f t="shared" si="2"/>
        <v>136.88</v>
      </c>
      <c r="N20" s="16">
        <f t="shared" si="4"/>
        <v>20.039999999999964</v>
      </c>
      <c r="O20" s="24">
        <f t="shared" si="5"/>
        <v>3.4799999999999995</v>
      </c>
      <c r="P20" s="5">
        <v>920</v>
      </c>
      <c r="Q20" s="5">
        <v>20</v>
      </c>
      <c r="R20" s="5">
        <v>17</v>
      </c>
      <c r="S20" s="5">
        <v>0</v>
      </c>
      <c r="T20" s="5">
        <v>630</v>
      </c>
      <c r="U20" s="5">
        <v>29</v>
      </c>
      <c r="V20" s="5">
        <v>1453</v>
      </c>
      <c r="W20" s="13">
        <v>1434</v>
      </c>
      <c r="X20" s="58" t="s">
        <v>25</v>
      </c>
      <c r="Y20" s="59"/>
      <c r="Z20" s="59"/>
      <c r="AA20" s="59"/>
      <c r="AB20" s="59"/>
      <c r="AC20" s="59"/>
      <c r="AD20" s="59"/>
      <c r="AE20" s="25">
        <f>SUM(AE9:AE19)</f>
        <v>773.60500000000002</v>
      </c>
    </row>
    <row r="21" spans="1:31" x14ac:dyDescent="0.2">
      <c r="A21" s="4">
        <f t="shared" si="6"/>
        <v>14</v>
      </c>
      <c r="B21" s="5">
        <v>4</v>
      </c>
      <c r="C21" s="5">
        <v>1</v>
      </c>
      <c r="D21" s="18">
        <f t="shared" si="0"/>
        <v>81.83</v>
      </c>
      <c r="E21" s="22">
        <v>6</v>
      </c>
      <c r="F21" s="22">
        <v>3</v>
      </c>
      <c r="G21" s="18">
        <f t="shared" si="1"/>
        <v>125.25</v>
      </c>
      <c r="H21" s="3"/>
      <c r="I21" s="5"/>
      <c r="J21" s="18">
        <f t="shared" si="3"/>
        <v>0</v>
      </c>
      <c r="K21" s="22">
        <v>10</v>
      </c>
      <c r="L21" s="5">
        <v>1</v>
      </c>
      <c r="M21" s="23">
        <f t="shared" si="2"/>
        <v>140.35999999999999</v>
      </c>
      <c r="N21" s="16">
        <f t="shared" si="4"/>
        <v>18.370000000000005</v>
      </c>
      <c r="O21" s="24">
        <f t="shared" si="5"/>
        <v>3.4799999999999995</v>
      </c>
      <c r="P21" s="5">
        <v>910</v>
      </c>
      <c r="Q21" s="5">
        <v>20</v>
      </c>
      <c r="R21" s="5">
        <v>17</v>
      </c>
      <c r="S21" s="7">
        <v>0</v>
      </c>
      <c r="T21" s="5">
        <v>630</v>
      </c>
      <c r="U21" s="5">
        <v>29</v>
      </c>
      <c r="V21" s="5">
        <v>1453</v>
      </c>
      <c r="W21" s="5">
        <v>1420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4</v>
      </c>
      <c r="C22" s="5">
        <v>1</v>
      </c>
      <c r="D22" s="18">
        <f t="shared" si="0"/>
        <v>81.83</v>
      </c>
      <c r="E22" s="22">
        <v>7</v>
      </c>
      <c r="F22" s="22">
        <v>3</v>
      </c>
      <c r="G22" s="18">
        <f t="shared" si="1"/>
        <v>145.29</v>
      </c>
      <c r="H22" s="3"/>
      <c r="I22" s="5"/>
      <c r="J22" s="18">
        <f t="shared" si="3"/>
        <v>0</v>
      </c>
      <c r="K22" s="22">
        <v>10</v>
      </c>
      <c r="L22" s="5">
        <v>4</v>
      </c>
      <c r="M22" s="23">
        <f t="shared" si="2"/>
        <v>143.84</v>
      </c>
      <c r="N22" s="16">
        <f t="shared" si="4"/>
        <v>20.04000000000002</v>
      </c>
      <c r="O22" s="24">
        <f t="shared" si="5"/>
        <v>3.4799999999999995</v>
      </c>
      <c r="P22" s="5">
        <v>910</v>
      </c>
      <c r="Q22" s="5">
        <v>20</v>
      </c>
      <c r="R22" s="5">
        <v>17</v>
      </c>
      <c r="S22" s="5">
        <v>0</v>
      </c>
      <c r="T22" s="5">
        <v>630</v>
      </c>
      <c r="U22" s="5">
        <v>28</v>
      </c>
      <c r="V22" s="5">
        <v>1428</v>
      </c>
      <c r="W22" s="5">
        <v>1418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1</v>
      </c>
      <c r="D23" s="18">
        <f t="shared" si="0"/>
        <v>81.83</v>
      </c>
      <c r="E23" s="22">
        <v>8</v>
      </c>
      <c r="F23" s="22">
        <v>3</v>
      </c>
      <c r="G23" s="18">
        <f t="shared" si="1"/>
        <v>165.32999999999998</v>
      </c>
      <c r="H23" s="3"/>
      <c r="I23" s="5"/>
      <c r="J23" s="18">
        <f t="shared" si="3"/>
        <v>0</v>
      </c>
      <c r="K23" s="22">
        <v>10</v>
      </c>
      <c r="L23" s="5">
        <v>8</v>
      </c>
      <c r="M23" s="23">
        <f t="shared" si="2"/>
        <v>148.47999999999999</v>
      </c>
      <c r="N23" s="16">
        <f t="shared" si="4"/>
        <v>20.039999999999964</v>
      </c>
      <c r="O23" s="24">
        <f t="shared" si="5"/>
        <v>4.6399999999999997</v>
      </c>
      <c r="P23" s="5">
        <v>910</v>
      </c>
      <c r="Q23" s="5">
        <v>20</v>
      </c>
      <c r="R23" s="5">
        <v>17</v>
      </c>
      <c r="S23" s="5">
        <v>0</v>
      </c>
      <c r="T23" s="5">
        <v>630</v>
      </c>
      <c r="U23" s="5">
        <v>28</v>
      </c>
      <c r="V23" s="5">
        <v>1428</v>
      </c>
      <c r="W23" s="5">
        <v>1415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1</v>
      </c>
      <c r="D24" s="18">
        <f t="shared" si="0"/>
        <v>81.83</v>
      </c>
      <c r="E24" s="22">
        <v>9</v>
      </c>
      <c r="F24" s="22">
        <v>3</v>
      </c>
      <c r="G24" s="18">
        <f t="shared" si="1"/>
        <v>185.37</v>
      </c>
      <c r="H24" s="3"/>
      <c r="I24" s="5"/>
      <c r="J24" s="18">
        <f t="shared" si="3"/>
        <v>0</v>
      </c>
      <c r="K24" s="22">
        <v>11</v>
      </c>
      <c r="L24" s="5">
        <v>0</v>
      </c>
      <c r="M24" s="23">
        <f t="shared" si="2"/>
        <v>153.11999999999998</v>
      </c>
      <c r="N24" s="16">
        <f t="shared" si="4"/>
        <v>20.04000000000002</v>
      </c>
      <c r="O24" s="24">
        <f t="shared" si="5"/>
        <v>4.6399999999999997</v>
      </c>
      <c r="P24" s="5">
        <v>910</v>
      </c>
      <c r="Q24" s="5">
        <v>20</v>
      </c>
      <c r="R24" s="5">
        <v>17</v>
      </c>
      <c r="S24" s="5">
        <v>0</v>
      </c>
      <c r="T24" s="5">
        <v>630</v>
      </c>
      <c r="U24" s="5">
        <v>28</v>
      </c>
      <c r="V24" s="5">
        <v>1428</v>
      </c>
      <c r="W24" s="5">
        <v>1407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1</v>
      </c>
      <c r="D25" s="18">
        <f t="shared" si="0"/>
        <v>81.83</v>
      </c>
      <c r="E25" s="22">
        <v>10</v>
      </c>
      <c r="F25" s="22">
        <v>3</v>
      </c>
      <c r="G25" s="18">
        <f t="shared" si="1"/>
        <v>205.41</v>
      </c>
      <c r="H25" s="3"/>
      <c r="I25" s="5"/>
      <c r="J25" s="18">
        <f t="shared" si="3"/>
        <v>0</v>
      </c>
      <c r="K25" s="22">
        <v>11</v>
      </c>
      <c r="L25" s="5">
        <v>4</v>
      </c>
      <c r="M25" s="23">
        <f t="shared" si="2"/>
        <v>157.76</v>
      </c>
      <c r="N25" s="16">
        <f t="shared" si="4"/>
        <v>20.04000000000002</v>
      </c>
      <c r="O25" s="24">
        <f t="shared" si="5"/>
        <v>4.6399999999999997</v>
      </c>
      <c r="P25" s="5">
        <v>910</v>
      </c>
      <c r="Q25" s="5">
        <v>20</v>
      </c>
      <c r="R25" s="5">
        <v>17</v>
      </c>
      <c r="S25" s="5">
        <v>0</v>
      </c>
      <c r="T25" s="5">
        <v>630</v>
      </c>
      <c r="U25" s="5">
        <v>28</v>
      </c>
      <c r="V25" s="5">
        <v>1428</v>
      </c>
      <c r="W25" s="14">
        <v>1404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4</v>
      </c>
      <c r="C26" s="5">
        <v>1</v>
      </c>
      <c r="D26" s="18">
        <f t="shared" si="0"/>
        <v>81.83</v>
      </c>
      <c r="E26" s="22">
        <v>11</v>
      </c>
      <c r="F26" s="22">
        <v>4</v>
      </c>
      <c r="G26" s="18">
        <f t="shared" si="1"/>
        <v>227.12</v>
      </c>
      <c r="H26" s="3"/>
      <c r="I26" s="5"/>
      <c r="J26" s="18">
        <f t="shared" si="3"/>
        <v>0</v>
      </c>
      <c r="K26" s="22">
        <v>11</v>
      </c>
      <c r="L26" s="5">
        <v>8</v>
      </c>
      <c r="M26" s="23">
        <f t="shared" si="2"/>
        <v>162.39999999999998</v>
      </c>
      <c r="N26" s="16">
        <f t="shared" si="4"/>
        <v>21.70999999999998</v>
      </c>
      <c r="O26" s="24">
        <f t="shared" si="5"/>
        <v>4.6399999999999997</v>
      </c>
      <c r="P26" s="5">
        <v>900</v>
      </c>
      <c r="Q26" s="5">
        <v>20</v>
      </c>
      <c r="R26" s="5">
        <v>17</v>
      </c>
      <c r="S26" s="5">
        <v>0</v>
      </c>
      <c r="T26" s="5">
        <v>630</v>
      </c>
      <c r="U26" s="5">
        <v>28</v>
      </c>
      <c r="V26" s="5">
        <v>1428</v>
      </c>
      <c r="W26" s="5">
        <v>1397</v>
      </c>
      <c r="X26" s="64" t="s">
        <v>28</v>
      </c>
      <c r="Y26" s="64"/>
      <c r="Z26" s="64"/>
      <c r="AA26" s="64"/>
      <c r="AB26" s="64"/>
      <c r="AC26" s="64"/>
      <c r="AD26" s="65">
        <f>D38+G38+J38</f>
        <v>153.63999999999999</v>
      </c>
      <c r="AE26" s="65"/>
    </row>
    <row r="27" spans="1:31" x14ac:dyDescent="0.2">
      <c r="A27" s="4">
        <f t="shared" si="6"/>
        <v>20</v>
      </c>
      <c r="B27" s="5">
        <v>5</v>
      </c>
      <c r="C27" s="5">
        <v>1</v>
      </c>
      <c r="D27" s="18">
        <f t="shared" si="0"/>
        <v>101.86999999999999</v>
      </c>
      <c r="E27" s="22">
        <v>11</v>
      </c>
      <c r="F27" s="22">
        <v>4</v>
      </c>
      <c r="G27" s="18">
        <f t="shared" si="1"/>
        <v>227.12</v>
      </c>
      <c r="H27" s="3"/>
      <c r="I27" s="5"/>
      <c r="J27" s="18">
        <f t="shared" si="3"/>
        <v>0</v>
      </c>
      <c r="K27" s="22">
        <v>12</v>
      </c>
      <c r="L27" s="5">
        <v>0</v>
      </c>
      <c r="M27" s="23">
        <f t="shared" si="2"/>
        <v>167.04</v>
      </c>
      <c r="N27" s="16">
        <f t="shared" si="4"/>
        <v>20.04000000000002</v>
      </c>
      <c r="O27" s="24">
        <f t="shared" si="5"/>
        <v>4.6399999999999997</v>
      </c>
      <c r="P27" s="5">
        <v>910</v>
      </c>
      <c r="Q27" s="5">
        <v>20</v>
      </c>
      <c r="R27" s="5">
        <v>17</v>
      </c>
      <c r="S27" s="5">
        <v>0</v>
      </c>
      <c r="T27" s="5">
        <v>630</v>
      </c>
      <c r="U27" s="5">
        <v>27</v>
      </c>
      <c r="V27" s="5">
        <v>1402</v>
      </c>
      <c r="W27" s="5">
        <v>1383</v>
      </c>
      <c r="X27" s="66" t="s">
        <v>10</v>
      </c>
      <c r="Y27" s="66"/>
      <c r="Z27" s="66"/>
      <c r="AA27" s="66"/>
      <c r="AB27" s="66"/>
      <c r="AC27" s="66"/>
      <c r="AD27" s="67">
        <f>AE20</f>
        <v>773.60500000000002</v>
      </c>
      <c r="AE27" s="67"/>
    </row>
    <row r="28" spans="1:31" x14ac:dyDescent="0.2">
      <c r="A28" s="4">
        <f t="shared" si="6"/>
        <v>21</v>
      </c>
      <c r="B28" s="5">
        <v>6</v>
      </c>
      <c r="C28" s="5">
        <v>2</v>
      </c>
      <c r="D28" s="18">
        <f t="shared" si="0"/>
        <v>123.58</v>
      </c>
      <c r="E28" s="22">
        <v>11</v>
      </c>
      <c r="F28" s="22">
        <v>4</v>
      </c>
      <c r="G28" s="18">
        <f t="shared" si="1"/>
        <v>227.12</v>
      </c>
      <c r="H28" s="3"/>
      <c r="I28" s="5"/>
      <c r="J28" s="18">
        <f t="shared" si="3"/>
        <v>0</v>
      </c>
      <c r="K28" s="22">
        <v>4</v>
      </c>
      <c r="L28" s="5">
        <v>0</v>
      </c>
      <c r="M28" s="23">
        <f t="shared" si="2"/>
        <v>55.679999999999993</v>
      </c>
      <c r="N28" s="16">
        <f t="shared" si="4"/>
        <v>21.70999999999998</v>
      </c>
      <c r="O28" s="24">
        <v>4.6399999999999997</v>
      </c>
      <c r="P28" s="5">
        <v>920</v>
      </c>
      <c r="Q28" s="5">
        <v>20</v>
      </c>
      <c r="R28" s="5">
        <v>17</v>
      </c>
      <c r="S28" s="5">
        <v>0</v>
      </c>
      <c r="T28" s="5">
        <v>630</v>
      </c>
      <c r="U28" s="5">
        <v>27</v>
      </c>
      <c r="V28" s="5">
        <v>1402</v>
      </c>
      <c r="W28" s="5">
        <v>1380</v>
      </c>
      <c r="X28" s="66" t="s">
        <v>29</v>
      </c>
      <c r="Y28" s="66"/>
      <c r="Z28" s="66"/>
      <c r="AA28" s="66"/>
      <c r="AB28" s="66"/>
      <c r="AC28" s="66"/>
      <c r="AD28" s="67">
        <f>D8+G8+J8</f>
        <v>315.63</v>
      </c>
      <c r="AE28" s="67"/>
    </row>
    <row r="29" spans="1:31" x14ac:dyDescent="0.2">
      <c r="A29" s="4">
        <f t="shared" si="6"/>
        <v>22</v>
      </c>
      <c r="B29" s="5">
        <v>7</v>
      </c>
      <c r="C29" s="5">
        <v>4</v>
      </c>
      <c r="D29" s="18">
        <f t="shared" si="0"/>
        <v>146.95999999999998</v>
      </c>
      <c r="E29" s="22">
        <v>1</v>
      </c>
      <c r="F29" s="22">
        <v>9</v>
      </c>
      <c r="G29" s="18">
        <f t="shared" si="1"/>
        <v>35.07</v>
      </c>
      <c r="H29" s="3"/>
      <c r="I29" s="5"/>
      <c r="J29" s="18">
        <f t="shared" si="3"/>
        <v>0</v>
      </c>
      <c r="K29" s="22">
        <v>4</v>
      </c>
      <c r="L29" s="5">
        <v>4</v>
      </c>
      <c r="M29" s="23">
        <f t="shared" si="2"/>
        <v>60.319999999999993</v>
      </c>
      <c r="N29" s="16">
        <v>23.37</v>
      </c>
      <c r="O29" s="24">
        <f t="shared" si="5"/>
        <v>4.6399999999999997</v>
      </c>
      <c r="P29" s="5">
        <v>900</v>
      </c>
      <c r="Q29" s="5">
        <v>20</v>
      </c>
      <c r="R29" s="5">
        <v>17</v>
      </c>
      <c r="S29" s="5">
        <v>0</v>
      </c>
      <c r="T29" s="5">
        <v>630</v>
      </c>
      <c r="U29" s="5">
        <v>30</v>
      </c>
      <c r="V29" s="5">
        <v>1478</v>
      </c>
      <c r="W29" s="5">
        <v>1449</v>
      </c>
      <c r="X29" s="66" t="s">
        <v>8</v>
      </c>
      <c r="Y29" s="66"/>
      <c r="Z29" s="66"/>
      <c r="AA29" s="66"/>
      <c r="AB29" s="66"/>
      <c r="AC29" s="66"/>
      <c r="AD29" s="67">
        <f>AD26+AD27-AD28</f>
        <v>611.61500000000001</v>
      </c>
      <c r="AE29" s="67"/>
    </row>
    <row r="30" spans="1:31" x14ac:dyDescent="0.2">
      <c r="A30" s="4">
        <f t="shared" si="6"/>
        <v>23</v>
      </c>
      <c r="B30" s="5">
        <v>8</v>
      </c>
      <c r="C30" s="5">
        <v>5</v>
      </c>
      <c r="D30" s="18">
        <f t="shared" si="0"/>
        <v>168.67</v>
      </c>
      <c r="E30" s="22">
        <v>1</v>
      </c>
      <c r="F30" s="22">
        <v>9</v>
      </c>
      <c r="G30" s="18">
        <f t="shared" si="1"/>
        <v>35.07</v>
      </c>
      <c r="H30" s="3"/>
      <c r="I30" s="5"/>
      <c r="J30" s="18">
        <f t="shared" si="3"/>
        <v>0</v>
      </c>
      <c r="K30" s="22">
        <v>4</v>
      </c>
      <c r="L30" s="5">
        <v>8</v>
      </c>
      <c r="M30" s="23">
        <f t="shared" si="2"/>
        <v>64.959999999999994</v>
      </c>
      <c r="N30" s="16">
        <f t="shared" si="4"/>
        <v>21.710000000000008</v>
      </c>
      <c r="O30" s="24">
        <f t="shared" si="5"/>
        <v>4.6399999999999997</v>
      </c>
      <c r="P30" s="5">
        <v>900</v>
      </c>
      <c r="Q30" s="5">
        <v>20</v>
      </c>
      <c r="R30" s="5">
        <v>17</v>
      </c>
      <c r="S30" s="5">
        <v>0</v>
      </c>
      <c r="T30" s="5">
        <v>630</v>
      </c>
      <c r="U30" s="5">
        <v>30</v>
      </c>
      <c r="V30" s="5">
        <v>1478</v>
      </c>
      <c r="W30" s="5">
        <v>1447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9</v>
      </c>
      <c r="C31" s="5">
        <v>7</v>
      </c>
      <c r="D31" s="18">
        <f t="shared" si="0"/>
        <v>192.04999999999998</v>
      </c>
      <c r="E31" s="22">
        <v>1</v>
      </c>
      <c r="F31" s="22">
        <v>9</v>
      </c>
      <c r="G31" s="18">
        <f t="shared" si="1"/>
        <v>35.07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23.379999999999995</v>
      </c>
      <c r="O31" s="24">
        <f t="shared" si="5"/>
        <v>4.6399999999999997</v>
      </c>
      <c r="P31" s="5">
        <v>900</v>
      </c>
      <c r="Q31" s="5">
        <v>20</v>
      </c>
      <c r="R31" s="5">
        <v>17</v>
      </c>
      <c r="S31" s="5">
        <v>0</v>
      </c>
      <c r="T31" s="5">
        <v>630</v>
      </c>
      <c r="U31" s="5">
        <v>30</v>
      </c>
      <c r="V31" s="5">
        <v>1478</v>
      </c>
      <c r="W31" s="5">
        <v>1443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10</v>
      </c>
      <c r="C32" s="5">
        <v>8</v>
      </c>
      <c r="D32" s="18">
        <f t="shared" si="0"/>
        <v>213.76</v>
      </c>
      <c r="E32" s="22">
        <v>1</v>
      </c>
      <c r="F32" s="22">
        <v>9</v>
      </c>
      <c r="G32" s="18">
        <f t="shared" si="1"/>
        <v>35.07</v>
      </c>
      <c r="H32" s="3"/>
      <c r="I32" s="5"/>
      <c r="J32" s="18">
        <f t="shared" si="3"/>
        <v>0</v>
      </c>
      <c r="K32" s="22">
        <v>5</v>
      </c>
      <c r="L32" s="5">
        <v>4</v>
      </c>
      <c r="M32" s="23">
        <f t="shared" si="2"/>
        <v>74.239999999999995</v>
      </c>
      <c r="N32" s="16">
        <f t="shared" si="4"/>
        <v>21.710000000000008</v>
      </c>
      <c r="O32" s="24">
        <f t="shared" si="5"/>
        <v>4.6399999999999997</v>
      </c>
      <c r="P32" s="5">
        <v>890</v>
      </c>
      <c r="Q32" s="5">
        <v>20</v>
      </c>
      <c r="R32" s="5">
        <v>17</v>
      </c>
      <c r="S32" s="5">
        <v>0</v>
      </c>
      <c r="T32" s="5">
        <v>630</v>
      </c>
      <c r="U32" s="5">
        <v>30</v>
      </c>
      <c r="V32" s="5">
        <v>1478</v>
      </c>
      <c r="W32" s="5">
        <v>1438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8</v>
      </c>
      <c r="D33" s="18">
        <f t="shared" si="0"/>
        <v>233.79999999999998</v>
      </c>
      <c r="E33" s="22">
        <v>1</v>
      </c>
      <c r="F33" s="22">
        <v>9</v>
      </c>
      <c r="G33" s="18">
        <f t="shared" si="1"/>
        <v>35.07</v>
      </c>
      <c r="H33" s="3"/>
      <c r="I33" s="5"/>
      <c r="J33" s="18">
        <f t="shared" si="3"/>
        <v>0</v>
      </c>
      <c r="K33" s="22">
        <v>5</v>
      </c>
      <c r="L33" s="5">
        <v>8</v>
      </c>
      <c r="M33" s="23">
        <f t="shared" si="2"/>
        <v>78.88</v>
      </c>
      <c r="N33" s="16">
        <f t="shared" si="4"/>
        <v>20.04000000000002</v>
      </c>
      <c r="O33" s="24">
        <f t="shared" si="5"/>
        <v>4.6399999999999997</v>
      </c>
      <c r="P33" s="5">
        <v>890</v>
      </c>
      <c r="Q33" s="5">
        <v>20</v>
      </c>
      <c r="R33" s="5">
        <v>17</v>
      </c>
      <c r="S33" s="5">
        <v>0</v>
      </c>
      <c r="T33" s="5">
        <v>630</v>
      </c>
      <c r="U33" s="5">
        <v>30</v>
      </c>
      <c r="V33" s="5">
        <v>1478</v>
      </c>
      <c r="W33" s="5">
        <v>1434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3</v>
      </c>
      <c r="C34" s="5">
        <v>0</v>
      </c>
      <c r="D34" s="18">
        <f t="shared" si="0"/>
        <v>60.12</v>
      </c>
      <c r="E34" s="22">
        <v>1</v>
      </c>
      <c r="F34" s="22">
        <v>9</v>
      </c>
      <c r="G34" s="18">
        <f t="shared" si="1"/>
        <v>35.07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v>20.04</v>
      </c>
      <c r="O34" s="24">
        <f t="shared" si="5"/>
        <v>4.6399999999999997</v>
      </c>
      <c r="P34" s="5">
        <v>890</v>
      </c>
      <c r="Q34" s="5">
        <v>20</v>
      </c>
      <c r="R34" s="5">
        <v>17</v>
      </c>
      <c r="S34" s="5">
        <v>0</v>
      </c>
      <c r="T34" s="5">
        <v>630</v>
      </c>
      <c r="U34" s="5">
        <v>29</v>
      </c>
      <c r="V34" s="5">
        <v>1453</v>
      </c>
      <c r="W34" s="5">
        <v>1430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0</v>
      </c>
      <c r="D35" s="18">
        <f t="shared" si="0"/>
        <v>80.16</v>
      </c>
      <c r="E35" s="22">
        <v>1</v>
      </c>
      <c r="F35" s="22">
        <v>9</v>
      </c>
      <c r="G35" s="18">
        <f t="shared" si="1"/>
        <v>35.07</v>
      </c>
      <c r="H35" s="3"/>
      <c r="I35" s="5"/>
      <c r="J35" s="18">
        <f t="shared" si="3"/>
        <v>0</v>
      </c>
      <c r="K35" s="22">
        <v>6</v>
      </c>
      <c r="L35" s="5">
        <v>4</v>
      </c>
      <c r="M35" s="23">
        <f t="shared" si="2"/>
        <v>88.16</v>
      </c>
      <c r="N35" s="16">
        <f t="shared" si="4"/>
        <v>20.039999999999992</v>
      </c>
      <c r="O35" s="24">
        <f t="shared" si="5"/>
        <v>4.6399999999999997</v>
      </c>
      <c r="P35" s="5">
        <v>890</v>
      </c>
      <c r="Q35" s="5">
        <v>20</v>
      </c>
      <c r="R35" s="5">
        <v>17</v>
      </c>
      <c r="S35" s="5">
        <v>0</v>
      </c>
      <c r="T35" s="5">
        <v>630</v>
      </c>
      <c r="U35" s="5">
        <v>29</v>
      </c>
      <c r="V35" s="5">
        <v>1453</v>
      </c>
      <c r="W35" s="5">
        <v>1427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11</v>
      </c>
      <c r="D36" s="18">
        <f t="shared" si="0"/>
        <v>98.53</v>
      </c>
      <c r="E36" s="22">
        <v>1</v>
      </c>
      <c r="F36" s="22">
        <v>9</v>
      </c>
      <c r="G36" s="18">
        <f t="shared" si="1"/>
        <v>35.07</v>
      </c>
      <c r="H36" s="3"/>
      <c r="I36" s="5"/>
      <c r="J36" s="18">
        <f t="shared" si="3"/>
        <v>0</v>
      </c>
      <c r="K36" s="22">
        <v>6</v>
      </c>
      <c r="L36" s="5">
        <v>7</v>
      </c>
      <c r="M36" s="23">
        <f t="shared" si="2"/>
        <v>91.64</v>
      </c>
      <c r="N36" s="16">
        <f t="shared" si="4"/>
        <v>18.370000000000005</v>
      </c>
      <c r="O36" s="24">
        <f t="shared" si="5"/>
        <v>3.4799999999999995</v>
      </c>
      <c r="P36" s="5">
        <v>890</v>
      </c>
      <c r="Q36" s="5">
        <v>20</v>
      </c>
      <c r="R36" s="5">
        <v>17</v>
      </c>
      <c r="S36" s="5">
        <v>0</v>
      </c>
      <c r="T36" s="5">
        <v>630</v>
      </c>
      <c r="U36" s="5">
        <v>29</v>
      </c>
      <c r="V36" s="5">
        <v>1453</v>
      </c>
      <c r="W36" s="5">
        <v>1424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5</v>
      </c>
      <c r="C37" s="5">
        <v>11</v>
      </c>
      <c r="D37" s="18">
        <f t="shared" si="0"/>
        <v>118.57</v>
      </c>
      <c r="E37" s="22">
        <v>1</v>
      </c>
      <c r="F37" s="22">
        <v>9</v>
      </c>
      <c r="G37" s="18">
        <f t="shared" si="1"/>
        <v>35.07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 t="shared" si="2"/>
        <v>96.279999999999987</v>
      </c>
      <c r="N37" s="16">
        <f t="shared" si="4"/>
        <v>20.039999999999992</v>
      </c>
      <c r="O37" s="24">
        <f t="shared" si="5"/>
        <v>4.6399999999999997</v>
      </c>
      <c r="P37" s="5">
        <v>890</v>
      </c>
      <c r="Q37" s="5">
        <v>20</v>
      </c>
      <c r="R37" s="5">
        <v>17</v>
      </c>
      <c r="S37" s="5">
        <v>0</v>
      </c>
      <c r="T37" s="5">
        <v>630</v>
      </c>
      <c r="U37" s="5">
        <v>29</v>
      </c>
      <c r="V37" s="5">
        <v>1453</v>
      </c>
      <c r="W37" s="5">
        <v>1421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5</v>
      </c>
      <c r="C38" s="5">
        <v>11</v>
      </c>
      <c r="D38" s="18">
        <f t="shared" si="0"/>
        <v>118.57</v>
      </c>
      <c r="E38" s="22">
        <v>1</v>
      </c>
      <c r="F38" s="22">
        <v>9</v>
      </c>
      <c r="G38" s="18">
        <f>((+E38*12)+F38)*1.67</f>
        <v>35.07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2"/>
        <v>96.279999999999987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11</v>
      </c>
      <c r="D39" s="18">
        <f t="shared" si="0"/>
        <v>138.60999999999999</v>
      </c>
      <c r="E39" s="22">
        <v>1</v>
      </c>
      <c r="F39" s="22">
        <v>9</v>
      </c>
      <c r="G39" s="18">
        <f>((+E39*12)+F39)*1.67</f>
        <v>35.07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 t="shared" si="2"/>
        <v>100.91999999999999</v>
      </c>
      <c r="N39" s="16">
        <f t="shared" si="4"/>
        <v>20.039999999999992</v>
      </c>
      <c r="O39" s="24">
        <f t="shared" si="5"/>
        <v>4.6399999999999997</v>
      </c>
      <c r="P39" s="5">
        <v>890</v>
      </c>
      <c r="Q39" s="5">
        <v>20</v>
      </c>
      <c r="R39" s="5">
        <v>17</v>
      </c>
      <c r="S39" s="5">
        <v>0</v>
      </c>
      <c r="T39" s="5">
        <v>630</v>
      </c>
      <c r="U39" s="5">
        <v>29</v>
      </c>
      <c r="V39" s="5">
        <v>1453</v>
      </c>
      <c r="W39" s="5">
        <v>1418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631.20999999999992</v>
      </c>
      <c r="O40" s="21">
        <f>SUM(O9:O39)</f>
        <v>131.07999999999998</v>
      </c>
      <c r="U40" s="15" t="s">
        <v>25</v>
      </c>
      <c r="V40" s="21">
        <f>SUM(V9:V39)</f>
        <v>43687</v>
      </c>
      <c r="W40" s="21">
        <f>SUM(W9:W39)</f>
        <v>42870</v>
      </c>
      <c r="X40" s="75" t="s">
        <v>37</v>
      </c>
      <c r="Y40" s="76"/>
      <c r="Z40" s="77" t="s">
        <v>59</v>
      </c>
      <c r="AA40" s="77"/>
      <c r="AB40" s="77"/>
      <c r="AC40" s="77"/>
      <c r="AD40" s="77"/>
      <c r="AE40" s="77"/>
    </row>
    <row r="41" spans="1:31" x14ac:dyDescent="0.2">
      <c r="I41" t="s">
        <v>42</v>
      </c>
      <c r="N41" s="20">
        <f>SUM(March!N42)</f>
        <v>733.13</v>
      </c>
      <c r="O41" s="20">
        <f>SUM(March!O42)</f>
        <v>288.19</v>
      </c>
      <c r="Q41" t="s">
        <v>42</v>
      </c>
      <c r="V41" s="20">
        <f>SUM(March!V42)</f>
        <v>43203</v>
      </c>
      <c r="W41" s="20">
        <f>SUM(March!W42)</f>
        <v>42288</v>
      </c>
    </row>
    <row r="42" spans="1:31" x14ac:dyDescent="0.2">
      <c r="K42" t="s">
        <v>43</v>
      </c>
      <c r="N42" s="20">
        <f>N40+N41</f>
        <v>1364.34</v>
      </c>
      <c r="O42" s="20">
        <f>O40+O41</f>
        <v>419.27</v>
      </c>
      <c r="T42" t="s">
        <v>43</v>
      </c>
      <c r="V42" s="20">
        <f>V40+V41</f>
        <v>86890</v>
      </c>
      <c r="W42" s="20">
        <f>W40+W41</f>
        <v>85158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41" sqref="AF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style="1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51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6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6</v>
      </c>
      <c r="C8" s="22">
        <v>11</v>
      </c>
      <c r="D8" s="18">
        <f t="shared" ref="D8:D39" si="0">((+B8*12)+C8)*1.67</f>
        <v>138.60999999999999</v>
      </c>
      <c r="E8" s="22">
        <v>1</v>
      </c>
      <c r="F8" s="22">
        <v>9</v>
      </c>
      <c r="G8" s="18">
        <f t="shared" ref="G8:G37" si="1">((+E8*12)+F8)*1.67</f>
        <v>35.07</v>
      </c>
      <c r="H8" s="22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7</v>
      </c>
      <c r="C9" s="5">
        <v>11</v>
      </c>
      <c r="D9" s="18">
        <f t="shared" si="0"/>
        <v>158.65</v>
      </c>
      <c r="E9" s="22">
        <v>1</v>
      </c>
      <c r="F9" s="22">
        <v>9</v>
      </c>
      <c r="G9" s="18">
        <f t="shared" si="1"/>
        <v>35.07</v>
      </c>
      <c r="H9" s="22"/>
      <c r="I9" s="5"/>
      <c r="J9" s="18">
        <f t="shared" ref="J9:J39" si="3">((+H9*12)+I9)*1.67</f>
        <v>0</v>
      </c>
      <c r="K9" s="22">
        <v>7</v>
      </c>
      <c r="L9" s="5">
        <v>6</v>
      </c>
      <c r="M9" s="23">
        <f t="shared" si="2"/>
        <v>104.39999999999999</v>
      </c>
      <c r="N9" s="16">
        <f t="shared" ref="N9:N28" si="4">IF(B9=0,0,(D9+G9+J9)-(D8+G8+J8))</f>
        <v>20.04000000000002</v>
      </c>
      <c r="O9" s="24">
        <v>3.48</v>
      </c>
      <c r="P9" s="5">
        <v>890</v>
      </c>
      <c r="Q9" s="5">
        <v>20</v>
      </c>
      <c r="R9" s="5">
        <v>17</v>
      </c>
      <c r="S9" s="5">
        <v>0</v>
      </c>
      <c r="T9" s="5">
        <v>630</v>
      </c>
      <c r="U9" s="5">
        <v>29</v>
      </c>
      <c r="V9" s="5">
        <v>1453</v>
      </c>
      <c r="W9" s="5">
        <v>1415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8</v>
      </c>
      <c r="C10" s="5">
        <v>10</v>
      </c>
      <c r="D10" s="18">
        <f t="shared" si="0"/>
        <v>177.01999999999998</v>
      </c>
      <c r="E10" s="22">
        <v>1</v>
      </c>
      <c r="F10" s="22">
        <v>9</v>
      </c>
      <c r="G10" s="18">
        <f t="shared" si="1"/>
        <v>35.07</v>
      </c>
      <c r="H10" s="22"/>
      <c r="I10" s="5"/>
      <c r="J10" s="18">
        <f t="shared" si="3"/>
        <v>0</v>
      </c>
      <c r="K10" s="22">
        <v>7</v>
      </c>
      <c r="L10" s="5">
        <v>9</v>
      </c>
      <c r="M10" s="23">
        <f t="shared" si="2"/>
        <v>107.88</v>
      </c>
      <c r="N10" s="16">
        <f t="shared" si="4"/>
        <v>18.369999999999976</v>
      </c>
      <c r="O10" s="24">
        <f>(((K10*12)+L10)-((K9*12)+L9))*K$6</f>
        <v>3.4799999999999995</v>
      </c>
      <c r="P10" s="5">
        <v>890</v>
      </c>
      <c r="Q10" s="5">
        <v>20</v>
      </c>
      <c r="R10" s="5">
        <v>17</v>
      </c>
      <c r="S10" s="5">
        <v>0</v>
      </c>
      <c r="T10" s="5">
        <v>630</v>
      </c>
      <c r="U10" s="5">
        <v>29</v>
      </c>
      <c r="V10" s="5">
        <v>1453</v>
      </c>
      <c r="W10" s="5">
        <v>1411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9</v>
      </c>
      <c r="C11" s="5">
        <v>9</v>
      </c>
      <c r="D11" s="18">
        <f t="shared" si="0"/>
        <v>195.39</v>
      </c>
      <c r="E11" s="22">
        <v>1</v>
      </c>
      <c r="F11" s="22">
        <v>9</v>
      </c>
      <c r="G11" s="18">
        <f t="shared" si="1"/>
        <v>35.07</v>
      </c>
      <c r="H11" s="22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18.370000000000005</v>
      </c>
      <c r="O11" s="24">
        <f t="shared" ref="O11:O31" si="7">(((K11*12)+L11)-((K10*12)+L10))*K$6</f>
        <v>4.6399999999999997</v>
      </c>
      <c r="P11" s="5">
        <v>880</v>
      </c>
      <c r="Q11" s="5">
        <v>20</v>
      </c>
      <c r="R11" s="5">
        <v>17</v>
      </c>
      <c r="S11" s="5">
        <v>0</v>
      </c>
      <c r="T11" s="5">
        <v>630</v>
      </c>
      <c r="U11" s="5">
        <v>29</v>
      </c>
      <c r="V11" s="5">
        <v>1453</v>
      </c>
      <c r="W11" s="5">
        <v>1408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10</v>
      </c>
      <c r="C12" s="5">
        <v>8</v>
      </c>
      <c r="D12" s="18">
        <f t="shared" si="0"/>
        <v>213.76</v>
      </c>
      <c r="E12" s="22">
        <v>1</v>
      </c>
      <c r="F12" s="22">
        <v>9</v>
      </c>
      <c r="G12" s="18">
        <f t="shared" si="1"/>
        <v>35.07</v>
      </c>
      <c r="H12" s="22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 t="shared" si="4"/>
        <v>18.370000000000005</v>
      </c>
      <c r="O12" s="24">
        <f t="shared" si="7"/>
        <v>4.6399999999999997</v>
      </c>
      <c r="P12" s="5">
        <v>880</v>
      </c>
      <c r="Q12" s="5">
        <v>20</v>
      </c>
      <c r="R12" s="5">
        <v>17</v>
      </c>
      <c r="S12" s="5">
        <v>0</v>
      </c>
      <c r="T12" s="5">
        <v>630</v>
      </c>
      <c r="U12" s="5">
        <v>29</v>
      </c>
      <c r="V12" s="5">
        <v>1453</v>
      </c>
      <c r="W12" s="5">
        <v>1403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11</v>
      </c>
      <c r="C13" s="5">
        <v>8</v>
      </c>
      <c r="D13" s="18">
        <f t="shared" si="0"/>
        <v>233.79999999999998</v>
      </c>
      <c r="E13" s="22">
        <v>1</v>
      </c>
      <c r="F13" s="22">
        <v>9</v>
      </c>
      <c r="G13" s="18">
        <f t="shared" si="1"/>
        <v>35.07</v>
      </c>
      <c r="H13" s="22"/>
      <c r="I13" s="5"/>
      <c r="J13" s="18">
        <f t="shared" si="3"/>
        <v>0</v>
      </c>
      <c r="K13" s="22">
        <v>8</v>
      </c>
      <c r="L13" s="5">
        <v>9</v>
      </c>
      <c r="M13" s="23">
        <f t="shared" si="2"/>
        <v>121.8</v>
      </c>
      <c r="N13" s="16">
        <f t="shared" si="4"/>
        <v>20.04000000000002</v>
      </c>
      <c r="O13" s="24">
        <f t="shared" si="7"/>
        <v>4.6399999999999997</v>
      </c>
      <c r="P13" s="5">
        <v>880</v>
      </c>
      <c r="Q13" s="5">
        <v>20</v>
      </c>
      <c r="R13" s="5">
        <v>17</v>
      </c>
      <c r="S13" s="5">
        <v>0</v>
      </c>
      <c r="T13" s="5">
        <v>630</v>
      </c>
      <c r="U13" s="5">
        <v>29</v>
      </c>
      <c r="V13" s="5">
        <v>1453</v>
      </c>
      <c r="W13" s="5">
        <v>1403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12</v>
      </c>
      <c r="C14" s="5">
        <v>8</v>
      </c>
      <c r="D14" s="18">
        <f t="shared" si="0"/>
        <v>253.83999999999997</v>
      </c>
      <c r="E14" s="22">
        <v>1</v>
      </c>
      <c r="F14" s="22">
        <v>9</v>
      </c>
      <c r="G14" s="18">
        <f t="shared" si="1"/>
        <v>35.07</v>
      </c>
      <c r="H14" s="22"/>
      <c r="I14" s="5"/>
      <c r="J14" s="18">
        <f t="shared" si="3"/>
        <v>0</v>
      </c>
      <c r="K14" s="22">
        <v>9</v>
      </c>
      <c r="L14" s="5">
        <v>1</v>
      </c>
      <c r="M14" s="23">
        <f t="shared" si="2"/>
        <v>126.44</v>
      </c>
      <c r="N14" s="16">
        <f t="shared" si="4"/>
        <v>20.039999999999964</v>
      </c>
      <c r="O14" s="24">
        <f t="shared" si="7"/>
        <v>4.6399999999999997</v>
      </c>
      <c r="P14" s="5">
        <v>870</v>
      </c>
      <c r="Q14" s="5">
        <v>20</v>
      </c>
      <c r="R14" s="5">
        <v>17</v>
      </c>
      <c r="S14" s="5">
        <v>0</v>
      </c>
      <c r="T14" s="5">
        <v>630</v>
      </c>
      <c r="U14" s="5">
        <v>29</v>
      </c>
      <c r="V14" s="5">
        <v>1453</v>
      </c>
      <c r="W14" s="5">
        <v>1400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13</v>
      </c>
      <c r="C15" s="5">
        <v>8</v>
      </c>
      <c r="D15" s="18">
        <f t="shared" si="0"/>
        <v>273.88</v>
      </c>
      <c r="E15" s="22">
        <v>1</v>
      </c>
      <c r="F15" s="22">
        <v>9</v>
      </c>
      <c r="G15" s="18">
        <f t="shared" si="1"/>
        <v>35.07</v>
      </c>
      <c r="H15" s="22"/>
      <c r="I15" s="5"/>
      <c r="J15" s="18">
        <f t="shared" si="3"/>
        <v>0</v>
      </c>
      <c r="K15" s="22">
        <v>9</v>
      </c>
      <c r="L15" s="5">
        <v>5</v>
      </c>
      <c r="M15" s="23">
        <f t="shared" si="2"/>
        <v>131.07999999999998</v>
      </c>
      <c r="N15" s="16">
        <f t="shared" si="4"/>
        <v>20.04000000000002</v>
      </c>
      <c r="O15" s="24">
        <f t="shared" si="7"/>
        <v>4.6399999999999997</v>
      </c>
      <c r="P15" s="5">
        <v>870</v>
      </c>
      <c r="Q15" s="5">
        <v>20</v>
      </c>
      <c r="R15" s="5">
        <v>17</v>
      </c>
      <c r="S15" s="5">
        <v>0</v>
      </c>
      <c r="T15" s="5">
        <v>630</v>
      </c>
      <c r="U15" s="5">
        <v>28</v>
      </c>
      <c r="V15" s="5">
        <v>1428</v>
      </c>
      <c r="W15" s="5">
        <v>1396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14</v>
      </c>
      <c r="C16" s="5">
        <v>7</v>
      </c>
      <c r="D16" s="18">
        <f t="shared" si="0"/>
        <v>292.25</v>
      </c>
      <c r="E16" s="22">
        <v>1</v>
      </c>
      <c r="F16" s="22">
        <v>9</v>
      </c>
      <c r="G16" s="18">
        <f t="shared" si="1"/>
        <v>35.07</v>
      </c>
      <c r="H16" s="22"/>
      <c r="I16" s="5"/>
      <c r="J16" s="18">
        <f t="shared" si="3"/>
        <v>0</v>
      </c>
      <c r="K16" s="22">
        <v>9</v>
      </c>
      <c r="L16" s="5">
        <v>9</v>
      </c>
      <c r="M16" s="23">
        <f t="shared" si="2"/>
        <v>135.72</v>
      </c>
      <c r="N16" s="16">
        <f t="shared" si="4"/>
        <v>18.370000000000005</v>
      </c>
      <c r="O16" s="24">
        <f t="shared" si="7"/>
        <v>4.6399999999999997</v>
      </c>
      <c r="P16" s="5">
        <v>870</v>
      </c>
      <c r="Q16" s="5">
        <v>20</v>
      </c>
      <c r="R16" s="5">
        <v>17</v>
      </c>
      <c r="S16" s="5">
        <v>0</v>
      </c>
      <c r="T16" s="5">
        <v>630</v>
      </c>
      <c r="U16" s="5">
        <v>28</v>
      </c>
      <c r="V16" s="5">
        <v>1428</v>
      </c>
      <c r="W16" s="5">
        <v>1396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</v>
      </c>
      <c r="F17" s="22">
        <v>9</v>
      </c>
      <c r="G17" s="18">
        <f t="shared" si="1"/>
        <v>35.07</v>
      </c>
      <c r="H17" s="22"/>
      <c r="I17" s="5"/>
      <c r="J17" s="18">
        <f t="shared" si="3"/>
        <v>0</v>
      </c>
      <c r="K17" s="22">
        <v>10</v>
      </c>
      <c r="L17" s="5">
        <v>1</v>
      </c>
      <c r="M17" s="23">
        <f t="shared" si="2"/>
        <v>140.35999999999999</v>
      </c>
      <c r="N17" s="16">
        <f t="shared" si="4"/>
        <v>18.370000000000005</v>
      </c>
      <c r="O17" s="24">
        <f t="shared" si="7"/>
        <v>4.6399999999999997</v>
      </c>
      <c r="P17" s="5">
        <v>860</v>
      </c>
      <c r="Q17" s="5">
        <v>20</v>
      </c>
      <c r="R17" s="5">
        <v>17</v>
      </c>
      <c r="S17" s="5">
        <v>0</v>
      </c>
      <c r="T17" s="5">
        <v>630</v>
      </c>
      <c r="U17" s="5">
        <v>28</v>
      </c>
      <c r="V17" s="5">
        <v>1428</v>
      </c>
      <c r="W17" s="5">
        <v>1394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16</v>
      </c>
      <c r="C18" s="5">
        <v>4</v>
      </c>
      <c r="D18" s="18">
        <f t="shared" si="0"/>
        <v>327.32</v>
      </c>
      <c r="E18" s="22">
        <v>1</v>
      </c>
      <c r="F18" s="22">
        <v>9</v>
      </c>
      <c r="G18" s="18">
        <f t="shared" si="1"/>
        <v>35.07</v>
      </c>
      <c r="H18" s="22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f t="shared" si="4"/>
        <v>16.699999999999989</v>
      </c>
      <c r="O18" s="24">
        <f t="shared" si="7"/>
        <v>3.4799999999999995</v>
      </c>
      <c r="P18" s="5">
        <v>860</v>
      </c>
      <c r="Q18" s="5">
        <v>20</v>
      </c>
      <c r="R18" s="5">
        <v>17</v>
      </c>
      <c r="S18" s="5">
        <v>0</v>
      </c>
      <c r="T18" s="5">
        <v>630</v>
      </c>
      <c r="U18" s="5">
        <v>28</v>
      </c>
      <c r="V18" s="5">
        <v>1428</v>
      </c>
      <c r="W18" s="5">
        <v>1392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17</v>
      </c>
      <c r="C19" s="5">
        <v>2</v>
      </c>
      <c r="D19" s="18">
        <f t="shared" si="0"/>
        <v>344.02</v>
      </c>
      <c r="E19" s="22">
        <v>1</v>
      </c>
      <c r="F19" s="22">
        <v>9</v>
      </c>
      <c r="G19" s="18">
        <f t="shared" si="1"/>
        <v>35.07</v>
      </c>
      <c r="H19" s="22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16.699999999999989</v>
      </c>
      <c r="O19" s="24">
        <f t="shared" si="7"/>
        <v>4.6399999999999997</v>
      </c>
      <c r="P19" s="5">
        <v>860</v>
      </c>
      <c r="Q19" s="5">
        <v>20</v>
      </c>
      <c r="R19" s="5">
        <v>17</v>
      </c>
      <c r="S19" s="5">
        <v>0</v>
      </c>
      <c r="T19" s="5">
        <v>630</v>
      </c>
      <c r="U19" s="5">
        <v>28</v>
      </c>
      <c r="V19" s="5">
        <v>1428</v>
      </c>
      <c r="W19" s="5">
        <v>1388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18</v>
      </c>
      <c r="C20" s="5">
        <v>0</v>
      </c>
      <c r="D20" s="18">
        <f t="shared" si="0"/>
        <v>360.71999999999997</v>
      </c>
      <c r="E20" s="22">
        <v>1</v>
      </c>
      <c r="F20" s="22">
        <v>9</v>
      </c>
      <c r="G20" s="18">
        <f t="shared" si="1"/>
        <v>35.07</v>
      </c>
      <c r="H20" s="22"/>
      <c r="I20" s="5"/>
      <c r="J20" s="18">
        <f t="shared" si="3"/>
        <v>0</v>
      </c>
      <c r="K20" s="22">
        <v>11</v>
      </c>
      <c r="L20" s="5">
        <v>0</v>
      </c>
      <c r="M20" s="23">
        <f t="shared" si="2"/>
        <v>153.11999999999998</v>
      </c>
      <c r="N20" s="16">
        <f t="shared" si="4"/>
        <v>16.699999999999989</v>
      </c>
      <c r="O20" s="24">
        <f t="shared" si="7"/>
        <v>4.6399999999999997</v>
      </c>
      <c r="P20" s="5">
        <v>860</v>
      </c>
      <c r="Q20" s="5">
        <v>20</v>
      </c>
      <c r="R20" s="5">
        <v>17</v>
      </c>
      <c r="S20" s="5">
        <v>0</v>
      </c>
      <c r="T20" s="5">
        <v>630</v>
      </c>
      <c r="U20" s="5">
        <v>28</v>
      </c>
      <c r="V20" s="5">
        <v>1428</v>
      </c>
      <c r="W20" s="13">
        <v>1386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0</v>
      </c>
    </row>
    <row r="21" spans="1:31" x14ac:dyDescent="0.2">
      <c r="A21" s="4">
        <f t="shared" si="5"/>
        <v>14</v>
      </c>
      <c r="B21" s="5">
        <v>18</v>
      </c>
      <c r="C21" s="5">
        <v>10</v>
      </c>
      <c r="D21" s="18">
        <f t="shared" si="0"/>
        <v>377.41999999999996</v>
      </c>
      <c r="E21" s="22">
        <v>1</v>
      </c>
      <c r="F21" s="22">
        <v>9</v>
      </c>
      <c r="G21" s="18">
        <f t="shared" si="1"/>
        <v>35.07</v>
      </c>
      <c r="H21" s="22"/>
      <c r="I21" s="5"/>
      <c r="J21" s="18">
        <f t="shared" si="3"/>
        <v>0</v>
      </c>
      <c r="K21" s="22">
        <v>1</v>
      </c>
      <c r="L21" s="5">
        <v>4</v>
      </c>
      <c r="M21" s="23">
        <f t="shared" si="2"/>
        <v>18.559999999999999</v>
      </c>
      <c r="N21" s="16">
        <f t="shared" si="4"/>
        <v>16.699999999999989</v>
      </c>
      <c r="O21" s="24">
        <v>3.48</v>
      </c>
      <c r="P21" s="5">
        <v>850</v>
      </c>
      <c r="Q21" s="5">
        <v>20</v>
      </c>
      <c r="R21" s="5">
        <v>17</v>
      </c>
      <c r="S21" s="7">
        <v>0</v>
      </c>
      <c r="T21" s="5">
        <v>630</v>
      </c>
      <c r="U21" s="5">
        <v>27</v>
      </c>
      <c r="V21" s="5">
        <v>1402</v>
      </c>
      <c r="W21" s="5">
        <v>1379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5"/>
        <v>15</v>
      </c>
      <c r="B22" s="5">
        <v>19</v>
      </c>
      <c r="C22" s="5">
        <v>4</v>
      </c>
      <c r="D22" s="18">
        <f t="shared" si="0"/>
        <v>387.44</v>
      </c>
      <c r="E22" s="22">
        <v>2</v>
      </c>
      <c r="F22" s="22">
        <v>1</v>
      </c>
      <c r="G22" s="18">
        <f t="shared" si="1"/>
        <v>41.75</v>
      </c>
      <c r="H22" s="22"/>
      <c r="I22" s="5"/>
      <c r="J22" s="18">
        <f t="shared" si="3"/>
        <v>0</v>
      </c>
      <c r="K22" s="22">
        <v>1</v>
      </c>
      <c r="L22" s="5">
        <v>7</v>
      </c>
      <c r="M22" s="23">
        <f t="shared" si="2"/>
        <v>22.04</v>
      </c>
      <c r="N22" s="16">
        <f t="shared" si="4"/>
        <v>16.700000000000045</v>
      </c>
      <c r="O22" s="24">
        <f t="shared" si="7"/>
        <v>3.4799999999999995</v>
      </c>
      <c r="P22" s="5">
        <v>850</v>
      </c>
      <c r="Q22" s="5">
        <v>20</v>
      </c>
      <c r="R22" s="5">
        <v>17</v>
      </c>
      <c r="S22" s="5">
        <v>0</v>
      </c>
      <c r="T22" s="5">
        <v>630</v>
      </c>
      <c r="U22" s="5">
        <v>27</v>
      </c>
      <c r="V22" s="5">
        <v>1402</v>
      </c>
      <c r="W22" s="5">
        <v>1374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19</v>
      </c>
      <c r="C23" s="5">
        <v>4</v>
      </c>
      <c r="D23" s="18">
        <f t="shared" si="0"/>
        <v>387.44</v>
      </c>
      <c r="E23" s="22">
        <v>2</v>
      </c>
      <c r="F23" s="22">
        <v>11</v>
      </c>
      <c r="G23" s="18">
        <f t="shared" si="1"/>
        <v>58.449999999999996</v>
      </c>
      <c r="H23" s="22"/>
      <c r="I23" s="5"/>
      <c r="J23" s="18">
        <f t="shared" si="3"/>
        <v>0</v>
      </c>
      <c r="K23" s="22">
        <v>1</v>
      </c>
      <c r="L23" s="5">
        <v>10</v>
      </c>
      <c r="M23" s="23">
        <f t="shared" si="2"/>
        <v>25.52</v>
      </c>
      <c r="N23" s="16">
        <f t="shared" si="4"/>
        <v>16.699999999999989</v>
      </c>
      <c r="O23" s="24">
        <f t="shared" si="7"/>
        <v>3.4799999999999995</v>
      </c>
      <c r="P23" s="5">
        <v>850</v>
      </c>
      <c r="Q23" s="5">
        <v>20</v>
      </c>
      <c r="R23" s="5">
        <v>17</v>
      </c>
      <c r="S23" s="5">
        <v>0</v>
      </c>
      <c r="T23" s="5">
        <v>630</v>
      </c>
      <c r="U23" s="5">
        <v>27</v>
      </c>
      <c r="V23" s="5">
        <v>1402</v>
      </c>
      <c r="W23" s="5">
        <v>1371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19</v>
      </c>
      <c r="C24" s="5">
        <v>4</v>
      </c>
      <c r="D24" s="18">
        <f t="shared" si="0"/>
        <v>387.44</v>
      </c>
      <c r="E24" s="22">
        <v>3</v>
      </c>
      <c r="F24" s="22">
        <v>9</v>
      </c>
      <c r="G24" s="18">
        <f t="shared" si="1"/>
        <v>75.149999999999991</v>
      </c>
      <c r="H24" s="22"/>
      <c r="I24" s="5"/>
      <c r="J24" s="18">
        <f t="shared" si="3"/>
        <v>0</v>
      </c>
      <c r="K24" s="22">
        <v>2</v>
      </c>
      <c r="L24" s="5">
        <v>2</v>
      </c>
      <c r="M24" s="23">
        <f t="shared" si="2"/>
        <v>30.159999999999997</v>
      </c>
      <c r="N24" s="16">
        <f t="shared" si="4"/>
        <v>16.699999999999989</v>
      </c>
      <c r="O24" s="24">
        <f t="shared" si="7"/>
        <v>4.6399999999999997</v>
      </c>
      <c r="P24" s="5">
        <v>850</v>
      </c>
      <c r="Q24" s="5">
        <v>20</v>
      </c>
      <c r="R24" s="5">
        <v>17</v>
      </c>
      <c r="S24" s="5">
        <v>0</v>
      </c>
      <c r="T24" s="5">
        <v>630</v>
      </c>
      <c r="U24" s="5">
        <v>27</v>
      </c>
      <c r="V24" s="5">
        <v>1402</v>
      </c>
      <c r="W24" s="5">
        <v>1369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19</v>
      </c>
      <c r="C25" s="5">
        <v>4</v>
      </c>
      <c r="D25" s="18">
        <f t="shared" si="0"/>
        <v>387.44</v>
      </c>
      <c r="E25" s="22">
        <v>4</v>
      </c>
      <c r="F25" s="22">
        <v>6</v>
      </c>
      <c r="G25" s="18">
        <f t="shared" si="1"/>
        <v>90.179999999999993</v>
      </c>
      <c r="H25" s="22"/>
      <c r="I25" s="5"/>
      <c r="J25" s="18">
        <f t="shared" si="3"/>
        <v>0</v>
      </c>
      <c r="K25" s="22">
        <v>2</v>
      </c>
      <c r="L25" s="5">
        <v>6</v>
      </c>
      <c r="M25" s="23">
        <f t="shared" si="2"/>
        <v>34.799999999999997</v>
      </c>
      <c r="N25" s="16">
        <f t="shared" si="4"/>
        <v>15.03000000000003</v>
      </c>
      <c r="O25" s="24">
        <f t="shared" si="7"/>
        <v>4.6399999999999997</v>
      </c>
      <c r="P25" s="5">
        <v>850</v>
      </c>
      <c r="Q25" s="5">
        <v>20</v>
      </c>
      <c r="R25" s="5">
        <v>17</v>
      </c>
      <c r="S25" s="5">
        <v>0</v>
      </c>
      <c r="T25" s="5">
        <v>630</v>
      </c>
      <c r="U25" s="5">
        <v>27</v>
      </c>
      <c r="V25" s="5">
        <v>1402</v>
      </c>
      <c r="W25" s="14">
        <v>1367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>
        <v>19</v>
      </c>
      <c r="C26" s="5">
        <v>4</v>
      </c>
      <c r="D26" s="18">
        <f t="shared" si="0"/>
        <v>387.44</v>
      </c>
      <c r="E26" s="22">
        <v>5</v>
      </c>
      <c r="F26" s="22">
        <v>4</v>
      </c>
      <c r="G26" s="18">
        <f t="shared" si="1"/>
        <v>106.88</v>
      </c>
      <c r="H26" s="22"/>
      <c r="I26" s="5"/>
      <c r="J26" s="18">
        <f t="shared" si="3"/>
        <v>0</v>
      </c>
      <c r="K26" s="22">
        <v>2</v>
      </c>
      <c r="L26" s="5">
        <v>9</v>
      </c>
      <c r="M26" s="23">
        <f t="shared" si="2"/>
        <v>38.279999999999994</v>
      </c>
      <c r="N26" s="16">
        <f t="shared" si="4"/>
        <v>16.699999999999989</v>
      </c>
      <c r="O26" s="24">
        <f t="shared" si="7"/>
        <v>3.4799999999999995</v>
      </c>
      <c r="P26" s="5">
        <v>850</v>
      </c>
      <c r="Q26" s="5">
        <v>20</v>
      </c>
      <c r="R26" s="5">
        <v>17</v>
      </c>
      <c r="S26" s="5">
        <v>0</v>
      </c>
      <c r="T26" s="5">
        <v>630</v>
      </c>
      <c r="U26" s="5">
        <v>27</v>
      </c>
      <c r="V26" s="5">
        <v>1402</v>
      </c>
      <c r="W26" s="5">
        <v>1363</v>
      </c>
      <c r="X26" s="64" t="s">
        <v>28</v>
      </c>
      <c r="Y26" s="64"/>
      <c r="Z26" s="64"/>
      <c r="AA26" s="64"/>
      <c r="AB26" s="64"/>
      <c r="AC26" s="64"/>
      <c r="AD26" s="65">
        <f>D38+G38+J38</f>
        <v>708.08</v>
      </c>
      <c r="AE26" s="65"/>
    </row>
    <row r="27" spans="1:31" x14ac:dyDescent="0.2">
      <c r="A27" s="4">
        <f t="shared" si="5"/>
        <v>20</v>
      </c>
      <c r="B27" s="5">
        <v>19</v>
      </c>
      <c r="C27" s="5">
        <v>4</v>
      </c>
      <c r="D27" s="18">
        <f t="shared" si="0"/>
        <v>387.44</v>
      </c>
      <c r="E27" s="22">
        <v>6</v>
      </c>
      <c r="F27" s="22">
        <v>2</v>
      </c>
      <c r="G27" s="18">
        <f t="shared" si="1"/>
        <v>123.58</v>
      </c>
      <c r="H27" s="22"/>
      <c r="I27" s="5"/>
      <c r="J27" s="18">
        <f t="shared" si="3"/>
        <v>0</v>
      </c>
      <c r="K27" s="22">
        <v>3</v>
      </c>
      <c r="L27" s="5">
        <v>1</v>
      </c>
      <c r="M27" s="23">
        <f t="shared" si="2"/>
        <v>42.919999999999995</v>
      </c>
      <c r="N27" s="16">
        <f t="shared" si="4"/>
        <v>16.699999999999989</v>
      </c>
      <c r="O27" s="24">
        <f t="shared" si="7"/>
        <v>4.6399999999999997</v>
      </c>
      <c r="P27" s="5">
        <v>850</v>
      </c>
      <c r="Q27" s="5">
        <v>20</v>
      </c>
      <c r="R27" s="5">
        <v>17</v>
      </c>
      <c r="S27" s="5">
        <v>0</v>
      </c>
      <c r="T27" s="5">
        <v>630</v>
      </c>
      <c r="U27" s="5">
        <v>27</v>
      </c>
      <c r="V27" s="5">
        <v>1402</v>
      </c>
      <c r="W27" s="5">
        <v>1362</v>
      </c>
      <c r="X27" s="66" t="s">
        <v>10</v>
      </c>
      <c r="Y27" s="66"/>
      <c r="Z27" s="66"/>
      <c r="AA27" s="66"/>
      <c r="AB27" s="66"/>
      <c r="AC27" s="66"/>
      <c r="AD27" s="67">
        <f>AE20</f>
        <v>0</v>
      </c>
      <c r="AE27" s="67"/>
    </row>
    <row r="28" spans="1:31" x14ac:dyDescent="0.2">
      <c r="A28" s="4">
        <f t="shared" si="5"/>
        <v>21</v>
      </c>
      <c r="B28" s="5">
        <v>19</v>
      </c>
      <c r="C28" s="5">
        <v>4</v>
      </c>
      <c r="D28" s="18">
        <f t="shared" si="0"/>
        <v>387.44</v>
      </c>
      <c r="E28" s="22">
        <v>6</v>
      </c>
      <c r="F28" s="22">
        <v>11</v>
      </c>
      <c r="G28" s="18">
        <f t="shared" si="1"/>
        <v>138.60999999999999</v>
      </c>
      <c r="H28" s="22"/>
      <c r="I28" s="5"/>
      <c r="J28" s="18">
        <f t="shared" si="3"/>
        <v>0</v>
      </c>
      <c r="K28" s="22">
        <v>3</v>
      </c>
      <c r="L28" s="5">
        <v>4</v>
      </c>
      <c r="M28" s="23">
        <f t="shared" si="2"/>
        <v>46.4</v>
      </c>
      <c r="N28" s="16">
        <f t="shared" si="4"/>
        <v>15.029999999999973</v>
      </c>
      <c r="O28" s="24">
        <f t="shared" si="7"/>
        <v>3.4799999999999995</v>
      </c>
      <c r="P28" s="5">
        <v>850</v>
      </c>
      <c r="Q28" s="5">
        <v>20</v>
      </c>
      <c r="R28" s="5">
        <v>17</v>
      </c>
      <c r="S28" s="5">
        <v>0</v>
      </c>
      <c r="T28" s="5">
        <v>630</v>
      </c>
      <c r="U28" s="5">
        <v>27</v>
      </c>
      <c r="V28" s="5">
        <v>1402</v>
      </c>
      <c r="W28" s="5">
        <v>1358</v>
      </c>
      <c r="X28" s="66" t="s">
        <v>29</v>
      </c>
      <c r="Y28" s="66"/>
      <c r="Z28" s="66"/>
      <c r="AA28" s="66"/>
      <c r="AB28" s="66"/>
      <c r="AC28" s="66"/>
      <c r="AD28" s="67">
        <f>D8+G8+J8</f>
        <v>173.67999999999998</v>
      </c>
      <c r="AE28" s="67"/>
    </row>
    <row r="29" spans="1:31" x14ac:dyDescent="0.2">
      <c r="A29" s="4">
        <f t="shared" si="5"/>
        <v>22</v>
      </c>
      <c r="B29" s="5">
        <v>19</v>
      </c>
      <c r="C29" s="5">
        <v>4</v>
      </c>
      <c r="D29" s="18">
        <f t="shared" si="0"/>
        <v>387.44</v>
      </c>
      <c r="E29" s="22">
        <v>6</v>
      </c>
      <c r="F29" s="22">
        <v>11</v>
      </c>
      <c r="G29" s="18">
        <f t="shared" si="1"/>
        <v>138.60999999999999</v>
      </c>
      <c r="H29" s="22">
        <v>0</v>
      </c>
      <c r="I29" s="5">
        <v>10</v>
      </c>
      <c r="J29" s="18">
        <f t="shared" si="3"/>
        <v>16.7</v>
      </c>
      <c r="K29" s="22">
        <v>3</v>
      </c>
      <c r="L29" s="5">
        <v>8</v>
      </c>
      <c r="M29" s="23">
        <f t="shared" si="2"/>
        <v>51.04</v>
      </c>
      <c r="N29" s="16">
        <f>IF(B29=0,0,(D29+G29+J29)-(D28+G28+J28))</f>
        <v>16.700000000000045</v>
      </c>
      <c r="O29" s="24">
        <f t="shared" si="7"/>
        <v>4.6399999999999997</v>
      </c>
      <c r="P29" s="5">
        <v>850</v>
      </c>
      <c r="Q29" s="5">
        <v>20</v>
      </c>
      <c r="R29" s="5">
        <v>17</v>
      </c>
      <c r="S29" s="5">
        <v>0</v>
      </c>
      <c r="T29" s="5">
        <v>630</v>
      </c>
      <c r="U29" s="5">
        <v>27</v>
      </c>
      <c r="V29" s="5">
        <v>1402</v>
      </c>
      <c r="W29" s="5">
        <v>1355</v>
      </c>
      <c r="X29" s="66" t="s">
        <v>8</v>
      </c>
      <c r="Y29" s="66"/>
      <c r="Z29" s="66"/>
      <c r="AA29" s="66"/>
      <c r="AB29" s="66"/>
      <c r="AC29" s="66"/>
      <c r="AD29" s="67">
        <f>AD26+AD27-AD28</f>
        <v>534.40000000000009</v>
      </c>
      <c r="AE29" s="67"/>
    </row>
    <row r="30" spans="1:31" x14ac:dyDescent="0.2">
      <c r="A30" s="4">
        <f t="shared" si="5"/>
        <v>23</v>
      </c>
      <c r="B30" s="5">
        <v>19</v>
      </c>
      <c r="C30" s="5">
        <v>4</v>
      </c>
      <c r="D30" s="18">
        <f t="shared" si="0"/>
        <v>387.44</v>
      </c>
      <c r="E30" s="22">
        <v>6</v>
      </c>
      <c r="F30" s="22">
        <v>11</v>
      </c>
      <c r="G30" s="18">
        <f t="shared" si="1"/>
        <v>138.60999999999999</v>
      </c>
      <c r="H30" s="22">
        <v>1</v>
      </c>
      <c r="I30" s="5">
        <v>8</v>
      </c>
      <c r="J30" s="18">
        <f t="shared" si="3"/>
        <v>33.4</v>
      </c>
      <c r="K30" s="22">
        <v>4</v>
      </c>
      <c r="L30" s="5">
        <v>0</v>
      </c>
      <c r="M30" s="23">
        <f t="shared" si="2"/>
        <v>55.679999999999993</v>
      </c>
      <c r="N30" s="16">
        <f t="shared" ref="N30:N39" si="8">IF(B30=0,0,(D30+G30+J30)-(D29+G29+J29))</f>
        <v>16.699999999999932</v>
      </c>
      <c r="O30" s="24">
        <f t="shared" si="7"/>
        <v>4.6399999999999997</v>
      </c>
      <c r="P30" s="5">
        <v>850</v>
      </c>
      <c r="Q30" s="5">
        <v>20</v>
      </c>
      <c r="R30" s="5">
        <v>17</v>
      </c>
      <c r="S30" s="5">
        <v>0</v>
      </c>
      <c r="T30" s="5">
        <v>630</v>
      </c>
      <c r="U30" s="5">
        <v>27</v>
      </c>
      <c r="V30" s="5">
        <v>1402</v>
      </c>
      <c r="W30" s="5">
        <v>1353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5"/>
        <v>24</v>
      </c>
      <c r="B31" s="5">
        <v>19</v>
      </c>
      <c r="C31" s="5">
        <v>4</v>
      </c>
      <c r="D31" s="18">
        <f t="shared" si="0"/>
        <v>387.44</v>
      </c>
      <c r="E31" s="22">
        <v>6</v>
      </c>
      <c r="F31" s="22">
        <v>11</v>
      </c>
      <c r="G31" s="18">
        <f t="shared" si="1"/>
        <v>138.60999999999999</v>
      </c>
      <c r="H31" s="22">
        <v>2</v>
      </c>
      <c r="I31" s="5">
        <v>6</v>
      </c>
      <c r="J31" s="18">
        <f t="shared" si="3"/>
        <v>50.099999999999994</v>
      </c>
      <c r="K31" s="22">
        <v>4</v>
      </c>
      <c r="L31" s="5">
        <v>3</v>
      </c>
      <c r="M31" s="23">
        <f t="shared" si="2"/>
        <v>59.16</v>
      </c>
      <c r="N31" s="16">
        <f t="shared" si="8"/>
        <v>16.700000000000045</v>
      </c>
      <c r="O31" s="24">
        <f t="shared" si="7"/>
        <v>3.4799999999999995</v>
      </c>
      <c r="P31" s="5">
        <v>850</v>
      </c>
      <c r="Q31" s="5">
        <v>20</v>
      </c>
      <c r="R31" s="5">
        <v>17</v>
      </c>
      <c r="S31" s="5">
        <v>0</v>
      </c>
      <c r="T31" s="5">
        <v>630</v>
      </c>
      <c r="U31" s="5">
        <v>27</v>
      </c>
      <c r="V31" s="5">
        <v>1402</v>
      </c>
      <c r="W31" s="5">
        <v>1350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5"/>
        <v>25</v>
      </c>
      <c r="B32" s="5">
        <v>19</v>
      </c>
      <c r="C32" s="5">
        <v>4</v>
      </c>
      <c r="D32" s="18">
        <f t="shared" si="0"/>
        <v>387.44</v>
      </c>
      <c r="E32" s="22">
        <v>6</v>
      </c>
      <c r="F32" s="22">
        <v>11</v>
      </c>
      <c r="G32" s="18">
        <f t="shared" si="1"/>
        <v>138.60999999999999</v>
      </c>
      <c r="H32" s="22">
        <v>3</v>
      </c>
      <c r="I32" s="5">
        <v>3</v>
      </c>
      <c r="J32" s="18">
        <f t="shared" si="3"/>
        <v>65.13</v>
      </c>
      <c r="K32" s="22">
        <v>4</v>
      </c>
      <c r="L32" s="5">
        <v>6</v>
      </c>
      <c r="M32" s="23">
        <f t="shared" si="2"/>
        <v>62.639999999999993</v>
      </c>
      <c r="N32" s="16">
        <f t="shared" si="8"/>
        <v>15.029999999999973</v>
      </c>
      <c r="O32" s="24">
        <f t="shared" ref="O32:O39" si="9">(((K32*12)+L32)-((K31*12)+L31))*K$6</f>
        <v>3.4799999999999995</v>
      </c>
      <c r="P32" s="5">
        <v>840</v>
      </c>
      <c r="Q32" s="5">
        <v>20</v>
      </c>
      <c r="R32" s="5">
        <v>17</v>
      </c>
      <c r="S32" s="5">
        <v>0</v>
      </c>
      <c r="T32" s="5">
        <v>630</v>
      </c>
      <c r="U32" s="5">
        <v>26</v>
      </c>
      <c r="V32" s="5">
        <v>1376</v>
      </c>
      <c r="W32" s="5">
        <v>1346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5"/>
        <v>26</v>
      </c>
      <c r="B33" s="5">
        <v>19</v>
      </c>
      <c r="C33" s="5">
        <v>4</v>
      </c>
      <c r="D33" s="18">
        <f t="shared" si="0"/>
        <v>387.44</v>
      </c>
      <c r="E33" s="22">
        <v>7</v>
      </c>
      <c r="F33" s="22">
        <v>8</v>
      </c>
      <c r="G33" s="18">
        <f t="shared" si="1"/>
        <v>153.63999999999999</v>
      </c>
      <c r="H33" s="22">
        <v>3</v>
      </c>
      <c r="I33" s="5">
        <v>3</v>
      </c>
      <c r="J33" s="18">
        <f t="shared" si="3"/>
        <v>65.13</v>
      </c>
      <c r="K33" s="22">
        <v>4</v>
      </c>
      <c r="L33" s="5">
        <v>10</v>
      </c>
      <c r="M33" s="23">
        <f t="shared" si="2"/>
        <v>67.28</v>
      </c>
      <c r="N33" s="16">
        <f t="shared" si="8"/>
        <v>15.029999999999973</v>
      </c>
      <c r="O33" s="24">
        <f t="shared" si="9"/>
        <v>4.6399999999999997</v>
      </c>
      <c r="P33" s="5">
        <v>840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1343</v>
      </c>
      <c r="X33" s="9" t="s">
        <v>33</v>
      </c>
      <c r="Y33" s="78">
        <v>3.6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5"/>
        <v>27</v>
      </c>
      <c r="B34" s="5">
        <v>19</v>
      </c>
      <c r="C34" s="5">
        <v>4</v>
      </c>
      <c r="D34" s="18">
        <f t="shared" si="0"/>
        <v>387.44</v>
      </c>
      <c r="E34" s="22">
        <v>8</v>
      </c>
      <c r="F34" s="22">
        <v>5</v>
      </c>
      <c r="G34" s="18">
        <f t="shared" si="1"/>
        <v>168.67</v>
      </c>
      <c r="H34" s="22">
        <v>3</v>
      </c>
      <c r="I34" s="5">
        <v>3</v>
      </c>
      <c r="J34" s="18">
        <f t="shared" si="3"/>
        <v>65.13</v>
      </c>
      <c r="K34" s="22">
        <v>5</v>
      </c>
      <c r="L34" s="5">
        <v>1</v>
      </c>
      <c r="M34" s="23">
        <f t="shared" si="2"/>
        <v>70.759999999999991</v>
      </c>
      <c r="N34" s="16">
        <f t="shared" si="8"/>
        <v>15.030000000000086</v>
      </c>
      <c r="O34" s="24">
        <f t="shared" si="9"/>
        <v>3.4799999999999995</v>
      </c>
      <c r="P34" s="5">
        <v>840</v>
      </c>
      <c r="Q34" s="5">
        <v>20</v>
      </c>
      <c r="R34" s="5">
        <v>17</v>
      </c>
      <c r="S34" s="5">
        <v>0</v>
      </c>
      <c r="T34" s="5">
        <v>630</v>
      </c>
      <c r="U34" s="5">
        <v>26</v>
      </c>
      <c r="V34" s="5">
        <v>1376</v>
      </c>
      <c r="W34" s="5">
        <v>1339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5"/>
        <v>28</v>
      </c>
      <c r="B35" s="5">
        <v>19</v>
      </c>
      <c r="C35" s="5">
        <v>4</v>
      </c>
      <c r="D35" s="18">
        <f t="shared" si="0"/>
        <v>387.44</v>
      </c>
      <c r="E35" s="22">
        <v>9</v>
      </c>
      <c r="F35" s="22">
        <v>5</v>
      </c>
      <c r="G35" s="18">
        <f t="shared" si="1"/>
        <v>188.70999999999998</v>
      </c>
      <c r="H35" s="22">
        <v>3</v>
      </c>
      <c r="I35" s="5">
        <v>3</v>
      </c>
      <c r="J35" s="18">
        <f t="shared" si="3"/>
        <v>65.13</v>
      </c>
      <c r="K35" s="22">
        <v>5</v>
      </c>
      <c r="L35" s="5">
        <v>5</v>
      </c>
      <c r="M35" s="23">
        <f t="shared" si="2"/>
        <v>75.399999999999991</v>
      </c>
      <c r="N35" s="16">
        <f t="shared" si="8"/>
        <v>20.039999999999964</v>
      </c>
      <c r="O35" s="24">
        <f t="shared" si="9"/>
        <v>4.6399999999999997</v>
      </c>
      <c r="P35" s="5">
        <v>840</v>
      </c>
      <c r="Q35" s="5">
        <v>20</v>
      </c>
      <c r="R35" s="5">
        <v>17</v>
      </c>
      <c r="S35" s="5">
        <v>0</v>
      </c>
      <c r="T35" s="5">
        <v>630</v>
      </c>
      <c r="U35" s="5">
        <v>26</v>
      </c>
      <c r="V35" s="5">
        <v>1376</v>
      </c>
      <c r="W35" s="5">
        <v>1332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5"/>
        <v>29</v>
      </c>
      <c r="B36" s="5">
        <v>19</v>
      </c>
      <c r="C36" s="5">
        <v>4</v>
      </c>
      <c r="D36" s="18">
        <f t="shared" si="0"/>
        <v>387.44</v>
      </c>
      <c r="E36" s="22">
        <v>10</v>
      </c>
      <c r="F36" s="22">
        <v>7</v>
      </c>
      <c r="G36" s="18">
        <f t="shared" si="1"/>
        <v>212.09</v>
      </c>
      <c r="H36" s="22">
        <v>3</v>
      </c>
      <c r="I36" s="5">
        <v>3</v>
      </c>
      <c r="J36" s="18">
        <f t="shared" si="3"/>
        <v>65.13</v>
      </c>
      <c r="K36" s="22">
        <v>5</v>
      </c>
      <c r="L36" s="5">
        <v>9</v>
      </c>
      <c r="M36" s="23">
        <f t="shared" si="2"/>
        <v>80.039999999999992</v>
      </c>
      <c r="N36" s="16">
        <f t="shared" si="8"/>
        <v>23.379999999999995</v>
      </c>
      <c r="O36" s="24">
        <f t="shared" si="9"/>
        <v>4.6399999999999997</v>
      </c>
      <c r="P36" s="5">
        <v>840</v>
      </c>
      <c r="Q36" s="5">
        <v>20</v>
      </c>
      <c r="R36" s="5">
        <v>17</v>
      </c>
      <c r="S36" s="5">
        <v>0</v>
      </c>
      <c r="T36" s="5">
        <v>630</v>
      </c>
      <c r="U36" s="5">
        <v>26</v>
      </c>
      <c r="V36" s="5">
        <v>1376</v>
      </c>
      <c r="W36" s="5">
        <v>1332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11</v>
      </c>
      <c r="F37" s="22">
        <v>8</v>
      </c>
      <c r="G37" s="18">
        <f t="shared" si="1"/>
        <v>233.79999999999998</v>
      </c>
      <c r="H37" s="22">
        <v>3</v>
      </c>
      <c r="I37" s="5">
        <v>3</v>
      </c>
      <c r="J37" s="18">
        <f t="shared" si="3"/>
        <v>65.13</v>
      </c>
      <c r="K37" s="22">
        <v>6</v>
      </c>
      <c r="L37" s="5">
        <v>1</v>
      </c>
      <c r="M37" s="23">
        <f t="shared" si="2"/>
        <v>84.679999999999993</v>
      </c>
      <c r="N37" s="16">
        <f t="shared" si="8"/>
        <v>21.710000000000036</v>
      </c>
      <c r="O37" s="24">
        <f t="shared" si="9"/>
        <v>4.6399999999999997</v>
      </c>
      <c r="P37" s="5">
        <v>840</v>
      </c>
      <c r="Q37" s="5">
        <v>20</v>
      </c>
      <c r="R37" s="5">
        <v>17</v>
      </c>
      <c r="S37" s="5">
        <v>0</v>
      </c>
      <c r="T37" s="5">
        <v>630</v>
      </c>
      <c r="U37" s="5">
        <v>26</v>
      </c>
      <c r="V37" s="5">
        <v>1376</v>
      </c>
      <c r="W37" s="5">
        <v>1325</v>
      </c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9</v>
      </c>
      <c r="G38" s="18">
        <f>((+E38*12)+F38)*1.67</f>
        <v>255.51</v>
      </c>
      <c r="H38" s="22">
        <v>3</v>
      </c>
      <c r="I38" s="5">
        <v>3</v>
      </c>
      <c r="J38" s="18">
        <f t="shared" si="3"/>
        <v>65.13</v>
      </c>
      <c r="K38" s="22">
        <v>6</v>
      </c>
      <c r="L38" s="5">
        <v>5</v>
      </c>
      <c r="M38" s="23">
        <f t="shared" si="2"/>
        <v>89.32</v>
      </c>
      <c r="N38" s="16">
        <f t="shared" si="8"/>
        <v>21.710000000000036</v>
      </c>
      <c r="O38" s="24">
        <f t="shared" si="9"/>
        <v>4.6399999999999997</v>
      </c>
      <c r="P38" s="5">
        <v>830</v>
      </c>
      <c r="Q38" s="5">
        <v>20</v>
      </c>
      <c r="R38" s="5">
        <v>17</v>
      </c>
      <c r="S38" s="5">
        <v>0</v>
      </c>
      <c r="T38" s="5">
        <v>630</v>
      </c>
      <c r="U38" s="5">
        <v>25</v>
      </c>
      <c r="V38" s="5">
        <v>1349</v>
      </c>
      <c r="W38" s="5">
        <v>1305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13</v>
      </c>
      <c r="F39" s="22">
        <v>9</v>
      </c>
      <c r="G39" s="18">
        <f>((+E39*12)+F39)*1.67</f>
        <v>275.55</v>
      </c>
      <c r="H39" s="22">
        <v>3</v>
      </c>
      <c r="I39" s="5">
        <v>3</v>
      </c>
      <c r="J39" s="18">
        <f t="shared" si="3"/>
        <v>65.13</v>
      </c>
      <c r="K39" s="22">
        <v>6</v>
      </c>
      <c r="L39" s="5">
        <v>8</v>
      </c>
      <c r="M39" s="23">
        <f t="shared" si="2"/>
        <v>92.8</v>
      </c>
      <c r="N39" s="16">
        <f t="shared" si="8"/>
        <v>20.039999999999964</v>
      </c>
      <c r="O39" s="24">
        <f t="shared" si="9"/>
        <v>3.4799999999999995</v>
      </c>
      <c r="P39" s="5">
        <v>830</v>
      </c>
      <c r="Q39" s="5">
        <v>20</v>
      </c>
      <c r="R39" s="5">
        <v>17</v>
      </c>
      <c r="S39" s="5">
        <v>0</v>
      </c>
      <c r="T39" s="5">
        <v>630</v>
      </c>
      <c r="U39" s="5">
        <v>25</v>
      </c>
      <c r="V39" s="5">
        <v>1349</v>
      </c>
      <c r="W39" s="5">
        <v>1312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554.44000000000005</v>
      </c>
      <c r="O40" s="21">
        <f>SUM(O9:O39)</f>
        <v>129.92000000000002</v>
      </c>
      <c r="U40" s="15" t="s">
        <v>25</v>
      </c>
      <c r="V40" s="21">
        <f>SUM(V9:V39)</f>
        <v>43662</v>
      </c>
      <c r="W40" s="21">
        <f>SUM(W9:W39)</f>
        <v>42427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SUM(April!N42)</f>
        <v>1364.34</v>
      </c>
      <c r="O41" s="4">
        <f>SUM(April!O42)</f>
        <v>419.27</v>
      </c>
      <c r="Q41" t="s">
        <v>42</v>
      </c>
      <c r="V41" s="4">
        <f>SUM(April!V42)</f>
        <v>86890</v>
      </c>
      <c r="W41" s="4">
        <f>SUM(April!W42)</f>
        <v>85158</v>
      </c>
    </row>
    <row r="42" spans="1:31" x14ac:dyDescent="0.2">
      <c r="K42" t="s">
        <v>43</v>
      </c>
      <c r="N42" s="20">
        <f>N40+N41</f>
        <v>1918.78</v>
      </c>
      <c r="O42" s="20">
        <f>O40+O41</f>
        <v>549.19000000000005</v>
      </c>
      <c r="T42" t="s">
        <v>43</v>
      </c>
      <c r="V42" s="20">
        <f>V40+V41</f>
        <v>130552</v>
      </c>
      <c r="W42" s="20">
        <f>W40+W41</f>
        <v>127585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19</v>
      </c>
      <c r="C8" s="22">
        <v>4</v>
      </c>
      <c r="D8" s="18">
        <f t="shared" ref="D8:D39" si="0">((+B8*12)+C8)*1.67</f>
        <v>387.44</v>
      </c>
      <c r="E8" s="22">
        <v>13</v>
      </c>
      <c r="F8" s="22">
        <v>9</v>
      </c>
      <c r="G8" s="18">
        <f t="shared" ref="G8:G37" si="1">((+E8*12)+F8)*1.67</f>
        <v>275.55</v>
      </c>
      <c r="H8" s="3"/>
      <c r="I8" s="3"/>
      <c r="J8" s="18">
        <f>((+H8*12)+I8)*1.67</f>
        <v>0</v>
      </c>
      <c r="K8" s="22">
        <v>6</v>
      </c>
      <c r="L8" s="22">
        <v>8</v>
      </c>
      <c r="M8" s="23">
        <f t="shared" ref="M8:M39" si="2">((+K8*12)+L8)*1.16</f>
        <v>92.8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19</v>
      </c>
      <c r="C9" s="5">
        <v>4</v>
      </c>
      <c r="D9" s="18">
        <f t="shared" si="0"/>
        <v>387.44</v>
      </c>
      <c r="E9" s="22">
        <v>14</v>
      </c>
      <c r="F9" s="22">
        <v>9</v>
      </c>
      <c r="G9" s="18">
        <f t="shared" si="1"/>
        <v>295.58999999999997</v>
      </c>
      <c r="H9" s="3"/>
      <c r="I9" s="5"/>
      <c r="J9" s="18">
        <f t="shared" ref="J9:J39" si="3">((+H9*12)+I9)*1.67</f>
        <v>0</v>
      </c>
      <c r="K9" s="22">
        <v>7</v>
      </c>
      <c r="L9" s="5">
        <v>0</v>
      </c>
      <c r="M9" s="23">
        <f t="shared" si="2"/>
        <v>97.44</v>
      </c>
      <c r="N9" s="16">
        <f t="shared" ref="N9:N39" si="4">IF(B9=0,0,(D9+G9)-(D8+G8))</f>
        <v>20.039999999999964</v>
      </c>
      <c r="O9" s="24">
        <f t="shared" ref="O9:O39" si="5">(((K9*12)+L9)-((K8*12)+L8))*K$6</f>
        <v>4.6399999999999997</v>
      </c>
      <c r="P9" s="5">
        <v>830</v>
      </c>
      <c r="Q9" s="5">
        <v>20</v>
      </c>
      <c r="R9" s="5">
        <v>17</v>
      </c>
      <c r="S9" s="5">
        <v>0</v>
      </c>
      <c r="T9" s="5">
        <v>630</v>
      </c>
      <c r="U9" s="5">
        <v>25</v>
      </c>
      <c r="V9" s="5">
        <v>1349</v>
      </c>
      <c r="W9" s="5">
        <v>1309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 t="shared" si="2"/>
        <v>0</v>
      </c>
      <c r="N10" s="16">
        <f t="shared" si="4"/>
        <v>0</v>
      </c>
      <c r="O10" s="24">
        <f t="shared" si="5"/>
        <v>-97.44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 t="shared" si="4"/>
        <v>0</v>
      </c>
      <c r="O12" s="24">
        <f t="shared" si="5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5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5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5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5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5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5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5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5"/>
        <v>0</v>
      </c>
      <c r="P20" s="5"/>
      <c r="Q20" s="5"/>
      <c r="R20" s="5"/>
      <c r="S20" s="5"/>
      <c r="T20" s="5"/>
      <c r="U20" s="5"/>
      <c r="V20" s="5"/>
      <c r="W20" s="13"/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5"/>
        <v>0</v>
      </c>
      <c r="P21" s="5"/>
      <c r="Q21" s="5"/>
      <c r="R21" s="5"/>
      <c r="S21" s="5"/>
      <c r="T21" s="5"/>
      <c r="U21" s="5"/>
      <c r="V21" s="5"/>
      <c r="W21" s="13"/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5"/>
        <v>0</v>
      </c>
      <c r="P22" s="5"/>
      <c r="Q22" s="5"/>
      <c r="R22" s="5"/>
      <c r="S22" s="5"/>
      <c r="T22" s="5"/>
      <c r="U22" s="5"/>
      <c r="V22" s="5"/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 t="shared" si="4"/>
        <v>0</v>
      </c>
      <c r="O23" s="24">
        <f t="shared" si="5"/>
        <v>0</v>
      </c>
      <c r="P23" s="5"/>
      <c r="Q23" s="5"/>
      <c r="R23" s="5"/>
      <c r="S23" s="5"/>
      <c r="T23" s="5"/>
      <c r="U23" s="5"/>
      <c r="V23" s="5"/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si="4"/>
        <v>0</v>
      </c>
      <c r="O24" s="24">
        <f t="shared" si="5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4"/>
        <v>0</v>
      </c>
      <c r="O25" s="24">
        <f t="shared" si="5"/>
        <v>0</v>
      </c>
      <c r="P25" s="5"/>
      <c r="Q25" s="5"/>
      <c r="R25" s="5"/>
      <c r="S25" s="5"/>
      <c r="T25" s="5"/>
      <c r="U25" s="5"/>
      <c r="V25" s="5"/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4"/>
        <v>0</v>
      </c>
      <c r="O26" s="24">
        <f t="shared" si="5"/>
        <v>0</v>
      </c>
      <c r="P26" s="5"/>
      <c r="Q26" s="5"/>
      <c r="R26" s="5"/>
      <c r="S26" s="5"/>
      <c r="T26" s="5"/>
      <c r="U26" s="5"/>
      <c r="V26" s="5"/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 t="shared" si="4"/>
        <v>0</v>
      </c>
      <c r="O27" s="24">
        <f t="shared" si="5"/>
        <v>0</v>
      </c>
      <c r="P27" s="5"/>
      <c r="Q27" s="5"/>
      <c r="R27" s="5"/>
      <c r="S27" s="5"/>
      <c r="T27" s="5"/>
      <c r="U27" s="5"/>
      <c r="V27" s="5"/>
      <c r="W27" s="5"/>
      <c r="X27" s="66" t="s">
        <v>10</v>
      </c>
      <c r="Y27" s="66"/>
      <c r="Z27" s="66"/>
      <c r="AA27" s="66"/>
      <c r="AB27" s="66"/>
      <c r="AC27" s="66"/>
      <c r="AD27" s="67">
        <f>AE20</f>
        <v>0</v>
      </c>
      <c r="AE27" s="67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4"/>
        <v>0</v>
      </c>
      <c r="O28" s="24">
        <f t="shared" si="5"/>
        <v>0</v>
      </c>
      <c r="P28" s="5"/>
      <c r="Q28" s="5"/>
      <c r="R28" s="5"/>
      <c r="S28" s="5"/>
      <c r="T28" s="5"/>
      <c r="U28" s="5"/>
      <c r="V28" s="5"/>
      <c r="W28" s="5"/>
      <c r="X28" s="66" t="s">
        <v>29</v>
      </c>
      <c r="Y28" s="66"/>
      <c r="Z28" s="66"/>
      <c r="AA28" s="66"/>
      <c r="AB28" s="66"/>
      <c r="AC28" s="66"/>
      <c r="AD28" s="67">
        <f>D8+G8+J8</f>
        <v>662.99</v>
      </c>
      <c r="AE28" s="67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4"/>
        <v>0</v>
      </c>
      <c r="O29" s="24">
        <f t="shared" si="5"/>
        <v>0</v>
      </c>
      <c r="P29" s="5"/>
      <c r="Q29" s="5"/>
      <c r="R29" s="5"/>
      <c r="S29" s="5"/>
      <c r="T29" s="5"/>
      <c r="U29" s="5"/>
      <c r="V29" s="5"/>
      <c r="W29" s="5"/>
      <c r="X29" s="66" t="s">
        <v>8</v>
      </c>
      <c r="Y29" s="66"/>
      <c r="Z29" s="66"/>
      <c r="AA29" s="66"/>
      <c r="AB29" s="66"/>
      <c r="AC29" s="66"/>
      <c r="AD29" s="67">
        <f>AD26+AD27-AD28</f>
        <v>-662.99</v>
      </c>
      <c r="AE29" s="67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2"/>
        <v>0</v>
      </c>
      <c r="N30" s="16">
        <f t="shared" si="4"/>
        <v>0</v>
      </c>
      <c r="O30" s="24">
        <f t="shared" si="5"/>
        <v>0</v>
      </c>
      <c r="P30" s="5"/>
      <c r="Q30" s="5"/>
      <c r="R30" s="5"/>
      <c r="S30" s="5"/>
      <c r="T30" s="5"/>
      <c r="U30" s="5"/>
      <c r="V30" s="5"/>
      <c r="W30" s="5"/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2"/>
        <v>0</v>
      </c>
      <c r="N31" s="16">
        <f t="shared" si="4"/>
        <v>0</v>
      </c>
      <c r="O31" s="24">
        <f t="shared" si="5"/>
        <v>0</v>
      </c>
      <c r="P31" s="5"/>
      <c r="Q31" s="5"/>
      <c r="R31" s="5"/>
      <c r="S31" s="5"/>
      <c r="T31" s="5"/>
      <c r="U31" s="5"/>
      <c r="V31" s="5"/>
      <c r="W31" s="5"/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2"/>
        <v>0</v>
      </c>
      <c r="N32" s="16">
        <f t="shared" si="4"/>
        <v>0</v>
      </c>
      <c r="O32" s="24">
        <f t="shared" si="5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37">
        <v>1500</v>
      </c>
      <c r="Z32" s="79"/>
      <c r="AA32" s="87" t="s">
        <v>60</v>
      </c>
      <c r="AB32" s="88"/>
      <c r="AC32" s="37">
        <v>100</v>
      </c>
      <c r="AD32" s="37"/>
      <c r="AE32" s="79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si="4"/>
        <v>0</v>
      </c>
      <c r="O33" s="24">
        <f t="shared" si="5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4"/>
        <v>0</v>
      </c>
      <c r="O34" s="24">
        <f t="shared" si="5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78"/>
      <c r="Z34" s="79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4"/>
        <v>0</v>
      </c>
      <c r="O35" s="24">
        <f t="shared" si="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2"/>
        <v>0</v>
      </c>
      <c r="N36" s="16">
        <f t="shared" si="4"/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2"/>
        <v>0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2"/>
        <v>0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2"/>
        <v>0</v>
      </c>
      <c r="N39" s="16">
        <f t="shared" si="4"/>
        <v>0</v>
      </c>
      <c r="O39" s="24">
        <f t="shared" si="5"/>
        <v>0</v>
      </c>
      <c r="P39" s="5"/>
      <c r="Q39" s="5"/>
      <c r="R39" s="5"/>
      <c r="S39" s="5"/>
      <c r="T39" s="5"/>
      <c r="U39" s="5"/>
      <c r="V39" s="5"/>
      <c r="W39" s="5"/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20.039999999999964</v>
      </c>
      <c r="O40" s="21">
        <f>SUM(O9:O39)</f>
        <v>-92.8</v>
      </c>
      <c r="U40" s="15" t="s">
        <v>25</v>
      </c>
      <c r="V40" s="21">
        <f>SUM(V9:V39)</f>
        <v>1349</v>
      </c>
      <c r="W40" s="21">
        <f>SUM(W9:W39)</f>
        <v>1309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SUM(May!N42)</f>
        <v>1918.78</v>
      </c>
      <c r="O41" s="4">
        <f>SUM(May!O42)</f>
        <v>549.19000000000005</v>
      </c>
      <c r="Q41" t="s">
        <v>42</v>
      </c>
      <c r="V41" s="4">
        <f>SUM(May!V42)</f>
        <v>130552</v>
      </c>
      <c r="W41" s="4">
        <f>SUM(May!W42)</f>
        <v>127585</v>
      </c>
    </row>
    <row r="42" spans="1:31" x14ac:dyDescent="0.2">
      <c r="K42" t="s">
        <v>43</v>
      </c>
      <c r="N42" s="20">
        <f>N40+N41</f>
        <v>1938.82</v>
      </c>
      <c r="O42" s="20">
        <f>O40+O41</f>
        <v>456.39000000000004</v>
      </c>
      <c r="T42" t="s">
        <v>43</v>
      </c>
      <c r="V42" s="20">
        <f>V40+V41</f>
        <v>131901</v>
      </c>
      <c r="W42" s="20">
        <f>W40+W41</f>
        <v>128894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1" sqref="Z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13</v>
      </c>
      <c r="C8" s="22">
        <v>9</v>
      </c>
      <c r="D8" s="18">
        <f t="shared" ref="D8:D39" si="0">((+B8*12)+C8)*1.67</f>
        <v>275.55</v>
      </c>
      <c r="E8" s="22">
        <v>10</v>
      </c>
      <c r="F8" s="22">
        <v>0</v>
      </c>
      <c r="G8" s="18">
        <f t="shared" ref="G8:G37" si="1">((+E8*12)+F8)*1.67</f>
        <v>200.39999999999998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39" si="2">((+K8*12)+L8)*1.16</f>
        <v>122.96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13</v>
      </c>
      <c r="C9" s="5">
        <v>9</v>
      </c>
      <c r="D9" s="18">
        <f t="shared" si="0"/>
        <v>275.55</v>
      </c>
      <c r="E9" s="22">
        <v>11</v>
      </c>
      <c r="F9" s="22">
        <v>10</v>
      </c>
      <c r="G9" s="18">
        <f t="shared" si="1"/>
        <v>237.14</v>
      </c>
      <c r="H9" s="3"/>
      <c r="I9" s="5"/>
      <c r="J9" s="18">
        <f t="shared" ref="J9:J39" si="3">((+H9*12)+I9)*1.67</f>
        <v>0</v>
      </c>
      <c r="K9" s="22">
        <v>9</v>
      </c>
      <c r="L9" s="5">
        <v>1</v>
      </c>
      <c r="M9" s="23">
        <f t="shared" si="2"/>
        <v>126.44</v>
      </c>
      <c r="N9" s="16">
        <f t="shared" ref="N9:N22" si="4">IF(B9=0,0,(D9+G9)-(D8+G8))</f>
        <v>36.740000000000066</v>
      </c>
      <c r="O9" s="24">
        <f t="shared" ref="O9:O39" si="5">(((K9*12)+L9)-((K8*12)+L8))*K$6</f>
        <v>3.4799999999999995</v>
      </c>
      <c r="P9" s="5">
        <v>1750</v>
      </c>
      <c r="Q9" s="5">
        <v>20</v>
      </c>
      <c r="R9" s="5">
        <v>16</v>
      </c>
      <c r="S9" s="5">
        <v>0</v>
      </c>
      <c r="T9" s="5">
        <v>640</v>
      </c>
      <c r="U9" s="5">
        <v>62</v>
      </c>
      <c r="V9" s="5">
        <v>2141</v>
      </c>
      <c r="W9" s="5">
        <v>2054</v>
      </c>
      <c r="X9" s="6">
        <v>43650</v>
      </c>
      <c r="Y9" s="5">
        <v>2</v>
      </c>
      <c r="Z9" s="5">
        <v>696848</v>
      </c>
      <c r="AA9" s="5">
        <v>15</v>
      </c>
      <c r="AB9" s="5">
        <v>0</v>
      </c>
      <c r="AC9" s="5">
        <v>5</v>
      </c>
      <c r="AD9" s="5">
        <v>6</v>
      </c>
      <c r="AE9" s="17">
        <f>(((+AA9*12)+AB9)*1.67)-(((AC9*12)+AD9)*1.67)</f>
        <v>190.37999999999997</v>
      </c>
    </row>
    <row r="10" spans="1:31" x14ac:dyDescent="0.2">
      <c r="A10" s="4">
        <f t="shared" ref="A10:A36" si="6">SUM(A9+1)</f>
        <v>3</v>
      </c>
      <c r="B10" s="5">
        <v>13</v>
      </c>
      <c r="C10" s="5">
        <v>9</v>
      </c>
      <c r="D10" s="18">
        <f t="shared" si="0"/>
        <v>275.55</v>
      </c>
      <c r="E10" s="22">
        <v>13</v>
      </c>
      <c r="F10" s="22">
        <v>8</v>
      </c>
      <c r="G10" s="18">
        <f t="shared" si="1"/>
        <v>273.88</v>
      </c>
      <c r="H10" s="3"/>
      <c r="I10" s="5"/>
      <c r="J10" s="18">
        <f t="shared" si="3"/>
        <v>0</v>
      </c>
      <c r="K10" s="22">
        <v>9</v>
      </c>
      <c r="L10" s="5">
        <v>5</v>
      </c>
      <c r="M10" s="23">
        <f t="shared" si="2"/>
        <v>131.07999999999998</v>
      </c>
      <c r="N10" s="16">
        <f t="shared" si="4"/>
        <v>36.740000000000009</v>
      </c>
      <c r="O10" s="24">
        <f t="shared" si="5"/>
        <v>4.6399999999999997</v>
      </c>
      <c r="P10" s="5">
        <v>1750</v>
      </c>
      <c r="Q10" s="5">
        <v>20</v>
      </c>
      <c r="R10" s="5">
        <v>16</v>
      </c>
      <c r="S10" s="5">
        <v>0</v>
      </c>
      <c r="T10" s="5">
        <v>640</v>
      </c>
      <c r="U10" s="5">
        <v>62</v>
      </c>
      <c r="V10" s="5">
        <v>2141</v>
      </c>
      <c r="W10" s="5">
        <v>2047</v>
      </c>
      <c r="X10" s="6">
        <v>43651</v>
      </c>
      <c r="Y10" s="5">
        <v>1</v>
      </c>
      <c r="Z10" s="5">
        <v>697371</v>
      </c>
      <c r="AA10" s="5">
        <v>13</v>
      </c>
      <c r="AB10" s="5">
        <v>11</v>
      </c>
      <c r="AC10" s="5">
        <v>4</v>
      </c>
      <c r="AD10" s="5">
        <v>4</v>
      </c>
      <c r="AE10" s="17">
        <f t="shared" ref="AE10:AE19" si="7">(((+AA10*12)+AB10)*1.67)-(((AC10*12)+AD10)*1.67)</f>
        <v>192.04999999999998</v>
      </c>
    </row>
    <row r="11" spans="1:31" x14ac:dyDescent="0.2">
      <c r="A11" s="4">
        <f t="shared" si="6"/>
        <v>4</v>
      </c>
      <c r="B11" s="5">
        <v>13</v>
      </c>
      <c r="C11" s="5">
        <v>9</v>
      </c>
      <c r="D11" s="18">
        <f t="shared" si="0"/>
        <v>275.55</v>
      </c>
      <c r="E11" s="22">
        <v>5</v>
      </c>
      <c r="F11" s="22">
        <v>10</v>
      </c>
      <c r="G11" s="18">
        <f t="shared" si="1"/>
        <v>116.89999999999999</v>
      </c>
      <c r="H11" s="3"/>
      <c r="I11" s="5"/>
      <c r="J11" s="18">
        <f t="shared" si="3"/>
        <v>0</v>
      </c>
      <c r="K11" s="22">
        <v>9</v>
      </c>
      <c r="L11" s="5">
        <v>8</v>
      </c>
      <c r="M11" s="23">
        <f t="shared" si="2"/>
        <v>134.56</v>
      </c>
      <c r="N11" s="16">
        <v>40.08</v>
      </c>
      <c r="O11" s="24">
        <f t="shared" si="5"/>
        <v>3.4799999999999995</v>
      </c>
      <c r="P11" s="5">
        <v>1725</v>
      </c>
      <c r="Q11" s="5">
        <v>20</v>
      </c>
      <c r="R11" s="5">
        <v>16</v>
      </c>
      <c r="S11" s="5">
        <v>0</v>
      </c>
      <c r="T11" s="5">
        <v>640</v>
      </c>
      <c r="U11" s="5">
        <v>61</v>
      </c>
      <c r="V11" s="5">
        <v>2124</v>
      </c>
      <c r="W11" s="5">
        <v>2043</v>
      </c>
      <c r="X11" s="6">
        <v>43656</v>
      </c>
      <c r="Y11" s="5">
        <v>2</v>
      </c>
      <c r="Z11" s="5">
        <v>698970</v>
      </c>
      <c r="AA11" s="5">
        <v>17</v>
      </c>
      <c r="AB11" s="5">
        <v>0</v>
      </c>
      <c r="AC11" s="5">
        <v>7</v>
      </c>
      <c r="AD11" s="5">
        <v>4</v>
      </c>
      <c r="AE11" s="17">
        <f t="shared" si="7"/>
        <v>193.72000000000003</v>
      </c>
    </row>
    <row r="12" spans="1:31" x14ac:dyDescent="0.2">
      <c r="A12" s="4">
        <f t="shared" si="6"/>
        <v>5</v>
      </c>
      <c r="B12" s="5">
        <v>13</v>
      </c>
      <c r="C12" s="5">
        <v>9</v>
      </c>
      <c r="D12" s="18">
        <f t="shared" si="0"/>
        <v>275.55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>
        <f t="shared" si="3"/>
        <v>0</v>
      </c>
      <c r="K12" s="22">
        <v>9</v>
      </c>
      <c r="L12" s="5">
        <v>11</v>
      </c>
      <c r="M12" s="23">
        <f t="shared" si="2"/>
        <v>138.04</v>
      </c>
      <c r="N12" s="16">
        <f>IF(B12=0,0,(D12+G12)-(D11+G11))</f>
        <v>43.420000000000016</v>
      </c>
      <c r="O12" s="24">
        <f t="shared" si="5"/>
        <v>3.4799999999999995</v>
      </c>
      <c r="P12" s="5">
        <v>1725</v>
      </c>
      <c r="Q12" s="5">
        <v>20</v>
      </c>
      <c r="R12" s="5">
        <v>16</v>
      </c>
      <c r="S12" s="5">
        <v>0</v>
      </c>
      <c r="T12" s="5">
        <v>640</v>
      </c>
      <c r="U12" s="5">
        <v>61</v>
      </c>
      <c r="V12" s="5">
        <v>2124</v>
      </c>
      <c r="W12" s="5">
        <v>2031</v>
      </c>
      <c r="X12" s="6">
        <v>43659</v>
      </c>
      <c r="Y12" s="5">
        <v>2</v>
      </c>
      <c r="Z12" s="5">
        <v>700018</v>
      </c>
      <c r="AA12" s="5">
        <v>13</v>
      </c>
      <c r="AB12" s="5">
        <v>3.75</v>
      </c>
      <c r="AC12" s="5">
        <v>3</v>
      </c>
      <c r="AD12" s="5">
        <v>8</v>
      </c>
      <c r="AE12" s="17">
        <f t="shared" si="7"/>
        <v>193.30249999999998</v>
      </c>
    </row>
    <row r="13" spans="1:31" x14ac:dyDescent="0.2">
      <c r="A13" s="4">
        <f t="shared" si="6"/>
        <v>6</v>
      </c>
      <c r="B13" s="5">
        <v>4</v>
      </c>
      <c r="C13" s="5">
        <v>4</v>
      </c>
      <c r="D13" s="18">
        <f t="shared" si="0"/>
        <v>86.84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3"/>
        <v>0</v>
      </c>
      <c r="K13" s="22">
        <v>10</v>
      </c>
      <c r="L13" s="5">
        <v>2</v>
      </c>
      <c r="M13" s="23">
        <f t="shared" si="2"/>
        <v>141.51999999999998</v>
      </c>
      <c r="N13" s="16">
        <v>36.75</v>
      </c>
      <c r="O13" s="24">
        <f t="shared" si="5"/>
        <v>3.4799999999999995</v>
      </c>
      <c r="P13" s="5">
        <v>1725</v>
      </c>
      <c r="Q13" s="5">
        <v>20</v>
      </c>
      <c r="R13" s="5">
        <v>16</v>
      </c>
      <c r="S13" s="5">
        <v>0</v>
      </c>
      <c r="T13" s="5">
        <v>640</v>
      </c>
      <c r="U13" s="5">
        <v>62</v>
      </c>
      <c r="V13" s="5">
        <v>2141</v>
      </c>
      <c r="W13" s="5">
        <v>2031</v>
      </c>
      <c r="X13" s="6">
        <v>43664</v>
      </c>
      <c r="Y13" s="5">
        <v>2</v>
      </c>
      <c r="Z13" s="5">
        <v>701685</v>
      </c>
      <c r="AA13" s="5">
        <v>12</v>
      </c>
      <c r="AB13" s="5">
        <v>0</v>
      </c>
      <c r="AC13" s="5">
        <v>2</v>
      </c>
      <c r="AD13" s="5">
        <v>6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4</v>
      </c>
      <c r="C14" s="5">
        <v>4</v>
      </c>
      <c r="D14" s="18">
        <f t="shared" si="0"/>
        <v>86.84</v>
      </c>
      <c r="E14" s="22">
        <v>11</v>
      </c>
      <c r="F14" s="22">
        <v>9</v>
      </c>
      <c r="G14" s="18">
        <f t="shared" si="1"/>
        <v>235.47</v>
      </c>
      <c r="H14" s="3"/>
      <c r="I14" s="5"/>
      <c r="J14" s="18">
        <f t="shared" si="3"/>
        <v>0</v>
      </c>
      <c r="K14" s="22">
        <v>10</v>
      </c>
      <c r="L14" s="5">
        <v>6</v>
      </c>
      <c r="M14" s="23">
        <f t="shared" si="2"/>
        <v>146.16</v>
      </c>
      <c r="N14" s="16">
        <f t="shared" si="4"/>
        <v>38.410000000000025</v>
      </c>
      <c r="O14" s="24">
        <f t="shared" si="5"/>
        <v>4.6399999999999997</v>
      </c>
      <c r="P14" s="5">
        <v>1725</v>
      </c>
      <c r="Q14" s="5">
        <v>20</v>
      </c>
      <c r="R14" s="5">
        <v>16</v>
      </c>
      <c r="S14" s="5">
        <v>0</v>
      </c>
      <c r="T14" s="5">
        <v>640</v>
      </c>
      <c r="U14" s="5">
        <v>61</v>
      </c>
      <c r="V14" s="5">
        <v>2124</v>
      </c>
      <c r="W14" s="5">
        <v>2025</v>
      </c>
      <c r="X14" s="6">
        <v>43671</v>
      </c>
      <c r="Y14" s="5">
        <v>2</v>
      </c>
      <c r="Z14" s="5">
        <v>703826</v>
      </c>
      <c r="AA14" s="5">
        <v>15</v>
      </c>
      <c r="AB14" s="5">
        <v>10</v>
      </c>
      <c r="AC14" s="5">
        <v>6</v>
      </c>
      <c r="AD14" s="5">
        <v>4</v>
      </c>
      <c r="AE14" s="17">
        <f t="shared" si="7"/>
        <v>190.38000000000002</v>
      </c>
    </row>
    <row r="15" spans="1:31" x14ac:dyDescent="0.2">
      <c r="A15" s="4">
        <f t="shared" si="6"/>
        <v>8</v>
      </c>
      <c r="B15" s="5">
        <v>4</v>
      </c>
      <c r="C15" s="5">
        <v>4</v>
      </c>
      <c r="D15" s="18">
        <f t="shared" si="0"/>
        <v>86.84</v>
      </c>
      <c r="E15" s="22">
        <v>13</v>
      </c>
      <c r="F15" s="22">
        <v>8</v>
      </c>
      <c r="G15" s="18">
        <f t="shared" si="1"/>
        <v>273.88</v>
      </c>
      <c r="H15" s="3"/>
      <c r="I15" s="5"/>
      <c r="J15" s="18">
        <f t="shared" si="3"/>
        <v>0</v>
      </c>
      <c r="K15" s="22">
        <v>10</v>
      </c>
      <c r="L15" s="5">
        <v>9</v>
      </c>
      <c r="M15" s="23">
        <f t="shared" si="2"/>
        <v>149.63999999999999</v>
      </c>
      <c r="N15" s="16">
        <f t="shared" si="4"/>
        <v>38.410000000000025</v>
      </c>
      <c r="O15" s="24">
        <f t="shared" si="5"/>
        <v>3.4799999999999995</v>
      </c>
      <c r="P15" s="5">
        <v>1700</v>
      </c>
      <c r="Q15" s="5">
        <v>20</v>
      </c>
      <c r="R15" s="5">
        <v>16</v>
      </c>
      <c r="S15" s="5">
        <v>0</v>
      </c>
      <c r="T15" s="5">
        <v>640</v>
      </c>
      <c r="U15" s="5">
        <v>60</v>
      </c>
      <c r="V15" s="5">
        <v>2107</v>
      </c>
      <c r="W15" s="5">
        <v>2020</v>
      </c>
      <c r="X15" s="6">
        <v>43676</v>
      </c>
      <c r="Y15" s="5">
        <v>2</v>
      </c>
      <c r="Z15" s="5">
        <v>705564</v>
      </c>
      <c r="AA15" s="5">
        <v>14</v>
      </c>
      <c r="AB15" s="5">
        <v>0</v>
      </c>
      <c r="AC15" s="5">
        <v>4</v>
      </c>
      <c r="AD15" s="5">
        <v>4</v>
      </c>
      <c r="AE15" s="17">
        <f t="shared" si="7"/>
        <v>193.72</v>
      </c>
    </row>
    <row r="16" spans="1:31" x14ac:dyDescent="0.2">
      <c r="A16" s="4">
        <f t="shared" si="6"/>
        <v>9</v>
      </c>
      <c r="B16" s="5">
        <v>4</v>
      </c>
      <c r="C16" s="5">
        <v>4</v>
      </c>
      <c r="D16" s="18">
        <f t="shared" si="0"/>
        <v>86.84</v>
      </c>
      <c r="E16" s="22">
        <v>15</v>
      </c>
      <c r="F16" s="22">
        <v>6</v>
      </c>
      <c r="G16" s="18">
        <f t="shared" si="1"/>
        <v>310.62</v>
      </c>
      <c r="H16" s="3"/>
      <c r="I16" s="5"/>
      <c r="J16" s="18">
        <f t="shared" si="3"/>
        <v>0</v>
      </c>
      <c r="K16" s="22">
        <v>11</v>
      </c>
      <c r="L16" s="5">
        <v>1</v>
      </c>
      <c r="M16" s="23">
        <f t="shared" si="2"/>
        <v>154.28</v>
      </c>
      <c r="N16" s="16">
        <f t="shared" si="4"/>
        <v>36.740000000000009</v>
      </c>
      <c r="O16" s="24">
        <f t="shared" si="5"/>
        <v>4.6399999999999997</v>
      </c>
      <c r="P16" s="5">
        <v>1700</v>
      </c>
      <c r="Q16" s="5">
        <v>20</v>
      </c>
      <c r="R16" s="5">
        <v>16</v>
      </c>
      <c r="S16" s="5">
        <v>0</v>
      </c>
      <c r="T16" s="5">
        <v>640</v>
      </c>
      <c r="U16" s="5">
        <v>60</v>
      </c>
      <c r="V16" s="5">
        <v>2107</v>
      </c>
      <c r="W16" s="5">
        <v>2010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4</v>
      </c>
      <c r="D17" s="18">
        <f t="shared" si="0"/>
        <v>86.84</v>
      </c>
      <c r="E17" s="22">
        <v>7</v>
      </c>
      <c r="F17" s="22">
        <v>8</v>
      </c>
      <c r="G17" s="18">
        <f t="shared" si="1"/>
        <v>153.63999999999999</v>
      </c>
      <c r="H17" s="3"/>
      <c r="I17" s="5"/>
      <c r="J17" s="18">
        <f t="shared" si="3"/>
        <v>0</v>
      </c>
      <c r="K17" s="22">
        <v>11</v>
      </c>
      <c r="L17" s="5">
        <v>4</v>
      </c>
      <c r="M17" s="23">
        <f t="shared" si="2"/>
        <v>157.76</v>
      </c>
      <c r="N17" s="16">
        <v>36.74</v>
      </c>
      <c r="O17" s="24">
        <f t="shared" si="5"/>
        <v>3.4799999999999995</v>
      </c>
      <c r="P17" s="5">
        <v>1700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2001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4</v>
      </c>
      <c r="D18" s="18">
        <f t="shared" si="0"/>
        <v>86.84</v>
      </c>
      <c r="E18" s="22">
        <v>9</v>
      </c>
      <c r="F18" s="22">
        <v>5</v>
      </c>
      <c r="G18" s="18">
        <f t="shared" si="1"/>
        <v>188.70999999999998</v>
      </c>
      <c r="H18" s="3"/>
      <c r="I18" s="5"/>
      <c r="J18" s="18">
        <f t="shared" si="3"/>
        <v>0</v>
      </c>
      <c r="K18" s="22">
        <v>11</v>
      </c>
      <c r="L18" s="5">
        <v>7</v>
      </c>
      <c r="M18" s="23">
        <f t="shared" si="2"/>
        <v>161.23999999999998</v>
      </c>
      <c r="N18" s="16">
        <f t="shared" si="4"/>
        <v>35.069999999999965</v>
      </c>
      <c r="O18" s="24">
        <f t="shared" si="5"/>
        <v>3.4799999999999995</v>
      </c>
      <c r="P18" s="5">
        <v>1725</v>
      </c>
      <c r="Q18" s="5">
        <v>20</v>
      </c>
      <c r="R18" s="5">
        <v>16</v>
      </c>
      <c r="S18" s="5">
        <v>0</v>
      </c>
      <c r="T18" s="5">
        <v>640</v>
      </c>
      <c r="U18" s="5">
        <v>58</v>
      </c>
      <c r="V18" s="5">
        <v>2071</v>
      </c>
      <c r="W18" s="5">
        <v>1967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4</v>
      </c>
      <c r="D19" s="18">
        <f t="shared" si="0"/>
        <v>86.84</v>
      </c>
      <c r="E19" s="22">
        <v>11</v>
      </c>
      <c r="F19" s="22">
        <v>3</v>
      </c>
      <c r="G19" s="18">
        <f t="shared" si="1"/>
        <v>225.45</v>
      </c>
      <c r="H19" s="3"/>
      <c r="I19" s="5"/>
      <c r="J19" s="18">
        <f t="shared" si="3"/>
        <v>0</v>
      </c>
      <c r="K19" s="22">
        <v>3</v>
      </c>
      <c r="L19" s="5">
        <v>6</v>
      </c>
      <c r="M19" s="23">
        <f t="shared" si="2"/>
        <v>48.72</v>
      </c>
      <c r="N19" s="16">
        <f t="shared" si="4"/>
        <v>36.740000000000009</v>
      </c>
      <c r="O19" s="24">
        <v>3.48</v>
      </c>
      <c r="P19" s="5">
        <v>1700</v>
      </c>
      <c r="Q19" s="5">
        <v>20</v>
      </c>
      <c r="R19" s="5">
        <v>16</v>
      </c>
      <c r="S19" s="5">
        <v>0</v>
      </c>
      <c r="T19" s="5">
        <v>650</v>
      </c>
      <c r="U19" s="5">
        <v>59</v>
      </c>
      <c r="V19" s="5">
        <v>2105</v>
      </c>
      <c r="W19" s="5">
        <v>2039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4</v>
      </c>
      <c r="D20" s="18">
        <f t="shared" si="0"/>
        <v>86.84</v>
      </c>
      <c r="E20" s="22">
        <v>13</v>
      </c>
      <c r="F20" s="22">
        <v>3</v>
      </c>
      <c r="G20" s="18">
        <f t="shared" si="1"/>
        <v>265.52999999999997</v>
      </c>
      <c r="H20" s="3"/>
      <c r="I20" s="5"/>
      <c r="J20" s="18">
        <f t="shared" si="3"/>
        <v>0</v>
      </c>
      <c r="K20" s="22">
        <v>3</v>
      </c>
      <c r="L20" s="5">
        <v>9</v>
      </c>
      <c r="M20" s="23">
        <f t="shared" si="2"/>
        <v>52.199999999999996</v>
      </c>
      <c r="N20" s="16">
        <f t="shared" si="4"/>
        <v>40.080000000000041</v>
      </c>
      <c r="O20" s="24">
        <f t="shared" si="5"/>
        <v>3.4799999999999995</v>
      </c>
      <c r="P20" s="5">
        <v>1700</v>
      </c>
      <c r="Q20" s="5">
        <v>20</v>
      </c>
      <c r="R20" s="5">
        <v>16</v>
      </c>
      <c r="S20" s="5">
        <v>0</v>
      </c>
      <c r="T20" s="5">
        <v>650</v>
      </c>
      <c r="U20" s="5">
        <v>59</v>
      </c>
      <c r="V20" s="5">
        <v>2105</v>
      </c>
      <c r="W20" s="13">
        <v>2038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1343.9325000000001</v>
      </c>
    </row>
    <row r="21" spans="1:31" x14ac:dyDescent="0.2">
      <c r="A21" s="4">
        <f t="shared" si="6"/>
        <v>14</v>
      </c>
      <c r="B21" s="5">
        <v>4</v>
      </c>
      <c r="C21" s="5">
        <v>4</v>
      </c>
      <c r="D21" s="18">
        <f t="shared" si="0"/>
        <v>86.84</v>
      </c>
      <c r="E21" s="22">
        <v>5</v>
      </c>
      <c r="F21" s="22">
        <v>5</v>
      </c>
      <c r="G21" s="18">
        <f t="shared" si="1"/>
        <v>108.55</v>
      </c>
      <c r="H21" s="3"/>
      <c r="I21" s="5"/>
      <c r="J21" s="18">
        <f t="shared" si="3"/>
        <v>0</v>
      </c>
      <c r="K21" s="22">
        <v>4</v>
      </c>
      <c r="L21" s="5">
        <v>0</v>
      </c>
      <c r="M21" s="23">
        <f t="shared" si="2"/>
        <v>55.679999999999993</v>
      </c>
      <c r="N21" s="16">
        <v>40.08</v>
      </c>
      <c r="O21" s="24">
        <f t="shared" si="5"/>
        <v>3.4799999999999995</v>
      </c>
      <c r="P21" s="5">
        <v>1700</v>
      </c>
      <c r="Q21" s="5">
        <v>20</v>
      </c>
      <c r="R21" s="5">
        <v>16</v>
      </c>
      <c r="S21" s="7">
        <v>0</v>
      </c>
      <c r="T21" s="5">
        <v>650</v>
      </c>
      <c r="U21" s="5">
        <v>59</v>
      </c>
      <c r="V21" s="5">
        <v>2105</v>
      </c>
      <c r="W21" s="5">
        <v>2031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4</v>
      </c>
      <c r="C22" s="5">
        <v>4</v>
      </c>
      <c r="D22" s="18">
        <f t="shared" si="0"/>
        <v>86.84</v>
      </c>
      <c r="E22" s="22">
        <v>7</v>
      </c>
      <c r="F22" s="22">
        <v>4</v>
      </c>
      <c r="G22" s="18">
        <f t="shared" si="1"/>
        <v>146.95999999999998</v>
      </c>
      <c r="H22" s="3"/>
      <c r="I22" s="5"/>
      <c r="J22" s="18">
        <f t="shared" si="3"/>
        <v>0</v>
      </c>
      <c r="K22" s="22">
        <v>4</v>
      </c>
      <c r="L22" s="5">
        <v>4</v>
      </c>
      <c r="M22" s="23">
        <f t="shared" si="2"/>
        <v>60.319999999999993</v>
      </c>
      <c r="N22" s="16">
        <f t="shared" si="4"/>
        <v>38.409999999999997</v>
      </c>
      <c r="O22" s="24">
        <f t="shared" si="5"/>
        <v>4.6399999999999997</v>
      </c>
      <c r="P22" s="5">
        <v>1700</v>
      </c>
      <c r="Q22" s="5">
        <v>20</v>
      </c>
      <c r="R22" s="5">
        <v>16</v>
      </c>
      <c r="S22" s="5">
        <v>0</v>
      </c>
      <c r="T22" s="5">
        <v>650</v>
      </c>
      <c r="U22" s="5">
        <v>59</v>
      </c>
      <c r="V22" s="5">
        <v>2105</v>
      </c>
      <c r="W22" s="5">
        <v>2026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4</v>
      </c>
      <c r="D23" s="18">
        <f t="shared" si="0"/>
        <v>86.84</v>
      </c>
      <c r="E23" s="22">
        <v>9</v>
      </c>
      <c r="F23" s="22">
        <v>4</v>
      </c>
      <c r="G23" s="18">
        <f t="shared" si="1"/>
        <v>187.04</v>
      </c>
      <c r="H23" s="3"/>
      <c r="I23" s="5"/>
      <c r="J23" s="18">
        <f t="shared" si="3"/>
        <v>0</v>
      </c>
      <c r="K23" s="22">
        <v>4</v>
      </c>
      <c r="L23" s="5">
        <v>7</v>
      </c>
      <c r="M23" s="23">
        <f t="shared" si="2"/>
        <v>63.8</v>
      </c>
      <c r="N23" s="16">
        <f>IF(B23=0,0,(D23+G23)-(D22+G22))</f>
        <v>40.080000000000013</v>
      </c>
      <c r="O23" s="24">
        <f t="shared" si="5"/>
        <v>3.4799999999999995</v>
      </c>
      <c r="P23" s="5">
        <v>1700</v>
      </c>
      <c r="Q23" s="5">
        <v>20</v>
      </c>
      <c r="R23" s="5">
        <v>16</v>
      </c>
      <c r="S23" s="5">
        <v>0</v>
      </c>
      <c r="T23" s="5">
        <v>630</v>
      </c>
      <c r="U23" s="5">
        <v>62</v>
      </c>
      <c r="V23" s="5">
        <v>2125</v>
      </c>
      <c r="W23" s="5">
        <v>2023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4</v>
      </c>
      <c r="D24" s="18">
        <f t="shared" si="0"/>
        <v>86.84</v>
      </c>
      <c r="E24" s="22">
        <v>11</v>
      </c>
      <c r="F24" s="22">
        <v>2</v>
      </c>
      <c r="G24" s="18">
        <f t="shared" si="1"/>
        <v>223.78</v>
      </c>
      <c r="H24" s="3"/>
      <c r="I24" s="5"/>
      <c r="J24" s="18">
        <f t="shared" si="3"/>
        <v>0</v>
      </c>
      <c r="K24" s="22">
        <v>4</v>
      </c>
      <c r="L24" s="5">
        <v>10</v>
      </c>
      <c r="M24" s="23">
        <f t="shared" si="2"/>
        <v>67.28</v>
      </c>
      <c r="N24" s="16">
        <f t="shared" ref="N24:N30" si="8">IF(B24=0,0,(D24+G24)-(D23+G23))</f>
        <v>36.740000000000009</v>
      </c>
      <c r="O24" s="24">
        <f t="shared" si="5"/>
        <v>3.4799999999999995</v>
      </c>
      <c r="P24" s="5">
        <v>1675</v>
      </c>
      <c r="Q24" s="5">
        <v>20</v>
      </c>
      <c r="R24" s="5">
        <v>16</v>
      </c>
      <c r="S24" s="5">
        <v>0</v>
      </c>
      <c r="T24" s="5">
        <v>590</v>
      </c>
      <c r="U24" s="5">
        <v>65</v>
      </c>
      <c r="V24" s="5">
        <v>2105</v>
      </c>
      <c r="W24" s="5">
        <v>2010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4</v>
      </c>
      <c r="D25" s="18">
        <f t="shared" si="0"/>
        <v>86.84</v>
      </c>
      <c r="E25" s="22">
        <v>3</v>
      </c>
      <c r="F25" s="22">
        <v>2</v>
      </c>
      <c r="G25" s="18">
        <f t="shared" si="1"/>
        <v>63.459999999999994</v>
      </c>
      <c r="H25" s="3"/>
      <c r="I25" s="5"/>
      <c r="J25" s="18">
        <f t="shared" si="3"/>
        <v>0</v>
      </c>
      <c r="K25" s="22">
        <v>5</v>
      </c>
      <c r="L25" s="5">
        <v>1</v>
      </c>
      <c r="M25" s="23">
        <f t="shared" si="2"/>
        <v>70.759999999999991</v>
      </c>
      <c r="N25" s="16">
        <v>30.06</v>
      </c>
      <c r="O25" s="24">
        <f t="shared" si="5"/>
        <v>3.4799999999999995</v>
      </c>
      <c r="P25" s="5">
        <v>1675</v>
      </c>
      <c r="Q25" s="5">
        <v>20</v>
      </c>
      <c r="R25" s="5">
        <v>16</v>
      </c>
      <c r="S25" s="5">
        <v>0</v>
      </c>
      <c r="T25" s="5">
        <v>630</v>
      </c>
      <c r="U25" s="5">
        <v>59</v>
      </c>
      <c r="V25" s="5">
        <v>2073</v>
      </c>
      <c r="W25" s="14">
        <v>1991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4</v>
      </c>
      <c r="C26" s="5">
        <v>4</v>
      </c>
      <c r="D26" s="18">
        <f t="shared" si="0"/>
        <v>86.84</v>
      </c>
      <c r="E26" s="22">
        <v>4</v>
      </c>
      <c r="F26" s="22">
        <v>11</v>
      </c>
      <c r="G26" s="18">
        <f t="shared" si="1"/>
        <v>98.53</v>
      </c>
      <c r="H26" s="3"/>
      <c r="I26" s="5"/>
      <c r="J26" s="18">
        <f t="shared" si="3"/>
        <v>0</v>
      </c>
      <c r="K26" s="22">
        <v>5</v>
      </c>
      <c r="L26" s="5">
        <v>4</v>
      </c>
      <c r="M26" s="23">
        <f t="shared" si="2"/>
        <v>74.239999999999995</v>
      </c>
      <c r="N26" s="16">
        <f t="shared" si="8"/>
        <v>35.069999999999993</v>
      </c>
      <c r="O26" s="24">
        <f t="shared" si="5"/>
        <v>3.4799999999999995</v>
      </c>
      <c r="P26" s="5">
        <v>1675</v>
      </c>
      <c r="Q26" s="5">
        <v>20</v>
      </c>
      <c r="R26" s="5">
        <v>16</v>
      </c>
      <c r="S26" s="5">
        <v>0</v>
      </c>
      <c r="T26" s="5">
        <v>630</v>
      </c>
      <c r="U26" s="5">
        <v>59</v>
      </c>
      <c r="V26" s="5">
        <v>2073</v>
      </c>
      <c r="W26" s="5">
        <v>2000</v>
      </c>
      <c r="X26" s="64" t="s">
        <v>28</v>
      </c>
      <c r="Y26" s="64"/>
      <c r="Z26" s="64"/>
      <c r="AA26" s="64"/>
      <c r="AB26" s="64"/>
      <c r="AC26" s="64"/>
      <c r="AD26" s="65">
        <f>D38+G38+J38</f>
        <v>203.74</v>
      </c>
      <c r="AE26" s="65"/>
    </row>
    <row r="27" spans="1:31" x14ac:dyDescent="0.2">
      <c r="A27" s="4">
        <f t="shared" si="6"/>
        <v>20</v>
      </c>
      <c r="B27" s="5">
        <v>4</v>
      </c>
      <c r="C27" s="5">
        <v>4</v>
      </c>
      <c r="D27" s="18">
        <f t="shared" si="0"/>
        <v>86.84</v>
      </c>
      <c r="E27" s="22">
        <v>6</v>
      </c>
      <c r="F27" s="22">
        <v>8</v>
      </c>
      <c r="G27" s="18">
        <f t="shared" si="1"/>
        <v>133.6</v>
      </c>
      <c r="H27" s="3"/>
      <c r="I27" s="5"/>
      <c r="J27" s="18">
        <f t="shared" si="3"/>
        <v>0</v>
      </c>
      <c r="K27" s="22">
        <v>5</v>
      </c>
      <c r="L27" s="5">
        <v>7</v>
      </c>
      <c r="M27" s="23">
        <f t="shared" si="2"/>
        <v>77.72</v>
      </c>
      <c r="N27" s="16">
        <f>IF(B27=0,0,(D27+G27)-(D26+G26))</f>
        <v>35.069999999999993</v>
      </c>
      <c r="O27" s="24">
        <f t="shared" si="5"/>
        <v>3.4799999999999995</v>
      </c>
      <c r="P27" s="5">
        <v>1675</v>
      </c>
      <c r="Q27" s="5">
        <v>20</v>
      </c>
      <c r="R27" s="5">
        <v>16</v>
      </c>
      <c r="S27" s="5">
        <v>0</v>
      </c>
      <c r="T27" s="5">
        <v>630</v>
      </c>
      <c r="U27" s="5">
        <v>59</v>
      </c>
      <c r="V27" s="5">
        <v>2073</v>
      </c>
      <c r="W27" s="5">
        <v>1995</v>
      </c>
      <c r="X27" s="66" t="s">
        <v>10</v>
      </c>
      <c r="Y27" s="66"/>
      <c r="Z27" s="66"/>
      <c r="AA27" s="66"/>
      <c r="AB27" s="66"/>
      <c r="AC27" s="66"/>
      <c r="AD27" s="67">
        <f>AE20</f>
        <v>1343.9325000000001</v>
      </c>
      <c r="AE27" s="67"/>
    </row>
    <row r="28" spans="1:31" x14ac:dyDescent="0.2">
      <c r="A28" s="4">
        <f t="shared" si="6"/>
        <v>21</v>
      </c>
      <c r="B28" s="5">
        <v>4</v>
      </c>
      <c r="C28" s="5">
        <v>4</v>
      </c>
      <c r="D28" s="18">
        <f t="shared" si="0"/>
        <v>86.84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5</v>
      </c>
      <c r="L28" s="5">
        <v>10</v>
      </c>
      <c r="M28" s="23">
        <f t="shared" si="2"/>
        <v>81.199999999999989</v>
      </c>
      <c r="N28" s="16">
        <f t="shared" si="8"/>
        <v>33.400000000000006</v>
      </c>
      <c r="O28" s="24">
        <f t="shared" si="5"/>
        <v>3.4799999999999995</v>
      </c>
      <c r="P28" s="5">
        <v>1650</v>
      </c>
      <c r="Q28" s="5">
        <v>20</v>
      </c>
      <c r="R28" s="5">
        <v>16</v>
      </c>
      <c r="S28" s="5">
        <v>0</v>
      </c>
      <c r="T28" s="5">
        <v>640</v>
      </c>
      <c r="U28" s="5">
        <v>58</v>
      </c>
      <c r="V28" s="5">
        <v>2071</v>
      </c>
      <c r="W28" s="5">
        <v>1980</v>
      </c>
      <c r="X28" s="66" t="s">
        <v>29</v>
      </c>
      <c r="Y28" s="66"/>
      <c r="Z28" s="66"/>
      <c r="AA28" s="66"/>
      <c r="AB28" s="66"/>
      <c r="AC28" s="66"/>
      <c r="AD28" s="67">
        <f>D8+G8+J8</f>
        <v>475.95</v>
      </c>
      <c r="AE28" s="67"/>
    </row>
    <row r="29" spans="1:31" x14ac:dyDescent="0.2">
      <c r="A29" s="4">
        <f t="shared" si="6"/>
        <v>22</v>
      </c>
      <c r="B29" s="5">
        <v>4</v>
      </c>
      <c r="C29" s="5">
        <v>4</v>
      </c>
      <c r="D29" s="18">
        <f t="shared" si="0"/>
        <v>86.84</v>
      </c>
      <c r="E29" s="22">
        <v>10</v>
      </c>
      <c r="F29" s="22">
        <v>0</v>
      </c>
      <c r="G29" s="18">
        <f t="shared" si="1"/>
        <v>200.39999999999998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2"/>
        <v>84.679999999999993</v>
      </c>
      <c r="N29" s="16">
        <f t="shared" si="8"/>
        <v>33.400000000000006</v>
      </c>
      <c r="O29" s="24">
        <f t="shared" si="5"/>
        <v>3.4799999999999995</v>
      </c>
      <c r="P29" s="5">
        <v>1675</v>
      </c>
      <c r="Q29" s="5">
        <v>20</v>
      </c>
      <c r="R29" s="5">
        <v>16</v>
      </c>
      <c r="S29" s="5">
        <v>0</v>
      </c>
      <c r="T29" s="5">
        <v>640</v>
      </c>
      <c r="U29" s="5">
        <v>58</v>
      </c>
      <c r="V29" s="5">
        <v>2071</v>
      </c>
      <c r="W29" s="5">
        <v>1950</v>
      </c>
      <c r="X29" s="66" t="s">
        <v>8</v>
      </c>
      <c r="Y29" s="66"/>
      <c r="Z29" s="66"/>
      <c r="AA29" s="66"/>
      <c r="AB29" s="66"/>
      <c r="AC29" s="66"/>
      <c r="AD29" s="67">
        <f>AD26+AD27-AD28</f>
        <v>1071.7225000000001</v>
      </c>
      <c r="AE29" s="67"/>
    </row>
    <row r="30" spans="1:31" x14ac:dyDescent="0.2">
      <c r="A30" s="4">
        <f t="shared" si="6"/>
        <v>23</v>
      </c>
      <c r="B30" s="5">
        <v>4</v>
      </c>
      <c r="C30" s="5">
        <v>4</v>
      </c>
      <c r="D30" s="18">
        <f t="shared" si="0"/>
        <v>86.84</v>
      </c>
      <c r="E30" s="22">
        <v>11</v>
      </c>
      <c r="F30" s="22">
        <v>8</v>
      </c>
      <c r="G30" s="18">
        <f t="shared" si="1"/>
        <v>233.79999999999998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2"/>
        <v>87</v>
      </c>
      <c r="N30" s="16">
        <f t="shared" si="8"/>
        <v>33.399999999999977</v>
      </c>
      <c r="O30" s="24">
        <f t="shared" si="5"/>
        <v>2.3199999999999998</v>
      </c>
      <c r="P30" s="5">
        <v>1675</v>
      </c>
      <c r="Q30" s="5">
        <v>20</v>
      </c>
      <c r="R30" s="5">
        <v>16</v>
      </c>
      <c r="S30" s="5">
        <v>0</v>
      </c>
      <c r="T30" s="5">
        <v>630</v>
      </c>
      <c r="U30" s="5">
        <v>59</v>
      </c>
      <c r="V30" s="5">
        <v>2073</v>
      </c>
      <c r="W30" s="5">
        <v>1999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4</v>
      </c>
      <c r="C31" s="5">
        <v>4</v>
      </c>
      <c r="D31" s="18">
        <f t="shared" si="0"/>
        <v>86.84</v>
      </c>
      <c r="E31" s="22">
        <v>13</v>
      </c>
      <c r="F31" s="22">
        <v>5</v>
      </c>
      <c r="G31" s="18">
        <f t="shared" si="1"/>
        <v>268.87</v>
      </c>
      <c r="H31" s="3"/>
      <c r="I31" s="5"/>
      <c r="J31" s="18">
        <f t="shared" si="3"/>
        <v>0</v>
      </c>
      <c r="K31" s="22">
        <v>6</v>
      </c>
      <c r="L31" s="5">
        <v>5</v>
      </c>
      <c r="M31" s="23">
        <f t="shared" si="2"/>
        <v>89.32</v>
      </c>
      <c r="N31" s="16">
        <f>IF(B31=0,0,(D31+G31)-(D30+G30))</f>
        <v>35.07000000000005</v>
      </c>
      <c r="O31" s="24">
        <f t="shared" si="5"/>
        <v>2.3199999999999998</v>
      </c>
      <c r="P31" s="5">
        <v>1675</v>
      </c>
      <c r="Q31" s="5">
        <v>20</v>
      </c>
      <c r="R31" s="5">
        <v>16</v>
      </c>
      <c r="S31" s="5">
        <v>0</v>
      </c>
      <c r="T31" s="5">
        <v>630</v>
      </c>
      <c r="U31" s="5">
        <v>59</v>
      </c>
      <c r="V31" s="5">
        <v>2073</v>
      </c>
      <c r="W31" s="5">
        <v>1998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4</v>
      </c>
      <c r="C32" s="5">
        <v>4</v>
      </c>
      <c r="D32" s="18">
        <f t="shared" si="0"/>
        <v>86.84</v>
      </c>
      <c r="E32" s="22">
        <v>15</v>
      </c>
      <c r="F32" s="22">
        <v>1</v>
      </c>
      <c r="G32" s="18">
        <f t="shared" si="1"/>
        <v>302.27</v>
      </c>
      <c r="H32" s="3"/>
      <c r="I32" s="5"/>
      <c r="J32" s="18">
        <f t="shared" si="3"/>
        <v>0</v>
      </c>
      <c r="K32" s="22">
        <v>6</v>
      </c>
      <c r="L32" s="5">
        <v>8</v>
      </c>
      <c r="M32" s="23">
        <f t="shared" si="2"/>
        <v>92.8</v>
      </c>
      <c r="N32" s="16">
        <f>IF(B32=0,0,(D32+G32)-(D31+G31))</f>
        <v>33.399999999999977</v>
      </c>
      <c r="O32" s="24">
        <f t="shared" si="5"/>
        <v>3.4799999999999995</v>
      </c>
      <c r="P32" s="5">
        <v>1650</v>
      </c>
      <c r="Q32" s="5">
        <v>20</v>
      </c>
      <c r="R32" s="5">
        <v>16</v>
      </c>
      <c r="S32" s="5">
        <v>0</v>
      </c>
      <c r="T32" s="5">
        <v>630</v>
      </c>
      <c r="U32" s="5">
        <v>58</v>
      </c>
      <c r="V32" s="5">
        <v>2055</v>
      </c>
      <c r="W32" s="5">
        <v>1993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4</v>
      </c>
      <c r="C33" s="5">
        <v>4</v>
      </c>
      <c r="D33" s="18">
        <f t="shared" si="0"/>
        <v>86.84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6</v>
      </c>
      <c r="L33" s="5">
        <v>10</v>
      </c>
      <c r="M33" s="23">
        <f t="shared" si="2"/>
        <v>95.11999999999999</v>
      </c>
      <c r="N33" s="16">
        <v>36.56</v>
      </c>
      <c r="O33" s="24">
        <f t="shared" si="5"/>
        <v>2.3199999999999998</v>
      </c>
      <c r="P33" s="5">
        <v>1650</v>
      </c>
      <c r="Q33" s="5">
        <v>20</v>
      </c>
      <c r="R33" s="5">
        <v>16</v>
      </c>
      <c r="S33" s="5">
        <v>0</v>
      </c>
      <c r="T33" s="5">
        <v>630</v>
      </c>
      <c r="U33" s="5">
        <v>56</v>
      </c>
      <c r="V33" s="5">
        <v>2019</v>
      </c>
      <c r="W33" s="5">
        <v>1930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4</v>
      </c>
      <c r="D34" s="18">
        <f t="shared" si="0"/>
        <v>86.84</v>
      </c>
      <c r="E34" s="22">
        <v>9</v>
      </c>
      <c r="F34" s="22">
        <v>2</v>
      </c>
      <c r="G34" s="18">
        <f t="shared" si="1"/>
        <v>183.7</v>
      </c>
      <c r="H34" s="3"/>
      <c r="I34" s="5"/>
      <c r="J34" s="18">
        <f t="shared" si="3"/>
        <v>0</v>
      </c>
      <c r="K34" s="22">
        <v>7</v>
      </c>
      <c r="L34" s="5">
        <v>1</v>
      </c>
      <c r="M34" s="23">
        <f t="shared" si="2"/>
        <v>98.6</v>
      </c>
      <c r="N34" s="16">
        <f t="shared" ref="N34:N39" si="9">IF(B34=0,0,(D34+G34)-(D33+G33))</f>
        <v>36.739999999999981</v>
      </c>
      <c r="O34" s="24">
        <f t="shared" si="5"/>
        <v>3.4799999999999995</v>
      </c>
      <c r="P34" s="5">
        <v>1650</v>
      </c>
      <c r="Q34" s="5">
        <v>20</v>
      </c>
      <c r="R34" s="5">
        <v>16</v>
      </c>
      <c r="S34" s="5">
        <v>0</v>
      </c>
      <c r="T34" s="5">
        <v>640</v>
      </c>
      <c r="U34" s="5">
        <v>61</v>
      </c>
      <c r="V34" s="5">
        <v>2124</v>
      </c>
      <c r="W34" s="5">
        <v>2029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4</v>
      </c>
      <c r="D35" s="18">
        <f t="shared" si="0"/>
        <v>86.84</v>
      </c>
      <c r="E35" s="22">
        <v>10</v>
      </c>
      <c r="F35" s="22">
        <v>11</v>
      </c>
      <c r="G35" s="18">
        <f t="shared" si="1"/>
        <v>218.76999999999998</v>
      </c>
      <c r="H35" s="3"/>
      <c r="I35" s="5"/>
      <c r="J35" s="18">
        <f t="shared" si="3"/>
        <v>0</v>
      </c>
      <c r="K35" s="22">
        <v>7</v>
      </c>
      <c r="L35" s="5">
        <v>4</v>
      </c>
      <c r="M35" s="23">
        <f t="shared" si="2"/>
        <v>102.08</v>
      </c>
      <c r="N35" s="16">
        <f t="shared" si="9"/>
        <v>35.07000000000005</v>
      </c>
      <c r="O35" s="24">
        <f t="shared" si="5"/>
        <v>3.4799999999999995</v>
      </c>
      <c r="P35" s="5">
        <v>1650</v>
      </c>
      <c r="Q35" s="5">
        <v>20</v>
      </c>
      <c r="R35" s="5">
        <v>16</v>
      </c>
      <c r="S35" s="5">
        <v>0</v>
      </c>
      <c r="T35" s="5">
        <v>640</v>
      </c>
      <c r="U35" s="5">
        <v>60</v>
      </c>
      <c r="V35" s="5">
        <v>2107</v>
      </c>
      <c r="W35" s="5">
        <v>2017</v>
      </c>
      <c r="X35" s="10" t="s">
        <v>36</v>
      </c>
      <c r="Y35" s="10"/>
      <c r="Z35" s="78" t="s">
        <v>66</v>
      </c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4</v>
      </c>
      <c r="D36" s="18">
        <f t="shared" si="0"/>
        <v>86.84</v>
      </c>
      <c r="E36" s="22">
        <v>12</v>
      </c>
      <c r="F36" s="22">
        <v>5</v>
      </c>
      <c r="G36" s="18">
        <f t="shared" si="1"/>
        <v>248.82999999999998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 t="shared" si="2"/>
        <v>104.39999999999999</v>
      </c>
      <c r="N36" s="16">
        <f t="shared" si="9"/>
        <v>30.059999999999945</v>
      </c>
      <c r="O36" s="24">
        <f t="shared" si="5"/>
        <v>2.3199999999999998</v>
      </c>
      <c r="P36" s="5">
        <v>1650</v>
      </c>
      <c r="Q36" s="5">
        <v>20</v>
      </c>
      <c r="R36" s="5">
        <v>16</v>
      </c>
      <c r="S36" s="5">
        <v>0</v>
      </c>
      <c r="T36" s="5">
        <v>640</v>
      </c>
      <c r="U36" s="5">
        <v>60</v>
      </c>
      <c r="V36" s="5">
        <v>2107</v>
      </c>
      <c r="W36" s="5">
        <v>2008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4</v>
      </c>
      <c r="D37" s="18">
        <f t="shared" si="0"/>
        <v>86.84</v>
      </c>
      <c r="E37" s="22">
        <v>14</v>
      </c>
      <c r="F37" s="22">
        <v>2</v>
      </c>
      <c r="G37" s="18">
        <f t="shared" si="1"/>
        <v>283.89999999999998</v>
      </c>
      <c r="H37" s="3"/>
      <c r="I37" s="5"/>
      <c r="J37" s="18">
        <f t="shared" si="3"/>
        <v>0</v>
      </c>
      <c r="K37" s="22">
        <v>7</v>
      </c>
      <c r="L37" s="5">
        <v>9</v>
      </c>
      <c r="M37" s="23">
        <f t="shared" si="2"/>
        <v>107.88</v>
      </c>
      <c r="N37" s="16">
        <f t="shared" si="9"/>
        <v>35.07000000000005</v>
      </c>
      <c r="O37" s="24">
        <f t="shared" si="5"/>
        <v>3.4799999999999995</v>
      </c>
      <c r="P37" s="5">
        <v>1650</v>
      </c>
      <c r="Q37" s="5">
        <v>20</v>
      </c>
      <c r="R37" s="5">
        <v>16</v>
      </c>
      <c r="S37" s="5">
        <v>0</v>
      </c>
      <c r="T37" s="5">
        <v>640</v>
      </c>
      <c r="U37" s="5">
        <v>60</v>
      </c>
      <c r="V37" s="5">
        <v>2107</v>
      </c>
      <c r="W37" s="5">
        <v>2013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4</v>
      </c>
      <c r="D38" s="18">
        <f t="shared" si="0"/>
        <v>86.84</v>
      </c>
      <c r="E38" s="22">
        <v>5</v>
      </c>
      <c r="F38" s="22">
        <v>10</v>
      </c>
      <c r="G38" s="18">
        <f>((+E38*12)+F38)*1.67</f>
        <v>116.89999999999999</v>
      </c>
      <c r="H38" s="3"/>
      <c r="I38" s="5"/>
      <c r="J38" s="18">
        <f t="shared" si="3"/>
        <v>0</v>
      </c>
      <c r="K38" s="22">
        <v>8</v>
      </c>
      <c r="L38" s="5">
        <v>0</v>
      </c>
      <c r="M38" s="23">
        <f t="shared" si="2"/>
        <v>111.35999999999999</v>
      </c>
      <c r="N38" s="16">
        <v>30.06</v>
      </c>
      <c r="O38" s="24">
        <f t="shared" si="5"/>
        <v>3.4799999999999995</v>
      </c>
      <c r="P38" s="5">
        <v>1650</v>
      </c>
      <c r="Q38" s="5">
        <v>20</v>
      </c>
      <c r="R38" s="5">
        <v>16</v>
      </c>
      <c r="S38" s="5">
        <v>0</v>
      </c>
      <c r="T38" s="5">
        <v>650</v>
      </c>
      <c r="U38" s="5">
        <v>58</v>
      </c>
      <c r="V38" s="5">
        <v>2087</v>
      </c>
      <c r="W38" s="5">
        <v>2004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4</v>
      </c>
      <c r="D39" s="18">
        <f t="shared" si="0"/>
        <v>86.84</v>
      </c>
      <c r="E39" s="22">
        <v>7</v>
      </c>
      <c r="F39" s="22">
        <v>4</v>
      </c>
      <c r="G39" s="18">
        <f>((+E39*12)+F39)*1.67</f>
        <v>146.95999999999998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2"/>
        <v>114.83999999999999</v>
      </c>
      <c r="N39" s="16">
        <f t="shared" si="9"/>
        <v>30.059999999999974</v>
      </c>
      <c r="O39" s="24">
        <f t="shared" si="5"/>
        <v>3.4799999999999995</v>
      </c>
      <c r="P39" s="5">
        <v>1650</v>
      </c>
      <c r="Q39" s="5">
        <v>20</v>
      </c>
      <c r="R39" s="5">
        <v>16</v>
      </c>
      <c r="S39" s="5">
        <v>0</v>
      </c>
      <c r="T39" s="5">
        <v>640</v>
      </c>
      <c r="U39" s="5">
        <v>58</v>
      </c>
      <c r="V39" s="5">
        <v>2071</v>
      </c>
      <c r="W39" s="5">
        <v>1994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1113.72</v>
      </c>
      <c r="O40" s="21">
        <f>SUM(O9:O39)</f>
        <v>107.87999999999998</v>
      </c>
      <c r="U40" s="15" t="s">
        <v>25</v>
      </c>
      <c r="V40" s="21">
        <f>SUM(V9:V39)</f>
        <v>65021</v>
      </c>
      <c r="W40" s="21">
        <f>SUM(W9:W39)</f>
        <v>62297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SUM(June!N42)</f>
        <v>1938.82</v>
      </c>
      <c r="O41" s="4">
        <f>SUM(June!O42)</f>
        <v>456.39000000000004</v>
      </c>
      <c r="Q41" t="s">
        <v>42</v>
      </c>
      <c r="V41" s="4">
        <f>SUM(June!V42)</f>
        <v>131901</v>
      </c>
      <c r="W41" s="4">
        <f>SUM(June!W42)</f>
        <v>128894</v>
      </c>
    </row>
    <row r="42" spans="1:31" x14ac:dyDescent="0.2">
      <c r="K42" t="s">
        <v>43</v>
      </c>
      <c r="N42" s="20">
        <f>N40+N41</f>
        <v>3052.54</v>
      </c>
      <c r="O42" s="20">
        <f>O40+O41</f>
        <v>564.27</v>
      </c>
      <c r="T42" t="s">
        <v>43</v>
      </c>
      <c r="V42" s="20">
        <f>V40+V41</f>
        <v>196922</v>
      </c>
      <c r="W42" s="20">
        <f>W40+W41</f>
        <v>191191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54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64" t="s">
        <v>28</v>
      </c>
      <c r="Y26" s="64"/>
      <c r="Z26" s="64"/>
      <c r="AA26" s="64"/>
      <c r="AB26" s="64"/>
      <c r="AC26" s="64"/>
      <c r="AD26" s="65">
        <f>D38+G38+J38</f>
        <v>270.53999999999996</v>
      </c>
      <c r="AE26" s="65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66" t="s">
        <v>10</v>
      </c>
      <c r="Y27" s="66"/>
      <c r="Z27" s="66"/>
      <c r="AA27" s="66"/>
      <c r="AB27" s="66"/>
      <c r="AC27" s="66"/>
      <c r="AD27" s="67">
        <f>AE20</f>
        <v>961.92000000000007</v>
      </c>
      <c r="AE27" s="67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66" t="s">
        <v>29</v>
      </c>
      <c r="Y28" s="66"/>
      <c r="Z28" s="66"/>
      <c r="AA28" s="66"/>
      <c r="AB28" s="66"/>
      <c r="AC28" s="66"/>
      <c r="AD28" s="67">
        <f>D8+G8+J8</f>
        <v>233.79999999999998</v>
      </c>
      <c r="AE28" s="67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66" t="s">
        <v>8</v>
      </c>
      <c r="Y29" s="66"/>
      <c r="Z29" s="66"/>
      <c r="AA29" s="66"/>
      <c r="AB29" s="66"/>
      <c r="AC29" s="66"/>
      <c r="AD29" s="67">
        <f>AD26+AD27-AD28</f>
        <v>998.66000000000008</v>
      </c>
      <c r="AE29" s="67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6" t="s">
        <v>67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70" t="s">
        <v>68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74" t="s">
        <v>69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SUM(July!N42)</f>
        <v>3052.54</v>
      </c>
      <c r="O41" s="4">
        <f>SUM(July!O42)</f>
        <v>564.27</v>
      </c>
      <c r="Q41" t="s">
        <v>42</v>
      </c>
      <c r="V41" s="4">
        <f>SUM(July!V42)</f>
        <v>196922</v>
      </c>
      <c r="W41" s="4">
        <f>SUM(July!W42)</f>
        <v>191191</v>
      </c>
    </row>
    <row r="42" spans="1:31" x14ac:dyDescent="0.2">
      <c r="K42" t="s">
        <v>43</v>
      </c>
      <c r="N42" s="20">
        <f>N40+N41</f>
        <v>4074.58</v>
      </c>
      <c r="O42" s="20">
        <f>O40+O41</f>
        <v>679.11</v>
      </c>
      <c r="T42" t="s">
        <v>43</v>
      </c>
      <c r="V42" s="20">
        <f>V40+V41</f>
        <v>260316</v>
      </c>
      <c r="W42" s="20">
        <f>W40+W41</f>
        <v>252076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2020-08-03T21:00:26Z</dcterms:modified>
</cp:coreProperties>
</file>