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E21D3E26-967E-433A-BEE5-031FC2BB82EE}" xr6:coauthVersionLast="45" xr6:coauthVersionMax="45" xr10:uidLastSave="{00000000-0000-0000-0000-000000000000}"/>
  <bookViews>
    <workbookView xWindow="1230" yWindow="1980" windowWidth="25620" windowHeight="13125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K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L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K28" i="24"/>
  <c r="L28" i="24"/>
  <c r="G29" i="24"/>
  <c r="G30" i="24"/>
  <c r="K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G34" i="18"/>
  <c r="G35" i="18"/>
  <c r="K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D29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31" i="8"/>
  <c r="K31" i="8"/>
  <c r="D48" i="11"/>
  <c r="D49" i="11"/>
  <c r="D32" i="8"/>
  <c r="D30" i="25"/>
  <c r="K30" i="25"/>
  <c r="D33" i="8"/>
  <c r="D34" i="8"/>
  <c r="K34" i="8"/>
  <c r="D35" i="8"/>
  <c r="D36" i="8"/>
  <c r="D37" i="8"/>
  <c r="D38" i="8"/>
  <c r="D39" i="8"/>
  <c r="D40" i="8"/>
  <c r="D31" i="23"/>
  <c r="K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K27" i="7"/>
  <c r="D30" i="30"/>
  <c r="K30" i="30"/>
  <c r="D31" i="30"/>
  <c r="L31" i="30"/>
  <c r="D32" i="30"/>
  <c r="D33" i="30"/>
  <c r="K33" i="30"/>
  <c r="D34" i="30"/>
  <c r="K34" i="30"/>
  <c r="D35" i="30"/>
  <c r="K35" i="30"/>
  <c r="D36" i="30"/>
  <c r="D37" i="30"/>
  <c r="K37" i="30"/>
  <c r="D38" i="30"/>
  <c r="K38" i="30"/>
  <c r="D39" i="3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G33" i="24"/>
  <c r="K33" i="24"/>
  <c r="G34" i="24"/>
  <c r="K34" i="24"/>
  <c r="G35" i="24"/>
  <c r="K35" i="24"/>
  <c r="G36" i="24"/>
  <c r="K36" i="24"/>
  <c r="G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9" i="8"/>
  <c r="L38" i="8"/>
  <c r="K38" i="8"/>
  <c r="G57" i="16"/>
  <c r="G56" i="16"/>
  <c r="L28" i="21"/>
  <c r="K28" i="21"/>
  <c r="J29" i="21"/>
  <c r="D30" i="29"/>
  <c r="K29" i="29"/>
  <c r="G32" i="23"/>
  <c r="G28" i="19"/>
  <c r="L27" i="19"/>
  <c r="K27" i="21"/>
  <c r="L27" i="21"/>
  <c r="G32" i="12"/>
  <c r="D29" i="22"/>
  <c r="J29" i="11"/>
  <c r="L28" i="11"/>
  <c r="K28" i="17"/>
  <c r="D29" i="17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D32" i="19"/>
  <c r="G39" i="20"/>
  <c r="J31" i="11"/>
  <c r="K30" i="11"/>
  <c r="L30" i="11"/>
  <c r="K30" i="21"/>
  <c r="J31" i="21"/>
  <c r="L30" i="21"/>
  <c r="D36" i="23"/>
  <c r="K36" i="23"/>
  <c r="G30" i="19"/>
  <c r="L29" i="19"/>
  <c r="K29" i="19"/>
  <c r="D33" i="11"/>
  <c r="D30" i="16"/>
  <c r="K29" i="16"/>
  <c r="D33" i="19"/>
  <c r="D35" i="24"/>
  <c r="K30" i="17"/>
  <c r="L30" i="17"/>
  <c r="D31" i="17"/>
  <c r="K30" i="7"/>
  <c r="D31" i="7"/>
  <c r="L30" i="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L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L32" i="17"/>
  <c r="K32" i="17"/>
  <c r="D33" i="17"/>
  <c r="L34" i="6"/>
  <c r="K34" i="6"/>
  <c r="D35" i="6"/>
  <c r="K32" i="7"/>
  <c r="D33" i="7"/>
  <c r="L32" i="7"/>
  <c r="G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41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G38" i="19"/>
  <c r="L37" i="19"/>
  <c r="K37" i="19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K55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K56" i="22"/>
  <c r="L56" i="22"/>
  <c r="L57" i="22"/>
  <c r="K57" i="22"/>
  <c r="D57" i="16"/>
  <c r="D56" i="16"/>
  <c r="L55" i="16"/>
  <c r="K55" i="16"/>
  <c r="K56" i="16"/>
  <c r="L56" i="16"/>
  <c r="G57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D45" i="23"/>
  <c r="K40" i="23"/>
  <c r="K30" i="23"/>
  <c r="D46" i="23"/>
  <c r="L46" i="23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L30" i="23"/>
  <c r="D49" i="18"/>
  <c r="D50" i="18"/>
  <c r="D51" i="18"/>
  <c r="D52" i="18"/>
  <c r="D53" i="18"/>
  <c r="D54" i="18"/>
  <c r="D55" i="18"/>
  <c r="D56" i="18"/>
  <c r="D57" i="18"/>
  <c r="K29" i="18"/>
  <c r="L28" i="25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G49" i="18"/>
  <c r="K49" i="18"/>
  <c r="G50" i="18"/>
  <c r="K50" i="18"/>
  <c r="G51" i="18"/>
  <c r="K51" i="18"/>
  <c r="G52" i="18"/>
  <c r="K52" i="18"/>
  <c r="G53" i="18"/>
  <c r="K53" i="18"/>
  <c r="G54" i="18"/>
  <c r="K54" i="18"/>
  <c r="G55" i="18"/>
  <c r="K55" i="18"/>
  <c r="G56" i="18"/>
  <c r="K56" i="18"/>
  <c r="G57" i="18"/>
  <c r="K57" i="18"/>
  <c r="L29" i="24"/>
  <c r="K29" i="24"/>
  <c r="L32" i="18"/>
  <c r="L34" i="18"/>
  <c r="K39" i="18"/>
  <c r="K33" i="18"/>
  <c r="L31" i="18"/>
  <c r="K31" i="18"/>
  <c r="K28" i="20"/>
  <c r="D36" i="25"/>
  <c r="K36" i="25"/>
  <c r="D37" i="25"/>
  <c r="L31" i="25"/>
  <c r="G52" i="24"/>
  <c r="K52" i="24"/>
  <c r="G53" i="24"/>
  <c r="J57" i="6"/>
  <c r="J56" i="6"/>
  <c r="G37" i="24"/>
  <c r="K37" i="24"/>
  <c r="G54" i="24"/>
  <c r="L55" i="19"/>
  <c r="D56" i="19"/>
  <c r="D57" i="19"/>
  <c r="K57" i="19"/>
  <c r="L57" i="19"/>
  <c r="K56" i="19"/>
  <c r="D38" i="25"/>
  <c r="K38" i="25"/>
  <c r="D39" i="25"/>
  <c r="K39" i="25"/>
  <c r="G38" i="24"/>
  <c r="K38" i="24"/>
  <c r="G55" i="24"/>
  <c r="K55" i="24"/>
  <c r="L56" i="19"/>
  <c r="L58" i="19"/>
  <c r="D40" i="25"/>
  <c r="K40" i="25"/>
  <c r="D41" i="25"/>
  <c r="K41" i="25"/>
  <c r="G39" i="24"/>
  <c r="K39" i="24"/>
  <c r="G56" i="24"/>
  <c r="D42" i="25"/>
  <c r="G40" i="24"/>
  <c r="K40" i="24"/>
  <c r="G57" i="24"/>
  <c r="D43" i="25"/>
  <c r="K43" i="25"/>
  <c r="G41" i="24"/>
  <c r="K41" i="24"/>
  <c r="D44" i="25"/>
  <c r="K44" i="25"/>
  <c r="G42" i="24"/>
  <c r="K42" i="24"/>
  <c r="D45" i="25"/>
  <c r="K45" i="25"/>
  <c r="G43" i="24"/>
  <c r="K43" i="24"/>
  <c r="D46" i="25"/>
  <c r="K46" i="25"/>
  <c r="G44" i="24"/>
  <c r="K44" i="24"/>
  <c r="G45" i="24"/>
  <c r="K45" i="24"/>
  <c r="G46" i="24"/>
  <c r="G47" i="24"/>
  <c r="K47" i="24"/>
  <c r="G48" i="24"/>
  <c r="G49" i="24"/>
  <c r="K49" i="24"/>
  <c r="G50" i="24"/>
  <c r="K50" i="24"/>
  <c r="G51" i="24"/>
  <c r="K51" i="24"/>
  <c r="L39" i="23"/>
  <c r="L43" i="23"/>
  <c r="L31" i="23"/>
  <c r="L42" i="23"/>
  <c r="L34" i="23"/>
  <c r="L36" i="23"/>
  <c r="L40" i="23"/>
  <c r="K45" i="23"/>
  <c r="K37" i="23"/>
  <c r="L35" i="23"/>
  <c r="L33" i="23"/>
  <c r="L45" i="23"/>
  <c r="L38" i="23"/>
  <c r="L32" i="23"/>
  <c r="L28" i="23"/>
  <c r="L44" i="23"/>
  <c r="K34" i="23"/>
  <c r="L36" i="18"/>
  <c r="K40" i="18"/>
  <c r="L46" i="18"/>
  <c r="L43" i="18"/>
  <c r="L37" i="18"/>
  <c r="L54" i="18"/>
  <c r="L35" i="18"/>
  <c r="L38" i="18"/>
  <c r="L39" i="18"/>
  <c r="L49" i="18"/>
  <c r="L47" i="18"/>
  <c r="L57" i="18"/>
  <c r="L44" i="18"/>
  <c r="L42" i="18"/>
  <c r="L53" i="18"/>
  <c r="L41" i="18"/>
  <c r="L52" i="18"/>
  <c r="L30" i="18"/>
  <c r="K34" i="18"/>
  <c r="K47" i="18"/>
  <c r="L50" i="18"/>
  <c r="L48" i="18"/>
  <c r="L51" i="18"/>
  <c r="L56" i="18"/>
  <c r="L45" i="18"/>
  <c r="L33" i="18"/>
  <c r="K48" i="18"/>
  <c r="L55" i="18"/>
  <c r="L29" i="20"/>
  <c r="D30" i="20"/>
  <c r="K29" i="20"/>
  <c r="K27" i="20"/>
  <c r="L28" i="20"/>
  <c r="L29" i="25"/>
  <c r="L30" i="25"/>
  <c r="L32" i="25"/>
  <c r="L43" i="25"/>
  <c r="L38" i="25"/>
  <c r="L36" i="25"/>
  <c r="L39" i="25"/>
  <c r="L33" i="25"/>
  <c r="L44" i="25"/>
  <c r="L35" i="25"/>
  <c r="L45" i="25"/>
  <c r="L37" i="25"/>
  <c r="K35" i="25"/>
  <c r="L34" i="25"/>
  <c r="K42" i="25"/>
  <c r="L41" i="25"/>
  <c r="L42" i="25"/>
  <c r="K37" i="25"/>
  <c r="K32" i="25"/>
  <c r="L40" i="25"/>
  <c r="L58" i="18"/>
  <c r="K30" i="20"/>
  <c r="D31" i="20"/>
  <c r="L30" i="20"/>
  <c r="K31" i="20"/>
  <c r="D32" i="20"/>
  <c r="L31" i="20"/>
  <c r="K32" i="20"/>
  <c r="D33" i="20"/>
  <c r="L32" i="20"/>
  <c r="K33" i="20"/>
  <c r="D34" i="20"/>
  <c r="L33" i="20"/>
  <c r="K34" i="20"/>
  <c r="D35" i="20"/>
  <c r="L34" i="20"/>
  <c r="L35" i="20"/>
  <c r="D36" i="20"/>
  <c r="K35" i="20"/>
  <c r="K36" i="20"/>
  <c r="D37" i="20"/>
  <c r="L36" i="20"/>
  <c r="L37" i="20"/>
  <c r="D38" i="20"/>
  <c r="K37" i="20"/>
  <c r="D39" i="20"/>
  <c r="K38" i="20"/>
  <c r="L38" i="20"/>
  <c r="K39" i="20"/>
  <c r="D40" i="20"/>
  <c r="L39" i="20"/>
  <c r="L40" i="20"/>
  <c r="D41" i="20"/>
  <c r="K40" i="20"/>
  <c r="K41" i="20"/>
  <c r="D42" i="20"/>
  <c r="L41" i="20"/>
  <c r="L42" i="20"/>
  <c r="D43" i="20"/>
  <c r="K42" i="20"/>
  <c r="K43" i="20"/>
  <c r="D44" i="20"/>
  <c r="L43" i="20"/>
  <c r="K44" i="20"/>
  <c r="D45" i="20"/>
  <c r="L44" i="20"/>
  <c r="K45" i="20"/>
  <c r="D46" i="20"/>
  <c r="K46" i="20"/>
  <c r="L45" i="20"/>
  <c r="D55" i="20"/>
  <c r="D57" i="20"/>
  <c r="K57" i="20"/>
  <c r="D47" i="20"/>
  <c r="L46" i="20"/>
  <c r="K55" i="20"/>
  <c r="D56" i="20"/>
  <c r="L57" i="20"/>
  <c r="K46" i="23"/>
  <c r="D47" i="23"/>
  <c r="L56" i="24"/>
  <c r="L30" i="24"/>
  <c r="K27" i="24"/>
  <c r="L57" i="24"/>
  <c r="L46" i="24"/>
  <c r="L51" i="24"/>
  <c r="L53" i="24"/>
  <c r="L52" i="24"/>
  <c r="L43" i="24"/>
  <c r="L50" i="24"/>
  <c r="L49" i="24"/>
  <c r="L45" i="24"/>
  <c r="L42" i="24"/>
  <c r="L38" i="24"/>
  <c r="L54" i="24"/>
  <c r="L48" i="24"/>
  <c r="K53" i="24"/>
  <c r="L47" i="24"/>
  <c r="L44" i="24"/>
  <c r="L40" i="24"/>
  <c r="K54" i="24"/>
  <c r="L33" i="24"/>
  <c r="K46" i="24"/>
  <c r="L41" i="24"/>
  <c r="L39" i="24"/>
  <c r="L55" i="24"/>
  <c r="L35" i="24"/>
  <c r="L34" i="24"/>
  <c r="K48" i="24"/>
  <c r="K57" i="24"/>
  <c r="K56" i="24"/>
  <c r="L37" i="24"/>
  <c r="L36" i="24"/>
  <c r="L32" i="24"/>
  <c r="L31" i="24"/>
  <c r="L46" i="25"/>
  <c r="D47" i="25"/>
  <c r="D48" i="20"/>
  <c r="L47" i="20"/>
  <c r="K47" i="20"/>
  <c r="K56" i="20"/>
  <c r="L56" i="20"/>
  <c r="D48" i="23"/>
  <c r="K47" i="23"/>
  <c r="L47" i="23"/>
  <c r="L58" i="24"/>
  <c r="L47" i="25"/>
  <c r="K47" i="25"/>
  <c r="D48" i="25"/>
  <c r="K48" i="20"/>
  <c r="D49" i="20"/>
  <c r="L48" i="20"/>
  <c r="D49" i="23"/>
  <c r="K48" i="23"/>
  <c r="L48" i="23"/>
  <c r="D49" i="25"/>
  <c r="K48" i="25"/>
  <c r="L48" i="25"/>
  <c r="K49" i="20"/>
  <c r="D50" i="20"/>
  <c r="L49" i="20"/>
  <c r="K49" i="23"/>
  <c r="L49" i="23"/>
  <c r="D50" i="23"/>
  <c r="K49" i="25"/>
  <c r="D50" i="25"/>
  <c r="L49" i="25"/>
  <c r="K50" i="20"/>
  <c r="L50" i="20"/>
  <c r="D51" i="20"/>
  <c r="L50" i="23"/>
  <c r="D51" i="23"/>
  <c r="K50" i="23"/>
  <c r="L50" i="25"/>
  <c r="D51" i="25"/>
  <c r="K50" i="25"/>
  <c r="D52" i="20"/>
  <c r="L51" i="20"/>
  <c r="K51" i="20"/>
  <c r="D52" i="23"/>
  <c r="K51" i="23"/>
  <c r="L51" i="23"/>
  <c r="D52" i="25"/>
  <c r="L51" i="25"/>
  <c r="K51" i="25"/>
  <c r="K52" i="20"/>
  <c r="D53" i="20"/>
  <c r="L52" i="20"/>
  <c r="D53" i="23"/>
  <c r="L52" i="23"/>
  <c r="K52" i="23"/>
  <c r="K52" i="25"/>
  <c r="D53" i="25"/>
  <c r="L52" i="25"/>
  <c r="K53" i="20"/>
  <c r="D54" i="20"/>
  <c r="L53" i="20"/>
  <c r="D54" i="23"/>
  <c r="L53" i="23"/>
  <c r="K53" i="23"/>
  <c r="K53" i="25"/>
  <c r="D54" i="25"/>
  <c r="L53" i="25"/>
  <c r="K54" i="20"/>
  <c r="L54" i="20"/>
  <c r="L55" i="20"/>
  <c r="L58" i="20"/>
  <c r="D55" i="23"/>
  <c r="L54" i="23"/>
  <c r="K54" i="23"/>
  <c r="L54" i="25"/>
  <c r="K54" i="25"/>
  <c r="D55" i="25"/>
  <c r="D56" i="23"/>
  <c r="K55" i="23"/>
  <c r="L55" i="23"/>
  <c r="D56" i="25"/>
  <c r="K55" i="25"/>
  <c r="L55" i="25"/>
  <c r="L56" i="23"/>
  <c r="K56" i="23"/>
  <c r="D57" i="23"/>
  <c r="K56" i="25"/>
  <c r="D57" i="25"/>
  <c r="L56" i="25"/>
  <c r="K57" i="23"/>
  <c r="L57" i="23"/>
  <c r="L58" i="23"/>
  <c r="K57" i="25"/>
  <c r="L57" i="25"/>
  <c r="L58" i="25"/>
  <c r="L60" i="25"/>
</calcChain>
</file>

<file path=xl/sharedStrings.xml><?xml version="1.0" encoding="utf-8"?>
<sst xmlns="http://schemas.openxmlformats.org/spreadsheetml/2006/main" count="2044" uniqueCount="141">
  <si>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</si>
  <si>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</si>
  <si>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</si>
  <si>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</si>
  <si>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</si>
  <si>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</si>
  <si>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</si>
  <si>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</si>
  <si>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</si>
  <si>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</si>
  <si>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</si>
  <si>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</si>
  <si>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</si>
  <si>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</si>
  <si>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</si>
  <si>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</si>
  <si>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</si>
  <si>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</si>
  <si>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</si>
  <si>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</si>
  <si>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</si>
  <si>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</si>
  <si>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</si>
  <si>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</si>
  <si>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</si>
  <si>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</si>
  <si>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</si>
  <si>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</si>
  <si>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</si>
  <si>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</si>
  <si>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</si>
  <si>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</si>
  <si>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</si>
  <si>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</si>
  <si>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</si>
  <si>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</si>
  <si>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</si>
  <si>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</si>
  <si>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</si>
  <si>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</si>
  <si>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</si>
  <si>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</si>
  <si>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</si>
  <si>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</si>
  <si>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</si>
  <si>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</si>
  <si>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</si>
  <si>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</si>
  <si>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</si>
  <si>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</si>
  <si>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</si>
  <si>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</si>
  <si>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</si>
  <si>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</si>
  <si>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</si>
  <si>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</si>
  <si>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</si>
  <si>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</si>
  <si>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</si>
  <si>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</si>
  <si>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</si>
  <si>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</si>
  <si>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</si>
  <si>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</si>
  <si>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</si>
  <si>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</si>
  <si>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</si>
  <si>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</si>
  <si>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</si>
  <si>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</si>
  <si>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</si>
  <si>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</si>
  <si>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</si>
  <si>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</si>
  <si>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</si>
  <si>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</si>
  <si>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</si>
  <si>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</si>
  <si>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</si>
  <si>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</si>
  <si>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</si>
  <si>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</si>
  <si>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</si>
  <si>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</si>
  <si>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</si>
  <si>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</si>
  <si>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</si>
  <si>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</si>
  <si>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</si>
  <si>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</si>
  <si>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</si>
  <si>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</si>
  <si>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</si>
  <si>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</si>
  <si>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</si>
  <si>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</si>
  <si>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</si>
  <si>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</si>
  <si>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</si>
  <si>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</si>
  <si>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</si>
  <si>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</si>
  <si>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</si>
  <si>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</si>
  <si>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</si>
  <si>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</si>
  <si>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</si>
  <si>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</si>
  <si>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</si>
  <si>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</si>
  <si>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</si>
  <si>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</si>
  <si>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</si>
  <si>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</si>
  <si>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</si>
  <si>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</si>
  <si>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</si>
  <si>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</si>
  <si>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</si>
  <si>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</si>
  <si>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</si>
  <si>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</si>
  <si>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</si>
  <si>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>Mar.</t>
  </si>
  <si>
    <t xml:space="preserve"> </t>
  </si>
  <si>
    <t>tried to start, wouldn't fire, called mech.</t>
  </si>
  <si>
    <t>sales 97 mcf, well shut in</t>
  </si>
  <si>
    <t>sales 95 mcf, well shut in</t>
  </si>
  <si>
    <t>sales 99 mcf, well shut in</t>
  </si>
  <si>
    <t>water</t>
  </si>
  <si>
    <t>Apr.</t>
  </si>
  <si>
    <t>Apr</t>
  </si>
  <si>
    <t>sales 98 mcf, well shut in</t>
  </si>
  <si>
    <t>called in oil</t>
  </si>
  <si>
    <t>pump down, 0 bbls inj.</t>
  </si>
  <si>
    <t>transferred oil from water tank</t>
  </si>
  <si>
    <t>sales 97 mcf, venting to tank</t>
  </si>
  <si>
    <t>sales 378 mcf</t>
  </si>
  <si>
    <t>sales 191 mcf, comp. down on high suction psi</t>
  </si>
  <si>
    <t>down</t>
  </si>
  <si>
    <t>257.1.5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</si>
</sst>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W56" sqref="W56:AB56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30" t="s">
        <v>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</row>
    <row r="4" spans="1:29" x14ac:dyDescent="0.2">
      <c r="A4" s="231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</row>
    <row r="5" spans="1:29" ht="6.75" customHeight="1" x14ac:dyDescent="0.2"/>
    <row r="6" spans="1:29" x14ac:dyDescent="0.2">
      <c r="A6" s="154" t="s">
        <v>8</v>
      </c>
      <c r="B6" s="232" t="s">
        <v>85</v>
      </c>
      <c r="C6" s="233"/>
      <c r="D6" s="233"/>
      <c r="E6" s="233"/>
      <c r="F6" s="233"/>
      <c r="G6" s="233"/>
      <c r="H6" s="233"/>
      <c r="I6" s="233"/>
      <c r="K6" s="154" t="s">
        <v>4</v>
      </c>
      <c r="L6" s="158"/>
      <c r="M6" s="234" t="s">
        <v>59</v>
      </c>
      <c r="N6" s="234"/>
      <c r="O6" s="234"/>
      <c r="P6" s="154" t="s">
        <v>44</v>
      </c>
      <c r="Q6" s="229" t="s">
        <v>51</v>
      </c>
      <c r="R6" s="229"/>
    </row>
    <row r="7" spans="1:29" x14ac:dyDescent="0.2">
      <c r="U7" s="227" t="s">
        <v>37</v>
      </c>
      <c r="V7" s="227"/>
      <c r="W7" s="227"/>
      <c r="X7" s="227"/>
      <c r="Y7" s="235">
        <v>160.32</v>
      </c>
      <c r="Z7" s="235"/>
      <c r="AA7" s="235"/>
    </row>
    <row r="8" spans="1:29" x14ac:dyDescent="0.2">
      <c r="A8" s="154" t="s">
        <v>3</v>
      </c>
      <c r="C8" s="236" t="s">
        <v>130</v>
      </c>
      <c r="D8" s="235"/>
      <c r="E8" s="235"/>
      <c r="F8" s="235"/>
      <c r="G8" s="154" t="s">
        <v>45</v>
      </c>
      <c r="H8" s="235">
        <v>2020</v>
      </c>
      <c r="I8" s="23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7" t="s">
        <v>38</v>
      </c>
      <c r="V8" s="227"/>
      <c r="W8" s="227"/>
      <c r="X8" s="227"/>
      <c r="Y8" s="228">
        <v>148.6</v>
      </c>
      <c r="Z8" s="228"/>
      <c r="AA8" s="228"/>
    </row>
    <row r="9" spans="1:29" x14ac:dyDescent="0.2">
      <c r="T9" s="161" t="s">
        <v>40</v>
      </c>
      <c r="U9" s="227" t="s">
        <v>36</v>
      </c>
      <c r="V9" s="227"/>
      <c r="W9" s="227"/>
      <c r="X9" s="227"/>
      <c r="Y9" s="228">
        <v>308.92</v>
      </c>
      <c r="Z9" s="228"/>
      <c r="AA9" s="228"/>
    </row>
    <row r="10" spans="1:29" x14ac:dyDescent="0.2">
      <c r="A10" s="154" t="s">
        <v>20</v>
      </c>
      <c r="C10" s="229" t="s">
        <v>52</v>
      </c>
      <c r="D10" s="229"/>
      <c r="E10" s="229"/>
      <c r="F10" s="229"/>
      <c r="G10" s="229"/>
      <c r="H10" s="229"/>
      <c r="I10" s="229"/>
      <c r="K10" s="162" t="s">
        <v>42</v>
      </c>
      <c r="N10" s="229">
        <v>0</v>
      </c>
      <c r="O10" s="229"/>
      <c r="P10" s="154" t="s">
        <v>43</v>
      </c>
      <c r="Q10" s="229">
        <v>0</v>
      </c>
      <c r="R10" s="229"/>
      <c r="T10" s="161" t="s">
        <v>41</v>
      </c>
      <c r="U10" s="227" t="s">
        <v>35</v>
      </c>
      <c r="V10" s="227"/>
      <c r="W10" s="227"/>
      <c r="X10" s="227"/>
      <c r="Y10" s="224">
        <v>203.7</v>
      </c>
      <c r="Z10" s="224"/>
      <c r="AA10" s="224"/>
    </row>
    <row r="11" spans="1:29" x14ac:dyDescent="0.2">
      <c r="T11" s="161" t="s">
        <v>40</v>
      </c>
      <c r="U11" s="221" t="s">
        <v>34</v>
      </c>
      <c r="V11" s="221"/>
      <c r="W11" s="221"/>
      <c r="X11" s="221"/>
      <c r="Y11" s="224">
        <v>105.22</v>
      </c>
      <c r="Z11" s="224"/>
      <c r="AA11" s="224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21" t="s">
        <v>9</v>
      </c>
      <c r="B14" s="221"/>
      <c r="C14" s="221"/>
      <c r="D14" s="221"/>
      <c r="E14" s="221"/>
      <c r="F14" s="221"/>
      <c r="G14" s="221"/>
      <c r="H14" s="221"/>
      <c r="I14" s="221"/>
      <c r="J14" s="221"/>
      <c r="K14" s="169" t="s">
        <v>19</v>
      </c>
      <c r="L14" s="220" t="s">
        <v>22</v>
      </c>
      <c r="M14" s="221"/>
      <c r="N14" s="222"/>
      <c r="O14" s="172"/>
      <c r="P14" s="220" t="s">
        <v>27</v>
      </c>
      <c r="Q14" s="221"/>
      <c r="R14" s="220" t="s">
        <v>28</v>
      </c>
      <c r="S14" s="221"/>
      <c r="T14" s="173" t="s">
        <v>29</v>
      </c>
      <c r="U14" s="225" t="s">
        <v>30</v>
      </c>
      <c r="V14" s="226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3">
        <v>697</v>
      </c>
      <c r="C17" s="221"/>
      <c r="D17" s="221"/>
      <c r="E17" s="220"/>
      <c r="F17" s="221"/>
      <c r="G17" s="221"/>
      <c r="H17" s="220"/>
      <c r="I17" s="221"/>
      <c r="J17" s="22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20" t="s">
        <v>53</v>
      </c>
      <c r="C19" s="221"/>
      <c r="D19" s="221"/>
      <c r="E19" s="220"/>
      <c r="F19" s="221"/>
      <c r="G19" s="221"/>
      <c r="H19" s="220"/>
      <c r="I19" s="221"/>
      <c r="J19" s="221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203.7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10</v>
      </c>
      <c r="C27" s="185">
        <v>2</v>
      </c>
      <c r="D27" s="186">
        <f>IF(SUM((B27*12)+C27)*1.67=0,D26,SUM((B27*12)+C27)*1.67)</f>
        <v>203.73999999999998</v>
      </c>
      <c r="E27" s="187"/>
      <c r="F27" s="188"/>
      <c r="G27" s="189"/>
      <c r="H27" s="187"/>
      <c r="I27" s="188"/>
      <c r="J27" s="189"/>
      <c r="K27" s="190">
        <f>(D27+G27)</f>
        <v>203.73999999999998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6"/>
      <c r="X27" s="217"/>
      <c r="Y27" s="217"/>
      <c r="Z27" s="217"/>
      <c r="AA27" s="217"/>
      <c r="AB27" s="218"/>
      <c r="AC27" s="168"/>
    </row>
    <row r="28" spans="1:29" x14ac:dyDescent="0.2">
      <c r="A28" s="200">
        <f t="shared" ref="A28:A53" si="0">A27+1</f>
        <v>3</v>
      </c>
      <c r="B28" s="185">
        <v>10</v>
      </c>
      <c r="C28" s="185">
        <v>2</v>
      </c>
      <c r="D28" s="186">
        <f t="shared" ref="D28:D55" si="1">IF(SUM((B28*12)+C28)*1.67=0,D27,SUM((B28*12)+C28)*1.67)</f>
        <v>203.73999999999998</v>
      </c>
      <c r="E28" s="187"/>
      <c r="F28" s="188"/>
      <c r="G28" s="189"/>
      <c r="H28" s="187"/>
      <c r="I28" s="188"/>
      <c r="J28" s="189"/>
      <c r="K28" s="190">
        <f t="shared" ref="K28:K55" si="2">(D28)</f>
        <v>203.73999999999998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6"/>
      <c r="X28" s="217"/>
      <c r="Y28" s="217"/>
      <c r="Z28" s="217"/>
      <c r="AA28" s="217"/>
      <c r="AB28" s="218"/>
      <c r="AC28" s="168"/>
    </row>
    <row r="29" spans="1:29" x14ac:dyDescent="0.2">
      <c r="A29" s="200">
        <f t="shared" si="0"/>
        <v>4</v>
      </c>
      <c r="B29" s="185">
        <v>10</v>
      </c>
      <c r="C29" s="185">
        <v>2</v>
      </c>
      <c r="D29" s="186">
        <f t="shared" si="1"/>
        <v>203.73999999999998</v>
      </c>
      <c r="E29" s="187"/>
      <c r="F29" s="188"/>
      <c r="G29" s="189"/>
      <c r="H29" s="187"/>
      <c r="I29" s="188"/>
      <c r="J29" s="189"/>
      <c r="K29" s="190">
        <f>(D29)</f>
        <v>203.73999999999998</v>
      </c>
      <c r="L29" s="190">
        <f t="shared" ref="L29:L55" si="3">(D29+Q29-D28)</f>
        <v>0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6"/>
      <c r="X29" s="217"/>
      <c r="Y29" s="217"/>
      <c r="Z29" s="217"/>
      <c r="AA29" s="217"/>
      <c r="AB29" s="218"/>
      <c r="AC29" s="168"/>
    </row>
    <row r="30" spans="1:29" x14ac:dyDescent="0.2">
      <c r="A30" s="200">
        <f t="shared" si="0"/>
        <v>5</v>
      </c>
      <c r="B30" s="185">
        <v>10</v>
      </c>
      <c r="C30" s="185">
        <v>2</v>
      </c>
      <c r="D30" s="186">
        <f t="shared" si="1"/>
        <v>203.73999999999998</v>
      </c>
      <c r="E30" s="187"/>
      <c r="F30" s="188"/>
      <c r="G30" s="189"/>
      <c r="H30" s="187"/>
      <c r="I30" s="188"/>
      <c r="J30" s="189"/>
      <c r="K30" s="190">
        <f t="shared" si="2"/>
        <v>203.73999999999998</v>
      </c>
      <c r="L30" s="190">
        <f t="shared" si="3"/>
        <v>0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6"/>
      <c r="X30" s="217"/>
      <c r="Y30" s="217"/>
      <c r="Z30" s="217"/>
      <c r="AA30" s="217"/>
      <c r="AB30" s="218"/>
      <c r="AC30" s="168"/>
    </row>
    <row r="31" spans="1:29" x14ac:dyDescent="0.2">
      <c r="A31" s="200">
        <f t="shared" si="0"/>
        <v>6</v>
      </c>
      <c r="B31" s="185">
        <v>10</v>
      </c>
      <c r="C31" s="185">
        <v>2</v>
      </c>
      <c r="D31" s="186">
        <f t="shared" si="1"/>
        <v>203.73999999999998</v>
      </c>
      <c r="E31" s="187"/>
      <c r="F31" s="188"/>
      <c r="G31" s="189"/>
      <c r="H31" s="187"/>
      <c r="I31" s="188"/>
      <c r="J31" s="189"/>
      <c r="K31" s="190">
        <f t="shared" si="2"/>
        <v>203.73999999999998</v>
      </c>
      <c r="L31" s="190">
        <f t="shared" si="3"/>
        <v>0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6"/>
      <c r="X31" s="217"/>
      <c r="Y31" s="217"/>
      <c r="Z31" s="217"/>
      <c r="AA31" s="217"/>
      <c r="AB31" s="218"/>
      <c r="AC31" s="168"/>
    </row>
    <row r="32" spans="1:29" x14ac:dyDescent="0.2">
      <c r="A32" s="200">
        <f t="shared" si="0"/>
        <v>7</v>
      </c>
      <c r="B32" s="185">
        <v>10</v>
      </c>
      <c r="C32" s="185">
        <v>2</v>
      </c>
      <c r="D32" s="186">
        <f t="shared" si="1"/>
        <v>203.73999999999998</v>
      </c>
      <c r="E32" s="187"/>
      <c r="F32" s="188"/>
      <c r="G32" s="189"/>
      <c r="H32" s="187"/>
      <c r="I32" s="188"/>
      <c r="J32" s="189"/>
      <c r="K32" s="190">
        <f t="shared" si="2"/>
        <v>203.73999999999998</v>
      </c>
      <c r="L32" s="190">
        <f t="shared" si="3"/>
        <v>0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6"/>
      <c r="X32" s="217"/>
      <c r="Y32" s="217"/>
      <c r="Z32" s="217"/>
      <c r="AA32" s="217"/>
      <c r="AB32" s="218"/>
      <c r="AC32" s="168"/>
    </row>
    <row r="33" spans="1:29" x14ac:dyDescent="0.2">
      <c r="A33" s="200">
        <f t="shared" si="0"/>
        <v>8</v>
      </c>
      <c r="B33" s="185">
        <v>10</v>
      </c>
      <c r="C33" s="185">
        <v>2</v>
      </c>
      <c r="D33" s="186">
        <f t="shared" si="1"/>
        <v>203.73999999999998</v>
      </c>
      <c r="E33" s="187"/>
      <c r="F33" s="188"/>
      <c r="G33" s="189"/>
      <c r="H33" s="187"/>
      <c r="I33" s="188"/>
      <c r="J33" s="189"/>
      <c r="K33" s="190">
        <f t="shared" si="2"/>
        <v>203.73999999999998</v>
      </c>
      <c r="L33" s="190">
        <f t="shared" si="3"/>
        <v>0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6"/>
      <c r="X33" s="217"/>
      <c r="Y33" s="217"/>
      <c r="Z33" s="217"/>
      <c r="AA33" s="217"/>
      <c r="AB33" s="218"/>
      <c r="AC33" s="168"/>
    </row>
    <row r="34" spans="1:29" x14ac:dyDescent="0.2">
      <c r="A34" s="200">
        <f t="shared" si="0"/>
        <v>9</v>
      </c>
      <c r="B34" s="185">
        <v>10</v>
      </c>
      <c r="C34" s="185">
        <v>3</v>
      </c>
      <c r="D34" s="186">
        <f t="shared" si="1"/>
        <v>205.41</v>
      </c>
      <c r="E34" s="187"/>
      <c r="F34" s="188"/>
      <c r="G34" s="189"/>
      <c r="H34" s="187"/>
      <c r="I34" s="188"/>
      <c r="J34" s="189"/>
      <c r="K34" s="190">
        <f t="shared" si="2"/>
        <v>205.41</v>
      </c>
      <c r="L34" s="190">
        <f t="shared" si="3"/>
        <v>1.6700000000000159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6"/>
      <c r="X34" s="217"/>
      <c r="Y34" s="217"/>
      <c r="Z34" s="217"/>
      <c r="AA34" s="217"/>
      <c r="AB34" s="218"/>
      <c r="AC34" s="168"/>
    </row>
    <row r="35" spans="1:29" x14ac:dyDescent="0.2">
      <c r="A35" s="200">
        <f t="shared" si="0"/>
        <v>10</v>
      </c>
      <c r="B35" s="185">
        <v>10</v>
      </c>
      <c r="C35" s="185">
        <v>3</v>
      </c>
      <c r="D35" s="186">
        <f t="shared" si="1"/>
        <v>205.41</v>
      </c>
      <c r="E35" s="187"/>
      <c r="F35" s="188"/>
      <c r="G35" s="189"/>
      <c r="H35" s="187"/>
      <c r="I35" s="188"/>
      <c r="J35" s="189"/>
      <c r="K35" s="190">
        <f t="shared" si="2"/>
        <v>205.41</v>
      </c>
      <c r="L35" s="190">
        <f t="shared" si="3"/>
        <v>0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6"/>
      <c r="X35" s="217"/>
      <c r="Y35" s="217"/>
      <c r="Z35" s="217"/>
      <c r="AA35" s="217"/>
      <c r="AB35" s="218"/>
      <c r="AC35" s="168"/>
    </row>
    <row r="36" spans="1:29" x14ac:dyDescent="0.2">
      <c r="A36" s="200">
        <f t="shared" si="0"/>
        <v>11</v>
      </c>
      <c r="B36" s="185">
        <v>10</v>
      </c>
      <c r="C36" s="185">
        <v>3</v>
      </c>
      <c r="D36" s="186">
        <f t="shared" si="1"/>
        <v>205.41</v>
      </c>
      <c r="E36" s="187"/>
      <c r="F36" s="188"/>
      <c r="G36" s="189"/>
      <c r="H36" s="187"/>
      <c r="I36" s="188"/>
      <c r="J36" s="189"/>
      <c r="K36" s="190">
        <f t="shared" si="2"/>
        <v>205.41</v>
      </c>
      <c r="L36" s="190">
        <f t="shared" si="3"/>
        <v>0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6"/>
      <c r="X36" s="217"/>
      <c r="Y36" s="217"/>
      <c r="Z36" s="217"/>
      <c r="AA36" s="217"/>
      <c r="AB36" s="218"/>
      <c r="AC36" s="168"/>
    </row>
    <row r="37" spans="1:29" x14ac:dyDescent="0.2">
      <c r="A37" s="200">
        <f t="shared" si="0"/>
        <v>12</v>
      </c>
      <c r="B37" s="185">
        <v>10</v>
      </c>
      <c r="C37" s="185">
        <v>3</v>
      </c>
      <c r="D37" s="186">
        <f t="shared" si="1"/>
        <v>205.41</v>
      </c>
      <c r="E37" s="187"/>
      <c r="F37" s="188"/>
      <c r="G37" s="189"/>
      <c r="H37" s="187"/>
      <c r="I37" s="188"/>
      <c r="J37" s="189"/>
      <c r="K37" s="190">
        <f t="shared" si="2"/>
        <v>205.41</v>
      </c>
      <c r="L37" s="190">
        <f t="shared" si="3"/>
        <v>0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10</v>
      </c>
      <c r="C38" s="185">
        <v>3</v>
      </c>
      <c r="D38" s="186">
        <f t="shared" si="1"/>
        <v>205.41</v>
      </c>
      <c r="E38" s="187"/>
      <c r="F38" s="188"/>
      <c r="G38" s="189"/>
      <c r="H38" s="187"/>
      <c r="I38" s="188"/>
      <c r="J38" s="189"/>
      <c r="K38" s="190">
        <f t="shared" si="2"/>
        <v>205.41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10</v>
      </c>
      <c r="C39" s="185">
        <v>3</v>
      </c>
      <c r="D39" s="186">
        <f t="shared" si="1"/>
        <v>205.41</v>
      </c>
      <c r="E39" s="187"/>
      <c r="F39" s="188"/>
      <c r="G39" s="189"/>
      <c r="H39" s="187"/>
      <c r="I39" s="188"/>
      <c r="J39" s="189"/>
      <c r="K39" s="190">
        <f t="shared" si="2"/>
        <v>205.41</v>
      </c>
      <c r="L39" s="190">
        <f t="shared" si="3"/>
        <v>0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10</v>
      </c>
      <c r="C40" s="185">
        <v>3</v>
      </c>
      <c r="D40" s="186">
        <f t="shared" si="1"/>
        <v>205.41</v>
      </c>
      <c r="E40" s="187"/>
      <c r="F40" s="188"/>
      <c r="G40" s="189"/>
      <c r="H40" s="187"/>
      <c r="I40" s="188"/>
      <c r="J40" s="189"/>
      <c r="K40" s="190">
        <f t="shared" si="2"/>
        <v>205.41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10</v>
      </c>
      <c r="C41" s="185">
        <v>3</v>
      </c>
      <c r="D41" s="186">
        <f t="shared" si="1"/>
        <v>205.41</v>
      </c>
      <c r="E41" s="187"/>
      <c r="F41" s="188"/>
      <c r="G41" s="189"/>
      <c r="H41" s="187"/>
      <c r="I41" s="188"/>
      <c r="J41" s="189"/>
      <c r="K41" s="190">
        <f t="shared" si="2"/>
        <v>205.41</v>
      </c>
      <c r="L41" s="190">
        <f t="shared" si="3"/>
        <v>0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10</v>
      </c>
      <c r="C42" s="185">
        <v>3</v>
      </c>
      <c r="D42" s="186">
        <f t="shared" si="1"/>
        <v>205.41</v>
      </c>
      <c r="E42" s="187"/>
      <c r="F42" s="188"/>
      <c r="G42" s="189"/>
      <c r="H42" s="187"/>
      <c r="I42" s="188"/>
      <c r="J42" s="189"/>
      <c r="K42" s="190">
        <f t="shared" si="2"/>
        <v>205.41</v>
      </c>
      <c r="L42" s="190">
        <f t="shared" si="3"/>
        <v>0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62" t="s">
        <v>133</v>
      </c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10</v>
      </c>
      <c r="C43" s="185">
        <v>3</v>
      </c>
      <c r="D43" s="186">
        <f t="shared" si="1"/>
        <v>205.41</v>
      </c>
      <c r="E43" s="187"/>
      <c r="F43" s="188"/>
      <c r="G43" s="189"/>
      <c r="H43" s="187"/>
      <c r="I43" s="188"/>
      <c r="J43" s="189"/>
      <c r="K43" s="190">
        <f t="shared" si="2"/>
        <v>205.41</v>
      </c>
      <c r="L43" s="190">
        <f t="shared" si="3"/>
        <v>0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10</v>
      </c>
      <c r="C44" s="185">
        <v>3</v>
      </c>
      <c r="D44" s="186">
        <f t="shared" si="1"/>
        <v>205.41</v>
      </c>
      <c r="E44" s="187"/>
      <c r="F44" s="188"/>
      <c r="G44" s="189"/>
      <c r="H44" s="187"/>
      <c r="I44" s="188"/>
      <c r="J44" s="189"/>
      <c r="K44" s="190">
        <f t="shared" si="2"/>
        <v>205.41</v>
      </c>
      <c r="L44" s="190">
        <f t="shared" si="3"/>
        <v>0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6"/>
      <c r="X44" s="217"/>
      <c r="Y44" s="217"/>
      <c r="Z44" s="217"/>
      <c r="AA44" s="217"/>
      <c r="AB44" s="218"/>
      <c r="AC44" s="168"/>
    </row>
    <row r="45" spans="1:29" x14ac:dyDescent="0.2">
      <c r="A45" s="200">
        <f t="shared" si="0"/>
        <v>20</v>
      </c>
      <c r="B45" s="185">
        <v>10</v>
      </c>
      <c r="C45" s="185">
        <v>3</v>
      </c>
      <c r="D45" s="186">
        <f t="shared" si="1"/>
        <v>205.41</v>
      </c>
      <c r="E45" s="187"/>
      <c r="F45" s="188"/>
      <c r="G45" s="189"/>
      <c r="H45" s="187"/>
      <c r="I45" s="188"/>
      <c r="J45" s="189"/>
      <c r="K45" s="190">
        <f t="shared" si="2"/>
        <v>205.41</v>
      </c>
      <c r="L45" s="190">
        <f t="shared" si="3"/>
        <v>0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2</v>
      </c>
      <c r="C46" s="185">
        <v>3</v>
      </c>
      <c r="D46" s="186">
        <f t="shared" si="1"/>
        <v>45.089999999999996</v>
      </c>
      <c r="E46" s="187"/>
      <c r="F46" s="188"/>
      <c r="G46" s="189"/>
      <c r="H46" s="187"/>
      <c r="I46" s="188"/>
      <c r="J46" s="189"/>
      <c r="K46" s="190">
        <f t="shared" si="2"/>
        <v>45.089999999999996</v>
      </c>
      <c r="L46" s="190">
        <f t="shared" si="3"/>
        <v>0</v>
      </c>
      <c r="M46" s="191"/>
      <c r="N46" s="202"/>
      <c r="O46" s="193">
        <v>43942</v>
      </c>
      <c r="P46" s="194">
        <v>81920</v>
      </c>
      <c r="Q46" s="195">
        <v>160.32</v>
      </c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2</v>
      </c>
      <c r="C47" s="185">
        <v>3</v>
      </c>
      <c r="D47" s="186">
        <f t="shared" si="1"/>
        <v>45.089999999999996</v>
      </c>
      <c r="E47" s="187"/>
      <c r="F47" s="188"/>
      <c r="G47" s="189"/>
      <c r="H47" s="187"/>
      <c r="I47" s="188"/>
      <c r="J47" s="189"/>
      <c r="K47" s="190">
        <f t="shared" si="2"/>
        <v>45.089999999999996</v>
      </c>
      <c r="L47" s="190">
        <f t="shared" si="3"/>
        <v>0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2</v>
      </c>
      <c r="C48" s="185">
        <v>3</v>
      </c>
      <c r="D48" s="186">
        <f t="shared" si="1"/>
        <v>45.089999999999996</v>
      </c>
      <c r="E48" s="187"/>
      <c r="F48" s="188"/>
      <c r="G48" s="189"/>
      <c r="H48" s="187"/>
      <c r="I48" s="188"/>
      <c r="J48" s="189"/>
      <c r="K48" s="190">
        <f t="shared" si="2"/>
        <v>45.089999999999996</v>
      </c>
      <c r="L48" s="190">
        <f t="shared" si="3"/>
        <v>0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6"/>
      <c r="X48" s="217"/>
      <c r="Y48" s="217"/>
      <c r="Z48" s="217"/>
      <c r="AA48" s="217"/>
      <c r="AB48" s="218"/>
      <c r="AC48" s="168"/>
    </row>
    <row r="49" spans="1:29" x14ac:dyDescent="0.2">
      <c r="A49" s="200">
        <f t="shared" si="0"/>
        <v>24</v>
      </c>
      <c r="B49" s="185">
        <v>2</v>
      </c>
      <c r="C49" s="185">
        <v>3</v>
      </c>
      <c r="D49" s="186">
        <f t="shared" si="1"/>
        <v>45.089999999999996</v>
      </c>
      <c r="E49" s="187"/>
      <c r="F49" s="188"/>
      <c r="G49" s="189"/>
      <c r="H49" s="187"/>
      <c r="I49" s="188"/>
      <c r="J49" s="189"/>
      <c r="K49" s="190">
        <f t="shared" si="2"/>
        <v>45.089999999999996</v>
      </c>
      <c r="L49" s="190">
        <f t="shared" si="3"/>
        <v>0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19"/>
      <c r="X49" s="217"/>
      <c r="Y49" s="217"/>
      <c r="Z49" s="217"/>
      <c r="AA49" s="217"/>
      <c r="AB49" s="218"/>
      <c r="AC49" s="168"/>
    </row>
    <row r="50" spans="1:29" x14ac:dyDescent="0.2">
      <c r="A50" s="200">
        <f t="shared" si="0"/>
        <v>25</v>
      </c>
      <c r="B50" s="185">
        <v>2</v>
      </c>
      <c r="C50" s="185">
        <v>3</v>
      </c>
      <c r="D50" s="186">
        <f t="shared" si="1"/>
        <v>45.089999999999996</v>
      </c>
      <c r="E50" s="187"/>
      <c r="F50" s="188"/>
      <c r="G50" s="189"/>
      <c r="H50" s="187"/>
      <c r="I50" s="188"/>
      <c r="J50" s="189"/>
      <c r="K50" s="190">
        <f t="shared" si="2"/>
        <v>45.089999999999996</v>
      </c>
      <c r="L50" s="190">
        <f t="shared" si="3"/>
        <v>0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2</v>
      </c>
      <c r="C51" s="185">
        <v>3</v>
      </c>
      <c r="D51" s="186">
        <f t="shared" si="1"/>
        <v>45.089999999999996</v>
      </c>
      <c r="E51" s="187"/>
      <c r="F51" s="188"/>
      <c r="G51" s="189"/>
      <c r="H51" s="187"/>
      <c r="I51" s="188"/>
      <c r="J51" s="189"/>
      <c r="K51" s="190">
        <f t="shared" si="2"/>
        <v>45.089999999999996</v>
      </c>
      <c r="L51" s="190">
        <f t="shared" si="3"/>
        <v>0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2</v>
      </c>
      <c r="C52" s="185">
        <v>3</v>
      </c>
      <c r="D52" s="186">
        <f t="shared" si="1"/>
        <v>45.089999999999996</v>
      </c>
      <c r="E52" s="187"/>
      <c r="F52" s="188"/>
      <c r="G52" s="189"/>
      <c r="H52" s="187"/>
      <c r="I52" s="188"/>
      <c r="J52" s="189"/>
      <c r="K52" s="190">
        <f t="shared" si="2"/>
        <v>45.089999999999996</v>
      </c>
      <c r="L52" s="190">
        <f t="shared" si="3"/>
        <v>0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2</v>
      </c>
      <c r="C53" s="185">
        <v>3</v>
      </c>
      <c r="D53" s="186">
        <f t="shared" si="1"/>
        <v>45.089999999999996</v>
      </c>
      <c r="E53" s="187"/>
      <c r="F53" s="188"/>
      <c r="G53" s="189"/>
      <c r="H53" s="187"/>
      <c r="I53" s="188"/>
      <c r="J53" s="189"/>
      <c r="K53" s="190">
        <f t="shared" si="2"/>
        <v>45.089999999999996</v>
      </c>
      <c r="L53" s="190">
        <f t="shared" si="3"/>
        <v>0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9"/>
      <c r="X53" s="217"/>
      <c r="Y53" s="217"/>
      <c r="Z53" s="217"/>
      <c r="AA53" s="217"/>
      <c r="AB53" s="218"/>
      <c r="AC53" s="168"/>
    </row>
    <row r="54" spans="1:29" x14ac:dyDescent="0.2">
      <c r="A54" s="200">
        <v>29</v>
      </c>
      <c r="B54" s="185">
        <v>7</v>
      </c>
      <c r="C54" s="185">
        <v>5</v>
      </c>
      <c r="D54" s="186">
        <f t="shared" si="1"/>
        <v>148.63</v>
      </c>
      <c r="E54" s="187"/>
      <c r="F54" s="188"/>
      <c r="G54" s="189"/>
      <c r="H54" s="187"/>
      <c r="I54" s="188"/>
      <c r="J54" s="189"/>
      <c r="K54" s="190">
        <f t="shared" si="2"/>
        <v>148.63</v>
      </c>
      <c r="L54" s="190">
        <f t="shared" si="3"/>
        <v>103.53999999999999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9" t="s">
        <v>135</v>
      </c>
      <c r="X54" s="217"/>
      <c r="Y54" s="217"/>
      <c r="Z54" s="217"/>
      <c r="AA54" s="217"/>
      <c r="AB54" s="218"/>
      <c r="AC54" s="168"/>
    </row>
    <row r="55" spans="1:29" x14ac:dyDescent="0.2">
      <c r="A55" s="200">
        <v>30</v>
      </c>
      <c r="B55" s="185">
        <v>7</v>
      </c>
      <c r="C55" s="185">
        <v>5</v>
      </c>
      <c r="D55" s="186">
        <f t="shared" si="1"/>
        <v>148.63</v>
      </c>
      <c r="E55" s="187"/>
      <c r="F55" s="188"/>
      <c r="G55" s="189"/>
      <c r="H55" s="187"/>
      <c r="I55" s="188"/>
      <c r="J55" s="189"/>
      <c r="K55" s="190">
        <f t="shared" si="2"/>
        <v>148.63</v>
      </c>
      <c r="L55" s="190">
        <f t="shared" si="3"/>
        <v>0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6"/>
      <c r="X55" s="217"/>
      <c r="Y55" s="217"/>
      <c r="Z55" s="217"/>
      <c r="AA55" s="217"/>
      <c r="AB55" s="218"/>
      <c r="AC55" s="168"/>
    </row>
    <row r="56" spans="1:29" x14ac:dyDescent="0.2">
      <c r="A56" s="200"/>
      <c r="B56" s="185">
        <v>7</v>
      </c>
      <c r="C56" s="185">
        <v>5</v>
      </c>
      <c r="D56" s="186">
        <f>IF(SUM((B56*12)+C56)*1.67=0,D55,SUM((B56*12)+C56)*1.67)</f>
        <v>148.63</v>
      </c>
      <c r="E56" s="187"/>
      <c r="F56" s="188"/>
      <c r="G56" s="189"/>
      <c r="H56" s="187"/>
      <c r="I56" s="188"/>
      <c r="J56" s="189"/>
      <c r="K56" s="190">
        <f>(D56)</f>
        <v>148.63</v>
      </c>
      <c r="L56" s="190">
        <f>(D56+Q56-D55)</f>
        <v>0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6"/>
      <c r="X56" s="217"/>
      <c r="Y56" s="217"/>
      <c r="Z56" s="217"/>
      <c r="AA56" s="217"/>
      <c r="AB56" s="218"/>
      <c r="AC56" s="168"/>
    </row>
    <row r="57" spans="1:29" x14ac:dyDescent="0.2">
      <c r="A57" s="200">
        <v>1</v>
      </c>
      <c r="B57" s="185">
        <v>7</v>
      </c>
      <c r="C57" s="185">
        <v>5</v>
      </c>
      <c r="D57" s="186">
        <f>IF(SUM((B57*12)+C57)*1.67=0,D56,SUM((B57*12)+C57)*1.67)</f>
        <v>148.63</v>
      </c>
      <c r="E57" s="187"/>
      <c r="F57" s="188"/>
      <c r="G57" s="189"/>
      <c r="H57" s="187"/>
      <c r="I57" s="188"/>
      <c r="J57" s="189"/>
      <c r="K57" s="190">
        <f>(D57)</f>
        <v>148.63</v>
      </c>
      <c r="L57" s="190">
        <f>(D57+Q57-D56)</f>
        <v>0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106.88000000000001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160.32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106.88000000000001</v>
      </c>
      <c r="M60" s="209">
        <f>SUM(M58:M59)</f>
        <v>0</v>
      </c>
      <c r="N60" s="209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0" zoomScaleNormal="100" workbookViewId="0">
      <selection activeCell="S34" sqref="S3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</row>
    <row r="4" spans="1:30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</row>
    <row r="5" spans="1:30" ht="6.75" customHeight="1" x14ac:dyDescent="0.2"/>
    <row r="6" spans="1:30" x14ac:dyDescent="0.2">
      <c r="A6" t="s">
        <v>8</v>
      </c>
      <c r="B6" s="257" t="s">
        <v>84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s="258"/>
      <c r="Q6" t="s">
        <v>44</v>
      </c>
      <c r="R6" s="259" t="s">
        <v>51</v>
      </c>
      <c r="S6" s="259"/>
    </row>
    <row r="7" spans="1:30" x14ac:dyDescent="0.2">
      <c r="V7" s="260" t="s">
        <v>37</v>
      </c>
      <c r="W7" s="260"/>
      <c r="X7" s="260"/>
      <c r="Y7" s="260"/>
      <c r="Z7" s="236"/>
      <c r="AA7" s="236"/>
      <c r="AB7" s="236"/>
    </row>
    <row r="8" spans="1:30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0" t="s">
        <v>38</v>
      </c>
      <c r="W8" s="260"/>
      <c r="X8" s="260"/>
      <c r="Y8" s="260"/>
      <c r="Z8" s="262"/>
      <c r="AA8" s="262"/>
      <c r="AB8" s="262"/>
    </row>
    <row r="9" spans="1:30" x14ac:dyDescent="0.2">
      <c r="U9" s="26" t="s">
        <v>40</v>
      </c>
      <c r="V9" s="260" t="s">
        <v>36</v>
      </c>
      <c r="W9" s="260"/>
      <c r="X9" s="260"/>
      <c r="Y9" s="260"/>
      <c r="Z9" s="262"/>
      <c r="AA9" s="262"/>
      <c r="AB9" s="262"/>
    </row>
    <row r="10" spans="1:30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s="259"/>
      <c r="Q10" t="s">
        <v>43</v>
      </c>
      <c r="R10" s="259">
        <v>0</v>
      </c>
      <c r="S10" s="259"/>
      <c r="U10" s="26" t="s">
        <v>41</v>
      </c>
      <c r="V10" s="260" t="s">
        <v>35</v>
      </c>
      <c r="W10" s="260"/>
      <c r="X10" s="260"/>
      <c r="Y10" s="260"/>
      <c r="Z10" s="261"/>
      <c r="AA10" s="261"/>
      <c r="AB10" s="261"/>
    </row>
    <row r="11" spans="1:30" x14ac:dyDescent="0.2">
      <c r="U11" s="26" t="s">
        <v>40</v>
      </c>
      <c r="V11" s="265" t="s">
        <v>34</v>
      </c>
      <c r="W11" s="265"/>
      <c r="X11" s="265"/>
      <c r="Y11" s="265"/>
      <c r="Z11" s="261"/>
      <c r="AA11" s="261"/>
      <c r="AB11" s="261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18"/>
      <c r="P14" s="6"/>
      <c r="Q14" s="264" t="s">
        <v>27</v>
      </c>
      <c r="R14" s="265"/>
      <c r="S14" s="264" t="s">
        <v>28</v>
      </c>
      <c r="T14" s="265"/>
      <c r="U14" s="25" t="s">
        <v>29</v>
      </c>
      <c r="V14" s="267" t="s">
        <v>30</v>
      </c>
      <c r="W14" s="268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4" t="s">
        <v>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4" t="s">
        <v>120</v>
      </c>
      <c r="Y27" s="275"/>
      <c r="Z27" s="275"/>
      <c r="AA27" s="275"/>
      <c r="AB27" s="275"/>
      <c r="AC27" s="276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4" t="s">
        <v>120</v>
      </c>
      <c r="Y28" s="275"/>
      <c r="Z28" s="275"/>
      <c r="AA28" s="275"/>
      <c r="AB28" s="275"/>
      <c r="AC28" s="276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4" t="s">
        <v>120</v>
      </c>
      <c r="Y29" s="275"/>
      <c r="Z29" s="275"/>
      <c r="AA29" s="275"/>
      <c r="AB29" s="275"/>
      <c r="AC29" s="276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4" t="s">
        <v>120</v>
      </c>
      <c r="Y30" s="275"/>
      <c r="Z30" s="275"/>
      <c r="AA30" s="275"/>
      <c r="AB30" s="275"/>
      <c r="AC30" s="276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4" t="s">
        <v>120</v>
      </c>
      <c r="Y31" s="275"/>
      <c r="Z31" s="275"/>
      <c r="AA31" s="275"/>
      <c r="AB31" s="275"/>
      <c r="AC31" s="276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4" t="s">
        <v>120</v>
      </c>
      <c r="Y32" s="275"/>
      <c r="Z32" s="275"/>
      <c r="AA32" s="275"/>
      <c r="AB32" s="275"/>
      <c r="AC32" s="276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4" t="s">
        <v>120</v>
      </c>
      <c r="Y33" s="275"/>
      <c r="Z33" s="275"/>
      <c r="AA33" s="275"/>
      <c r="AB33" s="275"/>
      <c r="AC33" s="276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4" t="s">
        <v>120</v>
      </c>
      <c r="Y34" s="275"/>
      <c r="Z34" s="275"/>
      <c r="AA34" s="275"/>
      <c r="AB34" s="275"/>
      <c r="AC34" s="276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4" t="s">
        <v>120</v>
      </c>
      <c r="Y35" s="275"/>
      <c r="Z35" s="275"/>
      <c r="AA35" s="275"/>
      <c r="AB35" s="275"/>
      <c r="AC35" s="276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4" t="s">
        <v>120</v>
      </c>
      <c r="Y36" s="275"/>
      <c r="Z36" s="275"/>
      <c r="AA36" s="275"/>
      <c r="AB36" s="275"/>
      <c r="AC36" s="276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4" t="s">
        <v>120</v>
      </c>
      <c r="Y37" s="275"/>
      <c r="Z37" s="275"/>
      <c r="AA37" s="275"/>
      <c r="AB37" s="275"/>
      <c r="AC37" s="276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4" t="s">
        <v>120</v>
      </c>
      <c r="Y38" s="275"/>
      <c r="Z38" s="275"/>
      <c r="AA38" s="275"/>
      <c r="AB38" s="275"/>
      <c r="AC38" s="276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4" t="s">
        <v>120</v>
      </c>
      <c r="Y39" s="275"/>
      <c r="Z39" s="275"/>
      <c r="AA39" s="275"/>
      <c r="AB39" s="275"/>
      <c r="AC39" s="276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4" t="s">
        <v>120</v>
      </c>
      <c r="Y40" s="275"/>
      <c r="Z40" s="275"/>
      <c r="AA40" s="275"/>
      <c r="AB40" s="275"/>
      <c r="AC40" s="276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4" t="s">
        <v>120</v>
      </c>
      <c r="Y41" s="275"/>
      <c r="Z41" s="275"/>
      <c r="AA41" s="275"/>
      <c r="AB41" s="275"/>
      <c r="AC41" s="276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4" t="s">
        <v>120</v>
      </c>
      <c r="Y42" s="275"/>
      <c r="Z42" s="275"/>
      <c r="AA42" s="275"/>
      <c r="AB42" s="275"/>
      <c r="AC42" s="276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4" t="s">
        <v>120</v>
      </c>
      <c r="Y43" s="275"/>
      <c r="Z43" s="275"/>
      <c r="AA43" s="275"/>
      <c r="AB43" s="275"/>
      <c r="AC43" s="276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4" t="s">
        <v>120</v>
      </c>
      <c r="Y44" s="275"/>
      <c r="Z44" s="275"/>
      <c r="AA44" s="275"/>
      <c r="AB44" s="275"/>
      <c r="AC44" s="276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4" t="s">
        <v>120</v>
      </c>
      <c r="Y45" s="275"/>
      <c r="Z45" s="275"/>
      <c r="AA45" s="275"/>
      <c r="AB45" s="275"/>
      <c r="AC45" s="276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4" t="s">
        <v>120</v>
      </c>
      <c r="Y46" s="275"/>
      <c r="Z46" s="275"/>
      <c r="AA46" s="275"/>
      <c r="AB46" s="275"/>
      <c r="AC46" s="276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4" t="s">
        <v>120</v>
      </c>
      <c r="Y47" s="275"/>
      <c r="Z47" s="275"/>
      <c r="AA47" s="275"/>
      <c r="AB47" s="275"/>
      <c r="AC47" s="276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4" t="s">
        <v>120</v>
      </c>
      <c r="Y48" s="275"/>
      <c r="Z48" s="275"/>
      <c r="AA48" s="275"/>
      <c r="AB48" s="275"/>
      <c r="AC48" s="276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4" t="s">
        <v>120</v>
      </c>
      <c r="Y49" s="275"/>
      <c r="Z49" s="275"/>
      <c r="AA49" s="275"/>
      <c r="AB49" s="275"/>
      <c r="AC49" s="276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4" t="s">
        <v>120</v>
      </c>
      <c r="Y50" s="275"/>
      <c r="Z50" s="275"/>
      <c r="AA50" s="275"/>
      <c r="AB50" s="275"/>
      <c r="AC50" s="276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4" t="s">
        <v>120</v>
      </c>
      <c r="Y51" s="275"/>
      <c r="Z51" s="275"/>
      <c r="AA51" s="275"/>
      <c r="AB51" s="275"/>
      <c r="AC51" s="276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4" t="s">
        <v>120</v>
      </c>
      <c r="Y52" s="275"/>
      <c r="Z52" s="275"/>
      <c r="AA52" s="275"/>
      <c r="AB52" s="275"/>
      <c r="AC52" s="276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4" t="s">
        <v>120</v>
      </c>
      <c r="Y53" s="275"/>
      <c r="Z53" s="275"/>
      <c r="AA53" s="275"/>
      <c r="AB53" s="275"/>
      <c r="AC53" s="276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4" t="s">
        <v>120</v>
      </c>
      <c r="Y54" s="275"/>
      <c r="Z54" s="275"/>
      <c r="AA54" s="275"/>
      <c r="AB54" s="275"/>
      <c r="AC54" s="276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4" t="s">
        <v>120</v>
      </c>
      <c r="Y55" s="275"/>
      <c r="Z55" s="275"/>
      <c r="AA55" s="275"/>
      <c r="AB55" s="275"/>
      <c r="AC55" s="276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4" t="s">
        <v>120</v>
      </c>
      <c r="Y56" s="275"/>
      <c r="Z56" s="275"/>
      <c r="AA56" s="275"/>
      <c r="AB56" s="275"/>
      <c r="AC56" s="276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4" t="s">
        <v>120</v>
      </c>
      <c r="Y57" s="275"/>
      <c r="Z57" s="275"/>
      <c r="AA57" s="275"/>
      <c r="AB57" s="275"/>
      <c r="AC57" s="276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Y10" sqref="Y10:AA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119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130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3.33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121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 t="s">
        <v>86</v>
      </c>
      <c r="F17" s="265"/>
      <c r="G17" s="266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3.33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0</v>
      </c>
      <c r="F27" s="67">
        <v>2</v>
      </c>
      <c r="G27" s="69">
        <f t="shared" ref="G27:G38" si="1">IF(SUM((E27*12)+F27)*1.67=0,G26,SUM((E27*12)+F27)*1.67)</f>
        <v>3.34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3.34</v>
      </c>
      <c r="L27" s="129">
        <f>(D27+G27+Q27-K21)</f>
        <v>9.9999999999997868E-3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10</v>
      </c>
      <c r="V27" s="31">
        <v>10</v>
      </c>
      <c r="W27" s="274" t="s">
        <v>139</v>
      </c>
      <c r="X27" s="275"/>
      <c r="Y27" s="275"/>
      <c r="Z27" s="275"/>
      <c r="AA27" s="275"/>
      <c r="AB27" s="276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0</v>
      </c>
      <c r="F28" s="67">
        <v>2</v>
      </c>
      <c r="G28" s="69">
        <f t="shared" si="1"/>
        <v>3.34</v>
      </c>
      <c r="H28" s="67"/>
      <c r="I28" s="67"/>
      <c r="J28" s="69">
        <f t="shared" si="2"/>
        <v>0</v>
      </c>
      <c r="K28" s="70">
        <f t="shared" si="3"/>
        <v>3.34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4" t="s">
        <v>139</v>
      </c>
      <c r="X28" s="275"/>
      <c r="Y28" s="275"/>
      <c r="Z28" s="275"/>
      <c r="AA28" s="275"/>
      <c r="AB28" s="276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0</v>
      </c>
      <c r="F29" s="67">
        <v>2</v>
      </c>
      <c r="G29" s="69">
        <f t="shared" si="1"/>
        <v>3.34</v>
      </c>
      <c r="H29" s="67"/>
      <c r="I29" s="67"/>
      <c r="J29" s="69">
        <f t="shared" si="2"/>
        <v>0</v>
      </c>
      <c r="K29" s="70">
        <f t="shared" si="3"/>
        <v>3.34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4" t="s">
        <v>139</v>
      </c>
      <c r="X29" s="275"/>
      <c r="Y29" s="275"/>
      <c r="Z29" s="275"/>
      <c r="AA29" s="275"/>
      <c r="AB29" s="276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0</v>
      </c>
      <c r="F30" s="67">
        <v>2</v>
      </c>
      <c r="G30" s="69">
        <f t="shared" si="1"/>
        <v>3.34</v>
      </c>
      <c r="H30" s="67"/>
      <c r="I30" s="67"/>
      <c r="J30" s="69">
        <f t="shared" si="2"/>
        <v>0</v>
      </c>
      <c r="K30" s="70">
        <f t="shared" si="3"/>
        <v>3.34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4" t="s">
        <v>139</v>
      </c>
      <c r="X30" s="275"/>
      <c r="Y30" s="275"/>
      <c r="Z30" s="275"/>
      <c r="AA30" s="275"/>
      <c r="AB30" s="276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0</v>
      </c>
      <c r="F31" s="67">
        <v>2</v>
      </c>
      <c r="G31" s="69">
        <f t="shared" si="1"/>
        <v>3.34</v>
      </c>
      <c r="H31" s="67"/>
      <c r="I31" s="67"/>
      <c r="J31" s="69">
        <f t="shared" si="2"/>
        <v>0</v>
      </c>
      <c r="K31" s="70">
        <f t="shared" si="3"/>
        <v>3.34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4" t="s">
        <v>139</v>
      </c>
      <c r="X31" s="275"/>
      <c r="Y31" s="275"/>
      <c r="Z31" s="275"/>
      <c r="AA31" s="275"/>
      <c r="AB31" s="276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0</v>
      </c>
      <c r="F32" s="67">
        <v>2</v>
      </c>
      <c r="G32" s="69">
        <f t="shared" si="1"/>
        <v>3.34</v>
      </c>
      <c r="H32" s="67"/>
      <c r="I32" s="67"/>
      <c r="J32" s="69">
        <f t="shared" si="2"/>
        <v>0</v>
      </c>
      <c r="K32" s="70">
        <f t="shared" si="3"/>
        <v>3.34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4" t="s">
        <v>139</v>
      </c>
      <c r="X32" s="275"/>
      <c r="Y32" s="275"/>
      <c r="Z32" s="275"/>
      <c r="AA32" s="275"/>
      <c r="AB32" s="276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0</v>
      </c>
      <c r="F33" s="67">
        <v>2</v>
      </c>
      <c r="G33" s="69">
        <f t="shared" si="1"/>
        <v>3.34</v>
      </c>
      <c r="H33" s="67"/>
      <c r="I33" s="67"/>
      <c r="J33" s="69">
        <f t="shared" si="2"/>
        <v>0</v>
      </c>
      <c r="K33" s="70">
        <f t="shared" si="3"/>
        <v>3.34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4" t="s">
        <v>139</v>
      </c>
      <c r="X33" s="275"/>
      <c r="Y33" s="275"/>
      <c r="Z33" s="275"/>
      <c r="AA33" s="275"/>
      <c r="AB33" s="276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0</v>
      </c>
      <c r="F34" s="67">
        <v>2</v>
      </c>
      <c r="G34" s="69">
        <f t="shared" si="1"/>
        <v>3.34</v>
      </c>
      <c r="H34" s="67"/>
      <c r="I34" s="67"/>
      <c r="J34" s="69">
        <f t="shared" si="2"/>
        <v>0</v>
      </c>
      <c r="K34" s="70">
        <f t="shared" si="3"/>
        <v>3.34</v>
      </c>
      <c r="L34" s="70">
        <f t="shared" si="5"/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10</v>
      </c>
      <c r="V34" s="31">
        <v>10</v>
      </c>
      <c r="W34" s="274" t="s">
        <v>139</v>
      </c>
      <c r="X34" s="275"/>
      <c r="Y34" s="275"/>
      <c r="Z34" s="275"/>
      <c r="AA34" s="275"/>
      <c r="AB34" s="276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0</v>
      </c>
      <c r="F35" s="67">
        <v>2</v>
      </c>
      <c r="G35" s="69">
        <f t="shared" si="1"/>
        <v>3.34</v>
      </c>
      <c r="H35" s="67"/>
      <c r="I35" s="67"/>
      <c r="J35" s="69">
        <f t="shared" si="2"/>
        <v>0</v>
      </c>
      <c r="K35" s="70">
        <f t="shared" si="3"/>
        <v>3.34</v>
      </c>
      <c r="L35" s="70">
        <f>(D35+G35+J35+R35-D34-G34-J34)</f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10</v>
      </c>
      <c r="V35" s="31">
        <v>10</v>
      </c>
      <c r="W35" s="274" t="s">
        <v>139</v>
      </c>
      <c r="X35" s="275"/>
      <c r="Y35" s="275"/>
      <c r="Z35" s="275"/>
      <c r="AA35" s="275"/>
      <c r="AB35" s="276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0</v>
      </c>
      <c r="F36" s="67">
        <v>2</v>
      </c>
      <c r="G36" s="69">
        <f t="shared" si="1"/>
        <v>3.34</v>
      </c>
      <c r="H36" s="67"/>
      <c r="I36" s="67"/>
      <c r="J36" s="69">
        <f t="shared" si="2"/>
        <v>0</v>
      </c>
      <c r="K36" s="70">
        <f t="shared" si="3"/>
        <v>3.34</v>
      </c>
      <c r="L36" s="70">
        <f t="shared" si="5"/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10</v>
      </c>
      <c r="V36" s="31">
        <v>10</v>
      </c>
      <c r="W36" s="274" t="s">
        <v>139</v>
      </c>
      <c r="X36" s="275"/>
      <c r="Y36" s="275"/>
      <c r="Z36" s="275"/>
      <c r="AA36" s="275"/>
      <c r="AB36" s="276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0</v>
      </c>
      <c r="F37" s="67">
        <v>2</v>
      </c>
      <c r="G37" s="69">
        <f t="shared" si="1"/>
        <v>3.34</v>
      </c>
      <c r="H37" s="67"/>
      <c r="I37" s="67"/>
      <c r="J37" s="69">
        <f t="shared" si="2"/>
        <v>0</v>
      </c>
      <c r="K37" s="70">
        <f t="shared" si="3"/>
        <v>3.34</v>
      </c>
      <c r="L37" s="70">
        <f t="shared" si="5"/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10</v>
      </c>
      <c r="V37" s="31">
        <v>10</v>
      </c>
      <c r="W37" s="274" t="s">
        <v>139</v>
      </c>
      <c r="X37" s="275"/>
      <c r="Y37" s="275"/>
      <c r="Z37" s="275"/>
      <c r="AA37" s="275"/>
      <c r="AB37" s="276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0</v>
      </c>
      <c r="F38" s="67">
        <v>2</v>
      </c>
      <c r="G38" s="69">
        <f t="shared" si="1"/>
        <v>3.34</v>
      </c>
      <c r="H38" s="67"/>
      <c r="I38" s="67"/>
      <c r="J38" s="69">
        <f t="shared" si="2"/>
        <v>0</v>
      </c>
      <c r="K38" s="70">
        <f t="shared" si="3"/>
        <v>3.34</v>
      </c>
      <c r="L38" s="70">
        <f t="shared" si="5"/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10</v>
      </c>
      <c r="V38" s="31">
        <v>10</v>
      </c>
      <c r="W38" s="274" t="s">
        <v>139</v>
      </c>
      <c r="X38" s="275"/>
      <c r="Y38" s="275"/>
      <c r="Z38" s="275"/>
      <c r="AA38" s="275"/>
      <c r="AB38" s="276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0</v>
      </c>
      <c r="F39" s="67">
        <v>2</v>
      </c>
      <c r="G39" s="69">
        <f>IF(SUM((E39*12)+F39)*1.67=0,G38,SUM((E39*12)+F39)*1.67)</f>
        <v>3.34</v>
      </c>
      <c r="H39" s="67"/>
      <c r="I39" s="67"/>
      <c r="J39" s="69">
        <f>IF(SUM((H39*12)+I39)*1.67=0,J38,SUM((H39*12)+I39)*1.67)</f>
        <v>0</v>
      </c>
      <c r="K39" s="70">
        <f>(D39+G39+J39)</f>
        <v>3.34</v>
      </c>
      <c r="L39" s="70">
        <f t="shared" si="5"/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10</v>
      </c>
      <c r="V39" s="31">
        <v>10</v>
      </c>
      <c r="W39" s="274" t="s">
        <v>139</v>
      </c>
      <c r="X39" s="275"/>
      <c r="Y39" s="275"/>
      <c r="Z39" s="275"/>
      <c r="AA39" s="275"/>
      <c r="AB39" s="276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0</v>
      </c>
      <c r="F40" s="67">
        <v>2</v>
      </c>
      <c r="G40" s="69">
        <f t="shared" ref="G40:G45" si="7">IF(SUM((E40*12)+F40)*1.67=0,G39,SUM((E40*12)+F40)*1.67)</f>
        <v>3.34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3.34</v>
      </c>
      <c r="L40" s="70">
        <f t="shared" si="5"/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10</v>
      </c>
      <c r="V40" s="31">
        <v>10</v>
      </c>
      <c r="W40" s="274" t="s">
        <v>139</v>
      </c>
      <c r="X40" s="275"/>
      <c r="Y40" s="275"/>
      <c r="Z40" s="275"/>
      <c r="AA40" s="275"/>
      <c r="AB40" s="276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0</v>
      </c>
      <c r="F41" s="67">
        <v>2</v>
      </c>
      <c r="G41" s="69">
        <f t="shared" si="7"/>
        <v>3.34</v>
      </c>
      <c r="H41" s="67"/>
      <c r="I41" s="67"/>
      <c r="J41" s="69">
        <f t="shared" si="8"/>
        <v>0</v>
      </c>
      <c r="K41" s="70">
        <f t="shared" si="9"/>
        <v>3.34</v>
      </c>
      <c r="L41" s="70">
        <f t="shared" si="5"/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10</v>
      </c>
      <c r="V41" s="31">
        <v>10</v>
      </c>
      <c r="W41" s="274" t="s">
        <v>139</v>
      </c>
      <c r="X41" s="275"/>
      <c r="Y41" s="275"/>
      <c r="Z41" s="275"/>
      <c r="AA41" s="275"/>
      <c r="AB41" s="276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0</v>
      </c>
      <c r="F42" s="67">
        <v>2</v>
      </c>
      <c r="G42" s="69">
        <f t="shared" si="7"/>
        <v>3.34</v>
      </c>
      <c r="H42" s="67"/>
      <c r="I42" s="67"/>
      <c r="J42" s="69">
        <f t="shared" si="8"/>
        <v>0</v>
      </c>
      <c r="K42" s="70">
        <f t="shared" si="9"/>
        <v>3.34</v>
      </c>
      <c r="L42" s="70">
        <f t="shared" si="5"/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10</v>
      </c>
      <c r="V42" s="31">
        <v>10</v>
      </c>
      <c r="W42" s="274" t="s">
        <v>139</v>
      </c>
      <c r="X42" s="275"/>
      <c r="Y42" s="275"/>
      <c r="Z42" s="275"/>
      <c r="AA42" s="275"/>
      <c r="AB42" s="276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0</v>
      </c>
      <c r="F43" s="67">
        <v>2</v>
      </c>
      <c r="G43" s="69">
        <f t="shared" si="7"/>
        <v>3.34</v>
      </c>
      <c r="H43" s="67"/>
      <c r="I43" s="67"/>
      <c r="J43" s="69">
        <f t="shared" si="8"/>
        <v>0</v>
      </c>
      <c r="K43" s="70">
        <f t="shared" si="9"/>
        <v>3.34</v>
      </c>
      <c r="L43" s="70">
        <f t="shared" si="5"/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10</v>
      </c>
      <c r="V43" s="31">
        <v>10</v>
      </c>
      <c r="W43" s="274" t="s">
        <v>139</v>
      </c>
      <c r="X43" s="275"/>
      <c r="Y43" s="275"/>
      <c r="Z43" s="275"/>
      <c r="AA43" s="275"/>
      <c r="AB43" s="276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0</v>
      </c>
      <c r="F44" s="67">
        <v>2</v>
      </c>
      <c r="G44" s="69">
        <f t="shared" si="7"/>
        <v>3.34</v>
      </c>
      <c r="H44" s="67"/>
      <c r="I44" s="67"/>
      <c r="J44" s="69">
        <f t="shared" si="8"/>
        <v>0</v>
      </c>
      <c r="K44" s="70">
        <f t="shared" si="9"/>
        <v>3.34</v>
      </c>
      <c r="L44" s="70">
        <f t="shared" si="5"/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10</v>
      </c>
      <c r="V44" s="31">
        <v>10</v>
      </c>
      <c r="W44" s="274" t="s">
        <v>139</v>
      </c>
      <c r="X44" s="275"/>
      <c r="Y44" s="275"/>
      <c r="Z44" s="275"/>
      <c r="AA44" s="275"/>
      <c r="AB44" s="276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0</v>
      </c>
      <c r="F45" s="67">
        <v>2</v>
      </c>
      <c r="G45" s="69">
        <f t="shared" si="7"/>
        <v>3.34</v>
      </c>
      <c r="H45" s="67"/>
      <c r="I45" s="67"/>
      <c r="J45" s="69">
        <f t="shared" si="8"/>
        <v>0</v>
      </c>
      <c r="K45" s="70">
        <f t="shared" si="9"/>
        <v>3.34</v>
      </c>
      <c r="L45" s="70">
        <f>(D45+G45+J45+R45-D44-G44-J44)</f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10</v>
      </c>
      <c r="V45" s="31">
        <v>10</v>
      </c>
      <c r="W45" s="274" t="s">
        <v>139</v>
      </c>
      <c r="X45" s="275"/>
      <c r="Y45" s="275"/>
      <c r="Z45" s="275"/>
      <c r="AA45" s="275"/>
      <c r="AB45" s="276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0</v>
      </c>
      <c r="F46" s="67">
        <v>2</v>
      </c>
      <c r="G46" s="69">
        <f t="shared" ref="G46:G57" si="10">IF(SUM((E46*12)+F46)*1.67=0,G45,SUM((E46*12)+F46)*1.67)</f>
        <v>3.34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3.34</v>
      </c>
      <c r="L46" s="70">
        <f>(D46+G46+J46+R46-D45-G45-J45)</f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10</v>
      </c>
      <c r="V46" s="31">
        <v>10</v>
      </c>
      <c r="W46" s="274" t="s">
        <v>139</v>
      </c>
      <c r="X46" s="275"/>
      <c r="Y46" s="275"/>
      <c r="Z46" s="275"/>
      <c r="AA46" s="275"/>
      <c r="AB46" s="276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0</v>
      </c>
      <c r="F47" s="67">
        <v>0</v>
      </c>
      <c r="G47" s="69">
        <f t="shared" si="10"/>
        <v>3.34</v>
      </c>
      <c r="H47" s="67"/>
      <c r="I47" s="67"/>
      <c r="J47" s="69">
        <f t="shared" si="11"/>
        <v>0</v>
      </c>
      <c r="K47" s="70">
        <f t="shared" si="12"/>
        <v>3.34</v>
      </c>
      <c r="L47" s="70">
        <f>(D47+G47+J47+R47-D46-G46-J46)</f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10</v>
      </c>
      <c r="V47" s="31">
        <v>10</v>
      </c>
      <c r="W47" s="274" t="s">
        <v>139</v>
      </c>
      <c r="X47" s="275"/>
      <c r="Y47" s="275"/>
      <c r="Z47" s="275"/>
      <c r="AA47" s="275"/>
      <c r="AB47" s="276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0</v>
      </c>
      <c r="F48" s="67">
        <v>2</v>
      </c>
      <c r="G48" s="69">
        <f t="shared" si="10"/>
        <v>3.34</v>
      </c>
      <c r="H48" s="67"/>
      <c r="I48" s="67"/>
      <c r="J48" s="69">
        <f t="shared" si="11"/>
        <v>0</v>
      </c>
      <c r="K48" s="70">
        <f t="shared" si="12"/>
        <v>3.34</v>
      </c>
      <c r="L48" s="70">
        <f t="shared" ref="L48:L54" si="14">(D48+G48+J48+R48-D47-G47-J47)</f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10</v>
      </c>
      <c r="V48" s="31">
        <v>10</v>
      </c>
      <c r="W48" s="274" t="s">
        <v>139</v>
      </c>
      <c r="X48" s="275"/>
      <c r="Y48" s="275"/>
      <c r="Z48" s="275"/>
      <c r="AA48" s="275"/>
      <c r="AB48" s="276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0</v>
      </c>
      <c r="F49" s="67">
        <v>2</v>
      </c>
      <c r="G49" s="69">
        <f t="shared" si="10"/>
        <v>3.34</v>
      </c>
      <c r="H49" s="67"/>
      <c r="I49" s="67"/>
      <c r="J49" s="69">
        <f t="shared" si="11"/>
        <v>0</v>
      </c>
      <c r="K49" s="70">
        <f t="shared" si="12"/>
        <v>3.34</v>
      </c>
      <c r="L49" s="70">
        <f t="shared" si="14"/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10</v>
      </c>
      <c r="V49" s="31">
        <v>10</v>
      </c>
      <c r="W49" s="274" t="s">
        <v>139</v>
      </c>
      <c r="X49" s="275"/>
      <c r="Y49" s="275"/>
      <c r="Z49" s="275"/>
      <c r="AA49" s="275"/>
      <c r="AB49" s="276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0</v>
      </c>
      <c r="F50" s="67">
        <v>2</v>
      </c>
      <c r="G50" s="69">
        <f t="shared" si="10"/>
        <v>3.34</v>
      </c>
      <c r="H50" s="67"/>
      <c r="I50" s="67"/>
      <c r="J50" s="69">
        <f t="shared" si="11"/>
        <v>0</v>
      </c>
      <c r="K50" s="70">
        <f t="shared" si="12"/>
        <v>3.34</v>
      </c>
      <c r="L50" s="70">
        <f t="shared" si="14"/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10</v>
      </c>
      <c r="V50" s="31">
        <v>10</v>
      </c>
      <c r="W50" s="274" t="s">
        <v>139</v>
      </c>
      <c r="X50" s="275"/>
      <c r="Y50" s="275"/>
      <c r="Z50" s="275"/>
      <c r="AA50" s="275"/>
      <c r="AB50" s="276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0</v>
      </c>
      <c r="F51" s="67">
        <v>2</v>
      </c>
      <c r="G51" s="69">
        <f t="shared" si="10"/>
        <v>3.34</v>
      </c>
      <c r="H51" s="67"/>
      <c r="I51" s="67"/>
      <c r="J51" s="69">
        <f t="shared" si="11"/>
        <v>0</v>
      </c>
      <c r="K51" s="70">
        <f t="shared" si="12"/>
        <v>3.34</v>
      </c>
      <c r="L51" s="70">
        <f t="shared" si="14"/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10</v>
      </c>
      <c r="V51" s="31">
        <v>10</v>
      </c>
      <c r="W51" s="274" t="s">
        <v>139</v>
      </c>
      <c r="X51" s="275"/>
      <c r="Y51" s="275"/>
      <c r="Z51" s="275"/>
      <c r="AA51" s="275"/>
      <c r="AB51" s="276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0</v>
      </c>
      <c r="F52" s="67">
        <v>2</v>
      </c>
      <c r="G52" s="69">
        <f t="shared" si="10"/>
        <v>3.34</v>
      </c>
      <c r="H52" s="67"/>
      <c r="I52" s="67"/>
      <c r="J52" s="69">
        <f t="shared" si="11"/>
        <v>0</v>
      </c>
      <c r="K52" s="70">
        <f t="shared" si="12"/>
        <v>3.34</v>
      </c>
      <c r="L52" s="70">
        <f>(D52+G52+J52+R52-D51-G51-J51)</f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10</v>
      </c>
      <c r="V52" s="31">
        <v>10</v>
      </c>
      <c r="W52" s="274" t="s">
        <v>139</v>
      </c>
      <c r="X52" s="275"/>
      <c r="Y52" s="275"/>
      <c r="Z52" s="275"/>
      <c r="AA52" s="275"/>
      <c r="AB52" s="276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0</v>
      </c>
      <c r="F53" s="67">
        <v>2</v>
      </c>
      <c r="G53" s="69">
        <f>IF(SUM((E53*12)+F53)*1.67=0,G52,SUM((E53*12)+F53)*1.67)</f>
        <v>3.34</v>
      </c>
      <c r="H53" s="67"/>
      <c r="I53" s="67"/>
      <c r="J53" s="69">
        <f>IF(SUM((H53*12)+I53)*1.67=0,J52,SUM((H53*12)+I53)*1.67)</f>
        <v>0</v>
      </c>
      <c r="K53" s="70">
        <f>(D53+G53+J53)</f>
        <v>3.34</v>
      </c>
      <c r="L53" s="70">
        <f t="shared" si="14"/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10</v>
      </c>
      <c r="V53" s="31">
        <v>10</v>
      </c>
      <c r="W53" s="274" t="s">
        <v>139</v>
      </c>
      <c r="X53" s="275"/>
      <c r="Y53" s="275"/>
      <c r="Z53" s="275"/>
      <c r="AA53" s="275"/>
      <c r="AB53" s="276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0</v>
      </c>
      <c r="F54" s="67">
        <v>2</v>
      </c>
      <c r="G54" s="69">
        <f>IF(SUM((E54*12)+F54)*1.67=0,G53,SUM((E54*12)+F54)*1.67)</f>
        <v>3.34</v>
      </c>
      <c r="H54" s="67"/>
      <c r="I54" s="67"/>
      <c r="J54" s="69">
        <f>IF(SUM((H54*12)+I54)*1.67=0,J53,SUM((H54*12)+I54)*1.67)</f>
        <v>0</v>
      </c>
      <c r="K54" s="70">
        <f>(D54+G54+J54)</f>
        <v>3.34</v>
      </c>
      <c r="L54" s="70">
        <f t="shared" si="14"/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10</v>
      </c>
      <c r="V54" s="31">
        <v>10</v>
      </c>
      <c r="W54" s="274" t="s">
        <v>139</v>
      </c>
      <c r="X54" s="275"/>
      <c r="Y54" s="275"/>
      <c r="Z54" s="275"/>
      <c r="AA54" s="275"/>
      <c r="AB54" s="276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0</v>
      </c>
      <c r="F55" s="67">
        <v>2</v>
      </c>
      <c r="G55" s="69">
        <f>IF(SUM((E55*12)+F55)*1.67=0,G54,SUM((E55*12)+F55)*1.67)</f>
        <v>3.34</v>
      </c>
      <c r="H55" s="67"/>
      <c r="I55" s="67"/>
      <c r="J55" s="69">
        <f>IF(SUM((H55*12)+I55)*1.67=0,J54,SUM((H55*12)+I55)*1.67)</f>
        <v>0</v>
      </c>
      <c r="K55" s="70">
        <f>(D55+G55+J55)</f>
        <v>3.34</v>
      </c>
      <c r="L55" s="70">
        <f>(D55+G55+J55+R55-D54-G54-J54)</f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10</v>
      </c>
      <c r="V55" s="31">
        <v>10</v>
      </c>
      <c r="W55" s="274" t="s">
        <v>139</v>
      </c>
      <c r="X55" s="275"/>
      <c r="Y55" s="275"/>
      <c r="Z55" s="275"/>
      <c r="AA55" s="275"/>
      <c r="AB55" s="276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67">
        <v>0</v>
      </c>
      <c r="F56" s="67">
        <v>2</v>
      </c>
      <c r="G56" s="69">
        <f>IF(SUM((E56*12)+F56)*1.67=0,G55,SUM((E56*12)+F56)*1.67)</f>
        <v>3.34</v>
      </c>
      <c r="H56" s="67"/>
      <c r="I56" s="67"/>
      <c r="J56" s="69">
        <f>IF(SUM((H56*12)+I56)*1.67=0,J55,SUM((H56*12)+I56)*1.67)</f>
        <v>0</v>
      </c>
      <c r="K56" s="70">
        <f>(D56+G56+J56)</f>
        <v>3.34</v>
      </c>
      <c r="L56" s="70">
        <f>(D56+G56+J56+R56-D55-G55-J55)</f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/>
      <c r="V56" s="31"/>
      <c r="W56" s="274"/>
      <c r="X56" s="275"/>
      <c r="Y56" s="275"/>
      <c r="Z56" s="275"/>
      <c r="AA56" s="275"/>
      <c r="AB56" s="276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0</v>
      </c>
      <c r="F57" s="67">
        <v>2</v>
      </c>
      <c r="G57" s="69">
        <f t="shared" si="10"/>
        <v>3.34</v>
      </c>
      <c r="H57" s="67"/>
      <c r="I57" s="67"/>
      <c r="J57" s="69">
        <f t="shared" si="11"/>
        <v>0</v>
      </c>
      <c r="K57" s="70">
        <f t="shared" si="12"/>
        <v>3.34</v>
      </c>
      <c r="L57" s="70">
        <f>(D57+G57+J57+R57-D56-G56-J56)</f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10</v>
      </c>
      <c r="V57" s="31">
        <v>10</v>
      </c>
      <c r="W57" s="274" t="s">
        <v>139</v>
      </c>
      <c r="X57" s="275"/>
      <c r="Y57" s="275"/>
      <c r="Z57" s="275"/>
      <c r="AA57" s="275"/>
      <c r="AB57" s="276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9.9999999999997868E-3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30" workbookViewId="0">
      <selection activeCell="Y11" sqref="Y11:AA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88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161.15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96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 t="s">
        <v>140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257.2</v>
      </c>
      <c r="Z10" s="261"/>
      <c r="AA10" s="261"/>
    </row>
    <row r="11" spans="1:29" x14ac:dyDescent="0.2">
      <c r="T11" s="26" t="s">
        <v>40</v>
      </c>
      <c r="U11" s="265" t="s">
        <v>122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/>
      <c r="F19" s="265"/>
      <c r="G19" s="265"/>
      <c r="H19" s="264"/>
      <c r="I19" s="265"/>
      <c r="J19" s="266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257.2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12</v>
      </c>
      <c r="C27" s="67">
        <v>10</v>
      </c>
      <c r="D27" s="69">
        <f>IF(SUM((B27*12)+C27)*1.67=0,D26,SUM((B27*12)+C27)*1.67)</f>
        <v>257.18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257.18</v>
      </c>
      <c r="L27" s="70">
        <v>0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12</v>
      </c>
      <c r="C28" s="67">
        <v>10</v>
      </c>
      <c r="D28" s="69">
        <f>IF(SUM((B28*12)+C28)*1.67=0,D27,SUM((B28*12)+C28)*1.67)</f>
        <v>257.18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257.18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12</v>
      </c>
      <c r="C29" s="67">
        <v>10</v>
      </c>
      <c r="D29" s="69">
        <f>IF(SUM((B29*12)+C29)*1.67=0,D28,SUM((B29*12)+C29)*1.67)</f>
        <v>257.18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257.18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12</v>
      </c>
      <c r="C30" s="67">
        <v>10</v>
      </c>
      <c r="D30" s="69">
        <f t="shared" ref="D30:D49" si="3">IF(SUM((B30*12)+C30)*1.67=0,D29,SUM((B30*12)+C30)*1.67)</f>
        <v>257.18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257.18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12</v>
      </c>
      <c r="C31" s="67">
        <v>10</v>
      </c>
      <c r="D31" s="69">
        <f t="shared" si="3"/>
        <v>257.18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257.18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12</v>
      </c>
      <c r="C32" s="67">
        <v>10</v>
      </c>
      <c r="D32" s="69">
        <f t="shared" si="3"/>
        <v>257.18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257.18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12</v>
      </c>
      <c r="C33" s="67">
        <v>10</v>
      </c>
      <c r="D33" s="69">
        <f t="shared" si="3"/>
        <v>257.18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257.18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12</v>
      </c>
      <c r="C34" s="67">
        <v>10</v>
      </c>
      <c r="D34" s="69">
        <f t="shared" si="3"/>
        <v>257.18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257.18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12</v>
      </c>
      <c r="C35" s="67">
        <v>10</v>
      </c>
      <c r="D35" s="69">
        <f t="shared" si="3"/>
        <v>257.18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257.18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12</v>
      </c>
      <c r="C36" s="67">
        <v>10</v>
      </c>
      <c r="D36" s="69">
        <f t="shared" si="3"/>
        <v>257.18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257.18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12</v>
      </c>
      <c r="C37" s="67">
        <v>10</v>
      </c>
      <c r="D37" s="69">
        <f t="shared" si="3"/>
        <v>257.18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257.18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12</v>
      </c>
      <c r="C38" s="67">
        <v>10</v>
      </c>
      <c r="D38" s="69">
        <f>IF(SUM((B38*12)+C38)*1.67=0,D37,SUM((B38*12)+C38)*1.67)</f>
        <v>257.18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257.18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12</v>
      </c>
      <c r="C39" s="67">
        <v>10</v>
      </c>
      <c r="D39" s="69">
        <f>IF(SUM((B39*12)+C39)*1.67=0,D38,SUM((B39*12)+C39)*1.67)</f>
        <v>257.18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257.18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12</v>
      </c>
      <c r="C40" s="67">
        <v>10</v>
      </c>
      <c r="D40" s="69">
        <f>IF(SUM((B40*12)+C40)*1.67=0,D39,SUM((B40*12)+C40)*1.67)</f>
        <v>257.18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257.18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12</v>
      </c>
      <c r="C41" s="67">
        <v>10</v>
      </c>
      <c r="D41" s="69">
        <f t="shared" si="3"/>
        <v>257.18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257.18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12</v>
      </c>
      <c r="C42" s="67">
        <v>10</v>
      </c>
      <c r="D42" s="69">
        <f t="shared" si="3"/>
        <v>257.18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257.18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19" t="s">
        <v>133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12</v>
      </c>
      <c r="C43" s="67">
        <v>10</v>
      </c>
      <c r="D43" s="69">
        <f t="shared" si="3"/>
        <v>257.18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257.18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12</v>
      </c>
      <c r="C44" s="67">
        <v>10</v>
      </c>
      <c r="D44" s="69">
        <f t="shared" si="3"/>
        <v>257.18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257.18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12</v>
      </c>
      <c r="C45" s="67">
        <v>10</v>
      </c>
      <c r="D45" s="69">
        <f t="shared" si="3"/>
        <v>257.18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257.18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4</v>
      </c>
      <c r="C46" s="67">
        <v>9.5</v>
      </c>
      <c r="D46" s="69">
        <f t="shared" si="3"/>
        <v>96.024999999999991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96.024999999999991</v>
      </c>
      <c r="L46" s="70">
        <f t="shared" si="2"/>
        <v>-4.9999999999954525E-3</v>
      </c>
      <c r="M46" s="34"/>
      <c r="N46" s="36"/>
      <c r="O46" s="59">
        <v>43942</v>
      </c>
      <c r="P46" s="33">
        <v>76921</v>
      </c>
      <c r="Q46" s="35">
        <v>161.15</v>
      </c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4</v>
      </c>
      <c r="C47" s="67">
        <v>9.5</v>
      </c>
      <c r="D47" s="69">
        <f t="shared" si="3"/>
        <v>96.024999999999991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96.024999999999991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4</v>
      </c>
      <c r="C48" s="67">
        <v>9.5</v>
      </c>
      <c r="D48" s="69">
        <f t="shared" si="3"/>
        <v>96.024999999999991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96.024999999999991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1"/>
        <v>24</v>
      </c>
      <c r="B49" s="67">
        <v>4</v>
      </c>
      <c r="C49" s="67">
        <v>9.5</v>
      </c>
      <c r="D49" s="69">
        <f t="shared" si="3"/>
        <v>96.024999999999991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96.024999999999991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4</v>
      </c>
      <c r="C50" s="67">
        <v>9.5</v>
      </c>
      <c r="D50" s="69">
        <f>IF(SUM((B50*12)+C50)*1.67=0,D49,SUM((B50*12)+C50)*1.67)</f>
        <v>96.024999999999991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96.024999999999991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4</v>
      </c>
      <c r="C51" s="67">
        <v>9.5</v>
      </c>
      <c r="D51" s="69">
        <f t="shared" ref="D51:D57" si="7">IF(SUM((B51*12)+C51)*1.67=0,D50,SUM((B51*12)+C51)*1.67)</f>
        <v>96.024999999999991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96.024999999999991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4</v>
      </c>
      <c r="C52" s="67">
        <v>9.5</v>
      </c>
      <c r="D52" s="69">
        <f t="shared" si="7"/>
        <v>96.024999999999991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96.024999999999991</v>
      </c>
      <c r="L52" s="70">
        <f t="shared" si="11"/>
        <v>0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4</v>
      </c>
      <c r="C53" s="67">
        <v>9.5</v>
      </c>
      <c r="D53" s="69">
        <f t="shared" si="7"/>
        <v>96.024999999999991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96.024999999999991</v>
      </c>
      <c r="L53" s="70">
        <f t="shared" si="11"/>
        <v>0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4</v>
      </c>
      <c r="C54" s="67">
        <v>9.5</v>
      </c>
      <c r="D54" s="69">
        <f t="shared" si="7"/>
        <v>96.024999999999991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96.024999999999991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4</v>
      </c>
      <c r="C55" s="67">
        <v>9.5</v>
      </c>
      <c r="D55" s="69">
        <f t="shared" si="7"/>
        <v>96.024999999999991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96.024999999999991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4</v>
      </c>
      <c r="C56" s="67">
        <v>9.5</v>
      </c>
      <c r="D56" s="69">
        <f t="shared" si="7"/>
        <v>96.024999999999991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96.024999999999991</v>
      </c>
      <c r="L56" s="70">
        <f t="shared" si="11"/>
        <v>0</v>
      </c>
      <c r="M56" s="34"/>
      <c r="N56" s="36"/>
      <c r="O56" s="59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4</v>
      </c>
      <c r="C57" s="67">
        <v>9.5</v>
      </c>
      <c r="D57" s="69">
        <f t="shared" si="7"/>
        <v>96.024999999999991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96.024999999999991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-4.9999999999954525E-3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161.15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2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51</v>
      </c>
      <c r="Q6" s="259"/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55</v>
      </c>
      <c r="C17" s="265"/>
      <c r="D17" s="265"/>
      <c r="E17" s="264" t="s">
        <v>56</v>
      </c>
      <c r="F17" s="265"/>
      <c r="G17" s="265"/>
      <c r="H17" s="264" t="s">
        <v>57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 t="s">
        <v>87</v>
      </c>
      <c r="F19" s="265"/>
      <c r="G19" s="265"/>
      <c r="H19" s="264" t="s">
        <v>87</v>
      </c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1</v>
      </c>
      <c r="J27" s="69">
        <f t="shared" ref="J27:J55" si="0">IF(SUM((H27*12)+I27)*1.67=0,J26,SUM((H27*12)+I27)*1.67)</f>
        <v>101.86999999999999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20</v>
      </c>
      <c r="V27" s="35">
        <v>20</v>
      </c>
      <c r="W27" s="80" t="s">
        <v>134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1</v>
      </c>
      <c r="J28" s="69">
        <f t="shared" si="0"/>
        <v>101.86999999999999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20</v>
      </c>
      <c r="W28" s="80" t="s">
        <v>134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1</v>
      </c>
      <c r="J29" s="69">
        <f t="shared" si="0"/>
        <v>101.86999999999999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20</v>
      </c>
      <c r="W29" s="80" t="s">
        <v>134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1</v>
      </c>
      <c r="J30" s="69">
        <f t="shared" si="0"/>
        <v>101.86999999999999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20</v>
      </c>
      <c r="W30" s="80" t="s">
        <v>134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5</v>
      </c>
      <c r="I31" s="50">
        <v>1</v>
      </c>
      <c r="J31" s="69">
        <f t="shared" si="0"/>
        <v>101.86999999999999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20</v>
      </c>
      <c r="W31" s="80" t="s">
        <v>134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5</v>
      </c>
      <c r="I32" s="50">
        <v>1</v>
      </c>
      <c r="J32" s="69">
        <f t="shared" si="0"/>
        <v>101.86999999999999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20</v>
      </c>
      <c r="W32" s="80" t="s">
        <v>134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1</v>
      </c>
      <c r="J33" s="69">
        <f t="shared" si="0"/>
        <v>101.86999999999999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20</v>
      </c>
      <c r="V33" s="35">
        <v>20</v>
      </c>
      <c r="W33" s="80" t="s">
        <v>134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1</v>
      </c>
      <c r="J34" s="69">
        <f t="shared" ref="J34:J40" si="7">IF(SUM((H34*12)+I34)*1.67=0,J33,SUM((H34*12)+I34)*1.67)</f>
        <v>101.86999999999999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20</v>
      </c>
      <c r="V34" s="35">
        <v>20</v>
      </c>
      <c r="W34" s="80" t="s">
        <v>134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1</v>
      </c>
      <c r="J35" s="69">
        <f t="shared" si="7"/>
        <v>101.86999999999999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20</v>
      </c>
      <c r="V35" s="35">
        <v>20</v>
      </c>
      <c r="W35" s="80" t="s">
        <v>134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1</v>
      </c>
      <c r="J36" s="69">
        <f t="shared" si="7"/>
        <v>101.86999999999999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20</v>
      </c>
      <c r="V36" s="35">
        <v>20</v>
      </c>
      <c r="W36" s="80" t="s">
        <v>134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1</v>
      </c>
      <c r="J37" s="69">
        <f t="shared" si="7"/>
        <v>101.86999999999999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20</v>
      </c>
      <c r="V37" s="35">
        <v>20</v>
      </c>
      <c r="W37" s="80" t="s">
        <v>134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1</v>
      </c>
      <c r="J38" s="69">
        <f t="shared" si="7"/>
        <v>101.86999999999999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20</v>
      </c>
      <c r="V38" s="35">
        <v>20</v>
      </c>
      <c r="W38" s="80" t="s">
        <v>134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1</v>
      </c>
      <c r="J39" s="69">
        <f t="shared" si="7"/>
        <v>101.86999999999999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20</v>
      </c>
      <c r="V39" s="35">
        <v>20</v>
      </c>
      <c r="W39" s="80" t="s">
        <v>134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5</v>
      </c>
      <c r="I40" s="50">
        <v>1</v>
      </c>
      <c r="J40" s="69">
        <f t="shared" si="7"/>
        <v>101.86999999999999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20</v>
      </c>
      <c r="V40" s="35">
        <v>20</v>
      </c>
      <c r="W40" s="80" t="s">
        <v>134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5</v>
      </c>
      <c r="I41" s="50">
        <v>1</v>
      </c>
      <c r="J41" s="69">
        <f>IF(SUM((H41*12)+I41)*1.67=0,J40,SUM((H41*12)+I41)*1.67)</f>
        <v>101.86999999999999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20</v>
      </c>
      <c r="V41" s="35">
        <v>20</v>
      </c>
      <c r="W41" s="80" t="s">
        <v>134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1</v>
      </c>
      <c r="J42" s="69">
        <f t="shared" si="0"/>
        <v>101.86999999999999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20</v>
      </c>
      <c r="V42" s="35">
        <v>20</v>
      </c>
      <c r="W42" s="80" t="s">
        <v>134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1</v>
      </c>
      <c r="J43" s="69">
        <f t="shared" si="0"/>
        <v>101.86999999999999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20</v>
      </c>
      <c r="V43" s="35">
        <v>20</v>
      </c>
      <c r="W43" s="80" t="s">
        <v>134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1</v>
      </c>
      <c r="J44" s="69">
        <f t="shared" si="0"/>
        <v>101.86999999999999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20</v>
      </c>
      <c r="V44" s="35">
        <v>20</v>
      </c>
      <c r="W44" s="80" t="s">
        <v>134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5</v>
      </c>
      <c r="I45" s="50">
        <v>1</v>
      </c>
      <c r="J45" s="69">
        <f>IF(SUM((H45*12)+I45)*1.67=0,J44,SUM((H45*12)+I45)*1.67)</f>
        <v>101.86999999999999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20</v>
      </c>
      <c r="V45" s="35">
        <v>20</v>
      </c>
      <c r="W45" s="80" t="s">
        <v>134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5</v>
      </c>
      <c r="I46" s="50">
        <v>1</v>
      </c>
      <c r="J46" s="69">
        <f>IF(SUM((H46*12)+I46)*1.67=0,J45,SUM((H46*12)+I46)*1.67)</f>
        <v>101.86999999999999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20</v>
      </c>
      <c r="V46" s="35">
        <v>20</v>
      </c>
      <c r="W46" s="80" t="s">
        <v>134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1</v>
      </c>
      <c r="J47" s="69">
        <f>IF(SUM((H47*12)+I47)*1.67=0,J46,SUM((H47*12)+I47)*1.67)</f>
        <v>101.86999999999999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20</v>
      </c>
      <c r="V47" s="35">
        <v>20</v>
      </c>
      <c r="W47" s="80" t="s">
        <v>134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1</v>
      </c>
      <c r="J48" s="69">
        <f t="shared" si="0"/>
        <v>101.86999999999999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20</v>
      </c>
      <c r="V48" s="35">
        <v>20</v>
      </c>
      <c r="W48" s="80" t="s">
        <v>134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5</v>
      </c>
      <c r="I49" s="50">
        <v>1</v>
      </c>
      <c r="J49" s="69">
        <f t="shared" si="0"/>
        <v>101.86999999999999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20</v>
      </c>
      <c r="V49" s="35">
        <v>20</v>
      </c>
      <c r="W49" s="80" t="s">
        <v>134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5</v>
      </c>
      <c r="I50" s="50">
        <v>1</v>
      </c>
      <c r="J50" s="69">
        <f t="shared" si="0"/>
        <v>101.86999999999999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20</v>
      </c>
      <c r="V50" s="35">
        <v>20</v>
      </c>
      <c r="W50" s="80" t="s">
        <v>134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5</v>
      </c>
      <c r="I51" s="50">
        <v>1</v>
      </c>
      <c r="J51" s="69">
        <f t="shared" si="0"/>
        <v>101.86999999999999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20</v>
      </c>
      <c r="V51" s="35">
        <v>20</v>
      </c>
      <c r="W51" s="80" t="s">
        <v>134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1</v>
      </c>
      <c r="J52" s="69">
        <f t="shared" si="0"/>
        <v>101.86999999999999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20</v>
      </c>
      <c r="V52" s="35">
        <v>20</v>
      </c>
      <c r="W52" s="80" t="s">
        <v>134</v>
      </c>
      <c r="X52" s="80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5</v>
      </c>
      <c r="I53" s="50">
        <v>1</v>
      </c>
      <c r="J53" s="69">
        <f t="shared" si="0"/>
        <v>101.86999999999999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20</v>
      </c>
      <c r="V53" s="35">
        <v>20</v>
      </c>
      <c r="W53" s="80" t="s">
        <v>134</v>
      </c>
      <c r="X53" s="81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1</v>
      </c>
      <c r="J54" s="69">
        <f>IF(SUM((H54*12)+I54)*1.67=0,J53,SUM((H54*12)+I54)*1.67)</f>
        <v>101.86999999999999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20</v>
      </c>
      <c r="V54" s="35">
        <v>20</v>
      </c>
      <c r="W54" s="80" t="s">
        <v>134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1</v>
      </c>
      <c r="J55" s="69">
        <f t="shared" si="0"/>
        <v>101.86999999999999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20</v>
      </c>
      <c r="V55" s="35">
        <v>20</v>
      </c>
      <c r="W55" s="80" t="s">
        <v>134</v>
      </c>
      <c r="X55" s="81"/>
      <c r="Y55" s="80"/>
      <c r="Z55" s="80"/>
      <c r="AA55" s="80"/>
      <c r="AB55" s="80"/>
      <c r="AC55" s="15"/>
    </row>
    <row r="56" spans="1:29" x14ac:dyDescent="0.2">
      <c r="A56" s="27"/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1</v>
      </c>
      <c r="J56" s="69">
        <f>IF(SUM((H56*12)+I56)*1.67=0,J55,SUM((H56*12)+I56)*1.67)</f>
        <v>101.86999999999999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/>
      <c r="V56" s="35"/>
      <c r="W56" s="80"/>
      <c r="X56" s="81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1</v>
      </c>
      <c r="J57" s="69">
        <f>IF(SUM((H57*12)+I57)*1.67=0,J55,SUM((H57*12)+I57)*1.67)</f>
        <v>101.86999999999999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20</v>
      </c>
      <c r="V57" s="35">
        <v>20</v>
      </c>
      <c r="W57" s="80" t="s">
        <v>134</v>
      </c>
      <c r="X57" s="81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4"/>
      <c r="X58" s="275"/>
      <c r="Y58" s="275"/>
      <c r="Z58" s="275"/>
      <c r="AA58" s="275"/>
      <c r="AB58" s="276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Q32" sqref="Q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92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7" t="s">
        <v>101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7" t="s">
        <v>101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7" t="s">
        <v>101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7" t="s">
        <v>101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7" t="s">
        <v>101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7" t="s">
        <v>101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7" t="s">
        <v>101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7" t="s">
        <v>101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7" t="s">
        <v>101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7" t="s">
        <v>101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7" t="s">
        <v>101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7" t="s">
        <v>101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7" t="s">
        <v>101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7" t="s">
        <v>101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7" t="s">
        <v>101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7" t="s">
        <v>101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7" t="s">
        <v>101</v>
      </c>
      <c r="X43" s="278"/>
      <c r="Y43" s="278"/>
      <c r="Z43" s="278"/>
      <c r="AA43" s="278"/>
      <c r="AB43" s="279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7" t="s">
        <v>101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7" t="s">
        <v>101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7" t="s">
        <v>101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7" t="s">
        <v>101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7" t="s">
        <v>101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7" t="s">
        <v>101</v>
      </c>
      <c r="X49" s="278"/>
      <c r="Y49" s="278"/>
      <c r="Z49" s="278"/>
      <c r="AA49" s="278"/>
      <c r="AB49" s="279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7" t="s">
        <v>101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7" t="s">
        <v>101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7" t="s">
        <v>101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7" t="s">
        <v>101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7" t="s">
        <v>101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7" t="s">
        <v>101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7" t="s">
        <v>101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7" t="s">
        <v>101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7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300704</v>
      </c>
      <c r="C17" s="265"/>
      <c r="D17" s="265"/>
      <c r="E17" s="264" t="s">
        <v>60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7" t="s">
        <v>103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7" t="s">
        <v>103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7" t="s">
        <v>103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7" t="s">
        <v>103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7" t="s">
        <v>103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7" t="s">
        <v>103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7" t="s">
        <v>103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7" t="s">
        <v>103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7" t="s">
        <v>103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7" t="s">
        <v>103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7" t="s">
        <v>103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7" t="s">
        <v>103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7" t="s">
        <v>103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7" t="s">
        <v>103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7" t="s">
        <v>103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7" t="s">
        <v>103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7" t="s">
        <v>103</v>
      </c>
      <c r="X43" s="278"/>
      <c r="Y43" s="278"/>
      <c r="Z43" s="278"/>
      <c r="AA43" s="278"/>
      <c r="AB43" s="279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7" t="s">
        <v>103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7" t="s">
        <v>103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7" t="s">
        <v>103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7" t="s">
        <v>103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7" t="s">
        <v>103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7" t="s">
        <v>103</v>
      </c>
      <c r="X49" s="278"/>
      <c r="Y49" s="278"/>
      <c r="Z49" s="278"/>
      <c r="AA49" s="278"/>
      <c r="AB49" s="279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7" t="s">
        <v>103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7" t="s">
        <v>103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7" t="s">
        <v>103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7" t="s">
        <v>103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7" t="s">
        <v>103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7" t="s">
        <v>103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7" t="s">
        <v>103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7" t="s">
        <v>103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1:AB51"/>
    <mergeCell ref="W55:AB55"/>
    <mergeCell ref="W52:AB52"/>
    <mergeCell ref="W53:AB53"/>
    <mergeCell ref="W54:AB54"/>
    <mergeCell ref="W57:AB57"/>
    <mergeCell ref="W56:AB56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R29" sqref="R2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ht="14.25" customHeight="1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51.8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51.8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M10" s="76" t="s">
        <v>99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51.8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300705</v>
      </c>
      <c r="C17" s="265"/>
      <c r="D17" s="265"/>
      <c r="E17" s="264" t="s">
        <v>62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19" t="s">
        <v>113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19" t="s">
        <v>113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19" t="s">
        <v>113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19" t="s">
        <v>113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19" t="s">
        <v>113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19" t="s">
        <v>113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19" t="s">
        <v>113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19" t="s">
        <v>113</v>
      </c>
      <c r="X34" s="269"/>
      <c r="Y34" s="269"/>
      <c r="Z34" s="269"/>
      <c r="AA34" s="269"/>
      <c r="AB34" s="270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19" t="s">
        <v>113</v>
      </c>
      <c r="X35" s="269"/>
      <c r="Y35" s="269"/>
      <c r="Z35" s="269"/>
      <c r="AA35" s="269"/>
      <c r="AB35" s="270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19" t="s">
        <v>113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19" t="s">
        <v>113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19" t="s">
        <v>113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19" t="s">
        <v>113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19" t="s">
        <v>113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19" t="s">
        <v>113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19" t="s">
        <v>113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19" t="s">
        <v>113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19" t="s">
        <v>113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19" t="s">
        <v>113</v>
      </c>
      <c r="X45" s="269"/>
      <c r="Y45" s="269"/>
      <c r="Z45" s="269"/>
      <c r="AA45" s="269"/>
      <c r="AB45" s="270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19" t="s">
        <v>113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19" t="s">
        <v>113</v>
      </c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19" t="s">
        <v>113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19" t="s">
        <v>113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19" t="s">
        <v>113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19" t="s">
        <v>113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19" t="s">
        <v>113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19" t="s">
        <v>113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19" t="s">
        <v>113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19" t="s">
        <v>113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19" t="s">
        <v>113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19" t="s">
        <v>113</v>
      </c>
      <c r="X57" s="269"/>
      <c r="Y57" s="269"/>
      <c r="Z57" s="269"/>
      <c r="AA57" s="269"/>
      <c r="AB57" s="270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5:AB55"/>
    <mergeCell ref="W51:AB51"/>
    <mergeCell ref="W52:AB52"/>
    <mergeCell ref="W53:AB53"/>
    <mergeCell ref="W54:AB54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B19:D19"/>
    <mergeCell ref="E19:G19"/>
    <mergeCell ref="H19:J19"/>
    <mergeCell ref="W27:AB27"/>
    <mergeCell ref="W28:AB28"/>
    <mergeCell ref="W29:AB29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" zoomScaleNormal="100" workbookViewId="0">
      <selection activeCell="S37" sqref="S3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15.1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15.1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15.1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300702</v>
      </c>
      <c r="C17" s="265"/>
      <c r="D17" s="265"/>
      <c r="E17" s="264">
        <v>300703</v>
      </c>
      <c r="F17" s="265"/>
      <c r="G17" s="265"/>
      <c r="H17" s="264" t="s">
        <v>65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66</v>
      </c>
      <c r="F19" s="265"/>
      <c r="G19" s="265"/>
      <c r="H19" s="264" t="s">
        <v>53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80" t="s">
        <v>101</v>
      </c>
      <c r="X27" s="281"/>
      <c r="Y27" s="281"/>
      <c r="Z27" s="281"/>
      <c r="AA27" s="281"/>
      <c r="AB27" s="282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80" t="s">
        <v>101</v>
      </c>
      <c r="X28" s="281"/>
      <c r="Y28" s="281"/>
      <c r="Z28" s="281"/>
      <c r="AA28" s="281"/>
      <c r="AB28" s="282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80" t="s">
        <v>101</v>
      </c>
      <c r="X29" s="281"/>
      <c r="Y29" s="281"/>
      <c r="Z29" s="281"/>
      <c r="AA29" s="281"/>
      <c r="AB29" s="282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80" t="s">
        <v>101</v>
      </c>
      <c r="X30" s="281"/>
      <c r="Y30" s="281"/>
      <c r="Z30" s="281"/>
      <c r="AA30" s="281"/>
      <c r="AB30" s="282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80" t="s">
        <v>101</v>
      </c>
      <c r="X31" s="281"/>
      <c r="Y31" s="281"/>
      <c r="Z31" s="281"/>
      <c r="AA31" s="281"/>
      <c r="AB31" s="282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80" t="s">
        <v>101</v>
      </c>
      <c r="X32" s="281"/>
      <c r="Y32" s="281"/>
      <c r="Z32" s="281"/>
      <c r="AA32" s="281"/>
      <c r="AB32" s="282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80" t="s">
        <v>101</v>
      </c>
      <c r="X33" s="281"/>
      <c r="Y33" s="281"/>
      <c r="Z33" s="281"/>
      <c r="AA33" s="281"/>
      <c r="AB33" s="282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80" t="s">
        <v>101</v>
      </c>
      <c r="X34" s="281"/>
      <c r="Y34" s="281"/>
      <c r="Z34" s="281"/>
      <c r="AA34" s="281"/>
      <c r="AB34" s="282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80" t="s">
        <v>101</v>
      </c>
      <c r="X35" s="281"/>
      <c r="Y35" s="281"/>
      <c r="Z35" s="281"/>
      <c r="AA35" s="281"/>
      <c r="AB35" s="282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80" t="s">
        <v>101</v>
      </c>
      <c r="X36" s="281"/>
      <c r="Y36" s="281"/>
      <c r="Z36" s="281"/>
      <c r="AA36" s="281"/>
      <c r="AB36" s="282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80" t="s">
        <v>101</v>
      </c>
      <c r="X37" s="281"/>
      <c r="Y37" s="281"/>
      <c r="Z37" s="281"/>
      <c r="AA37" s="281"/>
      <c r="AB37" s="282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80" t="s">
        <v>101</v>
      </c>
      <c r="X38" s="281"/>
      <c r="Y38" s="281"/>
      <c r="Z38" s="281"/>
      <c r="AA38" s="281"/>
      <c r="AB38" s="282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80" t="s">
        <v>101</v>
      </c>
      <c r="X39" s="281"/>
      <c r="Y39" s="281"/>
      <c r="Z39" s="281"/>
      <c r="AA39" s="281"/>
      <c r="AB39" s="282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80" t="s">
        <v>101</v>
      </c>
      <c r="X40" s="281"/>
      <c r="Y40" s="281"/>
      <c r="Z40" s="281"/>
      <c r="AA40" s="281"/>
      <c r="AB40" s="282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80" t="s">
        <v>101</v>
      </c>
      <c r="X41" s="281"/>
      <c r="Y41" s="281"/>
      <c r="Z41" s="281"/>
      <c r="AA41" s="281"/>
      <c r="AB41" s="282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80" t="s">
        <v>101</v>
      </c>
      <c r="X42" s="281"/>
      <c r="Y42" s="281"/>
      <c r="Z42" s="281"/>
      <c r="AA42" s="281"/>
      <c r="AB42" s="282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80" t="s">
        <v>101</v>
      </c>
      <c r="X43" s="281"/>
      <c r="Y43" s="281"/>
      <c r="Z43" s="281"/>
      <c r="AA43" s="281"/>
      <c r="AB43" s="282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80" t="s">
        <v>101</v>
      </c>
      <c r="X44" s="281"/>
      <c r="Y44" s="281"/>
      <c r="Z44" s="281"/>
      <c r="AA44" s="281"/>
      <c r="AB44" s="282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80" t="s">
        <v>101</v>
      </c>
      <c r="X45" s="281"/>
      <c r="Y45" s="281"/>
      <c r="Z45" s="281"/>
      <c r="AA45" s="281"/>
      <c r="AB45" s="282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80" t="s">
        <v>101</v>
      </c>
      <c r="X46" s="281"/>
      <c r="Y46" s="281"/>
      <c r="Z46" s="281"/>
      <c r="AA46" s="281"/>
      <c r="AB46" s="282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80" t="s">
        <v>101</v>
      </c>
      <c r="X47" s="281"/>
      <c r="Y47" s="281"/>
      <c r="Z47" s="281"/>
      <c r="AA47" s="281"/>
      <c r="AB47" s="282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80" t="s">
        <v>101</v>
      </c>
      <c r="X48" s="281"/>
      <c r="Y48" s="281"/>
      <c r="Z48" s="281"/>
      <c r="AA48" s="281"/>
      <c r="AB48" s="282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80" t="s">
        <v>101</v>
      </c>
      <c r="X49" s="281"/>
      <c r="Y49" s="281"/>
      <c r="Z49" s="281"/>
      <c r="AA49" s="281"/>
      <c r="AB49" s="282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80" t="s">
        <v>101</v>
      </c>
      <c r="X50" s="281"/>
      <c r="Y50" s="281"/>
      <c r="Z50" s="281"/>
      <c r="AA50" s="281"/>
      <c r="AB50" s="282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80" t="s">
        <v>101</v>
      </c>
      <c r="X51" s="281"/>
      <c r="Y51" s="281"/>
      <c r="Z51" s="281"/>
      <c r="AA51" s="281"/>
      <c r="AB51" s="282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80" t="s">
        <v>101</v>
      </c>
      <c r="X52" s="281"/>
      <c r="Y52" s="281"/>
      <c r="Z52" s="281"/>
      <c r="AA52" s="281"/>
      <c r="AB52" s="282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80" t="s">
        <v>101</v>
      </c>
      <c r="X53" s="281"/>
      <c r="Y53" s="281"/>
      <c r="Z53" s="281"/>
      <c r="AA53" s="281"/>
      <c r="AB53" s="282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80" t="s">
        <v>101</v>
      </c>
      <c r="X54" s="281"/>
      <c r="Y54" s="281"/>
      <c r="Z54" s="281"/>
      <c r="AA54" s="281"/>
      <c r="AB54" s="282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80" t="s">
        <v>101</v>
      </c>
      <c r="X55" s="281"/>
      <c r="Y55" s="281"/>
      <c r="Z55" s="281"/>
      <c r="AA55" s="281"/>
      <c r="AB55" s="282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80" t="s">
        <v>101</v>
      </c>
      <c r="X56" s="281"/>
      <c r="Y56" s="281"/>
      <c r="Z56" s="281"/>
      <c r="AA56" s="281"/>
      <c r="AB56" s="282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80" t="s">
        <v>101</v>
      </c>
      <c r="X57" s="281"/>
      <c r="Y57" s="281"/>
      <c r="Z57" s="281"/>
      <c r="AA57" s="281"/>
      <c r="AB57" s="282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Q33" sqref="Q3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104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70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2019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62.6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62.6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62.6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65</v>
      </c>
      <c r="C17" s="265"/>
      <c r="D17" s="266"/>
      <c r="E17" s="264">
        <v>300823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63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7" zoomScaleNormal="100" workbookViewId="0">
      <selection activeCell="T10" sqref="T10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37" t="s">
        <v>6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</row>
    <row r="4" spans="1:29" x14ac:dyDescent="0.2">
      <c r="A4" s="238" t="s">
        <v>49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</row>
    <row r="5" spans="1:29" ht="6.75" customHeight="1" x14ac:dyDescent="0.2"/>
    <row r="6" spans="1:29" x14ac:dyDescent="0.2">
      <c r="A6" s="93" t="s">
        <v>8</v>
      </c>
      <c r="B6" s="239" t="s">
        <v>69</v>
      </c>
      <c r="C6" s="239"/>
      <c r="D6" s="239"/>
      <c r="E6" s="239"/>
      <c r="F6" s="239"/>
      <c r="G6" s="239"/>
      <c r="H6" s="239"/>
      <c r="I6" s="239"/>
      <c r="K6" s="93" t="s">
        <v>4</v>
      </c>
      <c r="L6" s="97" t="s">
        <v>70</v>
      </c>
      <c r="M6" s="240"/>
      <c r="N6" s="240"/>
      <c r="O6" s="240"/>
      <c r="P6" s="93" t="s">
        <v>44</v>
      </c>
      <c r="Q6" s="241" t="s">
        <v>71</v>
      </c>
      <c r="R6" s="241"/>
    </row>
    <row r="7" spans="1:29" x14ac:dyDescent="0.2">
      <c r="U7" s="242" t="s">
        <v>37</v>
      </c>
      <c r="V7" s="242"/>
      <c r="W7" s="242"/>
      <c r="X7" s="242"/>
      <c r="Y7" s="243">
        <v>0</v>
      </c>
      <c r="Z7" s="243"/>
      <c r="AA7" s="243"/>
    </row>
    <row r="8" spans="1:29" x14ac:dyDescent="0.2">
      <c r="A8" s="93" t="s">
        <v>3</v>
      </c>
      <c r="C8" s="236" t="s">
        <v>130</v>
      </c>
      <c r="D8" s="243"/>
      <c r="E8" s="243"/>
      <c r="F8" s="243"/>
      <c r="G8" s="93" t="s">
        <v>45</v>
      </c>
      <c r="H8" s="243">
        <v>2020</v>
      </c>
      <c r="I8" s="243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2" t="s">
        <v>38</v>
      </c>
      <c r="V8" s="242"/>
      <c r="W8" s="242"/>
      <c r="X8" s="242"/>
      <c r="Y8" s="244">
        <v>95.1</v>
      </c>
      <c r="Z8" s="244"/>
      <c r="AA8" s="244"/>
    </row>
    <row r="9" spans="1:29" x14ac:dyDescent="0.2">
      <c r="T9" s="100" t="s">
        <v>40</v>
      </c>
      <c r="U9" s="242" t="s">
        <v>36</v>
      </c>
      <c r="V9" s="242"/>
      <c r="W9" s="242"/>
      <c r="X9" s="242"/>
      <c r="Y9" s="245">
        <v>95.1</v>
      </c>
      <c r="Z9" s="245"/>
      <c r="AA9" s="245"/>
    </row>
    <row r="10" spans="1:29" x14ac:dyDescent="0.2">
      <c r="A10" s="93" t="s">
        <v>20</v>
      </c>
      <c r="C10" s="241" t="s">
        <v>52</v>
      </c>
      <c r="D10" s="241"/>
      <c r="E10" s="241"/>
      <c r="F10" s="241"/>
      <c r="G10" s="241"/>
      <c r="H10" s="241"/>
      <c r="I10" s="241"/>
      <c r="K10" s="101" t="s">
        <v>42</v>
      </c>
      <c r="N10" s="241">
        <v>283</v>
      </c>
      <c r="O10" s="241"/>
      <c r="P10" s="215" t="s">
        <v>129</v>
      </c>
      <c r="Q10" s="241">
        <v>30</v>
      </c>
      <c r="R10" s="241"/>
      <c r="T10" s="100" t="s">
        <v>41</v>
      </c>
      <c r="U10" s="242" t="s">
        <v>35</v>
      </c>
      <c r="V10" s="242"/>
      <c r="W10" s="242"/>
      <c r="X10" s="242"/>
      <c r="Y10" s="246">
        <v>45.2</v>
      </c>
      <c r="Z10" s="246"/>
      <c r="AA10" s="246"/>
    </row>
    <row r="11" spans="1:29" x14ac:dyDescent="0.2">
      <c r="T11" s="100" t="s">
        <v>40</v>
      </c>
      <c r="U11" s="247" t="s">
        <v>34</v>
      </c>
      <c r="V11" s="247"/>
      <c r="W11" s="247"/>
      <c r="X11" s="247"/>
      <c r="Y11" s="245">
        <v>49.9</v>
      </c>
      <c r="Z11" s="245"/>
      <c r="AA11" s="245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7" t="s">
        <v>9</v>
      </c>
      <c r="B14" s="247"/>
      <c r="C14" s="247"/>
      <c r="D14" s="247"/>
      <c r="E14" s="247"/>
      <c r="F14" s="247"/>
      <c r="G14" s="247"/>
      <c r="H14" s="247"/>
      <c r="I14" s="247"/>
      <c r="J14" s="247"/>
      <c r="K14" s="108" t="s">
        <v>19</v>
      </c>
      <c r="L14" s="248" t="s">
        <v>22</v>
      </c>
      <c r="M14" s="247"/>
      <c r="N14" s="249"/>
      <c r="O14" s="111"/>
      <c r="P14" s="248" t="s">
        <v>27</v>
      </c>
      <c r="Q14" s="247"/>
      <c r="R14" s="248" t="s">
        <v>28</v>
      </c>
      <c r="S14" s="247"/>
      <c r="T14" s="112" t="s">
        <v>29</v>
      </c>
      <c r="U14" s="250" t="s">
        <v>30</v>
      </c>
      <c r="V14" s="251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48">
        <v>259581</v>
      </c>
      <c r="C17" s="247"/>
      <c r="D17" s="247"/>
      <c r="E17" s="248">
        <v>259580</v>
      </c>
      <c r="F17" s="247"/>
      <c r="G17" s="247"/>
      <c r="H17" s="248"/>
      <c r="I17" s="247"/>
      <c r="J17" s="249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48"/>
      <c r="C19" s="247"/>
      <c r="D19" s="247"/>
      <c r="E19" s="248"/>
      <c r="F19" s="247"/>
      <c r="G19" s="247"/>
      <c r="H19" s="248"/>
      <c r="I19" s="247"/>
      <c r="J19" s="249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45.2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2</v>
      </c>
      <c r="C27" s="124">
        <v>2</v>
      </c>
      <c r="D27" s="125">
        <f>IF(SUM((B27*12)+C27)*1.16=0,D26,SUM((B27*12)+C27)*1.16)</f>
        <v>30.159999999999997</v>
      </c>
      <c r="E27" s="124">
        <v>1</v>
      </c>
      <c r="F27" s="124">
        <v>3</v>
      </c>
      <c r="G27" s="125">
        <f>IF(SUM((E27*12)+F27)*1.16=0,G26,SUM((E27*12)+F27)*1.16)</f>
        <v>17.399999999999999</v>
      </c>
      <c r="H27" s="126"/>
      <c r="I27" s="127"/>
      <c r="J27" s="128"/>
      <c r="K27" s="129">
        <f>(D27+G27)</f>
        <v>47.559999999999995</v>
      </c>
      <c r="L27" s="129">
        <f>(D27+G27+Q27-K21)</f>
        <v>2.3599999999999923</v>
      </c>
      <c r="M27" s="130">
        <v>1</v>
      </c>
      <c r="N27" s="131">
        <v>8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52"/>
      <c r="X27" s="253"/>
      <c r="Y27" s="253"/>
      <c r="Z27" s="253"/>
      <c r="AA27" s="253"/>
      <c r="AB27" s="254"/>
      <c r="AC27" s="107"/>
    </row>
    <row r="28" spans="1:29" x14ac:dyDescent="0.2">
      <c r="A28" s="138">
        <f t="shared" ref="A28:A52" si="0">A27+1</f>
        <v>3</v>
      </c>
      <c r="B28" s="124">
        <v>2</v>
      </c>
      <c r="C28" s="124">
        <v>4</v>
      </c>
      <c r="D28" s="125">
        <f t="shared" ref="D28:D56" si="1">IF(SUM((B28*12)+C28)*1.16=0,D27,SUM((B28*12)+C28)*1.16)</f>
        <v>32.479999999999997</v>
      </c>
      <c r="E28" s="124">
        <v>1</v>
      </c>
      <c r="F28" s="124">
        <v>3</v>
      </c>
      <c r="G28" s="125">
        <f t="shared" ref="G28:G55" si="2">IF(SUM((E28*12)+F28)*1.16=0,G27,SUM((E28*12)+F28)*1.16)</f>
        <v>17.399999999999999</v>
      </c>
      <c r="H28" s="126"/>
      <c r="I28" s="127"/>
      <c r="J28" s="128"/>
      <c r="K28" s="129">
        <f>(D28+G28)</f>
        <v>49.879999999999995</v>
      </c>
      <c r="L28" s="129">
        <f>(D28+G28+Q28-D27-G27)</f>
        <v>2.3200000000000003</v>
      </c>
      <c r="M28" s="139">
        <v>1</v>
      </c>
      <c r="N28" s="131">
        <v>11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52"/>
      <c r="X28" s="253"/>
      <c r="Y28" s="253"/>
      <c r="Z28" s="253"/>
      <c r="AA28" s="253"/>
      <c r="AB28" s="254"/>
      <c r="AC28" s="107"/>
    </row>
    <row r="29" spans="1:29" x14ac:dyDescent="0.2">
      <c r="A29" s="138">
        <f t="shared" si="0"/>
        <v>4</v>
      </c>
      <c r="B29" s="124">
        <v>2</v>
      </c>
      <c r="C29" s="124">
        <v>6</v>
      </c>
      <c r="D29" s="125">
        <f t="shared" si="1"/>
        <v>34.799999999999997</v>
      </c>
      <c r="E29" s="124">
        <v>1</v>
      </c>
      <c r="F29" s="124">
        <v>3</v>
      </c>
      <c r="G29" s="125">
        <f t="shared" si="2"/>
        <v>17.399999999999999</v>
      </c>
      <c r="H29" s="126"/>
      <c r="I29" s="127"/>
      <c r="J29" s="128"/>
      <c r="K29" s="129">
        <f>(D29+G29)</f>
        <v>52.199999999999996</v>
      </c>
      <c r="L29" s="129">
        <f>(D29+G29+Q29-D28-G28)</f>
        <v>2.3200000000000003</v>
      </c>
      <c r="M29" s="139">
        <v>1</v>
      </c>
      <c r="N29" s="131">
        <v>12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52"/>
      <c r="X29" s="253"/>
      <c r="Y29" s="253"/>
      <c r="Z29" s="253"/>
      <c r="AA29" s="253"/>
      <c r="AB29" s="254"/>
      <c r="AC29" s="107"/>
    </row>
    <row r="30" spans="1:29" x14ac:dyDescent="0.2">
      <c r="A30" s="138">
        <f t="shared" si="0"/>
        <v>5</v>
      </c>
      <c r="B30" s="124">
        <v>2</v>
      </c>
      <c r="C30" s="124">
        <v>7</v>
      </c>
      <c r="D30" s="125">
        <f t="shared" si="1"/>
        <v>35.96</v>
      </c>
      <c r="E30" s="124">
        <v>1</v>
      </c>
      <c r="F30" s="124">
        <v>3</v>
      </c>
      <c r="G30" s="125">
        <f t="shared" si="2"/>
        <v>17.399999999999999</v>
      </c>
      <c r="H30" s="126"/>
      <c r="I30" s="127"/>
      <c r="J30" s="128"/>
      <c r="K30" s="129">
        <f t="shared" ref="K30:K57" si="3">(D30+G30)</f>
        <v>53.36</v>
      </c>
      <c r="L30" s="129">
        <f>(D30+G30+Q30-D29-G29)</f>
        <v>1.1600000000000037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52"/>
      <c r="X30" s="253"/>
      <c r="Y30" s="253"/>
      <c r="Z30" s="253"/>
      <c r="AA30" s="253"/>
      <c r="AB30" s="254"/>
      <c r="AC30" s="107"/>
    </row>
    <row r="31" spans="1:29" x14ac:dyDescent="0.2">
      <c r="A31" s="138">
        <f t="shared" si="0"/>
        <v>6</v>
      </c>
      <c r="B31" s="124">
        <v>2</v>
      </c>
      <c r="C31" s="124">
        <v>8</v>
      </c>
      <c r="D31" s="125">
        <f t="shared" si="1"/>
        <v>37.119999999999997</v>
      </c>
      <c r="E31" s="124">
        <v>1</v>
      </c>
      <c r="F31" s="124">
        <v>3</v>
      </c>
      <c r="G31" s="125">
        <f t="shared" si="2"/>
        <v>17.399999999999999</v>
      </c>
      <c r="H31" s="126"/>
      <c r="I31" s="127"/>
      <c r="J31" s="128"/>
      <c r="K31" s="129">
        <f t="shared" si="3"/>
        <v>54.519999999999996</v>
      </c>
      <c r="L31" s="129">
        <f t="shared" ref="L31:L37" si="4">(D31+G31+Q31-D30-G30)</f>
        <v>1.1599999999999966</v>
      </c>
      <c r="M31" s="139">
        <v>1</v>
      </c>
      <c r="N31" s="131">
        <v>10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52"/>
      <c r="X31" s="253"/>
      <c r="Y31" s="253"/>
      <c r="Z31" s="253"/>
      <c r="AA31" s="253"/>
      <c r="AB31" s="254"/>
      <c r="AC31" s="107"/>
    </row>
    <row r="32" spans="1:29" x14ac:dyDescent="0.2">
      <c r="A32" s="138">
        <f t="shared" si="0"/>
        <v>7</v>
      </c>
      <c r="B32" s="124">
        <v>2</v>
      </c>
      <c r="C32" s="124">
        <v>9</v>
      </c>
      <c r="D32" s="125">
        <f t="shared" si="1"/>
        <v>38.279999999999994</v>
      </c>
      <c r="E32" s="124">
        <v>1</v>
      </c>
      <c r="F32" s="124">
        <v>3</v>
      </c>
      <c r="G32" s="125">
        <f t="shared" si="2"/>
        <v>17.399999999999999</v>
      </c>
      <c r="H32" s="126"/>
      <c r="I32" s="127"/>
      <c r="J32" s="128"/>
      <c r="K32" s="129">
        <f t="shared" si="3"/>
        <v>55.679999999999993</v>
      </c>
      <c r="L32" s="129">
        <f t="shared" si="4"/>
        <v>1.1599999999999966</v>
      </c>
      <c r="M32" s="139">
        <v>1</v>
      </c>
      <c r="N32" s="131">
        <v>9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52"/>
      <c r="X32" s="253"/>
      <c r="Y32" s="253"/>
      <c r="Z32" s="253"/>
      <c r="AA32" s="253"/>
      <c r="AB32" s="254"/>
      <c r="AC32" s="107"/>
    </row>
    <row r="33" spans="1:29" x14ac:dyDescent="0.2">
      <c r="A33" s="138">
        <f t="shared" si="0"/>
        <v>8</v>
      </c>
      <c r="B33" s="124">
        <v>2</v>
      </c>
      <c r="C33" s="124">
        <v>11</v>
      </c>
      <c r="D33" s="125">
        <f t="shared" si="1"/>
        <v>40.599999999999994</v>
      </c>
      <c r="E33" s="124">
        <v>1</v>
      </c>
      <c r="F33" s="124">
        <v>3</v>
      </c>
      <c r="G33" s="125">
        <f t="shared" si="2"/>
        <v>17.399999999999999</v>
      </c>
      <c r="H33" s="126"/>
      <c r="I33" s="127"/>
      <c r="J33" s="128"/>
      <c r="K33" s="129">
        <f t="shared" si="3"/>
        <v>57.999999999999993</v>
      </c>
      <c r="L33" s="129">
        <f t="shared" si="4"/>
        <v>2.3200000000000003</v>
      </c>
      <c r="M33" s="139">
        <v>1</v>
      </c>
      <c r="N33" s="131">
        <v>11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3</v>
      </c>
      <c r="C34" s="124">
        <v>0</v>
      </c>
      <c r="D34" s="125">
        <f t="shared" si="1"/>
        <v>41.76</v>
      </c>
      <c r="E34" s="124">
        <v>1</v>
      </c>
      <c r="F34" s="124">
        <v>3</v>
      </c>
      <c r="G34" s="125">
        <f t="shared" si="2"/>
        <v>17.399999999999999</v>
      </c>
      <c r="H34" s="126"/>
      <c r="I34" s="127"/>
      <c r="J34" s="128"/>
      <c r="K34" s="129">
        <f t="shared" si="3"/>
        <v>59.16</v>
      </c>
      <c r="L34" s="129">
        <f t="shared" si="4"/>
        <v>1.1600000000000037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3</v>
      </c>
      <c r="C35" s="124">
        <v>1</v>
      </c>
      <c r="D35" s="125">
        <f t="shared" si="1"/>
        <v>42.919999999999995</v>
      </c>
      <c r="E35" s="124">
        <v>1</v>
      </c>
      <c r="F35" s="124">
        <v>3</v>
      </c>
      <c r="G35" s="125">
        <f t="shared" si="2"/>
        <v>17.399999999999999</v>
      </c>
      <c r="H35" s="126"/>
      <c r="I35" s="127"/>
      <c r="J35" s="128"/>
      <c r="K35" s="129">
        <f t="shared" si="3"/>
        <v>60.319999999999993</v>
      </c>
      <c r="L35" s="129">
        <f t="shared" si="4"/>
        <v>1.1599999999999966</v>
      </c>
      <c r="M35" s="139">
        <v>1</v>
      </c>
      <c r="N35" s="131">
        <v>11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3</v>
      </c>
      <c r="C36" s="124">
        <v>3</v>
      </c>
      <c r="D36" s="125">
        <f t="shared" si="1"/>
        <v>45.239999999999995</v>
      </c>
      <c r="E36" s="124">
        <v>1</v>
      </c>
      <c r="F36" s="124">
        <v>3</v>
      </c>
      <c r="G36" s="125">
        <f t="shared" si="2"/>
        <v>17.399999999999999</v>
      </c>
      <c r="H36" s="126"/>
      <c r="I36" s="127"/>
      <c r="J36" s="128"/>
      <c r="K36" s="129">
        <f t="shared" si="3"/>
        <v>62.639999999999993</v>
      </c>
      <c r="L36" s="129">
        <f t="shared" si="4"/>
        <v>2.3200000000000003</v>
      </c>
      <c r="M36" s="139">
        <v>1</v>
      </c>
      <c r="N36" s="131">
        <v>8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3</v>
      </c>
      <c r="C37" s="124">
        <v>3</v>
      </c>
      <c r="D37" s="125">
        <f t="shared" si="1"/>
        <v>45.239999999999995</v>
      </c>
      <c r="E37" s="124">
        <v>1</v>
      </c>
      <c r="F37" s="124">
        <v>3</v>
      </c>
      <c r="G37" s="125">
        <f t="shared" si="2"/>
        <v>17.399999999999999</v>
      </c>
      <c r="H37" s="126"/>
      <c r="I37" s="127"/>
      <c r="J37" s="128"/>
      <c r="K37" s="129">
        <f t="shared" si="3"/>
        <v>62.639999999999993</v>
      </c>
      <c r="L37" s="129">
        <f t="shared" si="4"/>
        <v>0</v>
      </c>
      <c r="M37" s="139">
        <v>1</v>
      </c>
      <c r="N37" s="131">
        <v>10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3</v>
      </c>
      <c r="C38" s="124">
        <v>4</v>
      </c>
      <c r="D38" s="125">
        <f t="shared" si="1"/>
        <v>46.4</v>
      </c>
      <c r="E38" s="124">
        <v>1</v>
      </c>
      <c r="F38" s="124">
        <v>3</v>
      </c>
      <c r="G38" s="125">
        <f t="shared" si="2"/>
        <v>17.399999999999999</v>
      </c>
      <c r="H38" s="126"/>
      <c r="I38" s="127"/>
      <c r="J38" s="128"/>
      <c r="K38" s="129">
        <f t="shared" si="3"/>
        <v>63.8</v>
      </c>
      <c r="L38" s="129">
        <f>(D38+G38+Q38-D37-G37)</f>
        <v>1.1600000000000037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3</v>
      </c>
      <c r="C39" s="124">
        <v>5</v>
      </c>
      <c r="D39" s="125">
        <f t="shared" si="1"/>
        <v>47.559999999999995</v>
      </c>
      <c r="E39" s="124">
        <v>1</v>
      </c>
      <c r="F39" s="124">
        <v>3</v>
      </c>
      <c r="G39" s="125">
        <f t="shared" si="2"/>
        <v>17.399999999999999</v>
      </c>
      <c r="H39" s="126"/>
      <c r="I39" s="127"/>
      <c r="J39" s="128"/>
      <c r="K39" s="129">
        <f t="shared" si="3"/>
        <v>64.959999999999994</v>
      </c>
      <c r="L39" s="129">
        <f>(D39+G39+Q39-D38-G38)</f>
        <v>1.1599999999999966</v>
      </c>
      <c r="M39" s="139">
        <v>1</v>
      </c>
      <c r="N39" s="131">
        <v>10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3</v>
      </c>
      <c r="C40" s="124">
        <v>6</v>
      </c>
      <c r="D40" s="125">
        <f t="shared" si="1"/>
        <v>48.72</v>
      </c>
      <c r="E40" s="124">
        <v>1</v>
      </c>
      <c r="F40" s="124">
        <v>3</v>
      </c>
      <c r="G40" s="125">
        <f t="shared" si="2"/>
        <v>17.399999999999999</v>
      </c>
      <c r="H40" s="126"/>
      <c r="I40" s="127"/>
      <c r="J40" s="128"/>
      <c r="K40" s="129">
        <f t="shared" si="3"/>
        <v>66.12</v>
      </c>
      <c r="L40" s="129">
        <f>(D40+G40+Q40-D39-G39)</f>
        <v>1.1600000000000108</v>
      </c>
      <c r="M40" s="139">
        <v>1</v>
      </c>
      <c r="N40" s="131">
        <v>8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3</v>
      </c>
      <c r="C41" s="124">
        <v>6</v>
      </c>
      <c r="D41" s="125">
        <f t="shared" si="1"/>
        <v>48.72</v>
      </c>
      <c r="E41" s="124">
        <v>1</v>
      </c>
      <c r="F41" s="124">
        <v>3</v>
      </c>
      <c r="G41" s="125">
        <f t="shared" si="2"/>
        <v>17.399999999999999</v>
      </c>
      <c r="H41" s="126"/>
      <c r="I41" s="127"/>
      <c r="J41" s="128"/>
      <c r="K41" s="129">
        <f t="shared" si="3"/>
        <v>66.12</v>
      </c>
      <c r="L41" s="129">
        <f>(D41+G41+Q41-D40-G40)</f>
        <v>7.1054273576010019E-15</v>
      </c>
      <c r="M41" s="139">
        <v>1</v>
      </c>
      <c r="N41" s="131">
        <v>10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52"/>
      <c r="X41" s="253"/>
      <c r="Y41" s="253"/>
      <c r="Z41" s="253"/>
      <c r="AA41" s="253"/>
      <c r="AB41" s="254"/>
      <c r="AC41" s="107"/>
    </row>
    <row r="42" spans="1:29" x14ac:dyDescent="0.2">
      <c r="A42" s="138">
        <f t="shared" si="0"/>
        <v>17</v>
      </c>
      <c r="B42" s="124">
        <v>3</v>
      </c>
      <c r="C42" s="124">
        <v>7</v>
      </c>
      <c r="D42" s="125">
        <f t="shared" si="1"/>
        <v>49.879999999999995</v>
      </c>
      <c r="E42" s="124">
        <v>1</v>
      </c>
      <c r="F42" s="124">
        <v>3</v>
      </c>
      <c r="G42" s="125">
        <f t="shared" si="2"/>
        <v>17.399999999999999</v>
      </c>
      <c r="H42" s="126"/>
      <c r="I42" s="127"/>
      <c r="J42" s="128"/>
      <c r="K42" s="129">
        <f t="shared" si="3"/>
        <v>67.28</v>
      </c>
      <c r="L42" s="129">
        <f t="shared" ref="L42:L51" si="5">(D42+G42+Q42-D41-G41)</f>
        <v>1.1600000000000037</v>
      </c>
      <c r="M42" s="139">
        <v>1</v>
      </c>
      <c r="N42" s="131">
        <v>9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52"/>
      <c r="X42" s="253"/>
      <c r="Y42" s="253"/>
      <c r="Z42" s="253"/>
      <c r="AA42" s="253"/>
      <c r="AB42" s="254"/>
      <c r="AC42" s="107"/>
    </row>
    <row r="43" spans="1:29" x14ac:dyDescent="0.2">
      <c r="A43" s="138">
        <f t="shared" si="0"/>
        <v>18</v>
      </c>
      <c r="B43" s="124">
        <v>3</v>
      </c>
      <c r="C43" s="124">
        <v>7</v>
      </c>
      <c r="D43" s="125">
        <f t="shared" si="1"/>
        <v>49.879999999999995</v>
      </c>
      <c r="E43" s="124">
        <v>1</v>
      </c>
      <c r="F43" s="124">
        <v>3</v>
      </c>
      <c r="G43" s="125">
        <f t="shared" si="2"/>
        <v>17.399999999999999</v>
      </c>
      <c r="H43" s="126"/>
      <c r="I43" s="127"/>
      <c r="J43" s="128"/>
      <c r="K43" s="129">
        <f t="shared" si="3"/>
        <v>67.28</v>
      </c>
      <c r="L43" s="129">
        <f t="shared" si="5"/>
        <v>7.1054273576010019E-15</v>
      </c>
      <c r="M43" s="139">
        <v>1</v>
      </c>
      <c r="N43" s="131">
        <v>8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52"/>
      <c r="X43" s="253"/>
      <c r="Y43" s="253"/>
      <c r="Z43" s="253"/>
      <c r="AA43" s="253"/>
      <c r="AB43" s="254"/>
      <c r="AC43" s="107"/>
    </row>
    <row r="44" spans="1:29" x14ac:dyDescent="0.2">
      <c r="A44" s="138">
        <f t="shared" si="0"/>
        <v>19</v>
      </c>
      <c r="B44" s="124">
        <v>3</v>
      </c>
      <c r="C44" s="124">
        <v>8</v>
      </c>
      <c r="D44" s="125">
        <f t="shared" si="1"/>
        <v>51.04</v>
      </c>
      <c r="E44" s="124">
        <v>1</v>
      </c>
      <c r="F44" s="124">
        <v>3</v>
      </c>
      <c r="G44" s="125">
        <f t="shared" si="2"/>
        <v>17.399999999999999</v>
      </c>
      <c r="H44" s="126"/>
      <c r="I44" s="127"/>
      <c r="J44" s="128"/>
      <c r="K44" s="129">
        <f t="shared" si="3"/>
        <v>68.44</v>
      </c>
      <c r="L44" s="129">
        <f>(D44+G44+Q44-D43-G43)</f>
        <v>1.1600000000000037</v>
      </c>
      <c r="M44" s="139">
        <v>1</v>
      </c>
      <c r="N44" s="131">
        <v>10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52"/>
      <c r="X44" s="253"/>
      <c r="Y44" s="253"/>
      <c r="Z44" s="253"/>
      <c r="AA44" s="253"/>
      <c r="AB44" s="254"/>
      <c r="AC44" s="107"/>
    </row>
    <row r="45" spans="1:29" x14ac:dyDescent="0.2">
      <c r="A45" s="138">
        <f t="shared" si="0"/>
        <v>20</v>
      </c>
      <c r="B45" s="124">
        <v>3</v>
      </c>
      <c r="C45" s="124">
        <v>9</v>
      </c>
      <c r="D45" s="125">
        <f t="shared" si="1"/>
        <v>52.199999999999996</v>
      </c>
      <c r="E45" s="124">
        <v>1</v>
      </c>
      <c r="F45" s="124">
        <v>3</v>
      </c>
      <c r="G45" s="125">
        <f t="shared" si="2"/>
        <v>17.399999999999999</v>
      </c>
      <c r="H45" s="126"/>
      <c r="I45" s="127"/>
      <c r="J45" s="128"/>
      <c r="K45" s="129">
        <f t="shared" si="3"/>
        <v>69.599999999999994</v>
      </c>
      <c r="L45" s="129">
        <f>(D45+G45+Q45-D44-G44)</f>
        <v>1.1599999999999966</v>
      </c>
      <c r="M45" s="139">
        <v>1</v>
      </c>
      <c r="N45" s="131">
        <v>11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19"/>
      <c r="X45" s="253"/>
      <c r="Y45" s="253"/>
      <c r="Z45" s="253"/>
      <c r="AA45" s="253"/>
      <c r="AB45" s="254"/>
      <c r="AC45" s="107"/>
    </row>
    <row r="46" spans="1:29" x14ac:dyDescent="0.2">
      <c r="A46" s="138">
        <f t="shared" si="0"/>
        <v>21</v>
      </c>
      <c r="B46" s="124">
        <v>3</v>
      </c>
      <c r="C46" s="124">
        <v>11</v>
      </c>
      <c r="D46" s="125">
        <f t="shared" si="1"/>
        <v>54.519999999999996</v>
      </c>
      <c r="E46" s="124">
        <v>1</v>
      </c>
      <c r="F46" s="124">
        <v>3</v>
      </c>
      <c r="G46" s="125">
        <f t="shared" si="2"/>
        <v>17.399999999999999</v>
      </c>
      <c r="H46" s="126"/>
      <c r="I46" s="127"/>
      <c r="J46" s="128"/>
      <c r="K46" s="129">
        <f t="shared" si="3"/>
        <v>71.919999999999987</v>
      </c>
      <c r="L46" s="129">
        <f t="shared" si="5"/>
        <v>2.3199999999999932</v>
      </c>
      <c r="M46" s="139">
        <v>1</v>
      </c>
      <c r="N46" s="131">
        <v>7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19"/>
      <c r="X46" s="253"/>
      <c r="Y46" s="253"/>
      <c r="Z46" s="253"/>
      <c r="AA46" s="253"/>
      <c r="AB46" s="254"/>
      <c r="AC46" s="107"/>
    </row>
    <row r="47" spans="1:29" x14ac:dyDescent="0.2">
      <c r="A47" s="138">
        <f t="shared" si="0"/>
        <v>22</v>
      </c>
      <c r="B47" s="124">
        <v>4</v>
      </c>
      <c r="C47" s="124">
        <v>1</v>
      </c>
      <c r="D47" s="125">
        <f t="shared" si="1"/>
        <v>56.839999999999996</v>
      </c>
      <c r="E47" s="124">
        <v>1</v>
      </c>
      <c r="F47" s="124">
        <v>3</v>
      </c>
      <c r="G47" s="125">
        <f t="shared" si="2"/>
        <v>17.399999999999999</v>
      </c>
      <c r="H47" s="126"/>
      <c r="I47" s="127"/>
      <c r="J47" s="128"/>
      <c r="K47" s="129">
        <f t="shared" si="3"/>
        <v>74.239999999999995</v>
      </c>
      <c r="L47" s="129">
        <f t="shared" si="5"/>
        <v>2.3200000000000003</v>
      </c>
      <c r="M47" s="139">
        <v>1</v>
      </c>
      <c r="N47" s="131">
        <v>9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19"/>
      <c r="X47" s="253"/>
      <c r="Y47" s="253"/>
      <c r="Z47" s="253"/>
      <c r="AA47" s="253"/>
      <c r="AB47" s="254"/>
      <c r="AC47" s="107"/>
    </row>
    <row r="48" spans="1:29" x14ac:dyDescent="0.2">
      <c r="A48" s="138">
        <f t="shared" si="0"/>
        <v>23</v>
      </c>
      <c r="B48" s="124">
        <v>4</v>
      </c>
      <c r="C48" s="124">
        <v>3</v>
      </c>
      <c r="D48" s="125">
        <f t="shared" si="1"/>
        <v>59.16</v>
      </c>
      <c r="E48" s="124">
        <v>1</v>
      </c>
      <c r="F48" s="124">
        <v>3</v>
      </c>
      <c r="G48" s="125">
        <f t="shared" si="2"/>
        <v>17.399999999999999</v>
      </c>
      <c r="H48" s="126"/>
      <c r="I48" s="127"/>
      <c r="J48" s="128"/>
      <c r="K48" s="129">
        <f t="shared" si="3"/>
        <v>76.56</v>
      </c>
      <c r="L48" s="129">
        <f t="shared" si="5"/>
        <v>2.3200000000000074</v>
      </c>
      <c r="M48" s="139">
        <v>1</v>
      </c>
      <c r="N48" s="131">
        <v>11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19"/>
      <c r="X48" s="253"/>
      <c r="Y48" s="253"/>
      <c r="Z48" s="253"/>
      <c r="AA48" s="253"/>
      <c r="AB48" s="254"/>
      <c r="AC48" s="107"/>
    </row>
    <row r="49" spans="1:29" x14ac:dyDescent="0.2">
      <c r="A49" s="138">
        <f t="shared" si="0"/>
        <v>24</v>
      </c>
      <c r="B49" s="124">
        <v>4</v>
      </c>
      <c r="C49" s="124">
        <v>6</v>
      </c>
      <c r="D49" s="125">
        <f t="shared" si="1"/>
        <v>62.639999999999993</v>
      </c>
      <c r="E49" s="124">
        <v>1</v>
      </c>
      <c r="F49" s="124">
        <v>3</v>
      </c>
      <c r="G49" s="125">
        <f t="shared" si="2"/>
        <v>17.399999999999999</v>
      </c>
      <c r="H49" s="126"/>
      <c r="I49" s="127"/>
      <c r="J49" s="128"/>
      <c r="K49" s="129">
        <f t="shared" si="3"/>
        <v>80.039999999999992</v>
      </c>
      <c r="L49" s="129">
        <f t="shared" si="5"/>
        <v>3.4799999999999969</v>
      </c>
      <c r="M49" s="139">
        <v>1</v>
      </c>
      <c r="N49" s="131">
        <v>10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19"/>
      <c r="X49" s="253"/>
      <c r="Y49" s="253"/>
      <c r="Z49" s="253"/>
      <c r="AA49" s="253"/>
      <c r="AB49" s="254"/>
      <c r="AC49" s="107"/>
    </row>
    <row r="50" spans="1:29" x14ac:dyDescent="0.2">
      <c r="A50" s="138">
        <f t="shared" si="0"/>
        <v>25</v>
      </c>
      <c r="B50" s="124">
        <v>4</v>
      </c>
      <c r="C50" s="124">
        <v>8</v>
      </c>
      <c r="D50" s="125">
        <f t="shared" si="1"/>
        <v>64.959999999999994</v>
      </c>
      <c r="E50" s="124">
        <v>1</v>
      </c>
      <c r="F50" s="124">
        <v>3</v>
      </c>
      <c r="G50" s="125">
        <f t="shared" si="2"/>
        <v>17.399999999999999</v>
      </c>
      <c r="H50" s="126"/>
      <c r="I50" s="127"/>
      <c r="J50" s="128"/>
      <c r="K50" s="129">
        <f t="shared" si="3"/>
        <v>82.359999999999985</v>
      </c>
      <c r="L50" s="129">
        <f t="shared" si="5"/>
        <v>2.3199999999999932</v>
      </c>
      <c r="M50" s="139">
        <v>1</v>
      </c>
      <c r="N50" s="131">
        <v>8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52"/>
      <c r="X50" s="253"/>
      <c r="Y50" s="253"/>
      <c r="Z50" s="253"/>
      <c r="AA50" s="253"/>
      <c r="AB50" s="254"/>
      <c r="AC50" s="107"/>
    </row>
    <row r="51" spans="1:29" x14ac:dyDescent="0.2">
      <c r="A51" s="138">
        <f t="shared" si="0"/>
        <v>26</v>
      </c>
      <c r="B51" s="124">
        <v>4</v>
      </c>
      <c r="C51" s="124">
        <v>10</v>
      </c>
      <c r="D51" s="125">
        <f t="shared" si="1"/>
        <v>67.28</v>
      </c>
      <c r="E51" s="124">
        <v>1</v>
      </c>
      <c r="F51" s="124">
        <v>3</v>
      </c>
      <c r="G51" s="125">
        <f t="shared" si="2"/>
        <v>17.399999999999999</v>
      </c>
      <c r="H51" s="126"/>
      <c r="I51" s="127"/>
      <c r="J51" s="128"/>
      <c r="K51" s="129">
        <f t="shared" si="3"/>
        <v>84.68</v>
      </c>
      <c r="L51" s="129">
        <f t="shared" si="5"/>
        <v>2.3200000000000145</v>
      </c>
      <c r="M51" s="139">
        <v>1</v>
      </c>
      <c r="N51" s="131">
        <v>9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52"/>
      <c r="X51" s="253"/>
      <c r="Y51" s="253"/>
      <c r="Z51" s="253"/>
      <c r="AA51" s="253"/>
      <c r="AB51" s="254"/>
      <c r="AC51" s="107"/>
    </row>
    <row r="52" spans="1:29" x14ac:dyDescent="0.2">
      <c r="A52" s="138">
        <f t="shared" si="0"/>
        <v>27</v>
      </c>
      <c r="B52" s="124">
        <v>5</v>
      </c>
      <c r="C52" s="124">
        <v>0</v>
      </c>
      <c r="D52" s="125">
        <f t="shared" si="1"/>
        <v>69.599999999999994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87</v>
      </c>
      <c r="L52" s="129">
        <f t="shared" ref="L52:L57" si="6">(D52+G52+Q52-D51-G51)</f>
        <v>2.3200000000000003</v>
      </c>
      <c r="M52" s="139">
        <v>1</v>
      </c>
      <c r="N52" s="131">
        <v>7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52"/>
      <c r="X52" s="253"/>
      <c r="Y52" s="253"/>
      <c r="Z52" s="253"/>
      <c r="AA52" s="253"/>
      <c r="AB52" s="254"/>
      <c r="AC52" s="107"/>
    </row>
    <row r="53" spans="1:29" x14ac:dyDescent="0.2">
      <c r="A53" s="138">
        <v>28</v>
      </c>
      <c r="B53" s="124">
        <v>5</v>
      </c>
      <c r="C53" s="124">
        <v>2</v>
      </c>
      <c r="D53" s="125">
        <f t="shared" si="1"/>
        <v>71.92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89.32</v>
      </c>
      <c r="L53" s="129">
        <f t="shared" si="6"/>
        <v>2.3200000000000003</v>
      </c>
      <c r="M53" s="139">
        <v>1</v>
      </c>
      <c r="N53" s="131">
        <v>9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52"/>
      <c r="X53" s="253"/>
      <c r="Y53" s="253"/>
      <c r="Z53" s="253"/>
      <c r="AA53" s="253"/>
      <c r="AB53" s="254"/>
      <c r="AC53" s="107"/>
    </row>
    <row r="54" spans="1:29" x14ac:dyDescent="0.2">
      <c r="A54" s="138">
        <v>29</v>
      </c>
      <c r="B54" s="124">
        <v>5</v>
      </c>
      <c r="C54" s="124">
        <v>3</v>
      </c>
      <c r="D54" s="125">
        <f t="shared" si="1"/>
        <v>73.08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90.47999999999999</v>
      </c>
      <c r="L54" s="129">
        <f t="shared" si="6"/>
        <v>1.1599999999999895</v>
      </c>
      <c r="M54" s="139">
        <v>1</v>
      </c>
      <c r="N54" s="131">
        <v>10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52"/>
      <c r="X54" s="253"/>
      <c r="Y54" s="253"/>
      <c r="Z54" s="253"/>
      <c r="AA54" s="253"/>
      <c r="AB54" s="254"/>
      <c r="AC54" s="107"/>
    </row>
    <row r="55" spans="1:29" x14ac:dyDescent="0.2">
      <c r="A55" s="138">
        <v>30</v>
      </c>
      <c r="B55" s="124">
        <v>5</v>
      </c>
      <c r="C55" s="124">
        <v>5</v>
      </c>
      <c r="D55" s="125">
        <f t="shared" si="1"/>
        <v>75.399999999999991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92.799999999999983</v>
      </c>
      <c r="L55" s="129">
        <f t="shared" si="6"/>
        <v>2.3199999999999861</v>
      </c>
      <c r="M55" s="139">
        <v>1</v>
      </c>
      <c r="N55" s="131">
        <v>11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52"/>
      <c r="X55" s="253"/>
      <c r="Y55" s="253"/>
      <c r="Z55" s="253"/>
      <c r="AA55" s="253"/>
      <c r="AB55" s="254"/>
      <c r="AC55" s="107"/>
    </row>
    <row r="56" spans="1:29" x14ac:dyDescent="0.2">
      <c r="A56" s="138"/>
      <c r="B56" s="124">
        <v>5</v>
      </c>
      <c r="C56" s="124">
        <v>5</v>
      </c>
      <c r="D56" s="125">
        <f t="shared" si="1"/>
        <v>75.399999999999991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92.799999999999983</v>
      </c>
      <c r="L56" s="129">
        <f t="shared" si="6"/>
        <v>-7.1054273576010019E-15</v>
      </c>
      <c r="M56" s="139"/>
      <c r="N56" s="131"/>
      <c r="O56" s="142"/>
      <c r="P56" s="140"/>
      <c r="Q56" s="134"/>
      <c r="R56" s="141"/>
      <c r="S56" s="141"/>
      <c r="T56" s="141">
        <v>48</v>
      </c>
      <c r="U56" s="134"/>
      <c r="V56" s="134"/>
      <c r="W56" s="252"/>
      <c r="X56" s="253"/>
      <c r="Y56" s="253"/>
      <c r="Z56" s="253"/>
      <c r="AA56" s="253"/>
      <c r="AB56" s="254"/>
      <c r="AC56" s="107"/>
    </row>
    <row r="57" spans="1:29" x14ac:dyDescent="0.2">
      <c r="A57" s="138">
        <v>1</v>
      </c>
      <c r="B57" s="124">
        <v>5</v>
      </c>
      <c r="C57" s="124">
        <v>7</v>
      </c>
      <c r="D57" s="125">
        <f>IF(SUM((B57*12)+C57)*1.16=0,D56,SUM((B57*12)+C57)*1.16)</f>
        <v>77.72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95.12</v>
      </c>
      <c r="L57" s="129">
        <f t="shared" si="6"/>
        <v>2.3200000000000145</v>
      </c>
      <c r="M57" s="139">
        <v>1</v>
      </c>
      <c r="N57" s="131">
        <v>10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52"/>
      <c r="X57" s="253"/>
      <c r="Y57" s="253"/>
      <c r="Z57" s="253"/>
      <c r="AA57" s="253"/>
      <c r="AB57" s="254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49.920000000000009</v>
      </c>
      <c r="M58" s="150">
        <f>SUM(M27:M57)</f>
        <v>30</v>
      </c>
      <c r="N58" s="150">
        <f>SUM(N27:N57)</f>
        <v>283</v>
      </c>
      <c r="O58" s="148"/>
      <c r="P58" s="148"/>
      <c r="Q58" s="149">
        <f>SUM(Q27:Q57)</f>
        <v>0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O35" sqref="O3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300707</v>
      </c>
      <c r="C17" s="265"/>
      <c r="D17" s="265"/>
      <c r="E17" s="264" t="s">
        <v>75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19" t="s">
        <v>117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19" t="s">
        <v>117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19" t="s">
        <v>117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19" t="s">
        <v>117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19" t="s">
        <v>117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19" t="s">
        <v>117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19" t="s">
        <v>117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19" t="s">
        <v>117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19" t="s">
        <v>117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19" t="s">
        <v>117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19" t="s">
        <v>117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19" t="s">
        <v>117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19" t="s">
        <v>117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19" t="s">
        <v>117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19" t="s">
        <v>117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19" t="s">
        <v>117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19" t="s">
        <v>117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19" t="s">
        <v>117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19" t="s">
        <v>117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19" t="s">
        <v>117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19" t="s">
        <v>117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19" t="s">
        <v>117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19" t="s">
        <v>117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19" t="s">
        <v>117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19" t="s">
        <v>117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41:AB41"/>
    <mergeCell ref="W42:AB42"/>
    <mergeCell ref="W43:AB43"/>
    <mergeCell ref="W44:AB44"/>
    <mergeCell ref="W45:AB45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Y10:AA10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65.099999999999994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65.099999999999994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65.099999999999994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300706</v>
      </c>
      <c r="C17" s="265"/>
      <c r="D17" s="265"/>
      <c r="E17" s="264" t="s">
        <v>65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65.099999999999994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11</v>
      </c>
      <c r="G27" s="69">
        <f>IF(SUM((E27*12)+F27)*1.67=0,G26,SUM((E27*12)+F27)*1.67)</f>
        <v>38.409999999999997</v>
      </c>
      <c r="H27" s="54"/>
      <c r="I27" s="52"/>
      <c r="J27" s="39"/>
      <c r="K27" s="70">
        <f>(D27+G27)</f>
        <v>65.13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19" t="s">
        <v>118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11</v>
      </c>
      <c r="G28" s="69">
        <f t="shared" ref="G28:G57" si="2">IF(SUM((E28*12)+F28)*1.67=0,G27,SUM((E28*12)+F28)*1.67)</f>
        <v>38.409999999999997</v>
      </c>
      <c r="H28" s="54"/>
      <c r="I28" s="52"/>
      <c r="J28" s="39"/>
      <c r="K28" s="70">
        <f>(D28+G28)</f>
        <v>65.13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19" t="s">
        <v>118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11</v>
      </c>
      <c r="G29" s="69">
        <f t="shared" si="2"/>
        <v>38.409999999999997</v>
      </c>
      <c r="H29" s="54"/>
      <c r="I29" s="52"/>
      <c r="J29" s="39"/>
      <c r="K29" s="70">
        <f>(D29+G29)</f>
        <v>65.13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19" t="s">
        <v>118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11</v>
      </c>
      <c r="G30" s="69">
        <f t="shared" si="2"/>
        <v>38.409999999999997</v>
      </c>
      <c r="H30" s="54"/>
      <c r="I30" s="52"/>
      <c r="J30" s="39"/>
      <c r="K30" s="70">
        <f>(D30+G30)</f>
        <v>65.13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19" t="s">
        <v>118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11</v>
      </c>
      <c r="G31" s="69">
        <f t="shared" si="2"/>
        <v>38.409999999999997</v>
      </c>
      <c r="H31" s="54"/>
      <c r="I31" s="52"/>
      <c r="J31" s="39"/>
      <c r="K31" s="70">
        <f t="shared" ref="K31:K49" si="4">(D31+G31)</f>
        <v>65.13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19" t="s">
        <v>118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11</v>
      </c>
      <c r="G32" s="69">
        <f>IF(SUM((E32*12)+F32)*1.67=0,G31,SUM((E32*12)+F32)*1.67)</f>
        <v>38.409999999999997</v>
      </c>
      <c r="H32" s="54"/>
      <c r="I32" s="52"/>
      <c r="J32" s="39"/>
      <c r="K32" s="70">
        <f t="shared" si="4"/>
        <v>65.13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19" t="s">
        <v>118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11</v>
      </c>
      <c r="G33" s="69">
        <f t="shared" ref="G33:G40" si="6">IF(SUM((E33*12)+F33)*1.67=0,G32,SUM((E33*12)+F33)*1.67)</f>
        <v>38.409999999999997</v>
      </c>
      <c r="H33" s="54"/>
      <c r="I33" s="52"/>
      <c r="J33" s="39"/>
      <c r="K33" s="70">
        <f t="shared" si="4"/>
        <v>65.13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19" t="s">
        <v>118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11</v>
      </c>
      <c r="G34" s="69">
        <f t="shared" si="6"/>
        <v>38.409999999999997</v>
      </c>
      <c r="H34" s="54"/>
      <c r="I34" s="52"/>
      <c r="J34" s="39"/>
      <c r="K34" s="70">
        <f t="shared" si="4"/>
        <v>65.13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19" t="s">
        <v>118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11</v>
      </c>
      <c r="G35" s="69">
        <f t="shared" si="6"/>
        <v>38.409999999999997</v>
      </c>
      <c r="H35" s="54"/>
      <c r="I35" s="52"/>
      <c r="J35" s="39"/>
      <c r="K35" s="70">
        <f t="shared" si="4"/>
        <v>65.13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19" t="s">
        <v>118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11</v>
      </c>
      <c r="G36" s="69">
        <f t="shared" si="6"/>
        <v>38.409999999999997</v>
      </c>
      <c r="H36" s="54"/>
      <c r="I36" s="52"/>
      <c r="J36" s="39"/>
      <c r="K36" s="70">
        <f>(D36+G36)</f>
        <v>65.13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19" t="s">
        <v>118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11</v>
      </c>
      <c r="G37" s="69">
        <f>IF(SUM((E37*12)+F37)*1.67=0,G36,SUM((E37*12)+F37)*1.67)</f>
        <v>38.409999999999997</v>
      </c>
      <c r="H37" s="54"/>
      <c r="I37" s="52"/>
      <c r="J37" s="39"/>
      <c r="K37" s="70">
        <f>(D37+G37)</f>
        <v>65.13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19" t="s">
        <v>118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11</v>
      </c>
      <c r="G38" s="69">
        <f t="shared" si="6"/>
        <v>38.409999999999997</v>
      </c>
      <c r="H38" s="54"/>
      <c r="I38" s="52"/>
      <c r="J38" s="39"/>
      <c r="K38" s="70">
        <f>(D38+G38)</f>
        <v>65.13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19" t="s">
        <v>118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11</v>
      </c>
      <c r="G39" s="69">
        <f t="shared" si="6"/>
        <v>38.409999999999997</v>
      </c>
      <c r="H39" s="54"/>
      <c r="I39" s="52"/>
      <c r="J39" s="39"/>
      <c r="K39" s="70">
        <f>(D39+G39)</f>
        <v>65.13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19" t="s">
        <v>118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11</v>
      </c>
      <c r="G40" s="69">
        <f t="shared" si="6"/>
        <v>38.409999999999997</v>
      </c>
      <c r="H40" s="54"/>
      <c r="I40" s="52"/>
      <c r="J40" s="39"/>
      <c r="K40" s="70">
        <f t="shared" si="4"/>
        <v>65.13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19" t="s">
        <v>118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11</v>
      </c>
      <c r="G41" s="69">
        <f t="shared" si="2"/>
        <v>38.409999999999997</v>
      </c>
      <c r="H41" s="54"/>
      <c r="I41" s="52"/>
      <c r="J41" s="39"/>
      <c r="K41" s="70">
        <f t="shared" si="4"/>
        <v>65.13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19" t="s">
        <v>118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11</v>
      </c>
      <c r="G42" s="69">
        <f t="shared" si="2"/>
        <v>38.409999999999997</v>
      </c>
      <c r="H42" s="54"/>
      <c r="I42" s="52"/>
      <c r="J42" s="39"/>
      <c r="K42" s="70">
        <f t="shared" si="4"/>
        <v>65.13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19" t="s">
        <v>118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11</v>
      </c>
      <c r="G43" s="69">
        <f t="shared" si="2"/>
        <v>38.409999999999997</v>
      </c>
      <c r="H43" s="54"/>
      <c r="I43" s="52"/>
      <c r="J43" s="39"/>
      <c r="K43" s="70">
        <f t="shared" si="4"/>
        <v>65.13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19" t="s">
        <v>118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11</v>
      </c>
      <c r="G44" s="69">
        <f t="shared" si="2"/>
        <v>38.409999999999997</v>
      </c>
      <c r="H44" s="54"/>
      <c r="I44" s="52"/>
      <c r="J44" s="39"/>
      <c r="K44" s="70">
        <f t="shared" si="4"/>
        <v>65.13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19" t="s">
        <v>118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11</v>
      </c>
      <c r="G45" s="69">
        <f t="shared" si="2"/>
        <v>38.409999999999997</v>
      </c>
      <c r="H45" s="54"/>
      <c r="I45" s="52"/>
      <c r="J45" s="39"/>
      <c r="K45" s="70">
        <f t="shared" si="4"/>
        <v>65.13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19" t="s">
        <v>118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11</v>
      </c>
      <c r="G46" s="69">
        <f t="shared" si="2"/>
        <v>38.409999999999997</v>
      </c>
      <c r="H46" s="54"/>
      <c r="I46" s="52"/>
      <c r="J46" s="39"/>
      <c r="K46" s="70">
        <f t="shared" si="4"/>
        <v>65.13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19" t="s">
        <v>118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11</v>
      </c>
      <c r="G47" s="69">
        <f t="shared" si="2"/>
        <v>38.409999999999997</v>
      </c>
      <c r="H47" s="54"/>
      <c r="I47" s="52"/>
      <c r="J47" s="39"/>
      <c r="K47" s="70">
        <f t="shared" si="4"/>
        <v>65.13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19" t="s">
        <v>118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11</v>
      </c>
      <c r="G48" s="69">
        <f t="shared" si="2"/>
        <v>38.409999999999997</v>
      </c>
      <c r="H48" s="54"/>
      <c r="I48" s="52"/>
      <c r="J48" s="39"/>
      <c r="K48" s="70">
        <f t="shared" si="4"/>
        <v>65.13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19" t="s">
        <v>118</v>
      </c>
      <c r="X48" s="269"/>
      <c r="Y48" s="269"/>
      <c r="Z48" s="269"/>
      <c r="AA48" s="269"/>
      <c r="AB48" s="270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11</v>
      </c>
      <c r="G49" s="69">
        <f t="shared" si="2"/>
        <v>38.409999999999997</v>
      </c>
      <c r="H49" s="54"/>
      <c r="I49" s="52"/>
      <c r="J49" s="39"/>
      <c r="K49" s="70">
        <f t="shared" si="4"/>
        <v>65.13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19" t="s">
        <v>118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11</v>
      </c>
      <c r="G50" s="69">
        <f t="shared" si="2"/>
        <v>38.409999999999997</v>
      </c>
      <c r="H50" s="54"/>
      <c r="I50" s="52"/>
      <c r="J50" s="39"/>
      <c r="K50" s="70">
        <f t="shared" ref="K50:K57" si="8">(D50+G50)</f>
        <v>65.13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19" t="s">
        <v>118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11</v>
      </c>
      <c r="G51" s="69">
        <f t="shared" si="2"/>
        <v>38.409999999999997</v>
      </c>
      <c r="H51" s="54"/>
      <c r="I51" s="52"/>
      <c r="J51" s="39"/>
      <c r="K51" s="70">
        <f t="shared" si="8"/>
        <v>65.13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19" t="s">
        <v>118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11</v>
      </c>
      <c r="G52" s="69">
        <f t="shared" si="2"/>
        <v>38.409999999999997</v>
      </c>
      <c r="H52" s="54"/>
      <c r="I52" s="52"/>
      <c r="J52" s="39"/>
      <c r="K52" s="70">
        <f t="shared" si="8"/>
        <v>65.13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19" t="s">
        <v>118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11</v>
      </c>
      <c r="G53" s="69">
        <f t="shared" si="2"/>
        <v>38.409999999999997</v>
      </c>
      <c r="H53" s="54"/>
      <c r="I53" s="52"/>
      <c r="J53" s="39"/>
      <c r="K53" s="70">
        <f t="shared" si="8"/>
        <v>65.13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19" t="s">
        <v>118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11</v>
      </c>
      <c r="G54" s="69">
        <f t="shared" si="2"/>
        <v>38.409999999999997</v>
      </c>
      <c r="H54" s="54"/>
      <c r="I54" s="52"/>
      <c r="J54" s="39"/>
      <c r="K54" s="70">
        <f t="shared" si="8"/>
        <v>65.13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19" t="s">
        <v>118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11</v>
      </c>
      <c r="G55" s="69">
        <f t="shared" si="2"/>
        <v>38.409999999999997</v>
      </c>
      <c r="H55" s="54"/>
      <c r="I55" s="52"/>
      <c r="J55" s="39"/>
      <c r="K55" s="70">
        <f t="shared" si="8"/>
        <v>65.13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19" t="s">
        <v>125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11</v>
      </c>
      <c r="G56" s="69">
        <f t="shared" si="2"/>
        <v>38.409999999999997</v>
      </c>
      <c r="H56" s="54"/>
      <c r="I56" s="52"/>
      <c r="J56" s="39"/>
      <c r="K56" s="70">
        <f t="shared" si="8"/>
        <v>65.13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>
        <v>5</v>
      </c>
      <c r="V56" s="58">
        <v>5</v>
      </c>
      <c r="W56" s="219" t="s">
        <v>118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11</v>
      </c>
      <c r="G57" s="69">
        <f t="shared" si="2"/>
        <v>38.409999999999997</v>
      </c>
      <c r="H57" s="54"/>
      <c r="I57" s="52"/>
      <c r="J57" s="39"/>
      <c r="K57" s="70">
        <f t="shared" si="8"/>
        <v>65.13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19" t="s">
        <v>118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I3" zoomScaleNormal="100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123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406</v>
      </c>
      <c r="O10" s="259"/>
      <c r="P10" t="s">
        <v>43</v>
      </c>
      <c r="Q10" s="259">
        <v>16</v>
      </c>
      <c r="R10" s="259"/>
      <c r="T10" s="26" t="s">
        <v>41</v>
      </c>
      <c r="U10" s="260" t="s">
        <v>35</v>
      </c>
      <c r="V10" s="260"/>
      <c r="W10" s="260"/>
      <c r="X10" s="260"/>
      <c r="Y10" s="261"/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0</v>
      </c>
      <c r="N27" s="36">
        <v>0</v>
      </c>
      <c r="O27" s="34"/>
      <c r="P27" s="36"/>
      <c r="Q27" s="35"/>
      <c r="R27" s="35"/>
      <c r="S27" s="35"/>
      <c r="T27" s="35">
        <v>48</v>
      </c>
      <c r="U27" s="31">
        <v>65</v>
      </c>
      <c r="V27" s="31">
        <v>0</v>
      </c>
      <c r="W27" s="219" t="s">
        <v>128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0</v>
      </c>
      <c r="N28" s="36">
        <v>0</v>
      </c>
      <c r="O28" s="30"/>
      <c r="P28" s="29"/>
      <c r="Q28" s="31"/>
      <c r="R28" s="31"/>
      <c r="S28" s="31"/>
      <c r="T28" s="31">
        <v>48</v>
      </c>
      <c r="U28" s="31">
        <v>75</v>
      </c>
      <c r="V28" s="31">
        <v>0</v>
      </c>
      <c r="W28" s="219" t="s">
        <v>132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0</v>
      </c>
      <c r="N29" s="36">
        <v>0</v>
      </c>
      <c r="O29" s="30"/>
      <c r="P29" s="29" t="s">
        <v>124</v>
      </c>
      <c r="Q29" s="31"/>
      <c r="R29" s="31"/>
      <c r="S29" s="31"/>
      <c r="T29" s="31">
        <v>48</v>
      </c>
      <c r="U29" s="31">
        <v>100</v>
      </c>
      <c r="V29" s="31">
        <v>0</v>
      </c>
      <c r="W29" s="219" t="s">
        <v>126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0</v>
      </c>
      <c r="N30" s="36">
        <v>0</v>
      </c>
      <c r="O30" s="30"/>
      <c r="P30" s="29"/>
      <c r="Q30" s="31"/>
      <c r="R30" s="31"/>
      <c r="S30" s="31"/>
      <c r="T30" s="31">
        <v>48</v>
      </c>
      <c r="U30" s="31">
        <v>120</v>
      </c>
      <c r="V30" s="31">
        <v>0</v>
      </c>
      <c r="W30" s="219" t="s">
        <v>132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0</v>
      </c>
      <c r="N31" s="34">
        <v>0</v>
      </c>
      <c r="O31" s="30"/>
      <c r="P31" s="29"/>
      <c r="Q31" s="31"/>
      <c r="R31" s="31"/>
      <c r="S31" s="31"/>
      <c r="T31" s="31">
        <v>48</v>
      </c>
      <c r="U31" s="31">
        <v>130</v>
      </c>
      <c r="V31" s="31">
        <v>0</v>
      </c>
      <c r="W31" s="219" t="s">
        <v>126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0</v>
      </c>
      <c r="N32" s="36">
        <v>0</v>
      </c>
      <c r="O32" s="34"/>
      <c r="P32" s="33"/>
      <c r="Q32" s="35"/>
      <c r="R32" s="35"/>
      <c r="S32" s="35"/>
      <c r="T32" s="31">
        <v>48</v>
      </c>
      <c r="U32" s="31">
        <v>140</v>
      </c>
      <c r="V32" s="31">
        <v>0</v>
      </c>
      <c r="W32" s="219" t="s">
        <v>128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0</v>
      </c>
      <c r="N33" s="32">
        <v>0</v>
      </c>
      <c r="O33" s="34"/>
      <c r="P33" s="33"/>
      <c r="Q33" s="35"/>
      <c r="R33" s="35"/>
      <c r="S33" s="35"/>
      <c r="T33" s="31">
        <v>48</v>
      </c>
      <c r="U33" s="31">
        <v>160</v>
      </c>
      <c r="V33" s="31">
        <v>0</v>
      </c>
      <c r="W33" s="219" t="s">
        <v>127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0</v>
      </c>
      <c r="N34" s="36">
        <v>0</v>
      </c>
      <c r="O34" s="34"/>
      <c r="P34" s="33"/>
      <c r="Q34" s="35"/>
      <c r="R34" s="35"/>
      <c r="S34" s="35"/>
      <c r="T34" s="31">
        <v>48</v>
      </c>
      <c r="U34" s="31">
        <v>180</v>
      </c>
      <c r="V34" s="31">
        <v>0</v>
      </c>
      <c r="W34" s="219" t="s">
        <v>126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0</v>
      </c>
      <c r="N35" s="36">
        <v>0</v>
      </c>
      <c r="O35" s="34"/>
      <c r="P35" s="33"/>
      <c r="Q35" s="35"/>
      <c r="R35" s="35"/>
      <c r="S35" s="35"/>
      <c r="T35" s="31">
        <v>48</v>
      </c>
      <c r="U35" s="31">
        <v>200</v>
      </c>
      <c r="V35" s="31">
        <v>0</v>
      </c>
      <c r="W35" s="219" t="s">
        <v>126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0</v>
      </c>
      <c r="N36" s="36">
        <v>0</v>
      </c>
      <c r="O36" s="34"/>
      <c r="P36" s="33"/>
      <c r="Q36" s="35"/>
      <c r="R36" s="35"/>
      <c r="S36" s="35"/>
      <c r="T36" s="31">
        <v>48</v>
      </c>
      <c r="U36" s="31">
        <v>210</v>
      </c>
      <c r="V36" s="31">
        <v>0</v>
      </c>
      <c r="W36" s="219" t="s">
        <v>126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0</v>
      </c>
      <c r="N37" s="36">
        <v>0</v>
      </c>
      <c r="O37" s="34"/>
      <c r="P37" s="33"/>
      <c r="Q37" s="35"/>
      <c r="R37" s="35"/>
      <c r="S37" s="35"/>
      <c r="T37" s="31">
        <v>48</v>
      </c>
      <c r="U37" s="31">
        <v>240</v>
      </c>
      <c r="V37" s="31">
        <v>0</v>
      </c>
      <c r="W37" s="219" t="s">
        <v>128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0</v>
      </c>
      <c r="N38" s="36">
        <v>0</v>
      </c>
      <c r="O38" s="34"/>
      <c r="P38" s="33"/>
      <c r="Q38" s="35"/>
      <c r="R38" s="35"/>
      <c r="S38" s="35"/>
      <c r="T38" s="31">
        <v>48</v>
      </c>
      <c r="U38" s="31">
        <v>280</v>
      </c>
      <c r="V38" s="31">
        <v>0</v>
      </c>
      <c r="W38" s="219" t="s">
        <v>127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0</v>
      </c>
      <c r="N39" s="36">
        <v>0</v>
      </c>
      <c r="O39" s="34"/>
      <c r="P39" s="33"/>
      <c r="Q39" s="35"/>
      <c r="R39" s="35"/>
      <c r="S39" s="35"/>
      <c r="T39" s="31">
        <v>48</v>
      </c>
      <c r="U39" s="31">
        <v>300</v>
      </c>
      <c r="V39" s="31">
        <v>0</v>
      </c>
      <c r="W39" s="219" t="s">
        <v>126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0</v>
      </c>
      <c r="N40" s="34">
        <v>0</v>
      </c>
      <c r="O40" s="34"/>
      <c r="P40" s="33"/>
      <c r="Q40" s="35"/>
      <c r="R40" s="35"/>
      <c r="S40" s="35"/>
      <c r="T40" s="31">
        <v>48</v>
      </c>
      <c r="U40" s="31">
        <v>310</v>
      </c>
      <c r="V40" s="31">
        <v>0</v>
      </c>
      <c r="W40" s="219" t="s">
        <v>132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0</v>
      </c>
      <c r="N41" s="34">
        <v>0</v>
      </c>
      <c r="O41" s="34"/>
      <c r="P41" s="33"/>
      <c r="Q41" s="35"/>
      <c r="R41" s="35"/>
      <c r="S41" s="35"/>
      <c r="T41" s="31">
        <v>48</v>
      </c>
      <c r="U41" s="31">
        <v>320</v>
      </c>
      <c r="V41" s="31">
        <v>0</v>
      </c>
      <c r="W41" s="219" t="s">
        <v>126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0</v>
      </c>
      <c r="N42" s="36">
        <v>0</v>
      </c>
      <c r="O42" s="34"/>
      <c r="P42" s="33"/>
      <c r="Q42" s="35"/>
      <c r="R42" s="35"/>
      <c r="S42" s="35"/>
      <c r="T42" s="31">
        <v>48</v>
      </c>
      <c r="U42" s="31">
        <v>330</v>
      </c>
      <c r="V42" s="31">
        <v>0</v>
      </c>
      <c r="W42" s="219" t="s">
        <v>128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0</v>
      </c>
      <c r="N43" s="34">
        <v>0</v>
      </c>
      <c r="O43" s="36"/>
      <c r="P43" s="33"/>
      <c r="Q43" s="35"/>
      <c r="R43" s="35"/>
      <c r="S43" s="35"/>
      <c r="T43" s="31">
        <v>48</v>
      </c>
      <c r="U43" s="31">
        <v>340</v>
      </c>
      <c r="V43" s="31">
        <v>0</v>
      </c>
      <c r="W43" s="219" t="s">
        <v>127</v>
      </c>
      <c r="X43" s="269"/>
      <c r="Y43" s="269"/>
      <c r="Z43" s="269"/>
      <c r="AA43" s="269"/>
      <c r="AB43" s="270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0</v>
      </c>
      <c r="N44" s="36">
        <v>0</v>
      </c>
      <c r="O44" s="36"/>
      <c r="P44" s="33"/>
      <c r="Q44" s="35"/>
      <c r="R44" s="35"/>
      <c r="S44" s="35"/>
      <c r="T44" s="31">
        <v>48</v>
      </c>
      <c r="U44" s="31">
        <v>340</v>
      </c>
      <c r="V44" s="31">
        <v>0</v>
      </c>
      <c r="W44" s="219" t="s">
        <v>126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0</v>
      </c>
      <c r="N45" s="34">
        <v>0</v>
      </c>
      <c r="O45" s="36"/>
      <c r="P45" s="33"/>
      <c r="Q45" s="35"/>
      <c r="R45" s="35"/>
      <c r="S45" s="35"/>
      <c r="T45" s="31">
        <v>48</v>
      </c>
      <c r="U45" s="31">
        <v>350</v>
      </c>
      <c r="V45" s="31">
        <v>0</v>
      </c>
      <c r="W45" s="219" t="s">
        <v>126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0</v>
      </c>
      <c r="N46" s="34">
        <v>0</v>
      </c>
      <c r="O46" s="36"/>
      <c r="P46" s="33"/>
      <c r="Q46" s="35"/>
      <c r="R46" s="35"/>
      <c r="S46" s="35"/>
      <c r="T46" s="31">
        <v>48</v>
      </c>
      <c r="U46" s="31">
        <v>360</v>
      </c>
      <c r="V46" s="31">
        <v>0</v>
      </c>
      <c r="W46" s="219" t="s">
        <v>126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0</v>
      </c>
      <c r="N47" s="30">
        <v>0</v>
      </c>
      <c r="O47" s="32"/>
      <c r="P47" s="33"/>
      <c r="Q47" s="35"/>
      <c r="R47" s="35"/>
      <c r="S47" s="35"/>
      <c r="T47" s="31">
        <v>48</v>
      </c>
      <c r="U47" s="31">
        <v>370</v>
      </c>
      <c r="V47" s="31">
        <v>0</v>
      </c>
      <c r="W47" s="219" t="s">
        <v>126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0</v>
      </c>
      <c r="N48" s="34">
        <v>0</v>
      </c>
      <c r="O48" s="36"/>
      <c r="P48" s="33"/>
      <c r="Q48" s="35"/>
      <c r="R48" s="35"/>
      <c r="S48" s="35"/>
      <c r="T48" s="31">
        <v>48</v>
      </c>
      <c r="U48" s="31">
        <v>380</v>
      </c>
      <c r="V48" s="31">
        <v>0</v>
      </c>
      <c r="W48" s="219" t="s">
        <v>127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0</v>
      </c>
      <c r="N49" s="34">
        <v>0</v>
      </c>
      <c r="O49" s="36"/>
      <c r="P49" s="33"/>
      <c r="Q49" s="35"/>
      <c r="R49" s="35"/>
      <c r="S49" s="35"/>
      <c r="T49" s="31">
        <v>48</v>
      </c>
      <c r="U49" s="31">
        <v>395</v>
      </c>
      <c r="V49" s="31">
        <v>0</v>
      </c>
      <c r="W49" s="219" t="s">
        <v>126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0</v>
      </c>
      <c r="N50" s="34">
        <v>0</v>
      </c>
      <c r="O50" s="36"/>
      <c r="P50" s="33"/>
      <c r="Q50" s="35"/>
      <c r="R50" s="35"/>
      <c r="S50" s="35"/>
      <c r="T50" s="31">
        <v>48</v>
      </c>
      <c r="U50" s="31">
        <v>410</v>
      </c>
      <c r="V50" s="31">
        <v>0</v>
      </c>
      <c r="W50" s="219" t="s">
        <v>128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0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430</v>
      </c>
      <c r="V51" s="31">
        <v>0</v>
      </c>
      <c r="W51" s="219" t="s">
        <v>126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4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440</v>
      </c>
      <c r="V52" s="31">
        <v>0</v>
      </c>
      <c r="W52" s="219" t="s">
        <v>132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450</v>
      </c>
      <c r="V53" s="31">
        <v>0</v>
      </c>
      <c r="W53" s="219" t="s">
        <v>126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6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50</v>
      </c>
      <c r="V54" s="31">
        <v>0</v>
      </c>
      <c r="W54" s="219" t="s">
        <v>136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5</v>
      </c>
      <c r="N55" s="36">
        <v>85</v>
      </c>
      <c r="O55" s="34"/>
      <c r="P55" s="36"/>
      <c r="Q55" s="35"/>
      <c r="R55" s="35"/>
      <c r="S55" s="35"/>
      <c r="T55" s="35">
        <v>48</v>
      </c>
      <c r="U55" s="31">
        <v>80</v>
      </c>
      <c r="V55" s="31">
        <v>0</v>
      </c>
      <c r="W55" s="219" t="s">
        <v>138</v>
      </c>
      <c r="X55" s="269"/>
      <c r="Y55" s="269"/>
      <c r="Z55" s="269"/>
      <c r="AA55" s="269"/>
      <c r="AB55" s="270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36"/>
      <c r="O56" s="34"/>
      <c r="P56" s="36"/>
      <c r="Q56" s="35"/>
      <c r="R56" s="35"/>
      <c r="S56" s="35"/>
      <c r="T56" s="35">
        <v>48</v>
      </c>
      <c r="U56" s="31"/>
      <c r="V56" s="31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5</v>
      </c>
      <c r="N57" s="36">
        <v>321</v>
      </c>
      <c r="O57" s="34"/>
      <c r="P57" s="36"/>
      <c r="Q57" s="35"/>
      <c r="R57" s="35"/>
      <c r="S57" s="35"/>
      <c r="T57" s="35">
        <v>48</v>
      </c>
      <c r="U57" s="31">
        <v>70</v>
      </c>
      <c r="V57" s="31">
        <v>0</v>
      </c>
      <c r="W57" s="219" t="s">
        <v>137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16</v>
      </c>
      <c r="N58" s="49">
        <f>SUM(N27:N57)</f>
        <v>406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  <mergeCell ref="W57:AB57"/>
    <mergeCell ref="W56:AB56"/>
    <mergeCell ref="W51:AB51"/>
    <mergeCell ref="W52:AB52"/>
    <mergeCell ref="W53:AB53"/>
    <mergeCell ref="W50:AB50"/>
    <mergeCell ref="W54:AB54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E40" workbookViewId="0">
      <selection activeCell="AA52" sqref="AA5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73" t="s">
        <v>79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72">
        <v>3214</v>
      </c>
      <c r="O10" s="259"/>
      <c r="P10" t="s">
        <v>43</v>
      </c>
      <c r="Q10" s="259">
        <v>30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1" t="s">
        <v>78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108</v>
      </c>
      <c r="O27" s="34"/>
      <c r="P27" s="33"/>
      <c r="Q27" s="35"/>
      <c r="R27" s="35"/>
      <c r="S27" s="35"/>
      <c r="T27" s="35">
        <v>7</v>
      </c>
      <c r="U27" s="35">
        <v>950</v>
      </c>
      <c r="V27" s="35">
        <v>20</v>
      </c>
      <c r="W27" s="219"/>
      <c r="X27" s="269"/>
      <c r="Y27" s="269"/>
      <c r="Z27" s="269"/>
      <c r="AA27" s="269"/>
      <c r="AB27" s="270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108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19"/>
      <c r="X28" s="269"/>
      <c r="Y28" s="269"/>
      <c r="Z28" s="269"/>
      <c r="AA28" s="269"/>
      <c r="AB28" s="270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105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109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100</v>
      </c>
      <c r="O31" s="34"/>
      <c r="P31" s="33"/>
      <c r="Q31" s="35"/>
      <c r="R31" s="35"/>
      <c r="S31" s="35"/>
      <c r="T31" s="35">
        <v>7</v>
      </c>
      <c r="U31" s="35">
        <v>940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100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109</v>
      </c>
      <c r="O33" s="34"/>
      <c r="P33" s="33"/>
      <c r="Q33" s="35"/>
      <c r="R33" s="35"/>
      <c r="S33" s="35"/>
      <c r="T33" s="35">
        <v>7</v>
      </c>
      <c r="U33" s="35">
        <v>950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105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108</v>
      </c>
      <c r="O35" s="59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110</v>
      </c>
      <c r="O36" s="59"/>
      <c r="P36" s="33"/>
      <c r="Q36" s="35"/>
      <c r="R36" s="35"/>
      <c r="S36" s="35"/>
      <c r="T36" s="35">
        <v>7</v>
      </c>
      <c r="U36" s="35">
        <v>950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109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9"/>
      <c r="X37" s="269"/>
      <c r="Y37" s="269"/>
      <c r="Z37" s="269"/>
      <c r="AA37" s="269"/>
      <c r="AB37" s="270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108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9"/>
      <c r="X38" s="269"/>
      <c r="Y38" s="269"/>
      <c r="Z38" s="269"/>
      <c r="AA38" s="269"/>
      <c r="AB38" s="270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110</v>
      </c>
      <c r="O39" s="59"/>
      <c r="P39" s="33"/>
      <c r="Q39" s="35"/>
      <c r="R39" s="35"/>
      <c r="S39" s="35"/>
      <c r="T39" s="35">
        <v>7</v>
      </c>
      <c r="U39" s="35">
        <v>940</v>
      </c>
      <c r="V39" s="35">
        <v>20</v>
      </c>
      <c r="W39" s="219"/>
      <c r="X39" s="269"/>
      <c r="Y39" s="269"/>
      <c r="Z39" s="269"/>
      <c r="AA39" s="269"/>
      <c r="AB39" s="270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105</v>
      </c>
      <c r="O40" s="59"/>
      <c r="P40" s="33"/>
      <c r="Q40" s="35"/>
      <c r="R40" s="35"/>
      <c r="S40" s="35"/>
      <c r="T40" s="35">
        <v>7</v>
      </c>
      <c r="U40" s="35">
        <v>945</v>
      </c>
      <c r="V40" s="35">
        <v>20</v>
      </c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110</v>
      </c>
      <c r="O41" s="59"/>
      <c r="P41" s="33"/>
      <c r="Q41" s="35"/>
      <c r="R41" s="35"/>
      <c r="S41" s="35"/>
      <c r="T41" s="35">
        <v>7</v>
      </c>
      <c r="U41" s="35">
        <v>945</v>
      </c>
      <c r="V41" s="35">
        <v>20</v>
      </c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105</v>
      </c>
      <c r="O42" s="59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100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102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109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105</v>
      </c>
      <c r="O47" s="59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108</v>
      </c>
      <c r="O48" s="59"/>
      <c r="P48" s="33"/>
      <c r="Q48" s="35"/>
      <c r="R48" s="35"/>
      <c r="S48" s="35"/>
      <c r="T48" s="35">
        <v>7</v>
      </c>
      <c r="U48" s="35">
        <v>950</v>
      </c>
      <c r="V48" s="35">
        <v>20</v>
      </c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110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109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108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110</v>
      </c>
      <c r="O52" s="59"/>
      <c r="P52" s="33"/>
      <c r="Q52" s="35"/>
      <c r="R52" s="35"/>
      <c r="S52" s="35"/>
      <c r="T52" s="35">
        <v>7</v>
      </c>
      <c r="U52" s="35">
        <v>945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105</v>
      </c>
      <c r="O53" s="59"/>
      <c r="P53" s="33"/>
      <c r="Q53" s="35"/>
      <c r="R53" s="35"/>
      <c r="S53" s="35"/>
      <c r="T53" s="35">
        <v>7</v>
      </c>
      <c r="U53" s="35">
        <v>945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109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114</v>
      </c>
      <c r="O55" s="59"/>
      <c r="P55" s="33"/>
      <c r="Q55" s="35"/>
      <c r="R55" s="35"/>
      <c r="S55" s="35"/>
      <c r="T55" s="35">
        <v>7</v>
      </c>
      <c r="U55" s="35">
        <v>950</v>
      </c>
      <c r="V55" s="35">
        <v>20</v>
      </c>
      <c r="W55" s="219"/>
      <c r="X55" s="269"/>
      <c r="Y55" s="269"/>
      <c r="Z55" s="269"/>
      <c r="AA55" s="269"/>
      <c r="AB55" s="270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42"/>
      <c r="O56" s="59"/>
      <c r="P56" s="33"/>
      <c r="Q56" s="35"/>
      <c r="R56" s="35"/>
      <c r="S56" s="35"/>
      <c r="T56" s="35">
        <v>7</v>
      </c>
      <c r="U56" s="35"/>
      <c r="V56" s="35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115</v>
      </c>
      <c r="O57" s="59"/>
      <c r="P57" s="33"/>
      <c r="Q57" s="35"/>
      <c r="R57" s="35"/>
      <c r="S57" s="35"/>
      <c r="T57" s="35">
        <v>7</v>
      </c>
      <c r="U57" s="35">
        <v>945</v>
      </c>
      <c r="V57" s="35">
        <v>20</v>
      </c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30</v>
      </c>
      <c r="N58" s="72">
        <f>SUM(N27:N57)</f>
        <v>3214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30</v>
      </c>
      <c r="N60" s="72">
        <f>SUM(N58:N59)</f>
        <v>3214</v>
      </c>
    </row>
  </sheetData>
  <mergeCells count="5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60.1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60.1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60.1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300698</v>
      </c>
      <c r="C17" s="265"/>
      <c r="D17" s="265"/>
      <c r="E17" s="264">
        <v>300699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102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8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36">
        <v>0</v>
      </c>
      <c r="O28" s="34"/>
      <c r="P28" s="33"/>
      <c r="Q28" s="35"/>
      <c r="R28" s="35"/>
      <c r="S28" s="35"/>
      <c r="T28" s="35"/>
      <c r="U28" s="35"/>
      <c r="V28" s="58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36">
        <v>0</v>
      </c>
      <c r="O29" s="34"/>
      <c r="P29" s="33"/>
      <c r="Q29" s="35"/>
      <c r="R29" s="35"/>
      <c r="S29" s="35"/>
      <c r="T29" s="35"/>
      <c r="U29" s="35"/>
      <c r="V29" s="58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36">
        <v>0</v>
      </c>
      <c r="O30" s="34"/>
      <c r="P30" s="33"/>
      <c r="Q30" s="35"/>
      <c r="R30" s="35"/>
      <c r="S30" s="35"/>
      <c r="T30" s="35"/>
      <c r="U30" s="35"/>
      <c r="V30" s="58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36">
        <v>0</v>
      </c>
      <c r="O31" s="34"/>
      <c r="P31" s="33"/>
      <c r="Q31" s="35"/>
      <c r="R31" s="35"/>
      <c r="S31" s="35"/>
      <c r="T31" s="35"/>
      <c r="U31" s="35"/>
      <c r="V31" s="58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8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8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8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8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8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8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0</v>
      </c>
      <c r="O39" s="34"/>
      <c r="P39" s="33"/>
      <c r="Q39" s="35"/>
      <c r="R39" s="35"/>
      <c r="S39" s="35"/>
      <c r="T39" s="31"/>
      <c r="U39" s="35"/>
      <c r="V39" s="58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0</v>
      </c>
      <c r="O40" s="34"/>
      <c r="P40" s="33"/>
      <c r="Q40" s="35"/>
      <c r="R40" s="35"/>
      <c r="S40" s="35"/>
      <c r="T40" s="31"/>
      <c r="U40" s="35"/>
      <c r="V40" s="58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8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8"/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8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8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8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0</v>
      </c>
      <c r="O48" s="34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0</v>
      </c>
      <c r="O49" s="34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0</v>
      </c>
      <c r="O50" s="34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0</v>
      </c>
      <c r="O51" s="34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0</v>
      </c>
      <c r="O52" s="34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v>0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76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131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26.7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f>SUM(Y9:AA9)-(Y10:AA10)</f>
        <v>-26.7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258475</v>
      </c>
      <c r="C17" s="265"/>
      <c r="D17" s="265"/>
      <c r="E17" s="264">
        <v>258476</v>
      </c>
      <c r="F17" s="265"/>
      <c r="G17" s="265"/>
      <c r="H17" s="264" t="s">
        <v>75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63</v>
      </c>
      <c r="C19" s="265"/>
      <c r="D19" s="265"/>
      <c r="E19" s="264" t="s">
        <v>63</v>
      </c>
      <c r="F19" s="265"/>
      <c r="G19" s="265"/>
      <c r="H19" s="264" t="s">
        <v>66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2020-06-24T17:01:32Z</dcterms:modified>
</cp:coreProperties>
</file>