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paulopereira/Downloads/"/>
    </mc:Choice>
  </mc:AlternateContent>
  <xr:revisionPtr revIDLastSave="0" documentId="13_ncr:1_{06929BD4-C06E-9941-A0BA-6E9B9DEE2791}" xr6:coauthVersionLast="47" xr6:coauthVersionMax="47" xr10:uidLastSave="{00000000-0000-0000-0000-000000000000}"/>
  <bookViews>
    <workbookView xWindow="0" yWindow="500" windowWidth="28720" windowHeight="163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<sst xmlns="http://schemas.openxmlformats.org/spreadsheetml/2006/main" count="1125" uniqueCount="501">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</sst>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52B-604B-A18C-C468B9BA19AB}"/>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0.2</c:v>
                </c:pt>
                <c:pt idx="4">
                  <c:v>1.1000000000000001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752B-604B-A18C-C468B9BA19AB}"/>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0.83333333333333326</c:v>
                </c:pt>
                <c:pt idx="9">
                  <c:v>0</c:v>
                </c:pt>
                <c:pt idx="10">
                  <c:v>0</c:v>
                </c:pt>
                <c:pt idx="11">
                  <c:v>0</c:v>
                </c:pt>
              </c:numCache>
            </c:numRef>
          </c:val>
          <c:extLst>
            <c:ext xmlns:c16="http://schemas.microsoft.com/office/drawing/2014/chart" uri="{C3380CC4-5D6E-409C-BE32-E72D297353CC}">
              <c16:uniqueId val="{00000002-752B-604B-A18C-C468B9BA19AB}"/>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752B-604B-A18C-C468B9BA19AB}"/>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2B-604B-A18C-C468B9BA19AB}"/>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2B-604B-A18C-C468B9BA19AB}"/>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2B-604B-A18C-C468B9BA19AB}"/>
                </c:ext>
              </c:extLst>
            </c:dLbl>
            <c:dLbl>
              <c:idx val="3"/>
              <c:delete val="1"/>
              <c:extLst>
                <c:ext xmlns:c15="http://schemas.microsoft.com/office/drawing/2012/chart" uri="{CE6537A1-D6FC-4f65-9D91-7224C49458BB}"/>
                <c:ext xmlns:c16="http://schemas.microsoft.com/office/drawing/2014/chart" uri="{C3380CC4-5D6E-409C-BE32-E72D297353CC}">
                  <c16:uniqueId val="{00000007-752B-604B-A18C-C468B9BA19AB}"/>
                </c:ext>
              </c:extLst>
            </c:dLbl>
            <c:dLbl>
              <c:idx val="4"/>
              <c:delete val="1"/>
              <c:extLst>
                <c:ext xmlns:c15="http://schemas.microsoft.com/office/drawing/2012/chart" uri="{CE6537A1-D6FC-4f65-9D91-7224C49458BB}"/>
                <c:ext xmlns:c16="http://schemas.microsoft.com/office/drawing/2014/chart" uri="{C3380CC4-5D6E-409C-BE32-E72D297353CC}">
                  <c16:uniqueId val="{00000008-752B-604B-A18C-C468B9BA19AB}"/>
                </c:ext>
              </c:extLst>
            </c:dLbl>
            <c:dLbl>
              <c:idx val="5"/>
              <c:delete val="1"/>
              <c:extLst>
                <c:ext xmlns:c15="http://schemas.microsoft.com/office/drawing/2012/chart" uri="{CE6537A1-D6FC-4f65-9D91-7224C49458BB}"/>
                <c:ext xmlns:c16="http://schemas.microsoft.com/office/drawing/2014/chart" uri="{C3380CC4-5D6E-409C-BE32-E72D297353CC}">
                  <c16:uniqueId val="{00000009-752B-604B-A18C-C468B9BA19AB}"/>
                </c:ext>
              </c:extLst>
            </c:dLbl>
            <c:dLbl>
              <c:idx val="6"/>
              <c:delete val="1"/>
              <c:extLst>
                <c:ext xmlns:c15="http://schemas.microsoft.com/office/drawing/2012/chart" uri="{CE6537A1-D6FC-4f65-9D91-7224C49458BB}"/>
                <c:ext xmlns:c16="http://schemas.microsoft.com/office/drawing/2014/chart" uri="{C3380CC4-5D6E-409C-BE32-E72D297353CC}">
                  <c16:uniqueId val="{0000000A-752B-604B-A18C-C468B9BA19AB}"/>
                </c:ext>
              </c:extLst>
            </c:dLbl>
            <c:dLbl>
              <c:idx val="7"/>
              <c:delete val="1"/>
              <c:extLst>
                <c:ext xmlns:c15="http://schemas.microsoft.com/office/drawing/2012/chart" uri="{CE6537A1-D6FC-4f65-9D91-7224C49458BB}"/>
                <c:ext xmlns:c16="http://schemas.microsoft.com/office/drawing/2014/chart" uri="{C3380CC4-5D6E-409C-BE32-E72D297353CC}">
                  <c16:uniqueId val="{0000000B-752B-604B-A18C-C468B9BA19AB}"/>
                </c:ext>
              </c:extLst>
            </c:dLbl>
            <c:dLbl>
              <c:idx val="8"/>
              <c:delete val="1"/>
              <c:extLst>
                <c:ext xmlns:c15="http://schemas.microsoft.com/office/drawing/2012/chart" uri="{CE6537A1-D6FC-4f65-9D91-7224C49458BB}"/>
                <c:ext xmlns:c16="http://schemas.microsoft.com/office/drawing/2014/chart" uri="{C3380CC4-5D6E-409C-BE32-E72D297353CC}">
                  <c16:uniqueId val="{0000000C-752B-604B-A18C-C468B9BA19AB}"/>
                </c:ext>
              </c:extLst>
            </c:dLbl>
            <c:dLbl>
              <c:idx val="9"/>
              <c:delete val="1"/>
              <c:extLst>
                <c:ext xmlns:c15="http://schemas.microsoft.com/office/drawing/2012/chart" uri="{CE6537A1-D6FC-4f65-9D91-7224C49458BB}"/>
                <c:ext xmlns:c16="http://schemas.microsoft.com/office/drawing/2014/chart" uri="{C3380CC4-5D6E-409C-BE32-E72D297353CC}">
                  <c16:uniqueId val="{0000000D-752B-604B-A18C-C468B9BA19AB}"/>
                </c:ext>
              </c:extLst>
            </c:dLbl>
            <c:dLbl>
              <c:idx val="10"/>
              <c:delete val="1"/>
              <c:extLst>
                <c:ext xmlns:c15="http://schemas.microsoft.com/office/drawing/2012/chart" uri="{CE6537A1-D6FC-4f65-9D91-7224C49458BB}"/>
                <c:ext xmlns:c16="http://schemas.microsoft.com/office/drawing/2014/chart" uri="{C3380CC4-5D6E-409C-BE32-E72D297353CC}">
                  <c16:uniqueId val="{0000000E-752B-604B-A18C-C468B9BA19AB}"/>
                </c:ext>
              </c:extLst>
            </c:dLbl>
            <c:dLbl>
              <c:idx val="11"/>
              <c:delete val="1"/>
              <c:extLst>
                <c:ext xmlns:c15="http://schemas.microsoft.com/office/drawing/2012/chart" uri="{CE6537A1-D6FC-4f65-9D91-7224C49458BB}"/>
                <c:ext xmlns:c16="http://schemas.microsoft.com/office/drawing/2014/chart" uri="{C3380CC4-5D6E-409C-BE32-E72D297353CC}">
                  <c16:uniqueId val="{0000000F-752B-604B-A18C-C468B9BA19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752B-604B-A18C-C468B9BA19AB}"/>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752B-604B-A18C-C468B9BA19AB}"/>
                </c:ext>
              </c:extLst>
            </c:dLbl>
            <c:dLbl>
              <c:idx val="1"/>
              <c:delete val="1"/>
              <c:extLst>
                <c:ext xmlns:c15="http://schemas.microsoft.com/office/drawing/2012/chart" uri="{CE6537A1-D6FC-4f65-9D91-7224C49458BB}"/>
                <c:ext xmlns:c16="http://schemas.microsoft.com/office/drawing/2014/chart" uri="{C3380CC4-5D6E-409C-BE32-E72D297353CC}">
                  <c16:uniqueId val="{00000012-752B-604B-A18C-C468B9BA19AB}"/>
                </c:ext>
              </c:extLst>
            </c:dLbl>
            <c:dLbl>
              <c:idx val="2"/>
              <c:delete val="1"/>
              <c:extLst>
                <c:ext xmlns:c15="http://schemas.microsoft.com/office/drawing/2012/chart" uri="{CE6537A1-D6FC-4f65-9D91-7224C49458BB}"/>
                <c:ext xmlns:c16="http://schemas.microsoft.com/office/drawing/2014/chart" uri="{C3380CC4-5D6E-409C-BE32-E72D297353CC}">
                  <c16:uniqueId val="{00000013-752B-604B-A18C-C468B9BA19AB}"/>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52B-604B-A18C-C468B9BA19AB}"/>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52B-604B-A18C-C468B9BA19AB}"/>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52B-604B-A18C-C468B9BA19AB}"/>
                </c:ext>
              </c:extLst>
            </c:dLbl>
            <c:dLbl>
              <c:idx val="6"/>
              <c:delete val="1"/>
              <c:extLst>
                <c:ext xmlns:c15="http://schemas.microsoft.com/office/drawing/2012/chart" uri="{CE6537A1-D6FC-4f65-9D91-7224C49458BB}"/>
                <c:ext xmlns:c16="http://schemas.microsoft.com/office/drawing/2014/chart" uri="{C3380CC4-5D6E-409C-BE32-E72D297353CC}">
                  <c16:uniqueId val="{00000017-752B-604B-A18C-C468B9BA19AB}"/>
                </c:ext>
              </c:extLst>
            </c:dLbl>
            <c:dLbl>
              <c:idx val="7"/>
              <c:delete val="1"/>
              <c:extLst>
                <c:ext xmlns:c15="http://schemas.microsoft.com/office/drawing/2012/chart" uri="{CE6537A1-D6FC-4f65-9D91-7224C49458BB}"/>
                <c:ext xmlns:c16="http://schemas.microsoft.com/office/drawing/2014/chart" uri="{C3380CC4-5D6E-409C-BE32-E72D297353CC}">
                  <c16:uniqueId val="{00000018-752B-604B-A18C-C468B9BA19AB}"/>
                </c:ext>
              </c:extLst>
            </c:dLbl>
            <c:dLbl>
              <c:idx val="8"/>
              <c:delete val="1"/>
              <c:extLst>
                <c:ext xmlns:c15="http://schemas.microsoft.com/office/drawing/2012/chart" uri="{CE6537A1-D6FC-4f65-9D91-7224C49458BB}"/>
                <c:ext xmlns:c16="http://schemas.microsoft.com/office/drawing/2014/chart" uri="{C3380CC4-5D6E-409C-BE32-E72D297353CC}">
                  <c16:uniqueId val="{00000019-752B-604B-A18C-C468B9BA19AB}"/>
                </c:ext>
              </c:extLst>
            </c:dLbl>
            <c:dLbl>
              <c:idx val="9"/>
              <c:delete val="1"/>
              <c:extLst>
                <c:ext xmlns:c15="http://schemas.microsoft.com/office/drawing/2012/chart" uri="{CE6537A1-D6FC-4f65-9D91-7224C49458BB}"/>
                <c:ext xmlns:c16="http://schemas.microsoft.com/office/drawing/2014/chart" uri="{C3380CC4-5D6E-409C-BE32-E72D297353CC}">
                  <c16:uniqueId val="{0000001A-752B-604B-A18C-C468B9BA19AB}"/>
                </c:ext>
              </c:extLst>
            </c:dLbl>
            <c:dLbl>
              <c:idx val="10"/>
              <c:delete val="1"/>
              <c:extLst>
                <c:ext xmlns:c15="http://schemas.microsoft.com/office/drawing/2012/chart" uri="{CE6537A1-D6FC-4f65-9D91-7224C49458BB}"/>
                <c:ext xmlns:c16="http://schemas.microsoft.com/office/drawing/2014/chart" uri="{C3380CC4-5D6E-409C-BE32-E72D297353CC}">
                  <c16:uniqueId val="{0000001B-752B-604B-A18C-C468B9BA19AB}"/>
                </c:ext>
              </c:extLst>
            </c:dLbl>
            <c:dLbl>
              <c:idx val="11"/>
              <c:delete val="1"/>
              <c:extLst>
                <c:ext xmlns:c15="http://schemas.microsoft.com/office/drawing/2012/chart" uri="{CE6537A1-D6FC-4f65-9D91-7224C49458BB}"/>
                <c:ext xmlns:c16="http://schemas.microsoft.com/office/drawing/2014/chart" uri="{C3380CC4-5D6E-409C-BE32-E72D297353CC}">
                  <c16:uniqueId val="{0000001C-752B-604B-A18C-C468B9BA19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0.2</c:v>
                </c:pt>
                <c:pt idx="4">
                  <c:v>1.1000000000000001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752B-604B-A18C-C468B9BA19AB}"/>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752B-604B-A18C-C468B9BA19AB}"/>
                </c:ext>
              </c:extLst>
            </c:dLbl>
            <c:dLbl>
              <c:idx val="1"/>
              <c:delete val="1"/>
              <c:extLst>
                <c:ext xmlns:c15="http://schemas.microsoft.com/office/drawing/2012/chart" uri="{CE6537A1-D6FC-4f65-9D91-7224C49458BB}"/>
                <c:ext xmlns:c16="http://schemas.microsoft.com/office/drawing/2014/chart" uri="{C3380CC4-5D6E-409C-BE32-E72D297353CC}">
                  <c16:uniqueId val="{0000001F-752B-604B-A18C-C468B9BA19AB}"/>
                </c:ext>
              </c:extLst>
            </c:dLbl>
            <c:dLbl>
              <c:idx val="2"/>
              <c:delete val="1"/>
              <c:extLst>
                <c:ext xmlns:c15="http://schemas.microsoft.com/office/drawing/2012/chart" uri="{CE6537A1-D6FC-4f65-9D91-7224C49458BB}"/>
                <c:ext xmlns:c16="http://schemas.microsoft.com/office/drawing/2014/chart" uri="{C3380CC4-5D6E-409C-BE32-E72D297353CC}">
                  <c16:uniqueId val="{00000020-752B-604B-A18C-C468B9BA19AB}"/>
                </c:ext>
              </c:extLst>
            </c:dLbl>
            <c:dLbl>
              <c:idx val="3"/>
              <c:delete val="1"/>
              <c:extLst>
                <c:ext xmlns:c15="http://schemas.microsoft.com/office/drawing/2012/chart" uri="{CE6537A1-D6FC-4f65-9D91-7224C49458BB}"/>
                <c:ext xmlns:c16="http://schemas.microsoft.com/office/drawing/2014/chart" uri="{C3380CC4-5D6E-409C-BE32-E72D297353CC}">
                  <c16:uniqueId val="{00000021-752B-604B-A18C-C468B9BA19AB}"/>
                </c:ext>
              </c:extLst>
            </c:dLbl>
            <c:dLbl>
              <c:idx val="4"/>
              <c:delete val="1"/>
              <c:extLst>
                <c:ext xmlns:c15="http://schemas.microsoft.com/office/drawing/2012/chart" uri="{CE6537A1-D6FC-4f65-9D91-7224C49458BB}"/>
                <c:ext xmlns:c16="http://schemas.microsoft.com/office/drawing/2014/chart" uri="{C3380CC4-5D6E-409C-BE32-E72D297353CC}">
                  <c16:uniqueId val="{00000022-752B-604B-A18C-C468B9BA19AB}"/>
                </c:ext>
              </c:extLst>
            </c:dLbl>
            <c:dLbl>
              <c:idx val="5"/>
              <c:delete val="1"/>
              <c:extLst>
                <c:ext xmlns:c15="http://schemas.microsoft.com/office/drawing/2012/chart" uri="{CE6537A1-D6FC-4f65-9D91-7224C49458BB}"/>
                <c:ext xmlns:c16="http://schemas.microsoft.com/office/drawing/2014/chart" uri="{C3380CC4-5D6E-409C-BE32-E72D297353CC}">
                  <c16:uniqueId val="{00000023-752B-604B-A18C-C468B9BA19AB}"/>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52B-604B-A18C-C468B9BA19AB}"/>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52B-604B-A18C-C468B9BA19AB}"/>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52B-604B-A18C-C468B9BA19AB}"/>
                </c:ext>
              </c:extLst>
            </c:dLbl>
            <c:dLbl>
              <c:idx val="9"/>
              <c:delete val="1"/>
              <c:extLst>
                <c:ext xmlns:c15="http://schemas.microsoft.com/office/drawing/2012/chart" uri="{CE6537A1-D6FC-4f65-9D91-7224C49458BB}"/>
                <c:ext xmlns:c16="http://schemas.microsoft.com/office/drawing/2014/chart" uri="{C3380CC4-5D6E-409C-BE32-E72D297353CC}">
                  <c16:uniqueId val="{00000027-752B-604B-A18C-C468B9BA19AB}"/>
                </c:ext>
              </c:extLst>
            </c:dLbl>
            <c:dLbl>
              <c:idx val="10"/>
              <c:delete val="1"/>
              <c:extLst>
                <c:ext xmlns:c15="http://schemas.microsoft.com/office/drawing/2012/chart" uri="{CE6537A1-D6FC-4f65-9D91-7224C49458BB}"/>
                <c:ext xmlns:c16="http://schemas.microsoft.com/office/drawing/2014/chart" uri="{C3380CC4-5D6E-409C-BE32-E72D297353CC}">
                  <c16:uniqueId val="{00000028-752B-604B-A18C-C468B9BA19AB}"/>
                </c:ext>
              </c:extLst>
            </c:dLbl>
            <c:dLbl>
              <c:idx val="11"/>
              <c:delete val="1"/>
              <c:extLst>
                <c:ext xmlns:c15="http://schemas.microsoft.com/office/drawing/2012/chart" uri="{CE6537A1-D6FC-4f65-9D91-7224C49458BB}"/>
                <c:ext xmlns:c16="http://schemas.microsoft.com/office/drawing/2014/chart" uri="{C3380CC4-5D6E-409C-BE32-E72D297353CC}">
                  <c16:uniqueId val="{00000029-752B-604B-A18C-C468B9BA19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0.83333333333333326</c:v>
                </c:pt>
                <c:pt idx="9">
                  <c:v>0</c:v>
                </c:pt>
                <c:pt idx="10">
                  <c:v>0</c:v>
                </c:pt>
                <c:pt idx="11">
                  <c:v>0</c:v>
                </c:pt>
              </c:numCache>
            </c:numRef>
          </c:val>
          <c:extLst>
            <c:ext xmlns:c16="http://schemas.microsoft.com/office/drawing/2014/chart" uri="{C3380CC4-5D6E-409C-BE32-E72D297353CC}">
              <c16:uniqueId val="{0000002A-752B-604B-A18C-C468B9BA19AB}"/>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752B-604B-A18C-C468B9BA19AB}"/>
                </c:ext>
              </c:extLst>
            </c:dLbl>
            <c:dLbl>
              <c:idx val="1"/>
              <c:delete val="1"/>
              <c:extLst>
                <c:ext xmlns:c15="http://schemas.microsoft.com/office/drawing/2012/chart" uri="{CE6537A1-D6FC-4f65-9D91-7224C49458BB}"/>
                <c:ext xmlns:c16="http://schemas.microsoft.com/office/drawing/2014/chart" uri="{C3380CC4-5D6E-409C-BE32-E72D297353CC}">
                  <c16:uniqueId val="{0000002C-752B-604B-A18C-C468B9BA19AB}"/>
                </c:ext>
              </c:extLst>
            </c:dLbl>
            <c:dLbl>
              <c:idx val="2"/>
              <c:delete val="1"/>
              <c:extLst>
                <c:ext xmlns:c15="http://schemas.microsoft.com/office/drawing/2012/chart" uri="{CE6537A1-D6FC-4f65-9D91-7224C49458BB}"/>
                <c:ext xmlns:c16="http://schemas.microsoft.com/office/drawing/2014/chart" uri="{C3380CC4-5D6E-409C-BE32-E72D297353CC}">
                  <c16:uniqueId val="{0000002D-752B-604B-A18C-C468B9BA19AB}"/>
                </c:ext>
              </c:extLst>
            </c:dLbl>
            <c:dLbl>
              <c:idx val="3"/>
              <c:delete val="1"/>
              <c:extLst>
                <c:ext xmlns:c15="http://schemas.microsoft.com/office/drawing/2012/chart" uri="{CE6537A1-D6FC-4f65-9D91-7224C49458BB}"/>
                <c:ext xmlns:c16="http://schemas.microsoft.com/office/drawing/2014/chart" uri="{C3380CC4-5D6E-409C-BE32-E72D297353CC}">
                  <c16:uniqueId val="{0000002E-752B-604B-A18C-C468B9BA19AB}"/>
                </c:ext>
              </c:extLst>
            </c:dLbl>
            <c:dLbl>
              <c:idx val="4"/>
              <c:delete val="1"/>
              <c:extLst>
                <c:ext xmlns:c15="http://schemas.microsoft.com/office/drawing/2012/chart" uri="{CE6537A1-D6FC-4f65-9D91-7224C49458BB}"/>
                <c:ext xmlns:c16="http://schemas.microsoft.com/office/drawing/2014/chart" uri="{C3380CC4-5D6E-409C-BE32-E72D297353CC}">
                  <c16:uniqueId val="{0000002F-752B-604B-A18C-C468B9BA19AB}"/>
                </c:ext>
              </c:extLst>
            </c:dLbl>
            <c:dLbl>
              <c:idx val="5"/>
              <c:delete val="1"/>
              <c:extLst>
                <c:ext xmlns:c15="http://schemas.microsoft.com/office/drawing/2012/chart" uri="{CE6537A1-D6FC-4f65-9D91-7224C49458BB}"/>
                <c:ext xmlns:c16="http://schemas.microsoft.com/office/drawing/2014/chart" uri="{C3380CC4-5D6E-409C-BE32-E72D297353CC}">
                  <c16:uniqueId val="{00000030-752B-604B-A18C-C468B9BA19AB}"/>
                </c:ext>
              </c:extLst>
            </c:dLbl>
            <c:dLbl>
              <c:idx val="6"/>
              <c:delete val="1"/>
              <c:extLst>
                <c:ext xmlns:c15="http://schemas.microsoft.com/office/drawing/2012/chart" uri="{CE6537A1-D6FC-4f65-9D91-7224C49458BB}"/>
                <c:ext xmlns:c16="http://schemas.microsoft.com/office/drawing/2014/chart" uri="{C3380CC4-5D6E-409C-BE32-E72D297353CC}">
                  <c16:uniqueId val="{00000031-752B-604B-A18C-C468B9BA19AB}"/>
                </c:ext>
              </c:extLst>
            </c:dLbl>
            <c:dLbl>
              <c:idx val="7"/>
              <c:delete val="1"/>
              <c:extLst>
                <c:ext xmlns:c15="http://schemas.microsoft.com/office/drawing/2012/chart" uri="{CE6537A1-D6FC-4f65-9D91-7224C49458BB}"/>
                <c:ext xmlns:c16="http://schemas.microsoft.com/office/drawing/2014/chart" uri="{C3380CC4-5D6E-409C-BE32-E72D297353CC}">
                  <c16:uniqueId val="{00000032-752B-604B-A18C-C468B9BA19AB}"/>
                </c:ext>
              </c:extLst>
            </c:dLbl>
            <c:dLbl>
              <c:idx val="8"/>
              <c:delete val="1"/>
              <c:extLst>
                <c:ext xmlns:c15="http://schemas.microsoft.com/office/drawing/2012/chart" uri="{CE6537A1-D6FC-4f65-9D91-7224C49458BB}"/>
                <c:ext xmlns:c16="http://schemas.microsoft.com/office/drawing/2014/chart" uri="{C3380CC4-5D6E-409C-BE32-E72D297353CC}">
                  <c16:uniqueId val="{00000033-752B-604B-A18C-C468B9BA19AB}"/>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52B-604B-A18C-C468B9BA19AB}"/>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52B-604B-A18C-C468B9BA19AB}"/>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52B-604B-A18C-C468B9BA19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752B-604B-A18C-C468B9BA19AB}"/>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0.83333333333333326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0.2</c:v>
                </c:pt>
                <c:pt idx="4">
                  <c:v>1.1000000000000001</c:v>
                </c:pt>
                <c:pt idx="5">
                  <c:v>0</c:v>
                </c:pt>
                <c:pt idx="6">
                  <c:v>0</c:v>
                </c:pt>
                <c:pt idx="7">
                  <c:v>0</c:v>
                </c:pt>
                <c:pt idx="8">
                  <c:v>0.83333333333333326</c:v>
                </c:pt>
                <c:pt idx="9">
                  <c:v>0</c:v>
                </c:pt>
                <c:pt idx="10">
                  <c:v>0</c:v>
                </c:pt>
                <c:pt idx="11">
                  <c:v>0</c:v>
                </c:pt>
              </c:numCache>
            </c:numRef>
          </c:val>
          <c:extLst>
            <c:ext xmlns:c16="http://schemas.microsoft.com/office/drawing/2014/chart" uri="{C3380CC4-5D6E-409C-BE32-E72D297353CC}">
              <c16:uniqueId val="{00000000-B4D0-9947-BB26-A64980C08981}"/>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B1-9E4F-8D88-301FB58F423C}"/>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B1-9E4F-8D88-301FB58F423C}"/>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B1-9E4F-8D88-301FB58F423C}"/>
                </c:ext>
              </c:extLst>
            </c:dLbl>
            <c:dLbl>
              <c:idx val="3"/>
              <c:delete val="1"/>
              <c:extLst>
                <c:ext xmlns:c15="http://schemas.microsoft.com/office/drawing/2012/chart" uri="{CE6537A1-D6FC-4f65-9D91-7224C49458BB}"/>
                <c:ext xmlns:c16="http://schemas.microsoft.com/office/drawing/2014/chart" uri="{C3380CC4-5D6E-409C-BE32-E72D297353CC}">
                  <c16:uniqueId val="{00000003-2CB1-9E4F-8D88-301FB58F423C}"/>
                </c:ext>
              </c:extLst>
            </c:dLbl>
            <c:dLbl>
              <c:idx val="4"/>
              <c:delete val="1"/>
              <c:extLst>
                <c:ext xmlns:c15="http://schemas.microsoft.com/office/drawing/2012/chart" uri="{CE6537A1-D6FC-4f65-9D91-7224C49458BB}"/>
                <c:ext xmlns:c16="http://schemas.microsoft.com/office/drawing/2014/chart" uri="{C3380CC4-5D6E-409C-BE32-E72D297353CC}">
                  <c16:uniqueId val="{00000004-2CB1-9E4F-8D88-301FB58F423C}"/>
                </c:ext>
              </c:extLst>
            </c:dLbl>
            <c:dLbl>
              <c:idx val="5"/>
              <c:delete val="1"/>
              <c:extLst>
                <c:ext xmlns:c15="http://schemas.microsoft.com/office/drawing/2012/chart" uri="{CE6537A1-D6FC-4f65-9D91-7224C49458BB}"/>
                <c:ext xmlns:c16="http://schemas.microsoft.com/office/drawing/2014/chart" uri="{C3380CC4-5D6E-409C-BE32-E72D297353CC}">
                  <c16:uniqueId val="{00000005-2CB1-9E4F-8D88-301FB58F423C}"/>
                </c:ext>
              </c:extLst>
            </c:dLbl>
            <c:dLbl>
              <c:idx val="6"/>
              <c:delete val="1"/>
              <c:extLst>
                <c:ext xmlns:c15="http://schemas.microsoft.com/office/drawing/2012/chart" uri="{CE6537A1-D6FC-4f65-9D91-7224C49458BB}"/>
                <c:ext xmlns:c16="http://schemas.microsoft.com/office/drawing/2014/chart" uri="{C3380CC4-5D6E-409C-BE32-E72D297353CC}">
                  <c16:uniqueId val="{00000006-2CB1-9E4F-8D88-301FB58F423C}"/>
                </c:ext>
              </c:extLst>
            </c:dLbl>
            <c:dLbl>
              <c:idx val="7"/>
              <c:delete val="1"/>
              <c:extLst>
                <c:ext xmlns:c15="http://schemas.microsoft.com/office/drawing/2012/chart" uri="{CE6537A1-D6FC-4f65-9D91-7224C49458BB}"/>
                <c:ext xmlns:c16="http://schemas.microsoft.com/office/drawing/2014/chart" uri="{C3380CC4-5D6E-409C-BE32-E72D297353CC}">
                  <c16:uniqueId val="{00000007-2CB1-9E4F-8D88-301FB58F423C}"/>
                </c:ext>
              </c:extLst>
            </c:dLbl>
            <c:dLbl>
              <c:idx val="8"/>
              <c:delete val="1"/>
              <c:extLst>
                <c:ext xmlns:c15="http://schemas.microsoft.com/office/drawing/2012/chart" uri="{CE6537A1-D6FC-4f65-9D91-7224C49458BB}"/>
                <c:ext xmlns:c16="http://schemas.microsoft.com/office/drawing/2014/chart" uri="{C3380CC4-5D6E-409C-BE32-E72D297353CC}">
                  <c16:uniqueId val="{00000008-2CB1-9E4F-8D88-301FB58F423C}"/>
                </c:ext>
              </c:extLst>
            </c:dLbl>
            <c:dLbl>
              <c:idx val="9"/>
              <c:delete val="1"/>
              <c:extLst>
                <c:ext xmlns:c15="http://schemas.microsoft.com/office/drawing/2012/chart" uri="{CE6537A1-D6FC-4f65-9D91-7224C49458BB}"/>
                <c:ext xmlns:c16="http://schemas.microsoft.com/office/drawing/2014/chart" uri="{C3380CC4-5D6E-409C-BE32-E72D297353CC}">
                  <c16:uniqueId val="{00000009-2CB1-9E4F-8D88-301FB58F423C}"/>
                </c:ext>
              </c:extLst>
            </c:dLbl>
            <c:dLbl>
              <c:idx val="10"/>
              <c:delete val="1"/>
              <c:extLst>
                <c:ext xmlns:c15="http://schemas.microsoft.com/office/drawing/2012/chart" uri="{CE6537A1-D6FC-4f65-9D91-7224C49458BB}"/>
                <c:ext xmlns:c16="http://schemas.microsoft.com/office/drawing/2014/chart" uri="{C3380CC4-5D6E-409C-BE32-E72D297353CC}">
                  <c16:uniqueId val="{0000000A-2CB1-9E4F-8D88-301FB58F423C}"/>
                </c:ext>
              </c:extLst>
            </c:dLbl>
            <c:dLbl>
              <c:idx val="11"/>
              <c:delete val="1"/>
              <c:extLst>
                <c:ext xmlns:c15="http://schemas.microsoft.com/office/drawing/2012/chart" uri="{CE6537A1-D6FC-4f65-9D91-7224C49458BB}"/>
                <c:ext xmlns:c16="http://schemas.microsoft.com/office/drawing/2014/chart" uri="{C3380CC4-5D6E-409C-BE32-E72D297353CC}">
                  <c16:uniqueId val="{0000000B-2CB1-9E4F-8D88-301FB58F42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2CB1-9E4F-8D88-301FB58F423C}"/>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2CB1-9E4F-8D88-301FB58F423C}"/>
                </c:ext>
              </c:extLst>
            </c:dLbl>
            <c:dLbl>
              <c:idx val="1"/>
              <c:delete val="1"/>
              <c:extLst>
                <c:ext xmlns:c15="http://schemas.microsoft.com/office/drawing/2012/chart" uri="{CE6537A1-D6FC-4f65-9D91-7224C49458BB}"/>
                <c:ext xmlns:c16="http://schemas.microsoft.com/office/drawing/2014/chart" uri="{C3380CC4-5D6E-409C-BE32-E72D297353CC}">
                  <c16:uniqueId val="{0000000E-2CB1-9E4F-8D88-301FB58F423C}"/>
                </c:ext>
              </c:extLst>
            </c:dLbl>
            <c:dLbl>
              <c:idx val="2"/>
              <c:delete val="1"/>
              <c:extLst>
                <c:ext xmlns:c15="http://schemas.microsoft.com/office/drawing/2012/chart" uri="{CE6537A1-D6FC-4f65-9D91-7224C49458BB}"/>
                <c:ext xmlns:c16="http://schemas.microsoft.com/office/drawing/2014/chart" uri="{C3380CC4-5D6E-409C-BE32-E72D297353CC}">
                  <c16:uniqueId val="{0000000F-2CB1-9E4F-8D88-301FB58F423C}"/>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B1-9E4F-8D88-301FB58F423C}"/>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CB1-9E4F-8D88-301FB58F423C}"/>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CB1-9E4F-8D88-301FB58F423C}"/>
                </c:ext>
              </c:extLst>
            </c:dLbl>
            <c:dLbl>
              <c:idx val="6"/>
              <c:delete val="1"/>
              <c:extLst>
                <c:ext xmlns:c15="http://schemas.microsoft.com/office/drawing/2012/chart" uri="{CE6537A1-D6FC-4f65-9D91-7224C49458BB}"/>
                <c:ext xmlns:c16="http://schemas.microsoft.com/office/drawing/2014/chart" uri="{C3380CC4-5D6E-409C-BE32-E72D297353CC}">
                  <c16:uniqueId val="{00000013-2CB1-9E4F-8D88-301FB58F423C}"/>
                </c:ext>
              </c:extLst>
            </c:dLbl>
            <c:dLbl>
              <c:idx val="7"/>
              <c:delete val="1"/>
              <c:extLst>
                <c:ext xmlns:c15="http://schemas.microsoft.com/office/drawing/2012/chart" uri="{CE6537A1-D6FC-4f65-9D91-7224C49458BB}"/>
                <c:ext xmlns:c16="http://schemas.microsoft.com/office/drawing/2014/chart" uri="{C3380CC4-5D6E-409C-BE32-E72D297353CC}">
                  <c16:uniqueId val="{00000014-2CB1-9E4F-8D88-301FB58F423C}"/>
                </c:ext>
              </c:extLst>
            </c:dLbl>
            <c:dLbl>
              <c:idx val="8"/>
              <c:delete val="1"/>
              <c:extLst>
                <c:ext xmlns:c15="http://schemas.microsoft.com/office/drawing/2012/chart" uri="{CE6537A1-D6FC-4f65-9D91-7224C49458BB}"/>
                <c:ext xmlns:c16="http://schemas.microsoft.com/office/drawing/2014/chart" uri="{C3380CC4-5D6E-409C-BE32-E72D297353CC}">
                  <c16:uniqueId val="{00000015-2CB1-9E4F-8D88-301FB58F423C}"/>
                </c:ext>
              </c:extLst>
            </c:dLbl>
            <c:dLbl>
              <c:idx val="9"/>
              <c:delete val="1"/>
              <c:extLst>
                <c:ext xmlns:c15="http://schemas.microsoft.com/office/drawing/2012/chart" uri="{CE6537A1-D6FC-4f65-9D91-7224C49458BB}"/>
                <c:ext xmlns:c16="http://schemas.microsoft.com/office/drawing/2014/chart" uri="{C3380CC4-5D6E-409C-BE32-E72D297353CC}">
                  <c16:uniqueId val="{00000016-2CB1-9E4F-8D88-301FB58F423C}"/>
                </c:ext>
              </c:extLst>
            </c:dLbl>
            <c:dLbl>
              <c:idx val="10"/>
              <c:delete val="1"/>
              <c:extLst>
                <c:ext xmlns:c15="http://schemas.microsoft.com/office/drawing/2012/chart" uri="{CE6537A1-D6FC-4f65-9D91-7224C49458BB}"/>
                <c:ext xmlns:c16="http://schemas.microsoft.com/office/drawing/2014/chart" uri="{C3380CC4-5D6E-409C-BE32-E72D297353CC}">
                  <c16:uniqueId val="{00000017-2CB1-9E4F-8D88-301FB58F423C}"/>
                </c:ext>
              </c:extLst>
            </c:dLbl>
            <c:dLbl>
              <c:idx val="11"/>
              <c:delete val="1"/>
              <c:extLst>
                <c:ext xmlns:c15="http://schemas.microsoft.com/office/drawing/2012/chart" uri="{CE6537A1-D6FC-4f65-9D91-7224C49458BB}"/>
                <c:ext xmlns:c16="http://schemas.microsoft.com/office/drawing/2014/chart" uri="{C3380CC4-5D6E-409C-BE32-E72D297353CC}">
                  <c16:uniqueId val="{00000018-2CB1-9E4F-8D88-301FB58F42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2CB1-9E4F-8D88-301FB58F423C}"/>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2CB1-9E4F-8D88-301FB58F423C}"/>
                </c:ext>
              </c:extLst>
            </c:dLbl>
            <c:dLbl>
              <c:idx val="1"/>
              <c:delete val="1"/>
              <c:extLst>
                <c:ext xmlns:c15="http://schemas.microsoft.com/office/drawing/2012/chart" uri="{CE6537A1-D6FC-4f65-9D91-7224C49458BB}"/>
                <c:ext xmlns:c16="http://schemas.microsoft.com/office/drawing/2014/chart" uri="{C3380CC4-5D6E-409C-BE32-E72D297353CC}">
                  <c16:uniqueId val="{0000001B-2CB1-9E4F-8D88-301FB58F423C}"/>
                </c:ext>
              </c:extLst>
            </c:dLbl>
            <c:dLbl>
              <c:idx val="2"/>
              <c:delete val="1"/>
              <c:extLst>
                <c:ext xmlns:c15="http://schemas.microsoft.com/office/drawing/2012/chart" uri="{CE6537A1-D6FC-4f65-9D91-7224C49458BB}"/>
                <c:ext xmlns:c16="http://schemas.microsoft.com/office/drawing/2014/chart" uri="{C3380CC4-5D6E-409C-BE32-E72D297353CC}">
                  <c16:uniqueId val="{0000001C-2CB1-9E4F-8D88-301FB58F423C}"/>
                </c:ext>
              </c:extLst>
            </c:dLbl>
            <c:dLbl>
              <c:idx val="3"/>
              <c:delete val="1"/>
              <c:extLst>
                <c:ext xmlns:c15="http://schemas.microsoft.com/office/drawing/2012/chart" uri="{CE6537A1-D6FC-4f65-9D91-7224C49458BB}"/>
                <c:ext xmlns:c16="http://schemas.microsoft.com/office/drawing/2014/chart" uri="{C3380CC4-5D6E-409C-BE32-E72D297353CC}">
                  <c16:uniqueId val="{0000001D-2CB1-9E4F-8D88-301FB58F423C}"/>
                </c:ext>
              </c:extLst>
            </c:dLbl>
            <c:dLbl>
              <c:idx val="4"/>
              <c:delete val="1"/>
              <c:extLst>
                <c:ext xmlns:c15="http://schemas.microsoft.com/office/drawing/2012/chart" uri="{CE6537A1-D6FC-4f65-9D91-7224C49458BB}"/>
                <c:ext xmlns:c16="http://schemas.microsoft.com/office/drawing/2014/chart" uri="{C3380CC4-5D6E-409C-BE32-E72D297353CC}">
                  <c16:uniqueId val="{0000001E-2CB1-9E4F-8D88-301FB58F423C}"/>
                </c:ext>
              </c:extLst>
            </c:dLbl>
            <c:dLbl>
              <c:idx val="5"/>
              <c:delete val="1"/>
              <c:extLst>
                <c:ext xmlns:c15="http://schemas.microsoft.com/office/drawing/2012/chart" uri="{CE6537A1-D6FC-4f65-9D91-7224C49458BB}"/>
                <c:ext xmlns:c16="http://schemas.microsoft.com/office/drawing/2014/chart" uri="{C3380CC4-5D6E-409C-BE32-E72D297353CC}">
                  <c16:uniqueId val="{0000001F-2CB1-9E4F-8D88-301FB58F423C}"/>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CB1-9E4F-8D88-301FB58F423C}"/>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CB1-9E4F-8D88-301FB58F423C}"/>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CB1-9E4F-8D88-301FB58F423C}"/>
                </c:ext>
              </c:extLst>
            </c:dLbl>
            <c:dLbl>
              <c:idx val="9"/>
              <c:delete val="1"/>
              <c:extLst>
                <c:ext xmlns:c15="http://schemas.microsoft.com/office/drawing/2012/chart" uri="{CE6537A1-D6FC-4f65-9D91-7224C49458BB}"/>
                <c:ext xmlns:c16="http://schemas.microsoft.com/office/drawing/2014/chart" uri="{C3380CC4-5D6E-409C-BE32-E72D297353CC}">
                  <c16:uniqueId val="{00000023-2CB1-9E4F-8D88-301FB58F423C}"/>
                </c:ext>
              </c:extLst>
            </c:dLbl>
            <c:dLbl>
              <c:idx val="10"/>
              <c:delete val="1"/>
              <c:extLst>
                <c:ext xmlns:c15="http://schemas.microsoft.com/office/drawing/2012/chart" uri="{CE6537A1-D6FC-4f65-9D91-7224C49458BB}"/>
                <c:ext xmlns:c16="http://schemas.microsoft.com/office/drawing/2014/chart" uri="{C3380CC4-5D6E-409C-BE32-E72D297353CC}">
                  <c16:uniqueId val="{00000024-2CB1-9E4F-8D88-301FB58F423C}"/>
                </c:ext>
              </c:extLst>
            </c:dLbl>
            <c:dLbl>
              <c:idx val="11"/>
              <c:delete val="1"/>
              <c:extLst>
                <c:ext xmlns:c15="http://schemas.microsoft.com/office/drawing/2012/chart" uri="{CE6537A1-D6FC-4f65-9D91-7224C49458BB}"/>
                <c:ext xmlns:c16="http://schemas.microsoft.com/office/drawing/2014/chart" uri="{C3380CC4-5D6E-409C-BE32-E72D297353CC}">
                  <c16:uniqueId val="{00000025-2CB1-9E4F-8D88-301FB58F42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2CB1-9E4F-8D88-301FB58F423C}"/>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2CB1-9E4F-8D88-301FB58F423C}"/>
                </c:ext>
              </c:extLst>
            </c:dLbl>
            <c:dLbl>
              <c:idx val="1"/>
              <c:delete val="1"/>
              <c:extLst>
                <c:ext xmlns:c15="http://schemas.microsoft.com/office/drawing/2012/chart" uri="{CE6537A1-D6FC-4f65-9D91-7224C49458BB}"/>
                <c:ext xmlns:c16="http://schemas.microsoft.com/office/drawing/2014/chart" uri="{C3380CC4-5D6E-409C-BE32-E72D297353CC}">
                  <c16:uniqueId val="{00000028-2CB1-9E4F-8D88-301FB58F423C}"/>
                </c:ext>
              </c:extLst>
            </c:dLbl>
            <c:dLbl>
              <c:idx val="2"/>
              <c:delete val="1"/>
              <c:extLst>
                <c:ext xmlns:c15="http://schemas.microsoft.com/office/drawing/2012/chart" uri="{CE6537A1-D6FC-4f65-9D91-7224C49458BB}"/>
                <c:ext xmlns:c16="http://schemas.microsoft.com/office/drawing/2014/chart" uri="{C3380CC4-5D6E-409C-BE32-E72D297353CC}">
                  <c16:uniqueId val="{00000029-2CB1-9E4F-8D88-301FB58F423C}"/>
                </c:ext>
              </c:extLst>
            </c:dLbl>
            <c:dLbl>
              <c:idx val="3"/>
              <c:delete val="1"/>
              <c:extLst>
                <c:ext xmlns:c15="http://schemas.microsoft.com/office/drawing/2012/chart" uri="{CE6537A1-D6FC-4f65-9D91-7224C49458BB}"/>
                <c:ext xmlns:c16="http://schemas.microsoft.com/office/drawing/2014/chart" uri="{C3380CC4-5D6E-409C-BE32-E72D297353CC}">
                  <c16:uniqueId val="{0000002A-2CB1-9E4F-8D88-301FB58F423C}"/>
                </c:ext>
              </c:extLst>
            </c:dLbl>
            <c:dLbl>
              <c:idx val="4"/>
              <c:delete val="1"/>
              <c:extLst>
                <c:ext xmlns:c15="http://schemas.microsoft.com/office/drawing/2012/chart" uri="{CE6537A1-D6FC-4f65-9D91-7224C49458BB}"/>
                <c:ext xmlns:c16="http://schemas.microsoft.com/office/drawing/2014/chart" uri="{C3380CC4-5D6E-409C-BE32-E72D297353CC}">
                  <c16:uniqueId val="{0000002B-2CB1-9E4F-8D88-301FB58F423C}"/>
                </c:ext>
              </c:extLst>
            </c:dLbl>
            <c:dLbl>
              <c:idx val="5"/>
              <c:delete val="1"/>
              <c:extLst>
                <c:ext xmlns:c15="http://schemas.microsoft.com/office/drawing/2012/chart" uri="{CE6537A1-D6FC-4f65-9D91-7224C49458BB}"/>
                <c:ext xmlns:c16="http://schemas.microsoft.com/office/drawing/2014/chart" uri="{C3380CC4-5D6E-409C-BE32-E72D297353CC}">
                  <c16:uniqueId val="{0000002C-2CB1-9E4F-8D88-301FB58F423C}"/>
                </c:ext>
              </c:extLst>
            </c:dLbl>
            <c:dLbl>
              <c:idx val="6"/>
              <c:delete val="1"/>
              <c:extLst>
                <c:ext xmlns:c15="http://schemas.microsoft.com/office/drawing/2012/chart" uri="{CE6537A1-D6FC-4f65-9D91-7224C49458BB}"/>
                <c:ext xmlns:c16="http://schemas.microsoft.com/office/drawing/2014/chart" uri="{C3380CC4-5D6E-409C-BE32-E72D297353CC}">
                  <c16:uniqueId val="{0000002D-2CB1-9E4F-8D88-301FB58F423C}"/>
                </c:ext>
              </c:extLst>
            </c:dLbl>
            <c:dLbl>
              <c:idx val="7"/>
              <c:delete val="1"/>
              <c:extLst>
                <c:ext xmlns:c15="http://schemas.microsoft.com/office/drawing/2012/chart" uri="{CE6537A1-D6FC-4f65-9D91-7224C49458BB}"/>
                <c:ext xmlns:c16="http://schemas.microsoft.com/office/drawing/2014/chart" uri="{C3380CC4-5D6E-409C-BE32-E72D297353CC}">
                  <c16:uniqueId val="{0000002E-2CB1-9E4F-8D88-301FB58F423C}"/>
                </c:ext>
              </c:extLst>
            </c:dLbl>
            <c:dLbl>
              <c:idx val="8"/>
              <c:delete val="1"/>
              <c:extLst>
                <c:ext xmlns:c15="http://schemas.microsoft.com/office/drawing/2012/chart" uri="{CE6537A1-D6FC-4f65-9D91-7224C49458BB}"/>
                <c:ext xmlns:c16="http://schemas.microsoft.com/office/drawing/2014/chart" uri="{C3380CC4-5D6E-409C-BE32-E72D297353CC}">
                  <c16:uniqueId val="{0000002F-2CB1-9E4F-8D88-301FB58F423C}"/>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CB1-9E4F-8D88-301FB58F423C}"/>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CB1-9E4F-8D88-301FB58F423C}"/>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CB1-9E4F-8D88-301FB58F42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2CB1-9E4F-8D88-301FB58F423C}"/>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1.1000000000000001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42" x14ac:dyDescent="0.15">
      <c r="A18" s="66"/>
      <c r="B18" s="68" t="s">
        <v>49</v>
      </c>
    </row>
    <row r="19" spans="1:3" x14ac:dyDescent="0.15">
      <c r="A19" s="66"/>
      <c r="B19" s="66"/>
    </row>
    <row r="20" spans="1:3" ht="28"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abSelected="1" topLeftCell="B323" zoomScale="159" workbookViewId="0">
      <selection activeCell="E332" sqref="E332"/>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6" t="s">
        <v>408</v>
      </c>
      <c r="D18" s="255"/>
      <c r="E18" s="5"/>
      <c r="F18" s="18">
        <v>1</v>
      </c>
      <c r="G18" s="18">
        <f>IFERROR(VLOOKUP(E18,AnswerATBL,2,FALSE),0)</f>
        <v>0</v>
      </c>
      <c r="H18" s="108">
        <f>IFERROR(AVERAGE(G18,G23,G28),0)</f>
        <v>0</v>
      </c>
      <c r="I18" s="257"/>
      <c r="J18" s="250">
        <f>SUM(H18,H35,H48)</f>
        <v>0</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15">
      <c r="A23" s="27">
        <v>2</v>
      </c>
      <c r="B23" s="293"/>
      <c r="C23" s="253" t="s">
        <v>329</v>
      </c>
      <c r="D23" s="249"/>
      <c r="E23" s="22"/>
      <c r="F23" s="18">
        <v>2</v>
      </c>
      <c r="G23" s="18">
        <f>IFERROR(VLOOKUP(E23,AnswerCTBL,2,FALSE),0)</f>
        <v>0</v>
      </c>
      <c r="H23" s="109"/>
      <c r="I23" s="257"/>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3" t="s">
        <v>328</v>
      </c>
      <c r="D28" s="249"/>
      <c r="E28" s="22"/>
      <c r="F28" s="18">
        <v>3</v>
      </c>
      <c r="G28" s="18">
        <f>IFERROR(VLOOKUP(E28,AnswerCTBL,2,FALSE),0)</f>
        <v>0</v>
      </c>
      <c r="H28" s="109"/>
      <c r="I28" s="257"/>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1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6" t="s">
        <v>409</v>
      </c>
      <c r="D35" s="255"/>
      <c r="E35" s="5"/>
      <c r="F35" s="18">
        <v>4</v>
      </c>
      <c r="G35" s="18">
        <f>IFERROR(VLOOKUP(E35,AnswerCTBL,2,FALSE),0)</f>
        <v>0</v>
      </c>
      <c r="H35" s="108">
        <f>IFERROR(AVERAGE(G35,G41,G44),0)</f>
        <v>0</v>
      </c>
      <c r="I35" s="257"/>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3" t="s">
        <v>77</v>
      </c>
      <c r="D41" s="249"/>
      <c r="E41" s="22"/>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c r="F44" s="18">
        <v>6</v>
      </c>
      <c r="G44" s="18">
        <f>IFERROR(VLOOKUP(E44,AnswerCTBL,2,FALSE),0)</f>
        <v>0</v>
      </c>
      <c r="H44" s="109"/>
      <c r="I44" s="257"/>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1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6" t="s">
        <v>330</v>
      </c>
      <c r="D48" s="255"/>
      <c r="E48" s="5"/>
      <c r="F48" s="18">
        <v>7</v>
      </c>
      <c r="G48" s="18">
        <f>IFERROR(VLOOKUP(E48,AnswerCTBL,2,FALSE),0)</f>
        <v>0</v>
      </c>
      <c r="H48" s="108">
        <f>IFERROR(AVERAGE(G48,G56),0)</f>
        <v>0</v>
      </c>
      <c r="I48" s="257"/>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3" t="s">
        <v>331</v>
      </c>
      <c r="D56" s="249"/>
      <c r="E56" s="22"/>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6" t="s">
        <v>332</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15">
      <c r="A65" s="27">
        <v>10</v>
      </c>
      <c r="B65" s="293"/>
      <c r="C65" s="253" t="s">
        <v>93</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8" x14ac:dyDescent="0.1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3" t="s">
        <v>100</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3" t="s">
        <v>107</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1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6" t="s">
        <v>114</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3" t="s">
        <v>118</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6" t="s">
        <v>333</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3" t="s">
        <v>411</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6" t="s">
        <v>412</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8" x14ac:dyDescent="0.1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8" x14ac:dyDescent="0.1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8" x14ac:dyDescent="0.1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3" t="s">
        <v>334</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6" t="s">
        <v>140</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3" t="s">
        <v>335</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1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60" t="s">
        <v>151</v>
      </c>
      <c r="C138" s="256" t="s">
        <v>336</v>
      </c>
      <c r="D138" s="255"/>
      <c r="E138" s="5" t="s">
        <v>366</v>
      </c>
      <c r="F138" s="18">
        <v>1</v>
      </c>
      <c r="G138" s="18">
        <f>IFERROR(VLOOKUP(E138,AnswerCTBL,2,FALSE),0)</f>
        <v>0</v>
      </c>
      <c r="H138" s="109">
        <f>IFERROR(AVERAGE(G138,G144),0)</f>
        <v>0</v>
      </c>
      <c r="I138" s="269"/>
      <c r="J138" s="327">
        <f>SUM(H138,H150,H162)</f>
        <v>0.2</v>
      </c>
      <c r="K138" s="1"/>
      <c r="L138" s="141"/>
      <c r="M138" s="141"/>
      <c r="N138" s="141"/>
      <c r="O138" s="141"/>
      <c r="P138" s="141"/>
      <c r="Q138" s="1"/>
      <c r="R138" s="1"/>
      <c r="S138" s="1"/>
      <c r="T138" s="1"/>
      <c r="U138" s="1"/>
      <c r="V138" s="1"/>
      <c r="W138" s="1"/>
      <c r="X138" s="1"/>
      <c r="Y138" s="1"/>
      <c r="Z138" s="1"/>
    </row>
    <row r="139" spans="1:26" ht="12.75" customHeight="1" x14ac:dyDescent="0.1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1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1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1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1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15">
      <c r="B144" s="261"/>
      <c r="C144" s="253" t="s">
        <v>155</v>
      </c>
      <c r="D144" s="249"/>
      <c r="E144" s="22" t="s">
        <v>500</v>
      </c>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60" t="s">
        <v>159</v>
      </c>
      <c r="C150" s="256" t="s">
        <v>160</v>
      </c>
      <c r="D150" s="255"/>
      <c r="E150" s="5" t="s">
        <v>366</v>
      </c>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61"/>
      <c r="C154" s="253" t="s">
        <v>163</v>
      </c>
      <c r="D154" s="249"/>
      <c r="E154" s="22" t="s">
        <v>366</v>
      </c>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8" x14ac:dyDescent="0.1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61"/>
      <c r="C158" s="253" t="s">
        <v>166</v>
      </c>
      <c r="D158" s="249"/>
      <c r="E158" s="22" t="s">
        <v>366</v>
      </c>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60" t="s">
        <v>168</v>
      </c>
      <c r="C162" s="256" t="s">
        <v>169</v>
      </c>
      <c r="D162" s="255"/>
      <c r="E162" s="5" t="s">
        <v>491</v>
      </c>
      <c r="F162" s="18">
        <v>6</v>
      </c>
      <c r="G162" s="18">
        <f>IFERROR(VLOOKUP(E162,AnswerCTBL,2,FALSE),0)</f>
        <v>0.2</v>
      </c>
      <c r="H162" s="109">
        <f>IFERROR(AVERAGE(G162,G166),0)</f>
        <v>0.2</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61"/>
      <c r="C166" s="253" t="s">
        <v>413</v>
      </c>
      <c r="D166" s="249"/>
      <c r="E166" s="22" t="s">
        <v>491</v>
      </c>
      <c r="F166" s="18">
        <v>7</v>
      </c>
      <c r="G166" s="18">
        <f>IFERROR(VLOOKUP(E166,AnswerCTBL,2,FALSE),0)</f>
        <v>0.2</v>
      </c>
      <c r="H166" s="109"/>
      <c r="I166" s="257"/>
      <c r="J166" s="11"/>
      <c r="K166" s="1"/>
      <c r="L166" s="141"/>
      <c r="M166" s="141"/>
      <c r="N166" s="141"/>
      <c r="O166" s="141"/>
      <c r="P166" s="141"/>
      <c r="Q166" s="1"/>
      <c r="R166" s="1"/>
      <c r="S166" s="1"/>
      <c r="T166" s="1"/>
      <c r="U166" s="1"/>
      <c r="V166" s="1"/>
      <c r="W166" s="1"/>
      <c r="X166" s="1"/>
      <c r="Y166" s="1"/>
      <c r="Z166" s="1"/>
    </row>
    <row r="167" spans="2:26" customFormat="1" ht="28" x14ac:dyDescent="0.1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8" x14ac:dyDescent="0.1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60" t="s">
        <v>177</v>
      </c>
      <c r="C173" s="256" t="s">
        <v>337</v>
      </c>
      <c r="D173" s="255"/>
      <c r="E173" s="5" t="s">
        <v>493</v>
      </c>
      <c r="F173" s="18">
        <v>8</v>
      </c>
      <c r="G173" s="18">
        <f>IFERROR(VLOOKUP(E173,AnswerCTBL,2,FALSE),0)</f>
        <v>1</v>
      </c>
      <c r="H173" s="109">
        <f>IFERROR(AVERAGE(G173,G179),0)</f>
        <v>1</v>
      </c>
      <c r="I173" s="257"/>
      <c r="J173" s="327">
        <f>SUM(H173,H185,H196)</f>
        <v>1.1000000000000001</v>
      </c>
      <c r="K173" s="1"/>
      <c r="L173" s="141"/>
      <c r="M173" s="141"/>
      <c r="N173" s="141"/>
      <c r="O173" s="141"/>
      <c r="P173" s="141"/>
      <c r="Q173" s="1"/>
      <c r="R173" s="1"/>
      <c r="S173" s="1"/>
      <c r="T173" s="1"/>
      <c r="U173" s="1"/>
      <c r="V173" s="1"/>
      <c r="W173" s="1"/>
      <c r="X173" s="1"/>
      <c r="Y173" s="1"/>
      <c r="Z173" s="1"/>
    </row>
    <row r="174" spans="2:26" customFormat="1" ht="12.75" customHeight="1" x14ac:dyDescent="0.1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8" x14ac:dyDescent="0.1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60" t="s">
        <v>186</v>
      </c>
      <c r="C185" s="256" t="s">
        <v>338</v>
      </c>
      <c r="D185" s="255"/>
      <c r="E185" s="5" t="s">
        <v>491</v>
      </c>
      <c r="F185" s="18">
        <v>10</v>
      </c>
      <c r="G185" s="18">
        <f>IFERROR(VLOOKUP(E185,AnswerCTBL,2,FALSE),0)</f>
        <v>0.2</v>
      </c>
      <c r="H185" s="109">
        <f>IFERROR(AVERAGE(G185,G192),0)</f>
        <v>0.1</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61"/>
      <c r="C192" s="253" t="s">
        <v>339</v>
      </c>
      <c r="D192" s="249"/>
      <c r="E192" s="22" t="s">
        <v>366</v>
      </c>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8" x14ac:dyDescent="0.1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60" t="s">
        <v>193</v>
      </c>
      <c r="C196" s="256" t="s">
        <v>340</v>
      </c>
      <c r="D196" s="255"/>
      <c r="E196" s="5" t="s">
        <v>366</v>
      </c>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61"/>
      <c r="C199" s="253" t="s">
        <v>341</v>
      </c>
      <c r="D199" s="249"/>
      <c r="E199" s="22" t="s">
        <v>366</v>
      </c>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60" t="s">
        <v>200</v>
      </c>
      <c r="C206" s="256" t="s">
        <v>201</v>
      </c>
      <c r="D206" s="255"/>
      <c r="E206" s="5"/>
      <c r="F206" s="18">
        <v>14</v>
      </c>
      <c r="G206" s="18">
        <f>IFERROR(VLOOKUP(E206,AnswerFTBL,2,FALSE),0)</f>
        <v>0</v>
      </c>
      <c r="H206" s="109">
        <f>IFERROR(AVERAGE(G206,G211),0)</f>
        <v>0</v>
      </c>
      <c r="I206" s="257"/>
      <c r="J206" s="327">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1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8" x14ac:dyDescent="0.1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61"/>
      <c r="C211" s="253" t="s">
        <v>342</v>
      </c>
      <c r="D211" s="249"/>
      <c r="E211" s="22"/>
      <c r="F211" s="18">
        <v>15</v>
      </c>
      <c r="G211" s="18">
        <f>IFERROR(VLOOKUP(E211,AnswerCTBL,2,FALSE),0)</f>
        <v>0</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60" t="s">
        <v>207</v>
      </c>
      <c r="C216" s="256" t="s">
        <v>208</v>
      </c>
      <c r="D216" s="255"/>
      <c r="E216" s="5"/>
      <c r="F216" s="18">
        <v>16</v>
      </c>
      <c r="G216" s="18">
        <f>IFERROR(VLOOKUP(E216,AnswerGTBL,2,FALSE),0)</f>
        <v>0</v>
      </c>
      <c r="H216" s="109">
        <f>IFERROR(AVERAGE(G216,G223),0)</f>
        <v>0</v>
      </c>
      <c r="I216" s="257"/>
      <c r="J216" s="11"/>
      <c r="K216" s="1"/>
      <c r="L216" s="141"/>
      <c r="M216" s="141"/>
      <c r="N216" s="141"/>
      <c r="O216" s="141"/>
      <c r="P216" s="141"/>
      <c r="Q216" s="1"/>
      <c r="R216" s="1"/>
      <c r="S216" s="1"/>
      <c r="T216" s="1"/>
      <c r="U216" s="1"/>
      <c r="V216" s="1"/>
      <c r="W216" s="1"/>
      <c r="X216" s="1"/>
      <c r="Y216" s="1"/>
      <c r="Z216" s="1"/>
    </row>
    <row r="217" spans="2:26" customFormat="1" ht="28" x14ac:dyDescent="0.1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61"/>
      <c r="C223" s="253" t="s">
        <v>213</v>
      </c>
      <c r="D223" s="249"/>
      <c r="E223" s="22"/>
      <c r="F223" s="18">
        <v>17</v>
      </c>
      <c r="G223" s="18">
        <f>IFERROR(VLOOKUP(E223,AnswerFTBL,2,FALSE),0)</f>
        <v>0</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8" x14ac:dyDescent="0.1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8" x14ac:dyDescent="0.1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60" t="s">
        <v>217</v>
      </c>
      <c r="C229" s="256" t="s">
        <v>343</v>
      </c>
      <c r="D229" s="255"/>
      <c r="E229" s="5"/>
      <c r="F229" s="18">
        <v>18</v>
      </c>
      <c r="G229" s="18">
        <f>IFERROR(VLOOKUP(E229,AnswerCTBL,2,FALSE),0)</f>
        <v>0</v>
      </c>
      <c r="H229" s="109">
        <f>IFERROR(AVERAGE(G229,G233),0)</f>
        <v>0</v>
      </c>
      <c r="I229" s="257"/>
      <c r="J229" s="11"/>
      <c r="K229" s="1"/>
      <c r="L229" s="141"/>
      <c r="M229" s="141"/>
      <c r="N229" s="141"/>
      <c r="O229" s="141"/>
      <c r="P229" s="141"/>
      <c r="Q229" s="1"/>
      <c r="R229" s="1"/>
      <c r="S229" s="1"/>
      <c r="T229" s="1"/>
      <c r="U229" s="1"/>
      <c r="V229" s="1"/>
      <c r="W229" s="1"/>
      <c r="X229" s="1"/>
      <c r="Y229" s="1"/>
      <c r="Z229" s="1"/>
    </row>
    <row r="230" spans="2:26" customFormat="1" ht="28" x14ac:dyDescent="0.1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61"/>
      <c r="C233" s="253" t="s">
        <v>344</v>
      </c>
      <c r="D233" s="249"/>
      <c r="E233" s="22"/>
      <c r="F233" s="18">
        <v>19</v>
      </c>
      <c r="G233" s="18">
        <f>IFERROR(VLOOKUP(E233,AnswerDTBL,2,FALSE),0)</f>
        <v>0</v>
      </c>
      <c r="H233" s="109"/>
      <c r="I233" s="257"/>
      <c r="J233" s="11"/>
      <c r="K233" s="1"/>
      <c r="L233" s="141"/>
      <c r="M233" s="141"/>
      <c r="N233" s="141"/>
      <c r="O233" s="141"/>
      <c r="P233" s="141"/>
      <c r="Q233" s="1"/>
      <c r="R233" s="1"/>
      <c r="S233" s="1"/>
      <c r="T233" s="1"/>
      <c r="U233" s="1"/>
      <c r="V233" s="1"/>
      <c r="W233" s="1"/>
      <c r="X233" s="1"/>
      <c r="Y233" s="1"/>
      <c r="Z233" s="1"/>
    </row>
    <row r="234" spans="2:26" customFormat="1" ht="28" x14ac:dyDescent="0.1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8" x14ac:dyDescent="0.1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6" t="s">
        <v>224</v>
      </c>
      <c r="C239" s="256" t="s">
        <v>225</v>
      </c>
      <c r="D239" s="255"/>
      <c r="E239" s="5"/>
      <c r="F239" s="18">
        <v>1</v>
      </c>
      <c r="G239" s="18">
        <f>IFERROR(VLOOKUP(E239,AnswerCTBL,2,FALSE),0)</f>
        <v>0</v>
      </c>
      <c r="H239" s="109">
        <f>IFERROR(AVERAGE(G239,G247),0)</f>
        <v>0</v>
      </c>
      <c r="I239" s="257"/>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8" x14ac:dyDescent="0.1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7"/>
      <c r="C247" s="253" t="s">
        <v>232</v>
      </c>
      <c r="D247" s="249"/>
      <c r="E247" s="22"/>
      <c r="F247" s="18">
        <v>2</v>
      </c>
      <c r="G247" s="18">
        <f>IFERROR(VLOOKUP(E247,AnswerCTBL,2,FALSE),0)</f>
        <v>0</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8" x14ac:dyDescent="0.1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6" t="s">
        <v>237</v>
      </c>
      <c r="C254" s="256" t="s">
        <v>345</v>
      </c>
      <c r="D254" s="255"/>
      <c r="E254" s="5"/>
      <c r="F254" s="18">
        <v>3</v>
      </c>
      <c r="G254" s="18">
        <f>IFERROR(VLOOKUP(E254,AnswerCTBL,2,FALSE),0)</f>
        <v>0</v>
      </c>
      <c r="H254" s="109">
        <f>IFERROR(AVERAGE(G254,G259),0)</f>
        <v>0</v>
      </c>
      <c r="I254" s="257"/>
      <c r="J254" s="11"/>
      <c r="K254" s="1"/>
      <c r="L254" s="141"/>
      <c r="M254" s="141"/>
      <c r="N254" s="141"/>
      <c r="O254" s="141"/>
      <c r="P254" s="141"/>
      <c r="Q254" s="1"/>
      <c r="R254" s="1"/>
      <c r="S254" s="1"/>
      <c r="T254" s="1"/>
      <c r="U254" s="1"/>
      <c r="V254" s="1"/>
      <c r="W254" s="1"/>
      <c r="X254" s="1"/>
      <c r="Y254" s="1"/>
      <c r="Z254" s="1"/>
    </row>
    <row r="255" spans="2:26" customFormat="1" ht="28" x14ac:dyDescent="0.1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8" x14ac:dyDescent="0.1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7"/>
      <c r="C259" s="253" t="s">
        <v>414</v>
      </c>
      <c r="D259" s="249"/>
      <c r="E259" s="22"/>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8" x14ac:dyDescent="0.1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6" t="s">
        <v>244</v>
      </c>
      <c r="C265" s="256" t="s">
        <v>415</v>
      </c>
      <c r="D265" s="255"/>
      <c r="E265" s="5"/>
      <c r="F265" s="18">
        <v>5</v>
      </c>
      <c r="G265" s="18">
        <f>IFERROR(VLOOKUP(E265,AnswerCTBL,2,FALSE),0)</f>
        <v>0</v>
      </c>
      <c r="H265" s="109">
        <f>IFERROR(AVERAGE(G265,G270),0)</f>
        <v>0</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8" x14ac:dyDescent="0.1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8" x14ac:dyDescent="0.1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7"/>
      <c r="C270" s="253" t="s">
        <v>416</v>
      </c>
      <c r="D270" s="249"/>
      <c r="E270" s="22"/>
      <c r="F270" s="18">
        <v>6</v>
      </c>
      <c r="G270" s="18">
        <f>IFERROR(VLOOKUP(E270,AnswerFTBL,2,FALSE),0)</f>
        <v>0</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8" x14ac:dyDescent="0.1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8" x14ac:dyDescent="0.1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6" t="s">
        <v>378</v>
      </c>
      <c r="C277" s="256" t="s">
        <v>417</v>
      </c>
      <c r="D277" s="255"/>
      <c r="E277" s="5"/>
      <c r="F277" s="18">
        <v>7</v>
      </c>
      <c r="G277" s="18">
        <f>IFERROR(VLOOKUP(E277,AnswerGTBL,2,FALSE),0)</f>
        <v>0</v>
      </c>
      <c r="H277" s="109">
        <f>IFERROR(AVERAGE(G277,G281),0)</f>
        <v>0</v>
      </c>
      <c r="I277" s="257"/>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7"/>
      <c r="C281" s="253" t="s">
        <v>346</v>
      </c>
      <c r="D281" s="249"/>
      <c r="E281" s="22"/>
      <c r="F281" s="18">
        <v>8</v>
      </c>
      <c r="G281" s="18">
        <f>IFERROR(VLOOKUP(E281,AnswerCTBL,2,FALSE),0)</f>
        <v>0</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6" t="s">
        <v>379</v>
      </c>
      <c r="C287" s="256" t="s">
        <v>347</v>
      </c>
      <c r="D287" s="255"/>
      <c r="E287" s="5"/>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8" x14ac:dyDescent="0.1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7"/>
      <c r="C291" s="253" t="s">
        <v>348</v>
      </c>
      <c r="D291" s="249"/>
      <c r="E291" s="22"/>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6" t="s">
        <v>380</v>
      </c>
      <c r="C296" s="256" t="s">
        <v>261</v>
      </c>
      <c r="D296" s="255"/>
      <c r="E296" s="5"/>
      <c r="F296" s="18">
        <v>11</v>
      </c>
      <c r="G296" s="18">
        <f>IFERROR(VLOOKUP(E296,AnswerGTBL,2,FALSE),0)</f>
        <v>0</v>
      </c>
      <c r="H296" s="109">
        <f>IFERROR(AVERAGE(G296,G299),0)</f>
        <v>0</v>
      </c>
      <c r="I296" s="257"/>
      <c r="J296" s="11"/>
      <c r="K296" s="1"/>
      <c r="L296" s="141"/>
      <c r="M296" s="141"/>
      <c r="N296" s="141"/>
      <c r="O296" s="141"/>
      <c r="P296" s="141"/>
      <c r="Q296" s="1"/>
      <c r="R296" s="1"/>
      <c r="S296" s="1"/>
      <c r="T296" s="1"/>
      <c r="U296" s="1"/>
      <c r="V296" s="1"/>
      <c r="W296" s="1"/>
      <c r="X296" s="1"/>
      <c r="Y296" s="1"/>
      <c r="Z296" s="1"/>
    </row>
    <row r="297" spans="2:26" customFormat="1" ht="28" x14ac:dyDescent="0.1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7"/>
      <c r="C299" s="253" t="s">
        <v>349</v>
      </c>
      <c r="D299" s="249"/>
      <c r="E299" s="22"/>
      <c r="F299" s="18">
        <v>12</v>
      </c>
      <c r="G299" s="18">
        <f>IFERROR(VLOOKUP(E299,AnswerFTBL,2,FALSE),0)</f>
        <v>0</v>
      </c>
      <c r="H299" s="109"/>
      <c r="I299" s="257"/>
      <c r="J299" s="11"/>
      <c r="K299" s="1"/>
      <c r="L299" s="141"/>
      <c r="M299" s="141"/>
      <c r="N299" s="141"/>
      <c r="O299" s="141"/>
      <c r="P299" s="141"/>
      <c r="Q299" s="1"/>
      <c r="R299" s="1"/>
      <c r="S299" s="1"/>
      <c r="T299" s="1"/>
      <c r="U299" s="1"/>
      <c r="V299" s="1"/>
      <c r="W299" s="1"/>
      <c r="X299" s="1"/>
      <c r="Y299" s="1"/>
      <c r="Z299" s="1"/>
    </row>
    <row r="300" spans="2:26" customFormat="1" ht="28" x14ac:dyDescent="0.1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8" x14ac:dyDescent="0.1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6" t="s">
        <v>266</v>
      </c>
      <c r="C304" s="256" t="s">
        <v>350</v>
      </c>
      <c r="D304" s="255"/>
      <c r="E304" s="5" t="s">
        <v>366</v>
      </c>
      <c r="F304" s="18">
        <v>13</v>
      </c>
      <c r="G304" s="18">
        <f>IFERROR(VLOOKUP(E304,AnswerCTBL,2,FALSE),0)</f>
        <v>0</v>
      </c>
      <c r="H304" s="109">
        <f>IFERROR(AVERAGE(G304,G309,G314),0)</f>
        <v>0.33333333333333331</v>
      </c>
      <c r="I304" s="257"/>
      <c r="J304" s="318">
        <f>SUM(H304,H320,H329)</f>
        <v>0.83333333333333326</v>
      </c>
      <c r="K304" s="1"/>
      <c r="L304" s="141"/>
      <c r="M304" s="141"/>
      <c r="N304" s="141"/>
      <c r="O304" s="141"/>
      <c r="P304" s="141"/>
      <c r="Q304" s="1"/>
      <c r="R304" s="1"/>
      <c r="S304" s="1"/>
      <c r="T304" s="1"/>
      <c r="U304" s="1"/>
      <c r="V304" s="1"/>
      <c r="W304" s="1"/>
      <c r="X304" s="1"/>
      <c r="Y304" s="1"/>
      <c r="Z304" s="1"/>
    </row>
    <row r="305" spans="2:26" customFormat="1" ht="12.75" customHeight="1" x14ac:dyDescent="0.1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7"/>
      <c r="C309" s="253" t="s">
        <v>418</v>
      </c>
      <c r="D309" s="249"/>
      <c r="E309" s="22" t="s">
        <v>366</v>
      </c>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7"/>
      <c r="C314" s="253" t="s">
        <v>351</v>
      </c>
      <c r="D314" s="249"/>
      <c r="E314" s="22" t="s">
        <v>425</v>
      </c>
      <c r="F314" s="18">
        <v>15</v>
      </c>
      <c r="G314" s="18">
        <f>IFERROR(VLOOKUP(E314,AnswerBTBL,2,FALSE),0)</f>
        <v>1</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6" t="s">
        <v>276</v>
      </c>
      <c r="C320" s="256" t="s">
        <v>352</v>
      </c>
      <c r="D320" s="255"/>
      <c r="E320" s="5" t="s">
        <v>493</v>
      </c>
      <c r="F320" s="18">
        <v>16</v>
      </c>
      <c r="G320" s="18">
        <f>IFERROR(VLOOKUP(E320,AnswerCTBL,2,FALSE),0)</f>
        <v>1</v>
      </c>
      <c r="H320" s="109">
        <f>IFERROR(AVERAGE(G320,G324),0)</f>
        <v>0.5</v>
      </c>
      <c r="I320" s="257"/>
      <c r="J320" s="11"/>
      <c r="K320" s="1"/>
      <c r="L320" s="141"/>
      <c r="M320" s="141"/>
      <c r="N320" s="141"/>
      <c r="O320" s="141"/>
      <c r="P320" s="141"/>
      <c r="Q320" s="1"/>
      <c r="R320" s="1"/>
      <c r="S320" s="1"/>
      <c r="T320" s="1"/>
      <c r="U320" s="1"/>
      <c r="V320" s="1"/>
      <c r="W320" s="1"/>
      <c r="X320" s="1"/>
      <c r="Y320" s="1"/>
      <c r="Z320" s="1"/>
    </row>
    <row r="321" spans="2:26" customFormat="1" ht="28" x14ac:dyDescent="0.1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7"/>
      <c r="C324" s="253" t="s">
        <v>353</v>
      </c>
      <c r="D324" s="249"/>
      <c r="E324" s="22" t="s">
        <v>366</v>
      </c>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6" t="s">
        <v>281</v>
      </c>
      <c r="C329" s="256" t="s">
        <v>282</v>
      </c>
      <c r="D329" s="255"/>
      <c r="E329" s="5" t="s">
        <v>366</v>
      </c>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8" x14ac:dyDescent="0.1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7"/>
      <c r="C332" s="253" t="s">
        <v>354</v>
      </c>
      <c r="D332" s="249"/>
      <c r="E332" s="22" t="s">
        <v>366</v>
      </c>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8" x14ac:dyDescent="0.1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8" x14ac:dyDescent="0.1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6" t="s">
        <v>419</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3" t="s">
        <v>288</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8" x14ac:dyDescent="0.1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3" t="s">
        <v>355</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6" t="s">
        <v>292</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6" x14ac:dyDescent="0.1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8" x14ac:dyDescent="0.1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3" t="s">
        <v>356</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4" t="s">
        <v>357</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8" t="s">
        <v>358</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42" x14ac:dyDescent="0.1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8" x14ac:dyDescent="0.1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4" t="s">
        <v>359</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8" t="s">
        <v>360</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6" t="s">
        <v>318</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8" t="s">
        <v>361</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8" x14ac:dyDescent="0.1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8" x14ac:dyDescent="0.1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8" x14ac:dyDescent="0.1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8" x14ac:dyDescent="0.1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3" t="s">
        <v>420</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8" x14ac:dyDescent="0.1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4" t="s">
        <v>362</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8" x14ac:dyDescent="0.1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x14ac:dyDescent="0.1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8" t="s">
        <v>363</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4" t="s">
        <v>364</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28" x14ac:dyDescent="0.1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6" t="s">
        <v>421</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8" x14ac:dyDescent="0.1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8" x14ac:dyDescent="0.1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opLeftCell="A10"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
      </c>
      <c r="D5" s="352"/>
      <c r="E5" s="352"/>
      <c r="F5" s="352"/>
      <c r="G5" s="1"/>
      <c r="H5" s="1"/>
      <c r="I5" s="1"/>
      <c r="J5" s="1"/>
      <c r="K5" s="1"/>
      <c r="L5" s="1"/>
      <c r="M5" s="1"/>
      <c r="N5" s="1"/>
    </row>
    <row r="6" spans="1:25" ht="12.75" customHeight="1" x14ac:dyDescent="0.15">
      <c r="A6" s="351" t="str">
        <f>Interview!B11</f>
        <v>Project:</v>
      </c>
      <c r="B6" s="352"/>
      <c r="C6" s="352" t="str">
        <f>IF(ISBLANK(Interview!D11),"",Interview!D11)</f>
        <v/>
      </c>
      <c r="D6" s="352"/>
      <c r="E6" s="352"/>
      <c r="F6" s="352"/>
      <c r="G6" s="1"/>
      <c r="H6" s="1"/>
      <c r="I6" s="1"/>
      <c r="J6" s="1"/>
      <c r="K6" s="1"/>
      <c r="L6" s="1"/>
      <c r="M6" s="1"/>
      <c r="N6" s="1"/>
    </row>
    <row r="7" spans="1:25" ht="12.75" customHeight="1" x14ac:dyDescent="0.15">
      <c r="A7" s="351" t="str">
        <f>Interview!B12</f>
        <v>Interview Date:</v>
      </c>
      <c r="B7" s="352"/>
      <c r="C7" s="353" t="str">
        <f>IF(ISBLANK(Interview!D12),"",Interview!D12)</f>
        <v/>
      </c>
      <c r="D7" s="353"/>
      <c r="E7" s="353"/>
      <c r="F7" s="353"/>
      <c r="G7" s="1"/>
      <c r="H7" s="1"/>
      <c r="I7" s="1"/>
      <c r="J7" s="1"/>
      <c r="K7" s="1"/>
      <c r="L7" s="1"/>
      <c r="M7" s="1"/>
      <c r="N7" s="1"/>
    </row>
    <row r="8" spans="1:25" ht="12.75" customHeight="1" x14ac:dyDescent="0.15">
      <c r="A8" s="351" t="str">
        <f>Interview!B13</f>
        <v>Interviewer:</v>
      </c>
      <c r="B8" s="352"/>
      <c r="C8" s="352" t="str">
        <f>IF(ISBLANK(Interview!D13),"",Interview!D13)</f>
        <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5" customHeight="1" x14ac:dyDescent="0.15">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0.43333333333333335</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0.27777777777777773</v>
      </c>
      <c r="L16" s="1"/>
      <c r="M16" s="1"/>
      <c r="N16" s="1"/>
      <c r="T16" s="77" t="s">
        <v>149</v>
      </c>
      <c r="U16" s="81" t="s">
        <v>150</v>
      </c>
      <c r="V16" s="107">
        <v>0</v>
      </c>
      <c r="W16" s="107">
        <f>Interview!$J$138</f>
        <v>0.2</v>
      </c>
      <c r="X16" s="107">
        <v>0</v>
      </c>
      <c r="Y16" s="107">
        <v>0</v>
      </c>
    </row>
    <row r="17" spans="1:25" ht="25" customHeight="1" x14ac:dyDescent="0.15">
      <c r="A17" s="77" t="s">
        <v>149</v>
      </c>
      <c r="B17" s="81" t="s">
        <v>150</v>
      </c>
      <c r="C17" s="107">
        <f>Interview!$J$138</f>
        <v>0.2</v>
      </c>
      <c r="D17" s="107">
        <f>Interview!H138</f>
        <v>0</v>
      </c>
      <c r="E17" s="107">
        <f>Interview!H150</f>
        <v>0</v>
      </c>
      <c r="F17" s="107">
        <f>Interview!H162</f>
        <v>0.2</v>
      </c>
      <c r="G17" s="6">
        <f t="shared" si="0"/>
        <v>0</v>
      </c>
      <c r="H17" s="3"/>
      <c r="I17" s="87" t="s">
        <v>373</v>
      </c>
      <c r="J17" s="107">
        <f>AVERAGE(C23:C25)</f>
        <v>0</v>
      </c>
      <c r="L17" s="1"/>
      <c r="M17" s="1"/>
      <c r="N17" s="1"/>
      <c r="T17" s="77" t="s">
        <v>149</v>
      </c>
      <c r="U17" s="81" t="s">
        <v>176</v>
      </c>
      <c r="V17" s="107">
        <v>0</v>
      </c>
      <c r="W17" s="107">
        <f>Interview!$J$173</f>
        <v>1.1000000000000001</v>
      </c>
      <c r="X17" s="107">
        <v>0</v>
      </c>
      <c r="Y17" s="107">
        <v>0</v>
      </c>
    </row>
    <row r="18" spans="1:25" ht="25" customHeight="1" x14ac:dyDescent="0.15">
      <c r="A18" s="77" t="s">
        <v>149</v>
      </c>
      <c r="B18" s="81" t="s">
        <v>176</v>
      </c>
      <c r="C18" s="107">
        <f>Interview!$J$173</f>
        <v>1.1000000000000001</v>
      </c>
      <c r="D18" s="107">
        <f>Interview!H173</f>
        <v>1</v>
      </c>
      <c r="E18" s="107">
        <f>Interview!H185</f>
        <v>0.1</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5" customHeight="1" x14ac:dyDescent="0.15">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0.83333333333333326</v>
      </c>
      <c r="Y21" s="107">
        <v>0</v>
      </c>
    </row>
    <row r="22" spans="1:25" ht="25" customHeight="1" x14ac:dyDescent="0.15">
      <c r="A22" s="82" t="s">
        <v>222</v>
      </c>
      <c r="B22" s="86" t="s">
        <v>265</v>
      </c>
      <c r="C22" s="107">
        <f>Interview!$J$304</f>
        <v>0.83333333333333326</v>
      </c>
      <c r="D22" s="107">
        <f>Interview!H304</f>
        <v>0.33333333333333331</v>
      </c>
      <c r="E22" s="107">
        <f>Interview!H320</f>
        <v>0.5</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36" workbookViewId="0">
      <pane xSplit="3" topLeftCell="E1" activePane="topRight" state="frozen"/>
      <selection activeCell="B2" sqref="B2"/>
      <selection pane="topRight" activeCell="W109" sqref="W109"/>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f>Interview!E18</f>
        <v>0</v>
      </c>
      <c r="F20" s="159">
        <v>1</v>
      </c>
      <c r="G20" s="159">
        <f>IFERROR(VLOOKUP(E20,AnswerATBL,2,FALSE),0)</f>
        <v>0</v>
      </c>
      <c r="H20" s="200">
        <f>IFERROR(AVERAGE(G20,G21,G22),0)</f>
        <v>0</v>
      </c>
      <c r="I20" s="380">
        <f>SUM(H20,H24,H28)</f>
        <v>0</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15">
      <c r="A21" s="27">
        <v>2</v>
      </c>
      <c r="B21" s="387"/>
      <c r="C21" s="382" t="str">
        <f>Interview!C23</f>
        <v>Are development staff aware of future plans for the assurance program?</v>
      </c>
      <c r="D21" s="383"/>
      <c r="E21" s="30">
        <f>Interview!E23</f>
        <v>0</v>
      </c>
      <c r="F21" s="156">
        <v>2</v>
      </c>
      <c r="G21" s="156">
        <f>IFERROR(VLOOKUP(E21,AnswerCTBL,2,FALSE),0)</f>
        <v>0</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15">
      <c r="A22" s="27">
        <v>3</v>
      </c>
      <c r="B22" s="388"/>
      <c r="C22" s="384" t="str">
        <f>Interview!C28</f>
        <v>Do the business stakeholders understand your organization’s risk profile?</v>
      </c>
      <c r="D22" s="385"/>
      <c r="E22" s="30">
        <f>Interview!E28</f>
        <v>0</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387"/>
      <c r="C25" s="382" t="str">
        <f>Interview!C41</f>
        <v>Are risk ratings used to tailor the required assurance activities?</v>
      </c>
      <c r="D25" s="383"/>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88"/>
      <c r="C26" s="391" t="str">
        <f>Interview!C44</f>
        <v>Does the organization know about what’s required based on risk ratings?</v>
      </c>
      <c r="D26" s="392"/>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88"/>
      <c r="C29" s="384" t="str">
        <f>Interview!C56</f>
        <v>Does your organization regularly compare your security spend with that of other organizations?</v>
      </c>
      <c r="D29" s="385"/>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15">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15">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15">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t="str">
        <f>Interview!E138</f>
        <v>No</v>
      </c>
      <c r="F50" s="18">
        <v>1</v>
      </c>
      <c r="G50" s="18">
        <f>IFERROR(VLOOKUP(E50,AnswerCTBL,2,FALSE),0)</f>
        <v>0</v>
      </c>
      <c r="H50" s="166">
        <f>IFERROR(AVERAGE(G50,G51),0)</f>
        <v>0</v>
      </c>
      <c r="I50" s="396">
        <f>SUM(H50,H53,H57)</f>
        <v>0.2</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15">
      <c r="B51" s="428"/>
      <c r="C51" s="384" t="str">
        <f>Interview!C144</f>
        <v>Does your organization understand and document the types of attackers it faces?</v>
      </c>
      <c r="D51" s="385"/>
      <c r="E51" s="30" t="str">
        <f>Interview!E144</f>
        <v>NO</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t="str">
        <f>Interview!E150</f>
        <v>No</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427"/>
      <c r="C54" s="382" t="str">
        <f>Interview!C154</f>
        <v>Do project teams use a method of rating threats for relative comparison?</v>
      </c>
      <c r="D54" s="383"/>
      <c r="E54" s="30" t="str">
        <f>Interview!E154</f>
        <v>No</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428"/>
      <c r="C55" s="384" t="str">
        <f>Interview!C158</f>
        <v>Are stakeholders aware of relevant threats and ratings?</v>
      </c>
      <c r="D55" s="385"/>
      <c r="E55" s="30" t="str">
        <f>Interview!E158</f>
        <v>No</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t="str">
        <f>Interview!E162</f>
        <v>Yes, a small percentage are/do</v>
      </c>
      <c r="F57" s="18">
        <v>6</v>
      </c>
      <c r="G57" s="18">
        <f>IFERROR(VLOOKUP(E57,AnswerCTBL,2,FALSE),0)</f>
        <v>0.2</v>
      </c>
      <c r="H57" s="166">
        <f>IFERROR(AVERAGE(G57,G58),0)</f>
        <v>0.2</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1</v>
      </c>
      <c r="I60" s="396">
        <f>SUM(H60,H63,H66)</f>
        <v>1.1000000000000001</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15">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0.1</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428"/>
      <c r="C64" s="384" t="str">
        <f>Interview!C192</f>
        <v>Do project teams specify requirements based on feedback from other security activities?</v>
      </c>
      <c r="D64" s="385"/>
      <c r="E64" s="30" t="str">
        <f>Interview!E192</f>
        <v>No</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t="str">
        <f>Interview!E196</f>
        <v>No</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433"/>
      <c r="C67" s="424" t="str">
        <f>Interview!C199</f>
        <v>Are audits performed against the security requirements specified by project teams?</v>
      </c>
      <c r="D67" s="435"/>
      <c r="E67" s="165" t="str">
        <f>Interview!E199</f>
        <v>No</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f>Interview!E206</f>
        <v>0</v>
      </c>
      <c r="F69" s="18">
        <v>14</v>
      </c>
      <c r="G69" s="18">
        <f>IFERROR(VLOOKUP(E69,AnswerFTBL,2,FALSE),0)</f>
        <v>0</v>
      </c>
      <c r="H69" s="166">
        <f>IFERROR(AVERAGE(G69,G70),0)</f>
        <v>0</v>
      </c>
      <c r="I69" s="396">
        <f>SUM(H69,H72,H75)</f>
        <v>0</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15">
      <c r="A70"/>
      <c r="B70" s="428"/>
      <c r="C70" s="384" t="str">
        <f>Interview!C211</f>
        <v>Are project teams aware of secure design principles and do they apply them consistently?</v>
      </c>
      <c r="D70" s="385"/>
      <c r="E70" s="30">
        <f>Interview!E211</f>
        <v>0</v>
      </c>
      <c r="F70" s="18">
        <v>15</v>
      </c>
      <c r="G70" s="18">
        <f>IFERROR(VLOOKUP(E70,AnswerCTBL,2,FALSE),0)</f>
        <v>0</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428"/>
      <c r="C73" s="384" t="str">
        <f>Interview!C223</f>
        <v>Are project teams provided with prescriptive design patterns based on their application architecture?</v>
      </c>
      <c r="D73" s="385"/>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427"/>
      <c r="C76" s="382" t="str">
        <f>Interview!C233</f>
        <v>Are project teams audited for the use of secure architecture components?</v>
      </c>
      <c r="D76" s="383"/>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15">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15">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t="str">
        <f>Interview!E304</f>
        <v>No</v>
      </c>
      <c r="F97" s="18">
        <v>13</v>
      </c>
      <c r="G97" s="18">
        <f>IFERROR(VLOOKUP(E97,AnswerCTBL,2,FALSE),0)</f>
        <v>0</v>
      </c>
      <c r="H97" s="166">
        <f>IFERROR(AVERAGE(G97,G98,G99),0)</f>
        <v>0.33333333333333331</v>
      </c>
      <c r="I97" s="398">
        <f>SUM(H97,H101,H104)</f>
        <v>0.83333333333333326</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15">
      <c r="A98"/>
      <c r="B98" s="416"/>
      <c r="C98" s="382" t="str">
        <f>Interview!C309</f>
        <v>Is penetration testing performed on high risk projects prior to release?</v>
      </c>
      <c r="D98" s="383"/>
      <c r="E98" s="30" t="str">
        <f>Interview!E309</f>
        <v>No</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15">
      <c r="A99"/>
      <c r="B99" s="417"/>
      <c r="C99" s="384" t="str">
        <f>Interview!C314</f>
        <v>Are stakeholders aware of the security test status prior to release?</v>
      </c>
      <c r="D99" s="385"/>
      <c r="E99" s="30" t="str">
        <f>Interview!E314</f>
        <v>Yes, most of them are aware</v>
      </c>
      <c r="F99" s="18">
        <v>15</v>
      </c>
      <c r="G99" s="18">
        <f>IFERROR(VLOOKUP(E99,AnswerBTBL,2,FALSE),0)</f>
        <v>1</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t="str">
        <f>Interview!E320</f>
        <v>Yes, the majority of them are/do</v>
      </c>
      <c r="F101" s="18">
        <v>16</v>
      </c>
      <c r="G101" s="18">
        <f>IFERROR(VLOOKUP(E101,AnswerCTBL,2,FALSE),0)</f>
        <v>1</v>
      </c>
      <c r="H101" s="166">
        <f>IFERROR(AVERAGE(G101,G102),0)</f>
        <v>0.5</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17"/>
      <c r="C102" s="384" t="str">
        <f>Interview!C324</f>
        <v>Do projects follow a consistent process to evaluate and report on security tests to stakeholders?</v>
      </c>
      <c r="D102" s="385"/>
      <c r="E102" s="30" t="str">
        <f>Interview!E324</f>
        <v>No</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t="str">
        <f>Interview!E329</f>
        <v>No</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6"/>
      <c r="C105" s="382" t="str">
        <f>Interview!C332</f>
        <v xml:space="preserve">Does a minimum security baseline exist for security testing? </v>
      </c>
      <c r="D105" s="383"/>
      <c r="E105" s="30" t="str">
        <f>Interview!E332</f>
        <v>No</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15">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1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15">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15">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
      </c>
      <c r="C4" s="456"/>
      <c r="L4" s="42" t="str">
        <f>B4</f>
        <v/>
      </c>
      <c r="O4" s="44"/>
      <c r="P4" s="44"/>
      <c r="Q4" s="44"/>
      <c r="R4" s="44"/>
      <c r="S4" s="44"/>
      <c r="T4" s="44"/>
      <c r="U4" s="44"/>
      <c r="Y4" s="42">
        <v>1</v>
      </c>
      <c r="Z4" s="42">
        <v>1</v>
      </c>
      <c r="AA4" s="42">
        <v>1</v>
      </c>
    </row>
    <row r="5" spans="1:31" s="42" customFormat="1" ht="14" x14ac:dyDescent="0.15">
      <c r="A5" s="42" t="s">
        <v>55</v>
      </c>
      <c r="B5" s="456" t="str">
        <f>IF(ISBLANK(Interview!D11),"",Interview!D11)</f>
        <v/>
      </c>
      <c r="C5" s="456"/>
      <c r="L5" s="42" t="str">
        <f>B5</f>
        <v/>
      </c>
      <c r="O5" s="44"/>
      <c r="P5" s="44"/>
      <c r="Q5" s="44"/>
      <c r="R5" s="44"/>
      <c r="S5" s="44"/>
      <c r="T5" s="44"/>
      <c r="U5" s="44"/>
    </row>
    <row r="6" spans="1:31" s="42" customFormat="1" ht="14" x14ac:dyDescent="0.15">
      <c r="A6" s="42" t="s">
        <v>383</v>
      </c>
      <c r="B6" s="43" t="s">
        <v>497</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498</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0.2</v>
      </c>
      <c r="C15" s="221">
        <f>Roadmap!M50</f>
        <v>0</v>
      </c>
      <c r="D15" s="51">
        <f>C15</f>
        <v>0</v>
      </c>
      <c r="E15" s="221">
        <f>Roadmap!Q50</f>
        <v>0</v>
      </c>
      <c r="F15" s="51">
        <f>E15</f>
        <v>0</v>
      </c>
      <c r="G15" s="221">
        <f>Roadmap!U50</f>
        <v>0</v>
      </c>
      <c r="H15" s="51">
        <f>G15</f>
        <v>0</v>
      </c>
      <c r="I15" s="221">
        <f>Roadmap!Y50</f>
        <v>0</v>
      </c>
      <c r="J15" s="51">
        <f>I15</f>
        <v>0</v>
      </c>
      <c r="K15" s="135">
        <f t="shared" si="0"/>
        <v>-0.2</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0.2</v>
      </c>
    </row>
    <row r="16" spans="1:31" ht="15" customHeight="1" x14ac:dyDescent="0.15">
      <c r="A16" s="99" t="s">
        <v>176</v>
      </c>
      <c r="B16" s="110">
        <f>IF(ISNUMBER(Interview!$J173),Interview!$J$173,SUM(LEFT(Interview!$J$173),".5"))</f>
        <v>1.1000000000000001</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-1.1000000000000001</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1.1000000000000001</v>
      </c>
    </row>
    <row r="17" spans="1:31" x14ac:dyDescent="0.15">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0.83333333333333326</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-0.83333333333333326</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0.83333333333333326</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-2.1333333333333333</v>
      </c>
      <c r="D25" s="136"/>
      <c r="E25" s="136">
        <f>SUM(E12:E23)-SUM(C12:C23)</f>
        <v>0</v>
      </c>
      <c r="F25" s="136"/>
      <c r="G25" s="136">
        <f>SUM(G12:G23)-SUM(E12:E23)</f>
        <v>0</v>
      </c>
      <c r="H25" s="136"/>
      <c r="I25" s="136">
        <f>SUM(I12:I23)-SUM(G12:G23)</f>
        <v>0</v>
      </c>
      <c r="J25" s="136"/>
      <c r="K25" s="135">
        <f>SUM(K12:K23)</f>
        <v>-2.1333333333333333</v>
      </c>
      <c r="L25" s="229"/>
      <c r="M25" s="229"/>
      <c r="N25" s="229"/>
      <c r="O25" s="229"/>
      <c r="P25" s="229"/>
      <c r="Q25" s="229"/>
      <c r="R25" s="229"/>
      <c r="S25" s="229"/>
      <c r="T25" s="229"/>
      <c r="U25" s="229"/>
      <c r="V25" s="229"/>
    </row>
    <row r="26" spans="1:31" x14ac:dyDescent="0.15">
      <c r="B26" s="53"/>
      <c r="C26" s="54">
        <f>C25/$K$25</f>
        <v>1</v>
      </c>
      <c r="E26" s="54">
        <f>E25/$K$25</f>
        <v>0</v>
      </c>
      <c r="G26" s="54">
        <f>G25/$K$25</f>
        <v>0</v>
      </c>
      <c r="I26" s="54">
        <f>I25/$K$25</f>
        <v>0</v>
      </c>
      <c r="K26" s="55">
        <f>1-K25/24</f>
        <v>1.0888888888888888</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499</v>
      </c>
      <c r="J14" t="s">
        <v>366</v>
      </c>
      <c r="K14">
        <v>0</v>
      </c>
    </row>
    <row r="15" spans="1:11" x14ac:dyDescent="0.15">
      <c r="H15" s="459"/>
      <c r="I15" s="113" t="s">
        <v>490</v>
      </c>
      <c r="J15" t="s">
        <v>491</v>
      </c>
      <c r="K15">
        <v>0.2</v>
      </c>
    </row>
    <row r="16" spans="1:11" x14ac:dyDescent="0.15">
      <c r="H16" s="459"/>
      <c r="I16" s="115" t="s">
        <v>449</v>
      </c>
      <c r="J16" t="s">
        <v>492</v>
      </c>
      <c r="K16">
        <v>0.5</v>
      </c>
    </row>
    <row r="17" spans="8:11" x14ac:dyDescent="0.15">
      <c r="H17" s="459"/>
      <c r="I17" s="116" t="s">
        <v>494</v>
      </c>
      <c r="J17" t="s">
        <v>493</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v>10</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488</v>
      </c>
      <c r="J29" t="s">
        <v>366</v>
      </c>
      <c r="K29">
        <v>0</v>
      </c>
    </row>
    <row r="30" spans="8:11" x14ac:dyDescent="0.15">
      <c r="H30" s="459"/>
      <c r="I30" s="113" t="s">
        <v>489</v>
      </c>
      <c r="J30" t="s">
        <v>495</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 User</cp:lastModifiedBy>
  <dcterms:created xsi:type="dcterms:W3CDTF">2009-06-08T07:01:59Z</dcterms:created>
  <dcterms:modified xsi:type="dcterms:W3CDTF">2022-06-20T17:20:49Z</dcterms:modified>
  <cp:category/>
</cp:coreProperties>
</file>