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reports\data\"/>
    </mc:Choice>
  </mc:AlternateContent>
  <xr:revisionPtr revIDLastSave="0" documentId="13_ncr:1_{E6DC826A-E3A4-4079-B688-3CD0B408E656}" xr6:coauthVersionLast="45" xr6:coauthVersionMax="45" xr10:uidLastSave="{00000000-0000-0000-0000-000000000000}"/>
  <bookViews>
    <workbookView xWindow="180" yWindow="36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F12" i="1" l="1"/>
  <c r="CE12" i="1" l="1"/>
  <c r="BM12" i="1" l="1"/>
  <c r="BN12" i="1"/>
  <c r="BO12" i="1"/>
  <c r="BP12" i="1"/>
  <c r="BQ12" i="1"/>
  <c r="BR12" i="1"/>
  <c r="BS12" i="1"/>
  <c r="BT12" i="1"/>
  <c r="BU12" i="1"/>
  <c r="BV12" i="1"/>
  <c r="CD12" i="1"/>
  <c r="CC12" i="1"/>
  <c r="CB12" i="1"/>
  <c r="CA12" i="1"/>
  <c r="BW12" i="1"/>
  <c r="BX12" i="1"/>
  <c r="BY12" i="1"/>
  <c r="BZ12" i="1"/>
  <c r="BL12" i="1"/>
  <c r="BK12" i="1" l="1"/>
  <c r="BJ12" i="1"/>
  <c r="BI12" i="1"/>
  <c r="BH12" i="1"/>
  <c r="BG12" i="1"/>
  <c r="BF12" i="1"/>
  <c r="BE12" i="1"/>
  <c r="BD12" i="1"/>
  <c r="BC12" i="1"/>
  <c r="BB12" i="1"/>
  <c r="BA12" i="1"/>
  <c r="AZ12" i="1"/>
  <c r="AY12" i="1"/>
  <c r="AX12" i="1"/>
  <c r="AW12" i="1"/>
  <c r="AV12" i="1"/>
  <c r="AU12" i="1"/>
  <c r="AT12" i="1"/>
  <c r="AS12" i="1"/>
  <c r="AR12" i="1"/>
  <c r="AQ12" i="1"/>
  <c r="AP12" i="1"/>
  <c r="AO12" i="1"/>
  <c r="AN12" i="1"/>
  <c r="AM12" i="1"/>
  <c r="AL12" i="1"/>
  <c r="AK12" i="1"/>
  <c r="AJ12" i="1"/>
  <c r="AI12" i="1"/>
  <c r="AH12" i="1"/>
  <c r="AG12" i="1"/>
  <c r="AF12" i="1"/>
  <c r="AE12" i="1"/>
  <c r="AD12" i="1"/>
  <c r="AC12" i="1"/>
  <c r="AB12" i="1"/>
  <c r="AA12" i="1"/>
  <c r="Z12" i="1"/>
  <c r="Y12" i="1"/>
  <c r="X12" i="1"/>
  <c r="W12" i="1"/>
  <c r="V12" i="1"/>
  <c r="U12" i="1"/>
  <c r="T12" i="1"/>
  <c r="S12" i="1"/>
  <c r="R12" i="1"/>
  <c r="Q12" i="1"/>
  <c r="P12" i="1"/>
  <c r="O12" i="1"/>
  <c r="N12" i="1"/>
  <c r="M12" i="1"/>
  <c r="L12" i="1"/>
  <c r="K12" i="1"/>
  <c r="J12" i="1"/>
  <c r="I12" i="1"/>
  <c r="H12" i="1"/>
  <c r="G12" i="1"/>
  <c r="F12" i="1"/>
  <c r="E12" i="1"/>
  <c r="D12" i="1"/>
  <c r="C12" i="1"/>
  <c r="B12" i="1"/>
</calcChain>
</file>

<file path=xl/sharedStrings.xml><?xml version="1.0" encoding="utf-8"?>
<sst xmlns="http://schemas.openxmlformats.org/spreadsheetml/2006/main" count="61" uniqueCount="59">
  <si>
    <t>Location</t>
  </si>
  <si>
    <t>Toronto</t>
  </si>
  <si>
    <t>Durham</t>
  </si>
  <si>
    <t>Halton</t>
  </si>
  <si>
    <t>Peel</t>
  </si>
  <si>
    <t>York</t>
  </si>
  <si>
    <t>GTA (sum of Toronto + 4 regions)</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</si>
  <si>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</si>
  <si>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</si>
  <si>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</si>
  <si>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</si>
  <si>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</si>
  <si>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</si>
  <si>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</si>
  <si>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</si>
  <si>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</si>
  <si>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</si>
  <si>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</si>
  <si>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</si>
  <si>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</si>
  <si>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</si>
  <si>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</si>
  <si>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</si>
  <si>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</si>
  <si>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</si>
  <si>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</si>
  <si>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</si>
  <si>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</si>
  <si>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t>*1891</t>
  </si>
  <si>
    <t>*Includes confirmed and probable cases</t>
  </si>
  <si>
    <t>*2065</t>
  </si>
  <si>
    <t>*2225</t>
  </si>
  <si>
    <t>^212</t>
  </si>
  <si>
    <t>^824</t>
  </si>
  <si>
    <t>^765</t>
  </si>
  <si>
    <t>^697</t>
  </si>
  <si>
    <t>^679</t>
  </si>
  <si>
    <t>^656</t>
  </si>
  <si>
    <t>^604</t>
  </si>
  <si>
    <t>^558</t>
  </si>
  <si>
    <t>^523</t>
  </si>
  <si>
    <t>^464</t>
  </si>
  <si>
    <t>^452</t>
  </si>
  <si>
    <t>^431</t>
  </si>
  <si>
    <t>^407</t>
  </si>
  <si>
    <t>^347</t>
  </si>
  <si>
    <t>^325</t>
  </si>
  <si>
    <t>^319</t>
  </si>
  <si>
    <t>^293</t>
  </si>
  <si>
    <t>^235</t>
  </si>
  <si>
    <t>^225</t>
  </si>
  <si>
    <r>
      <rPr>
        <b/>
        <sz val="11"/>
        <color rgb="FF000000"/>
        <rFont val="Calibri"/>
        <family val="2"/>
      </rPr>
      <t xml:space="preserve">Note: </t>
    </r>
    <r>
      <rPr>
        <sz val="11"/>
        <color rgb="FF000000"/>
        <rFont val="Calibri"/>
        <family val="2"/>
        <charset val="1"/>
      </rPr>
      <t>All data, unless otherwise specified, are based on reported date of confirmed cases</t>
    </r>
  </si>
  <si>
    <t>^Cases reported based on accurate episode date</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</si>
  <si>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</si>
  <si>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</si>
  <si>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</si>
  <si>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^883</t>
  </si>
  <si>
    <t>Yiu K, Wang L, Mishra S. COVID-19 GTA cumulative time series. Available at: https://github.com/mishra-lab/covid-GTA-surge-planning/blob/master/data/Time_series_COVID-19_GTA_github.xlsx. [Access date].</t>
  </si>
  <si>
    <t>^905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</si>
</sst>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10">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8"/>
        <bgColor rgb="FF7C7C7C"/>
      </patternFill>
    </fill>
    <fill>
      <patternFill patternType="solid">
        <fgColor theme="9" tint="0.59999389629810485"/>
        <bgColor indexed="64"/>
      </patternFill>
    </fill>
  </fills>
  <borders count="1">
    <border>
      <left/>
      <right/>
      <top/>
      <bottom/>
      <diagonal/>
    </border>
  </borders>
  <cellStyleXfs count="2">
    <xf numFmtId="0" fontId="0" fillId="0" borderId="0"/>
    <xf numFmtId="0" fontId="4" fillId="0" borderId="0"/>
  </cellStyleXfs>
  <cellXfs count="23">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5" fillId="0" borderId="0" xfId="0" applyFont="1"/>
    <xf numFmtId="0" fontId="4" fillId="0" borderId="0" xfId="1"/>
    <xf numFmtId="0" fontId="4" fillId="6" borderId="0" xfId="1" applyFill="1"/>
    <xf numFmtId="0" fontId="4" fillId="7" borderId="0" xfId="1" applyFill="1"/>
    <xf numFmtId="0" fontId="0" fillId="8" borderId="0" xfId="0" applyFill="1" applyAlignment="1">
      <alignment horizontal="right"/>
    </xf>
    <xf numFmtId="0" fontId="0" fillId="7" borderId="0" xfId="0" applyFill="1" applyAlignment="1">
      <alignment horizontal="right"/>
    </xf>
    <xf numFmtId="0" fontId="0" fillId="7" borderId="0" xfId="0" applyFill="1"/>
    <xf numFmtId="0" fontId="3" fillId="7" borderId="0" xfId="1" applyFont="1" applyFill="1" applyAlignment="1">
      <alignment horizontal="right"/>
    </xf>
    <xf numFmtId="0" fontId="7" fillId="0" borderId="0" xfId="0" applyFont="1" applyAlignment="1">
      <alignment wrapText="1"/>
    </xf>
    <xf numFmtId="0" fontId="3" fillId="7" borderId="0" xfId="0" applyFont="1" applyFill="1"/>
    <xf numFmtId="0" fontId="7" fillId="9" borderId="0" xfId="0" applyFont="1" applyFill="1" applyAlignment="1">
      <alignment wrapText="1"/>
    </xf>
    <xf numFmtId="0" fontId="7" fillId="0" borderId="0" xfId="0" applyFont="1"/>
    <xf numFmtId="0" fontId="2" fillId="7" borderId="0" xfId="1" applyFont="1" applyFill="1" applyAlignment="1">
      <alignment horizontal="right"/>
    </xf>
    <xf numFmtId="0" fontId="0" fillId="9" borderId="0" xfId="0" applyFill="1"/>
    <xf numFmtId="0" fontId="1" fillId="7" borderId="0" xfId="1" applyFont="1" applyFill="1" applyAlignment="1">
      <alignment horizontal="right"/>
    </xf>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4"/>
  <sheetViews>
    <sheetView tabSelected="1" zoomScale="80" zoomScaleNormal="80" workbookViewId="0">
      <pane xSplit="1" ySplit="1" topLeftCell="CC2" activePane="bottomRight" state="frozen"/>
      <selection pane="topRight" activeCell="BN1" sqref="BN1"/>
      <selection pane="bottomLeft" activeCell="A2" sqref="A2"/>
      <selection pane="bottomRight" activeCell="CF13" sqref="CF13"/>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21">
        <v>14</v>
      </c>
      <c r="AS2" s="21">
        <v>19</v>
      </c>
      <c r="AT2" s="21">
        <v>22</v>
      </c>
      <c r="AU2" s="21">
        <v>30</v>
      </c>
      <c r="AV2" s="21">
        <v>51</v>
      </c>
      <c r="AW2" s="21">
        <v>65</v>
      </c>
      <c r="AX2" s="21">
        <v>76</v>
      </c>
      <c r="AY2" s="21">
        <v>79</v>
      </c>
      <c r="AZ2" s="21">
        <v>89</v>
      </c>
      <c r="BA2" s="21">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12" t="s">
        <v>28</v>
      </c>
      <c r="CA2" s="13" t="s">
        <v>30</v>
      </c>
      <c r="CB2" s="13" t="s">
        <v>31</v>
      </c>
      <c r="CC2" s="13">
        <v>2088</v>
      </c>
      <c r="CD2" s="14">
        <v>2257</v>
      </c>
      <c r="CE2" s="14">
        <v>2369</v>
      </c>
      <c r="CF2" s="13">
        <v>2559</v>
      </c>
    </row>
    <row r="3" spans="1:231" x14ac:dyDescent="0.3">
      <c r="AP3" s="6"/>
      <c r="AQ3" s="6"/>
      <c r="AR3" s="6"/>
      <c r="AS3" s="6"/>
      <c r="AT3" s="6"/>
      <c r="AU3" s="6"/>
      <c r="AV3" s="6"/>
      <c r="AW3" s="6"/>
      <c r="AX3" s="6"/>
      <c r="AY3" s="6"/>
      <c r="AZ3" s="6"/>
      <c r="BA3" s="6"/>
      <c r="BB3" s="6"/>
      <c r="BC3" s="6"/>
      <c r="BD3" s="6"/>
      <c r="BE3" s="6"/>
      <c r="BF3" s="6"/>
      <c r="BG3" s="6"/>
      <c r="BH3" s="6"/>
      <c r="BI3" s="6"/>
      <c r="BJ3" s="6"/>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row>
    <row r="5" spans="1:231" x14ac:dyDescent="0.3">
      <c r="BP5" s="6"/>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row>
    <row r="7" spans="1:231" x14ac:dyDescent="0.3">
      <c r="BP7" s="6"/>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row>
    <row r="9" spans="1:231" x14ac:dyDescent="0.3">
      <c r="BP9" s="6"/>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4">
        <v>1</v>
      </c>
      <c r="AJ10" s="14">
        <v>3</v>
      </c>
      <c r="AK10" s="14">
        <v>6</v>
      </c>
      <c r="AL10" s="14">
        <v>6</v>
      </c>
      <c r="AM10" s="14">
        <v>6</v>
      </c>
      <c r="AN10" s="14">
        <v>6</v>
      </c>
      <c r="AO10" s="14">
        <v>6</v>
      </c>
      <c r="AP10" s="14">
        <v>6</v>
      </c>
      <c r="AQ10" s="14">
        <v>7</v>
      </c>
      <c r="AR10" s="14">
        <v>7</v>
      </c>
      <c r="AS10" s="14">
        <v>7</v>
      </c>
      <c r="AT10" s="14">
        <v>8</v>
      </c>
      <c r="AU10" s="14">
        <v>9</v>
      </c>
      <c r="AV10" s="14">
        <v>9</v>
      </c>
      <c r="AW10" s="14">
        <v>11</v>
      </c>
      <c r="AX10" s="14">
        <v>11</v>
      </c>
      <c r="AY10" s="14">
        <v>16</v>
      </c>
      <c r="AZ10" s="14">
        <v>20</v>
      </c>
      <c r="BA10" s="14">
        <v>27</v>
      </c>
      <c r="BB10" s="14">
        <v>28</v>
      </c>
      <c r="BC10" s="14">
        <v>32</v>
      </c>
      <c r="BD10" s="14">
        <v>36</v>
      </c>
      <c r="BE10" s="17">
        <v>43</v>
      </c>
      <c r="BF10" s="14">
        <v>48</v>
      </c>
      <c r="BG10" s="14">
        <v>54</v>
      </c>
      <c r="BH10" s="14">
        <v>59</v>
      </c>
      <c r="BI10" s="14">
        <v>97</v>
      </c>
      <c r="BJ10" s="14">
        <v>110</v>
      </c>
      <c r="BK10" s="11">
        <v>185</v>
      </c>
      <c r="BL10" s="15" t="s">
        <v>32</v>
      </c>
      <c r="BM10" s="15" t="s">
        <v>50</v>
      </c>
      <c r="BN10" s="15" t="s">
        <v>49</v>
      </c>
      <c r="BO10" s="15" t="s">
        <v>48</v>
      </c>
      <c r="BP10" s="15" t="s">
        <v>47</v>
      </c>
      <c r="BQ10" s="15" t="s">
        <v>46</v>
      </c>
      <c r="BR10" s="15" t="s">
        <v>45</v>
      </c>
      <c r="BS10" s="15" t="s">
        <v>44</v>
      </c>
      <c r="BT10" s="15" t="s">
        <v>43</v>
      </c>
      <c r="BU10" s="15" t="s">
        <v>42</v>
      </c>
      <c r="BV10" s="15" t="s">
        <v>41</v>
      </c>
      <c r="BW10" s="15" t="s">
        <v>40</v>
      </c>
      <c r="BX10" s="15" t="s">
        <v>39</v>
      </c>
      <c r="BY10" s="15" t="s">
        <v>38</v>
      </c>
      <c r="BZ10" s="15" t="s">
        <v>37</v>
      </c>
      <c r="CA10" s="15" t="s">
        <v>36</v>
      </c>
      <c r="CB10" s="15" t="s">
        <v>35</v>
      </c>
      <c r="CC10" s="15" t="s">
        <v>34</v>
      </c>
      <c r="CD10" s="15" t="s">
        <v>33</v>
      </c>
      <c r="CE10" s="20" t="s">
        <v>56</v>
      </c>
      <c r="CF10" s="22" t="s">
        <v>58</v>
      </c>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2" spans="1:231" x14ac:dyDescent="0.3">
      <c r="A12" t="s">
        <v>6</v>
      </c>
      <c r="B12">
        <f t="shared" ref="B12:AG12" si="0">B2+B4+B6+B8+B10</f>
        <v>1</v>
      </c>
      <c r="C12">
        <f t="shared" si="0"/>
        <v>1</v>
      </c>
      <c r="D12">
        <f t="shared" si="0"/>
        <v>2</v>
      </c>
      <c r="E12">
        <f t="shared" si="0"/>
        <v>2</v>
      </c>
      <c r="F12">
        <f t="shared" si="0"/>
        <v>2</v>
      </c>
      <c r="G12">
        <f t="shared" si="0"/>
        <v>2</v>
      </c>
      <c r="H12">
        <f t="shared" si="0"/>
        <v>2</v>
      </c>
      <c r="I12">
        <f t="shared" si="0"/>
        <v>2</v>
      </c>
      <c r="J12">
        <f t="shared" si="0"/>
        <v>2</v>
      </c>
      <c r="K12">
        <f t="shared" si="0"/>
        <v>2</v>
      </c>
      <c r="L12">
        <f t="shared" si="0"/>
        <v>2</v>
      </c>
      <c r="M12">
        <f t="shared" si="0"/>
        <v>2</v>
      </c>
      <c r="N12">
        <f t="shared" si="0"/>
        <v>2</v>
      </c>
      <c r="O12">
        <f t="shared" si="0"/>
        <v>2</v>
      </c>
      <c r="P12">
        <f t="shared" si="0"/>
        <v>2</v>
      </c>
      <c r="Q12">
        <f t="shared" si="0"/>
        <v>2</v>
      </c>
      <c r="R12">
        <f t="shared" si="0"/>
        <v>2</v>
      </c>
      <c r="S12">
        <f t="shared" si="0"/>
        <v>2</v>
      </c>
      <c r="T12">
        <f t="shared" si="0"/>
        <v>2</v>
      </c>
      <c r="U12">
        <f t="shared" si="0"/>
        <v>2</v>
      </c>
      <c r="V12">
        <f t="shared" si="0"/>
        <v>2</v>
      </c>
      <c r="W12">
        <f t="shared" si="0"/>
        <v>2</v>
      </c>
      <c r="X12">
        <f t="shared" si="0"/>
        <v>2</v>
      </c>
      <c r="Y12">
        <f t="shared" si="0"/>
        <v>2</v>
      </c>
      <c r="Z12">
        <f t="shared" si="0"/>
        <v>2</v>
      </c>
      <c r="AA12">
        <f t="shared" si="0"/>
        <v>2</v>
      </c>
      <c r="AB12">
        <f t="shared" si="0"/>
        <v>2</v>
      </c>
      <c r="AC12">
        <f t="shared" si="0"/>
        <v>2</v>
      </c>
      <c r="AD12">
        <f t="shared" si="0"/>
        <v>2</v>
      </c>
      <c r="AE12">
        <f t="shared" si="0"/>
        <v>3</v>
      </c>
      <c r="AF12">
        <f t="shared" si="0"/>
        <v>3</v>
      </c>
      <c r="AG12">
        <f t="shared" si="0"/>
        <v>3</v>
      </c>
      <c r="AH12">
        <f t="shared" ref="AH12:BK12" si="1">AH2+AH4+AH6+AH8+AH10</f>
        <v>4</v>
      </c>
      <c r="AI12">
        <f t="shared" si="1"/>
        <v>6</v>
      </c>
      <c r="AJ12">
        <f t="shared" si="1"/>
        <v>10</v>
      </c>
      <c r="AK12">
        <f t="shared" si="1"/>
        <v>15</v>
      </c>
      <c r="AL12">
        <f t="shared" si="1"/>
        <v>16</v>
      </c>
      <c r="AM12">
        <f t="shared" si="1"/>
        <v>16</v>
      </c>
      <c r="AN12">
        <f t="shared" si="1"/>
        <v>19</v>
      </c>
      <c r="AO12">
        <f t="shared" si="1"/>
        <v>19</v>
      </c>
      <c r="AP12">
        <f t="shared" si="1"/>
        <v>21</v>
      </c>
      <c r="AQ12">
        <f t="shared" si="1"/>
        <v>25</v>
      </c>
      <c r="AR12">
        <f t="shared" si="1"/>
        <v>25</v>
      </c>
      <c r="AS12">
        <f t="shared" si="1"/>
        <v>31</v>
      </c>
      <c r="AT12">
        <f t="shared" si="1"/>
        <v>36</v>
      </c>
      <c r="AU12">
        <f t="shared" si="1"/>
        <v>45</v>
      </c>
      <c r="AV12">
        <f t="shared" si="1"/>
        <v>67</v>
      </c>
      <c r="AW12">
        <f t="shared" si="1"/>
        <v>87</v>
      </c>
      <c r="AX12">
        <f t="shared" si="1"/>
        <v>105</v>
      </c>
      <c r="AY12">
        <f t="shared" si="1"/>
        <v>117</v>
      </c>
      <c r="AZ12">
        <f t="shared" si="1"/>
        <v>137</v>
      </c>
      <c r="BA12">
        <f t="shared" si="1"/>
        <v>151</v>
      </c>
      <c r="BB12">
        <f t="shared" si="1"/>
        <v>172</v>
      </c>
      <c r="BC12">
        <f t="shared" si="1"/>
        <v>192</v>
      </c>
      <c r="BD12">
        <f t="shared" si="1"/>
        <v>219</v>
      </c>
      <c r="BE12">
        <f t="shared" si="1"/>
        <v>266</v>
      </c>
      <c r="BF12">
        <f t="shared" si="1"/>
        <v>312</v>
      </c>
      <c r="BG12">
        <f t="shared" si="1"/>
        <v>349</v>
      </c>
      <c r="BH12">
        <f t="shared" si="1"/>
        <v>387</v>
      </c>
      <c r="BI12">
        <f t="shared" si="1"/>
        <v>476</v>
      </c>
      <c r="BJ12">
        <f t="shared" si="1"/>
        <v>559</v>
      </c>
      <c r="BK12">
        <f t="shared" si="1"/>
        <v>669</v>
      </c>
      <c r="BL12">
        <f>BL2+BL4+BL6+BL8+212</f>
        <v>871</v>
      </c>
      <c r="BM12">
        <f>BM2+BM4+BM6+BM8+225</f>
        <v>998</v>
      </c>
      <c r="BN12">
        <f>BN2+BN4+BN6+BN8+235</f>
        <v>1080</v>
      </c>
      <c r="BO12">
        <f>BO2+BO4+BO6+BO8+293</f>
        <v>1235</v>
      </c>
      <c r="BP12">
        <f>BP2+BP4+BP6+BP8+319</f>
        <v>1394</v>
      </c>
      <c r="BQ12" s="6">
        <f>BQ2+BQ4+BQ6+BQ8+325</f>
        <v>1511</v>
      </c>
      <c r="BR12" s="6">
        <f>BR2+BR4+BR6+BR8+347</f>
        <v>1690</v>
      </c>
      <c r="BS12" s="6">
        <f>BS2+BS4+BS6+BS8+407</f>
        <v>1914</v>
      </c>
      <c r="BT12" s="6">
        <f>BT2+BT4+BT6+BT8+431</f>
        <v>2054</v>
      </c>
      <c r="BU12" s="6">
        <f>BU2+BU4+BU6+BU8+452</f>
        <v>2337</v>
      </c>
      <c r="BV12" s="6">
        <f>BV2+BV4+BV6+BV8+464</f>
        <v>2497</v>
      </c>
      <c r="BW12" s="6">
        <f>BW2+BW4+BW6+BW8+523</f>
        <v>2808</v>
      </c>
      <c r="BX12" s="6">
        <f>BX2+BX4+BX6+BX8+558</f>
        <v>3079</v>
      </c>
      <c r="BY12" s="6">
        <f>BY2+BY4+BY6+BY8+604</f>
        <v>3458</v>
      </c>
      <c r="BZ12">
        <f>1891+SUM(BZ4:BZ8)+656</f>
        <v>3958</v>
      </c>
      <c r="CA12">
        <f>2065+CA4+CA6+CA8+679</f>
        <v>4235</v>
      </c>
      <c r="CB12">
        <f>2225+CB4+CB6+CB8+697</f>
        <v>4510</v>
      </c>
      <c r="CC12">
        <f>CC2+CC4+CC6+CC8+765</f>
        <v>4538</v>
      </c>
      <c r="CD12">
        <f>CD2+CD4+CD6+CD8+824</f>
        <v>4921</v>
      </c>
      <c r="CE12">
        <f>CE2+CE4+CE6+CE8+883</f>
        <v>5208</v>
      </c>
      <c r="CF12">
        <f>CF2+CF4+CF6+CF8+905</f>
        <v>5529</v>
      </c>
    </row>
    <row r="14" spans="1:231" x14ac:dyDescent="0.3">
      <c r="A14" s="8" t="s">
        <v>7</v>
      </c>
    </row>
    <row r="15" spans="1:231" x14ac:dyDescent="0.3">
      <c r="A15" s="4" t="s">
        <v>8</v>
      </c>
    </row>
    <row r="16" spans="1:231" x14ac:dyDescent="0.3">
      <c r="A16" s="3" t="s">
        <v>9</v>
      </c>
    </row>
    <row r="17" spans="1:1" x14ac:dyDescent="0.3">
      <c r="A17" s="5" t="s">
        <v>10</v>
      </c>
    </row>
    <row r="18" spans="1:1" x14ac:dyDescent="0.3">
      <c r="A18" s="7" t="s">
        <v>11</v>
      </c>
    </row>
    <row r="20" spans="1:1" s="6" customFormat="1" ht="28.8" x14ac:dyDescent="0.3">
      <c r="A20" s="16" t="s">
        <v>51</v>
      </c>
    </row>
    <row r="21" spans="1:1" x14ac:dyDescent="0.3">
      <c r="A21" t="s">
        <v>29</v>
      </c>
    </row>
    <row r="22" spans="1:1" x14ac:dyDescent="0.3">
      <c r="A22" t="s">
        <v>52</v>
      </c>
    </row>
    <row r="24" spans="1:1" ht="228" customHeight="1" x14ac:dyDescent="0.3">
      <c r="A24" s="18" t="s">
        <v>55</v>
      </c>
    </row>
  </sheetData>
  <pageMargins left="0.7" right="0.7" top="0.75" bottom="0.75" header="0.3" footer="0.51180555555555496"/>
  <pageSetup firstPageNumber="0" orientation="portrait" horizontalDpi="300" verticalDpi="300"/>
  <headerFooter>
    <oddHeader>&amp;CDRAFT]</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12</v>
      </c>
    </row>
    <row r="2" spans="1:2" x14ac:dyDescent="0.3">
      <c r="A2" s="4" t="s">
        <v>8</v>
      </c>
    </row>
    <row r="3" spans="1:2" x14ac:dyDescent="0.3">
      <c r="A3" t="s">
        <v>13</v>
      </c>
      <c r="B3" t="s">
        <v>14</v>
      </c>
    </row>
    <row r="4" spans="1:2" x14ac:dyDescent="0.3">
      <c r="B4" t="s">
        <v>15</v>
      </c>
    </row>
    <row r="5" spans="1:2" s="6" customFormat="1" x14ac:dyDescent="0.3">
      <c r="B5" s="19" t="s">
        <v>53</v>
      </c>
    </row>
    <row r="7" spans="1:2" x14ac:dyDescent="0.3">
      <c r="A7" t="s">
        <v>16</v>
      </c>
      <c r="B7" t="s">
        <v>17</v>
      </c>
    </row>
    <row r="9" spans="1:2" x14ac:dyDescent="0.3">
      <c r="A9" t="s">
        <v>18</v>
      </c>
      <c r="B9" t="s">
        <v>19</v>
      </c>
    </row>
    <row r="11" spans="1:2" x14ac:dyDescent="0.3">
      <c r="A11" t="s">
        <v>20</v>
      </c>
      <c r="B11" t="s">
        <v>21</v>
      </c>
    </row>
    <row r="13" spans="1:2" x14ac:dyDescent="0.3">
      <c r="A13" t="s">
        <v>22</v>
      </c>
      <c r="B13" t="s">
        <v>23</v>
      </c>
    </row>
    <row r="15" spans="1:2" x14ac:dyDescent="0.3">
      <c r="A15" s="3" t="s">
        <v>9</v>
      </c>
    </row>
    <row r="16" spans="1:2" x14ac:dyDescent="0.3">
      <c r="A16" t="s">
        <v>24</v>
      </c>
      <c r="B16" t="s">
        <v>25</v>
      </c>
    </row>
    <row r="18" spans="1:2" x14ac:dyDescent="0.3">
      <c r="A18" t="s">
        <v>26</v>
      </c>
      <c r="B18" t="s">
        <v>54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27</v>
      </c>
    </row>
    <row r="2" spans="1:1" x14ac:dyDescent="0.3">
      <c r="A2" t="s">
        <v>57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2020-04-16T21:31:28Z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