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0" windowWidth="19890" windowHeight="8370" activeTab="5"/>
  </bookViews>
  <sheets>
    <sheet name="Table3To7" sheetId="1" r:id="rId1"/>
    <sheet name="Sheet2" sheetId="2" state="hidden" r:id="rId2"/>
    <sheet name="Sheet3" sheetId="3" state="hidden" r:id="rId3"/>
    <sheet name="Table8ISD" sheetId="4" r:id="rId4"/>
    <sheet name="Table9TDSTCS" sheetId="5" r:id="rId5"/>
    <sheet name="Table10Adv" sheetId="6" r:id="rId6"/>
    <sheet name="TablePur11" sheetId="7" r:id="rId7"/>
    <sheet name="TableDropDown" sheetId="8" r:id="rId8"/>
  </sheets>
  <externalReferences>
    <externalReference r:id="rId9"/>
    <externalReference r:id="rId10"/>
  </externalReferences>
  <definedNames>
    <definedName name="a">[1]Sheet1!$CN$33:$CN$34</definedName>
    <definedName name="Comp_nillDdl">Table3To7!#REF!</definedName>
    <definedName name="DDL_AdvPaid">TableDropDown!$D$1:$D$2</definedName>
    <definedName name="DDL_AdvPaidAdjust1">[2]TableDropDown!$D$1:$D$8</definedName>
    <definedName name="DDL_BILLType">TableDropDown!$P$1:$P$2</definedName>
    <definedName name="DDL_Debit_Not">Table3To7!$BY$51:$BY$52</definedName>
    <definedName name="DDL_DebitNote">TableDropDown!$M$1:$M$4</definedName>
    <definedName name="DDL_DescRevOfITC">TableDropDown!$R$1:$R$8</definedName>
    <definedName name="ddl_DocType">Table3To7!$BY$60:$BY$72</definedName>
    <definedName name="DDL_GoodServiceInd1">[2]TableDropDown!$E$1:$E$2</definedName>
    <definedName name="DDL_GoodsServices">TableDropDown!$G$1:$G$3</definedName>
    <definedName name="DDL_InfoMonth1">[2]TableDropDown!$C$1:$C$8</definedName>
    <definedName name="DDL_Infoperiod">TableDropDown!$Q$1:$Q$2</definedName>
    <definedName name="DDL_Invoice">Table3To7!$BY$48:$BY$49</definedName>
    <definedName name="DDL_ITC">TableDropDown!$J$1:$J$4</definedName>
    <definedName name="DDL_Month">TableDropDown!$N$1:$N$12</definedName>
    <definedName name="DDL_MOnthInfo">TableDropDown!$C$1:$C$2</definedName>
    <definedName name="DDL_NillComo">TableDropDown!$L$1:$L$7</definedName>
    <definedName name="DDL_OverSeas">Table3To7!#REF!</definedName>
    <definedName name="DDL_OverSEZ">TableDropDown!#REF!</definedName>
    <definedName name="DDL_Purchase">Table3To7!$BY$55:$BY$56</definedName>
    <definedName name="DDL_TDS">Table3To7!$BY$44:$BY$45</definedName>
    <definedName name="DDL_TDSTCS">TableDropDown!$B$1:$B$2</definedName>
    <definedName name="DDL_Unit">TableDropDown!#REF!</definedName>
    <definedName name="DDL_Year">TableDropDown!$O$1:$O$7</definedName>
    <definedName name="Ddl_YesNo">Table3To7!$BZ$54:$BZ$55</definedName>
    <definedName name="ddlDocTYpe">TableDropDown!$F$1:$F$12</definedName>
    <definedName name="ddlOverSez">TableDropDown!$K$1:$K$3</definedName>
    <definedName name="DDLUnit1">TableDropDown!$H$1:$H$12</definedName>
    <definedName name="debitNoteddl">Table3To7!$BY$51:$BY$54</definedName>
    <definedName name="DocDDL">TableDropDown!$F$1:$F$13</definedName>
    <definedName name="Goods">Table3To7!$BY$27:$BY$28</definedName>
    <definedName name="Input">Table3To7!$BZ$70:$CA$72</definedName>
    <definedName name="Input_Services">Table3To7!$BZ$58:$BZ$59</definedName>
    <definedName name="ISDInvoiceCreditNote1">TableDropDown!$A$1:$A$2</definedName>
    <definedName name="itcdesc">Table3To7!$BZ$70:$BZ$72</definedName>
    <definedName name="Nil_Rate">Table3To7!$BZ$68:$BZ$68</definedName>
    <definedName name="Select_Month">Table3To7!$BZ$11:$BZ$43</definedName>
    <definedName name="Select_Year">Table3To7!$BZ$45:$BZ$52</definedName>
    <definedName name="Tax_Rate">Table3To7!$BZ$68:$BZ$68</definedName>
    <definedName name="Unit">Table3To7!$CA$11:$CA$35</definedName>
    <definedName name="Yes">Table3To7!#REF!</definedName>
    <definedName name="YesNo_DDL">TableDropDown!$I$1:$I$2</definedName>
  </definedNames>
  <calcPr calcId="124519"/>
</workbook>
</file>

<file path=xl/calcChain.xml><?xml version="1.0" encoding="utf-8"?>
<calcChain xmlns="http://schemas.openxmlformats.org/spreadsheetml/2006/main">
  <c r="A5" i="6"/>
  <c r="A6" s="1"/>
  <c r="A7" s="1"/>
  <c r="A8" s="1"/>
  <c r="A9" s="1"/>
  <c r="A4"/>
  <c r="Q8"/>
  <c r="S9"/>
  <c r="R9"/>
  <c r="S7"/>
  <c r="R7"/>
  <c r="S6"/>
  <c r="R6"/>
  <c r="Q5"/>
  <c r="S3"/>
  <c r="R3"/>
  <c r="S2"/>
  <c r="R2"/>
  <c r="Q4"/>
  <c r="N9"/>
  <c r="N8"/>
  <c r="N7"/>
  <c r="N6"/>
  <c r="N5"/>
  <c r="N4"/>
  <c r="N3"/>
  <c r="N2"/>
  <c r="H8"/>
  <c r="H9" s="1"/>
  <c r="H7"/>
  <c r="J8" i="5" l="1"/>
  <c r="I8"/>
  <c r="H9"/>
  <c r="J7"/>
  <c r="I7"/>
  <c r="H6"/>
  <c r="J5"/>
  <c r="I5"/>
  <c r="H4"/>
  <c r="E5"/>
  <c r="E6" s="1"/>
  <c r="E4"/>
  <c r="J3"/>
  <c r="I3"/>
  <c r="G5"/>
  <c r="G4"/>
  <c r="G3"/>
  <c r="H2"/>
  <c r="G2"/>
  <c r="A6"/>
  <c r="A7" s="1"/>
  <c r="A8" s="1"/>
  <c r="A5"/>
  <c r="A4"/>
  <c r="O6" i="4"/>
  <c r="N6"/>
  <c r="M6"/>
  <c r="O5"/>
  <c r="L5"/>
  <c r="O4"/>
  <c r="N4"/>
  <c r="M4"/>
  <c r="L3"/>
  <c r="M3"/>
  <c r="N3"/>
  <c r="O3"/>
  <c r="O2"/>
  <c r="N2"/>
  <c r="M2"/>
  <c r="L2"/>
  <c r="E4"/>
  <c r="E5" s="1"/>
  <c r="E6" s="1"/>
  <c r="E3"/>
  <c r="AO58" i="1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AO5"/>
  <c r="AO4"/>
  <c r="AO3"/>
  <c r="AO2"/>
  <c r="G6" i="5" l="1"/>
  <c r="E7"/>
  <c r="A47" i="1"/>
  <c r="Z44"/>
  <c r="Y44"/>
  <c r="O44"/>
  <c r="X44" s="1"/>
  <c r="Z43"/>
  <c r="Y43"/>
  <c r="X43"/>
  <c r="Z42"/>
  <c r="Y42"/>
  <c r="O42"/>
  <c r="X42" s="1"/>
  <c r="Z41"/>
  <c r="Y41"/>
  <c r="Z40"/>
  <c r="Y40"/>
  <c r="Z39"/>
  <c r="Y39"/>
  <c r="Z38"/>
  <c r="Y38"/>
  <c r="Z37"/>
  <c r="Y37"/>
  <c r="Z36"/>
  <c r="Y36"/>
  <c r="X39"/>
  <c r="O40"/>
  <c r="X40" s="1"/>
  <c r="O38"/>
  <c r="X38" s="1"/>
  <c r="O37"/>
  <c r="X37" s="1"/>
  <c r="N41"/>
  <c r="O41" s="1"/>
  <c r="X41" s="1"/>
  <c r="G41"/>
  <c r="AK34"/>
  <c r="AK35" s="1"/>
  <c r="AK36" s="1"/>
  <c r="N33"/>
  <c r="N34" s="1"/>
  <c r="N35" s="1"/>
  <c r="N36" s="1"/>
  <c r="Z35"/>
  <c r="Y35"/>
  <c r="Z34"/>
  <c r="Y34"/>
  <c r="Z33"/>
  <c r="Y33"/>
  <c r="G33"/>
  <c r="G34" s="1"/>
  <c r="G35" s="1"/>
  <c r="G36" s="1"/>
  <c r="AG32"/>
  <c r="Z32"/>
  <c r="Y32"/>
  <c r="O32"/>
  <c r="X32" s="1"/>
  <c r="AH28"/>
  <c r="AH29" s="1"/>
  <c r="AH30" s="1"/>
  <c r="AH31" s="1"/>
  <c r="Z31"/>
  <c r="Y31"/>
  <c r="X31"/>
  <c r="Z30"/>
  <c r="Y30"/>
  <c r="Z29"/>
  <c r="Y29"/>
  <c r="Z28"/>
  <c r="Y28"/>
  <c r="X28"/>
  <c r="Z27"/>
  <c r="Y27"/>
  <c r="X27"/>
  <c r="Z26"/>
  <c r="Y26"/>
  <c r="Z25"/>
  <c r="Y25"/>
  <c r="Z24"/>
  <c r="Y24"/>
  <c r="Z23"/>
  <c r="Y23"/>
  <c r="Z22"/>
  <c r="Y22"/>
  <c r="Z21"/>
  <c r="Y21"/>
  <c r="Z20"/>
  <c r="Y20"/>
  <c r="Z19"/>
  <c r="Y19"/>
  <c r="Z18"/>
  <c r="Y18"/>
  <c r="Z17"/>
  <c r="Y17"/>
  <c r="G18"/>
  <c r="G19" s="1"/>
  <c r="G20" s="1"/>
  <c r="G21" s="1"/>
  <c r="AG22"/>
  <c r="G23"/>
  <c r="G24" s="1"/>
  <c r="G25" s="1"/>
  <c r="G26" s="1"/>
  <c r="O22"/>
  <c r="X22" s="1"/>
  <c r="N23"/>
  <c r="AG23" s="1"/>
  <c r="N18"/>
  <c r="N19" s="1"/>
  <c r="N20" s="1"/>
  <c r="O18"/>
  <c r="X18" s="1"/>
  <c r="O17"/>
  <c r="X17" s="1"/>
  <c r="O9"/>
  <c r="O7"/>
  <c r="X16"/>
  <c r="X15"/>
  <c r="Z14"/>
  <c r="Y14"/>
  <c r="X13"/>
  <c r="N12"/>
  <c r="O12" s="1"/>
  <c r="X12" s="1"/>
  <c r="A12"/>
  <c r="A13" s="1"/>
  <c r="A14" s="1"/>
  <c r="Z12"/>
  <c r="Y12"/>
  <c r="E12"/>
  <c r="X11"/>
  <c r="Q11"/>
  <c r="Z11" s="1"/>
  <c r="P11"/>
  <c r="Y11" s="1"/>
  <c r="Q10"/>
  <c r="P10"/>
  <c r="Z10"/>
  <c r="Y10"/>
  <c r="X10"/>
  <c r="Z9"/>
  <c r="Y9"/>
  <c r="X9"/>
  <c r="X8"/>
  <c r="Z7"/>
  <c r="Y7"/>
  <c r="X7"/>
  <c r="Q8"/>
  <c r="Z8" s="1"/>
  <c r="P8"/>
  <c r="Y8" s="1"/>
  <c r="Z6"/>
  <c r="Y6"/>
  <c r="X6"/>
  <c r="Z5"/>
  <c r="Y5"/>
  <c r="X5"/>
  <c r="Z4"/>
  <c r="Y4"/>
  <c r="Z3"/>
  <c r="Y3"/>
  <c r="X2"/>
  <c r="Z2"/>
  <c r="Y2"/>
  <c r="O4"/>
  <c r="X4" s="1"/>
  <c r="O3"/>
  <c r="X3" s="1"/>
  <c r="E11"/>
  <c r="E10"/>
  <c r="E9"/>
  <c r="E8"/>
  <c r="E7"/>
  <c r="E6"/>
  <c r="E5"/>
  <c r="E4"/>
  <c r="E3"/>
  <c r="E2"/>
  <c r="E8" i="5" l="1"/>
  <c r="G7"/>
  <c r="N24" i="1"/>
  <c r="N25" s="1"/>
  <c r="N26" s="1"/>
  <c r="O23"/>
  <c r="X23" s="1"/>
  <c r="AG34"/>
  <c r="O34"/>
  <c r="X34" s="1"/>
  <c r="O33"/>
  <c r="X33" s="1"/>
  <c r="AG33"/>
  <c r="O25"/>
  <c r="X25" s="1"/>
  <c r="AG24"/>
  <c r="AG26"/>
  <c r="O24"/>
  <c r="X24" s="1"/>
  <c r="AG25"/>
  <c r="N13"/>
  <c r="O20"/>
  <c r="X20" s="1"/>
  <c r="N21"/>
  <c r="O21" s="1"/>
  <c r="X21" s="1"/>
  <c r="O19"/>
  <c r="X19" s="1"/>
  <c r="A15"/>
  <c r="E14"/>
  <c r="E13"/>
  <c r="G8" i="5" l="1"/>
  <c r="E9"/>
  <c r="G9" s="1"/>
  <c r="O26" i="1"/>
  <c r="X26" s="1"/>
  <c r="N27"/>
  <c r="N28" s="1"/>
  <c r="N29" s="1"/>
  <c r="AG35"/>
  <c r="O35"/>
  <c r="X35" s="1"/>
  <c r="N14"/>
  <c r="Q13"/>
  <c r="Z13" s="1"/>
  <c r="P13"/>
  <c r="Y13" s="1"/>
  <c r="A16"/>
  <c r="E15"/>
  <c r="N30" l="1"/>
  <c r="O29"/>
  <c r="X29" s="1"/>
  <c r="AG36"/>
  <c r="O36"/>
  <c r="X36" s="1"/>
  <c r="N15"/>
  <c r="O14"/>
  <c r="X14" s="1"/>
  <c r="E16"/>
  <c r="A17"/>
  <c r="N31" l="1"/>
  <c r="O30"/>
  <c r="X30" s="1"/>
  <c r="N16"/>
  <c r="P15"/>
  <c r="Y15" s="1"/>
  <c r="Q15"/>
  <c r="Z15" s="1"/>
  <c r="E17"/>
  <c r="A18"/>
  <c r="A19" l="1"/>
  <c r="E18"/>
  <c r="P16"/>
  <c r="Y16" s="1"/>
  <c r="Q16"/>
  <c r="Z16" s="1"/>
  <c r="E19" l="1"/>
  <c r="A20"/>
  <c r="A21" l="1"/>
  <c r="A22" s="1"/>
  <c r="E20"/>
  <c r="A23" l="1"/>
  <c r="E22"/>
  <c r="E21"/>
  <c r="A24" l="1"/>
  <c r="E23"/>
  <c r="E24" l="1"/>
  <c r="A25"/>
  <c r="E25" l="1"/>
  <c r="A26"/>
  <c r="E26" l="1"/>
  <c r="A27"/>
  <c r="A28" l="1"/>
  <c r="A29" s="1"/>
  <c r="E27"/>
  <c r="A30" l="1"/>
  <c r="E29"/>
  <c r="E28"/>
  <c r="A31" l="1"/>
  <c r="E30"/>
  <c r="E31" l="1"/>
  <c r="A32"/>
  <c r="A33" l="1"/>
  <c r="E32"/>
  <c r="E33" l="1"/>
  <c r="A34"/>
  <c r="E34" l="1"/>
  <c r="A35"/>
  <c r="E35" l="1"/>
  <c r="A36"/>
  <c r="A37" s="1"/>
  <c r="E37" l="1"/>
  <c r="A38"/>
  <c r="E36"/>
  <c r="A39" l="1"/>
  <c r="E38"/>
  <c r="A40" l="1"/>
  <c r="E39"/>
  <c r="A41" l="1"/>
  <c r="E40"/>
  <c r="A42" l="1"/>
  <c r="E41"/>
  <c r="E42" l="1"/>
  <c r="A43"/>
  <c r="E43" l="1"/>
  <c r="A44"/>
  <c r="E44" l="1"/>
  <c r="A45"/>
  <c r="A46" s="1"/>
  <c r="E46" s="1"/>
  <c r="E45" l="1"/>
  <c r="A48" l="1"/>
  <c r="E47"/>
  <c r="A49" l="1"/>
  <c r="E48"/>
  <c r="A50" l="1"/>
  <c r="E49"/>
  <c r="A51" l="1"/>
  <c r="E50"/>
  <c r="A52" l="1"/>
  <c r="E51"/>
  <c r="A53" l="1"/>
  <c r="E52"/>
  <c r="A54" l="1"/>
  <c r="E53"/>
  <c r="E54" l="1"/>
  <c r="A55"/>
  <c r="A56" l="1"/>
  <c r="E55"/>
  <c r="A57" l="1"/>
  <c r="E56"/>
  <c r="A58" l="1"/>
  <c r="E58" s="1"/>
  <c r="E57"/>
</calcChain>
</file>

<file path=xl/sharedStrings.xml><?xml version="1.0" encoding="utf-8"?>
<sst xmlns="http://schemas.openxmlformats.org/spreadsheetml/2006/main" count="996" uniqueCount="197">
  <si>
    <t>LineNo</t>
  </si>
  <si>
    <t>DocType</t>
  </si>
  <si>
    <t>ClientGstIn</t>
  </si>
  <si>
    <t>PurchGstIn</t>
  </si>
  <si>
    <t>InvoiceNo</t>
  </si>
  <si>
    <t>InvoiceDate</t>
  </si>
  <si>
    <t>InvoiceValue</t>
  </si>
  <si>
    <t>GoodsServInd</t>
  </si>
  <si>
    <t>HsnSacCode</t>
  </si>
  <si>
    <t>HsnSacDesc</t>
  </si>
  <si>
    <t>Quantity</t>
  </si>
  <si>
    <t>Unit</t>
  </si>
  <si>
    <t>Rate</t>
  </si>
  <si>
    <t>TaxableVal</t>
  </si>
  <si>
    <t>IGstTax</t>
  </si>
  <si>
    <t>CGstTax</t>
  </si>
  <si>
    <t>SGstTax</t>
  </si>
  <si>
    <t>CessRate</t>
  </si>
  <si>
    <t>CessAmount</t>
  </si>
  <si>
    <t>PlaceOfSuplyStates</t>
  </si>
  <si>
    <t>PlaceOfSuplyName</t>
  </si>
  <si>
    <t>ITCInligibleInd</t>
  </si>
  <si>
    <t>ITCInligibleDesc</t>
  </si>
  <si>
    <t>ITCIGst</t>
  </si>
  <si>
    <t>ITCCGst</t>
  </si>
  <si>
    <t>ITCSGst</t>
  </si>
  <si>
    <t>ITCCess</t>
  </si>
  <si>
    <t>ReversechgInd</t>
  </si>
  <si>
    <t>ImportOfSerInd</t>
  </si>
  <si>
    <t>OverSeasSez</t>
  </si>
  <si>
    <t>BillEntryNo</t>
  </si>
  <si>
    <t>BillEntryDt</t>
  </si>
  <si>
    <t>BillEntryvalue</t>
  </si>
  <si>
    <t>OrignalInvoiceNo</t>
  </si>
  <si>
    <t>OrignalInvoiceDate</t>
  </si>
  <si>
    <t>OrignalGSIn</t>
  </si>
  <si>
    <t>OrignalBillEntNo</t>
  </si>
  <si>
    <t>OrignalBillEntDt</t>
  </si>
  <si>
    <t>OrignalBillEntGstin</t>
  </si>
  <si>
    <t>Stage</t>
  </si>
  <si>
    <t>Regular Purchase Invoice</t>
  </si>
  <si>
    <t>23AAAPO5542D1K5</t>
  </si>
  <si>
    <t>Goods</t>
  </si>
  <si>
    <t>PRINTER 12%</t>
  </si>
  <si>
    <t>NUMBER</t>
  </si>
  <si>
    <t>Madhya Pradesh</t>
  </si>
  <si>
    <t>Yes</t>
  </si>
  <si>
    <t>Input</t>
  </si>
  <si>
    <t>No</t>
  </si>
  <si>
    <t>NA</t>
  </si>
  <si>
    <t>LAPTOP 18%</t>
  </si>
  <si>
    <t>23AAAPO1242P1Z4</t>
  </si>
  <si>
    <t>Services</t>
  </si>
  <si>
    <t>PROCESSING RECEIPT</t>
  </si>
  <si>
    <t>08KKKPO5589T1Z3</t>
  </si>
  <si>
    <t>Rajasthan</t>
  </si>
  <si>
    <t>ChhatisGarh</t>
  </si>
  <si>
    <t>Goods Received From Overseas of Sez</t>
  </si>
  <si>
    <t>23AAALL3355A0A1</t>
  </si>
  <si>
    <t>Received For Sez</t>
  </si>
  <si>
    <t>1234567100001</t>
  </si>
  <si>
    <t>5b</t>
  </si>
  <si>
    <t>1234567100002</t>
  </si>
  <si>
    <t>Amd Regular Invoice</t>
  </si>
  <si>
    <t>6A</t>
  </si>
  <si>
    <t>Debit Note</t>
  </si>
  <si>
    <t>Credit Note</t>
  </si>
  <si>
    <t>Amd Credit Note</t>
  </si>
  <si>
    <t>Amd Debit Note</t>
  </si>
  <si>
    <t>Composition Taxable Person</t>
  </si>
  <si>
    <t>7A</t>
  </si>
  <si>
    <t>23KKKPO5589T1Z3</t>
  </si>
  <si>
    <t>Exempt Supply</t>
  </si>
  <si>
    <t>NILRATED</t>
  </si>
  <si>
    <t>Nill Rated Supply</t>
  </si>
  <si>
    <t>EXEMPTED</t>
  </si>
  <si>
    <t>Non GST Supply</t>
  </si>
  <si>
    <t>NONGST</t>
  </si>
  <si>
    <t>ClientGSTNNO</t>
  </si>
  <si>
    <t>GSTINISD</t>
  </si>
  <si>
    <t>ISDINVOCreditNote</t>
  </si>
  <si>
    <t>ISDDocNo</t>
  </si>
  <si>
    <t>ISDDocDate</t>
  </si>
  <si>
    <t>ISDIGST</t>
  </si>
  <si>
    <t>ISDCGST</t>
  </si>
  <si>
    <t>ISDSGST</t>
  </si>
  <si>
    <t>ISDUT</t>
  </si>
  <si>
    <t>ISDCess</t>
  </si>
  <si>
    <t>EligITCIGST</t>
  </si>
  <si>
    <t>EligITCCGST</t>
  </si>
  <si>
    <t>EligITCSGST</t>
  </si>
  <si>
    <t>EligITCCess</t>
  </si>
  <si>
    <t>InelITCIGST</t>
  </si>
  <si>
    <t>InelITCCGST</t>
  </si>
  <si>
    <t>InelITCSGST</t>
  </si>
  <si>
    <t>InelITCCess</t>
  </si>
  <si>
    <t>ISD Invoice</t>
  </si>
  <si>
    <t>ISD Credit Note</t>
  </si>
  <si>
    <t>TDSTCS</t>
  </si>
  <si>
    <t>TDSTCSGSTIN</t>
  </si>
  <si>
    <t>GrossValue</t>
  </si>
  <si>
    <t>SalesReturn</t>
  </si>
  <si>
    <t>NetValue</t>
  </si>
  <si>
    <t>IGSTTax</t>
  </si>
  <si>
    <t>CGSTTax</t>
  </si>
  <si>
    <t>SGSTTax</t>
  </si>
  <si>
    <t>TDS</t>
  </si>
  <si>
    <t>23MANOJ4567G1z1</t>
  </si>
  <si>
    <t>TCS</t>
  </si>
  <si>
    <t>InfoMonth</t>
  </si>
  <si>
    <t>AdvPaidAdjust</t>
  </si>
  <si>
    <t>AdvGSTIN</t>
  </si>
  <si>
    <t>InvoDocNo</t>
  </si>
  <si>
    <t>GoodServiceInd</t>
  </si>
  <si>
    <t>HSNSACCode</t>
  </si>
  <si>
    <t>HSNSACDesc</t>
  </si>
  <si>
    <t>GrossAdvPaid</t>
  </si>
  <si>
    <t>TaxableValue</t>
  </si>
  <si>
    <t>PosStateCode</t>
  </si>
  <si>
    <t>PosStateDesc</t>
  </si>
  <si>
    <t>CessTax</t>
  </si>
  <si>
    <t>Current Month</t>
  </si>
  <si>
    <t>Advance Paid</t>
  </si>
  <si>
    <t>Amd Earlier Month</t>
  </si>
  <si>
    <t>Advance Adjusted</t>
  </si>
  <si>
    <t>DesRevOfITC</t>
  </si>
  <si>
    <t>InfoPeriods</t>
  </si>
  <si>
    <t>Tobeadded</t>
  </si>
  <si>
    <t>Cess</t>
  </si>
  <si>
    <t>(a) Amount in terms of rule 37(2)</t>
  </si>
  <si>
    <t>Current Tax Periods</t>
  </si>
  <si>
    <t>KILO GRAM</t>
  </si>
  <si>
    <t>ITC</t>
  </si>
  <si>
    <t>Tax Rate</t>
  </si>
  <si>
    <t>Jan</t>
  </si>
  <si>
    <t>Sales</t>
  </si>
  <si>
    <t>GRAM</t>
  </si>
  <si>
    <t>Input Services</t>
  </si>
  <si>
    <t>Imports</t>
  </si>
  <si>
    <t>Zero Rate</t>
  </si>
  <si>
    <t>Feb</t>
  </si>
  <si>
    <t>AMD Sales</t>
  </si>
  <si>
    <t>Amd Of Earlier Periods</t>
  </si>
  <si>
    <t>(b) Amount in terms of rule 39(1)(j)(ii)</t>
  </si>
  <si>
    <t>LITRE</t>
  </si>
  <si>
    <t>Capital Goods</t>
  </si>
  <si>
    <t>Nil Rate</t>
  </si>
  <si>
    <t>Amendments</t>
  </si>
  <si>
    <t>Mar</t>
  </si>
  <si>
    <t>(c) Amount in terms of rule 42(1)(m)</t>
  </si>
  <si>
    <t>MILI LITRE</t>
  </si>
  <si>
    <t>Exempted</t>
  </si>
  <si>
    <t>Regular Invoice</t>
  </si>
  <si>
    <t>Apr</t>
  </si>
  <si>
    <t>(d) Amount in terms of rule 43(1)(h)</t>
  </si>
  <si>
    <t>PIECE</t>
  </si>
  <si>
    <t>Non GST</t>
  </si>
  <si>
    <t>May</t>
  </si>
  <si>
    <t>(e) Amount in terms of rule 42(2)(a)</t>
  </si>
  <si>
    <t>DOZEN</t>
  </si>
  <si>
    <t>Composition</t>
  </si>
  <si>
    <t>June</t>
  </si>
  <si>
    <t>(f) Amount in terms of rule 42(2)(b)</t>
  </si>
  <si>
    <t>July</t>
  </si>
  <si>
    <t>(g) On account of amount paid subsequent to reversal of ITC</t>
  </si>
  <si>
    <t>BOX</t>
  </si>
  <si>
    <t>Aug</t>
  </si>
  <si>
    <t>(h) Any other liability (Specify)</t>
  </si>
  <si>
    <t>PACKET</t>
  </si>
  <si>
    <t>Sep</t>
  </si>
  <si>
    <t>SQUARE METER</t>
  </si>
  <si>
    <t>Oct</t>
  </si>
  <si>
    <t>Pieces</t>
  </si>
  <si>
    <t>Nov</t>
  </si>
  <si>
    <t>Amd Of Goods Received From Overseas And Sez Unit</t>
  </si>
  <si>
    <t>Dec</t>
  </si>
  <si>
    <t>23AAACO2349B1Z4</t>
  </si>
  <si>
    <t>4a</t>
  </si>
  <si>
    <t>4b</t>
  </si>
  <si>
    <t>4c</t>
  </si>
  <si>
    <t>5a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</si>
  <si>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</si>
  <si>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</si>
  <si>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</si>
  <si>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</si>
  <si>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</si>
  <si>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</si>
  <si>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</si>
  <si>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</si>
  <si>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</si>
  <si>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</si>
  <si>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6b</t>
  </si>
  <si>
    <t>6c</t>
  </si>
  <si>
    <t>6d</t>
  </si>
  <si>
    <t>aaa</t>
  </si>
  <si>
    <t>mp</t>
  </si>
  <si>
    <t>cg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</si>
</sst>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/>
    <xf numFmtId="0" fontId="1" fillId="0" borderId="0" xfId="1">
      <alignment vertical="center"/>
    </xf>
    <xf numFmtId="0" fontId="0" fillId="0" borderId="0" xfId="0" applyProtection="1">
      <protection locked="0"/>
    </xf>
    <xf numFmtId="0" fontId="1" fillId="0" borderId="0" xfId="2">
      <alignment vertical="center"/>
    </xf>
    <xf numFmtId="0" fontId="0" fillId="0" borderId="0" xfId="0" applyAlignment="1" applyProtection="1">
      <alignment horizontal="center"/>
      <protection locked="0"/>
    </xf>
    <xf numFmtId="0" fontId="0" fillId="0" borderId="0" xfId="2" applyFont="1" applyFill="1">
      <alignment vertical="center"/>
    </xf>
    <xf numFmtId="14" fontId="0" fillId="0" borderId="0" xfId="0" applyNumberFormat="1"/>
    <xf numFmtId="0" fontId="0" fillId="0" borderId="0" xfId="0" applyProtection="1"/>
    <xf numFmtId="0" fontId="0" fillId="0" borderId="0" xfId="0" applyFill="1" applyProtection="1">
      <protection locked="0"/>
    </xf>
    <xf numFmtId="0" fontId="0" fillId="0" borderId="0" xfId="0" applyFill="1" applyBorder="1"/>
    <xf numFmtId="0" fontId="0" fillId="0" borderId="0" xfId="0" applyFill="1" applyBorder="1" applyProtection="1">
      <protection locked="0"/>
    </xf>
    <xf numFmtId="14" fontId="0" fillId="0" borderId="0" xfId="0" applyNumberFormat="1" applyFill="1" applyBorder="1"/>
    <xf numFmtId="0" fontId="0" fillId="0" borderId="0" xfId="0" quotePrefix="1" applyNumberFormat="1" applyFill="1" applyBorder="1" applyProtection="1">
      <protection locked="0"/>
    </xf>
    <xf numFmtId="0" fontId="0" fillId="0" borderId="0" xfId="0" quotePrefix="1" applyFill="1" applyBorder="1" applyProtection="1">
      <protection locked="0"/>
    </xf>
    <xf numFmtId="0" fontId="0" fillId="2" borderId="0" xfId="0" applyFill="1" applyBorder="1"/>
    <xf numFmtId="0" fontId="0" fillId="3" borderId="0" xfId="0" applyFill="1" applyBorder="1"/>
    <xf numFmtId="0" fontId="0" fillId="0" borderId="0" xfId="0" applyNumberFormat="1" applyFill="1" applyBorder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Purchase%20Data%20ExcelSmallOl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Purchase%20Data%20ExcelSmall-Final180720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le3To7"/>
      <sheetName val="Sheet2"/>
      <sheetName val="Sheet3"/>
      <sheetName val="Table8ISD"/>
      <sheetName val="Table9TDSTCS"/>
      <sheetName val="Table10Adv"/>
      <sheetName val="TableDropDow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Z72"/>
  <sheetViews>
    <sheetView workbookViewId="0">
      <pane ySplit="1" topLeftCell="A38" activePane="bottomLeft" state="frozen"/>
      <selection activeCell="AB1" sqref="AB1"/>
      <selection pane="bottomLeft" activeCell="D49" sqref="D49"/>
    </sheetView>
  </sheetViews>
  <sheetFormatPr defaultColWidth="9" defaultRowHeight="15"/>
  <cols>
    <col min="2" max="2" width="36.85546875" customWidth="1"/>
    <col min="3" max="4" width="19.140625" customWidth="1"/>
    <col min="5" max="5" width="10" customWidth="1"/>
    <col min="6" max="6" width="14.28515625" customWidth="1"/>
    <col min="7" max="7" width="12.5703125" customWidth="1"/>
    <col min="8" max="8" width="14" customWidth="1"/>
    <col min="9" max="9" width="11.7109375" customWidth="1"/>
    <col min="10" max="10" width="14" customWidth="1"/>
    <col min="11" max="11" width="8.85546875" customWidth="1"/>
    <col min="12" max="12" width="14" customWidth="1"/>
    <col min="14" max="14" width="10.7109375" customWidth="1"/>
    <col min="18" max="18" width="9.140625"/>
    <col min="19" max="19" width="12.140625" customWidth="1"/>
    <col min="20" max="20" width="18.42578125" customWidth="1"/>
    <col min="21" max="21" width="18.28515625" customWidth="1"/>
    <col min="22" max="22" width="14" customWidth="1"/>
    <col min="23" max="23" width="16.85546875" customWidth="1"/>
    <col min="28" max="28" width="14.140625" customWidth="1"/>
    <col min="29" max="29" width="15" customWidth="1"/>
    <col min="30" max="30" width="19.42578125" customWidth="1"/>
    <col min="31" max="31" width="11" customWidth="1"/>
    <col min="32" max="32" width="10.42578125" customWidth="1"/>
    <col min="33" max="33" width="13.42578125" customWidth="1"/>
    <col min="34" max="34" width="16.5703125" customWidth="1"/>
    <col min="35" max="35" width="18.28515625" customWidth="1"/>
    <col min="36" max="36" width="19.42578125" customWidth="1"/>
    <col min="37" max="38" width="15.85546875" customWidth="1"/>
    <col min="39" max="39" width="18" customWidth="1"/>
    <col min="77" max="77" width="29.42578125" customWidth="1"/>
    <col min="78" max="78" width="16.7109375" customWidth="1"/>
    <col min="79" max="79" width="14.5703125" customWidth="1"/>
  </cols>
  <sheetData>
    <row r="1" spans="1:7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</row>
    <row r="2" spans="1:78">
      <c r="A2" s="14">
        <v>1</v>
      </c>
      <c r="B2" s="9" t="s">
        <v>40</v>
      </c>
      <c r="C2" s="8" t="s">
        <v>176</v>
      </c>
      <c r="D2" s="9" t="s">
        <v>41</v>
      </c>
      <c r="E2" s="9">
        <f>A2</f>
        <v>1</v>
      </c>
      <c r="F2" s="11">
        <v>42917</v>
      </c>
      <c r="G2" s="9">
        <v>55440</v>
      </c>
      <c r="H2" s="9" t="s">
        <v>42</v>
      </c>
      <c r="I2" s="9">
        <v>13242718</v>
      </c>
      <c r="J2" s="9" t="s">
        <v>43</v>
      </c>
      <c r="K2" s="9">
        <v>5</v>
      </c>
      <c r="L2" s="9" t="s">
        <v>44</v>
      </c>
      <c r="M2" s="9">
        <v>12</v>
      </c>
      <c r="N2" s="9">
        <v>41000</v>
      </c>
      <c r="O2" s="9"/>
      <c r="P2" s="9">
        <v>2460</v>
      </c>
      <c r="Q2" s="9">
        <v>2460</v>
      </c>
      <c r="R2" s="9">
        <v>0</v>
      </c>
      <c r="S2" s="9">
        <v>0</v>
      </c>
      <c r="T2" s="9">
        <v>23</v>
      </c>
      <c r="U2" s="9" t="s">
        <v>45</v>
      </c>
      <c r="V2" s="9" t="s">
        <v>48</v>
      </c>
      <c r="W2" s="9"/>
      <c r="X2" s="9">
        <f>O2</f>
        <v>0</v>
      </c>
      <c r="Y2" s="9">
        <f>P2</f>
        <v>2460</v>
      </c>
      <c r="Z2" s="9">
        <f>Q2</f>
        <v>2460</v>
      </c>
      <c r="AA2" s="9">
        <v>0</v>
      </c>
      <c r="AB2" s="9" t="s">
        <v>48</v>
      </c>
      <c r="AC2" s="9" t="s">
        <v>48</v>
      </c>
      <c r="AD2" s="9" t="s">
        <v>49</v>
      </c>
      <c r="AE2" s="10">
        <v>0</v>
      </c>
      <c r="AF2" s="9"/>
      <c r="AG2" s="9"/>
      <c r="AH2" s="10"/>
      <c r="AI2" s="9"/>
      <c r="AJ2" s="10"/>
      <c r="AK2" s="10"/>
      <c r="AL2" s="9"/>
      <c r="AM2" s="10"/>
      <c r="AN2" s="9">
        <v>3</v>
      </c>
      <c r="AO2" s="9">
        <f>E2</f>
        <v>1</v>
      </c>
    </row>
    <row r="3" spans="1:78">
      <c r="A3" s="14">
        <v>2</v>
      </c>
      <c r="B3" s="9" t="s">
        <v>40</v>
      </c>
      <c r="C3" s="8" t="s">
        <v>176</v>
      </c>
      <c r="D3" s="9" t="s">
        <v>41</v>
      </c>
      <c r="E3" s="9">
        <f t="shared" ref="E3:E58" si="0">A3</f>
        <v>2</v>
      </c>
      <c r="F3" s="11">
        <v>42917</v>
      </c>
      <c r="G3" s="9">
        <v>55440</v>
      </c>
      <c r="H3" s="9" t="s">
        <v>42</v>
      </c>
      <c r="I3" s="9">
        <v>13242718</v>
      </c>
      <c r="J3" s="9" t="s">
        <v>43</v>
      </c>
      <c r="K3" s="9">
        <v>1</v>
      </c>
      <c r="L3" s="9" t="s">
        <v>44</v>
      </c>
      <c r="M3" s="9">
        <v>12</v>
      </c>
      <c r="N3" s="9">
        <v>8500</v>
      </c>
      <c r="O3" s="9">
        <f>N3*M3/100</f>
        <v>1020</v>
      </c>
      <c r="P3" s="9"/>
      <c r="Q3" s="9"/>
      <c r="R3" s="9">
        <v>0</v>
      </c>
      <c r="S3" s="9">
        <v>0</v>
      </c>
      <c r="T3" s="9">
        <v>22</v>
      </c>
      <c r="U3" s="9" t="s">
        <v>56</v>
      </c>
      <c r="V3" s="9" t="s">
        <v>48</v>
      </c>
      <c r="W3" s="9"/>
      <c r="X3" s="9">
        <f t="shared" ref="X3:X6" si="1">O3</f>
        <v>1020</v>
      </c>
      <c r="Y3" s="9">
        <f t="shared" ref="Y3:Y6" si="2">P3</f>
        <v>0</v>
      </c>
      <c r="Z3" s="9">
        <f t="shared" ref="Z3:Z6" si="3">Q3</f>
        <v>0</v>
      </c>
      <c r="AA3" s="9">
        <v>0</v>
      </c>
      <c r="AB3" s="9" t="s">
        <v>48</v>
      </c>
      <c r="AC3" s="9" t="s">
        <v>48</v>
      </c>
      <c r="AD3" s="9" t="s">
        <v>49</v>
      </c>
      <c r="AE3" s="10"/>
      <c r="AF3" s="9"/>
      <c r="AG3" s="9"/>
      <c r="AH3" s="10"/>
      <c r="AI3" s="9"/>
      <c r="AJ3" s="10"/>
      <c r="AK3" s="10"/>
      <c r="AL3" s="9"/>
      <c r="AM3" s="10"/>
      <c r="AN3" s="9">
        <v>3</v>
      </c>
      <c r="AO3" s="9">
        <f t="shared" ref="AO3:AO58" si="4">E3</f>
        <v>2</v>
      </c>
    </row>
    <row r="4" spans="1:78">
      <c r="A4" s="14">
        <v>3</v>
      </c>
      <c r="B4" s="9" t="s">
        <v>40</v>
      </c>
      <c r="C4" s="8" t="s">
        <v>176</v>
      </c>
      <c r="D4" s="9" t="s">
        <v>41</v>
      </c>
      <c r="E4" s="9">
        <f t="shared" si="0"/>
        <v>3</v>
      </c>
      <c r="F4" s="11">
        <v>42920</v>
      </c>
      <c r="G4" s="9">
        <v>50150</v>
      </c>
      <c r="H4" s="9" t="s">
        <v>42</v>
      </c>
      <c r="I4" s="9">
        <v>23124512</v>
      </c>
      <c r="J4" s="9" t="s">
        <v>50</v>
      </c>
      <c r="K4" s="9">
        <v>2</v>
      </c>
      <c r="L4" s="9" t="s">
        <v>44</v>
      </c>
      <c r="M4" s="9">
        <v>18</v>
      </c>
      <c r="N4" s="9">
        <v>42500</v>
      </c>
      <c r="O4" s="9">
        <f>N4*M4/100</f>
        <v>7650</v>
      </c>
      <c r="P4" s="9"/>
      <c r="Q4" s="9"/>
      <c r="R4" s="9">
        <v>0</v>
      </c>
      <c r="S4" s="9">
        <v>0</v>
      </c>
      <c r="T4" s="9">
        <v>22</v>
      </c>
      <c r="U4" s="9" t="s">
        <v>56</v>
      </c>
      <c r="V4" s="9" t="s">
        <v>48</v>
      </c>
      <c r="W4" s="9"/>
      <c r="X4" s="9">
        <f t="shared" si="1"/>
        <v>7650</v>
      </c>
      <c r="Y4" s="9">
        <f t="shared" si="2"/>
        <v>0</v>
      </c>
      <c r="Z4" s="9">
        <f t="shared" si="3"/>
        <v>0</v>
      </c>
      <c r="AA4" s="9">
        <v>0</v>
      </c>
      <c r="AB4" s="9" t="s">
        <v>48</v>
      </c>
      <c r="AC4" s="9" t="s">
        <v>48</v>
      </c>
      <c r="AD4" s="9" t="s">
        <v>49</v>
      </c>
      <c r="AE4" s="10"/>
      <c r="AF4" s="9"/>
      <c r="AG4" s="9"/>
      <c r="AH4" s="10"/>
      <c r="AI4" s="9"/>
      <c r="AJ4" s="10"/>
      <c r="AK4" s="10"/>
      <c r="AL4" s="9"/>
      <c r="AM4" s="10"/>
      <c r="AN4" s="9">
        <v>3</v>
      </c>
      <c r="AO4" s="9">
        <f t="shared" si="4"/>
        <v>3</v>
      </c>
    </row>
    <row r="5" spans="1:78">
      <c r="A5" s="14">
        <v>4</v>
      </c>
      <c r="B5" s="9" t="s">
        <v>40</v>
      </c>
      <c r="C5" s="8" t="s">
        <v>176</v>
      </c>
      <c r="D5" s="9" t="s">
        <v>51</v>
      </c>
      <c r="E5" s="9">
        <f t="shared" si="0"/>
        <v>4</v>
      </c>
      <c r="F5" s="11">
        <v>42920</v>
      </c>
      <c r="G5" s="9">
        <v>11800</v>
      </c>
      <c r="H5" s="9" t="s">
        <v>52</v>
      </c>
      <c r="I5" s="9">
        <v>12121000</v>
      </c>
      <c r="J5" s="9" t="s">
        <v>53</v>
      </c>
      <c r="K5" s="9">
        <v>1</v>
      </c>
      <c r="L5" s="9" t="s">
        <v>44</v>
      </c>
      <c r="M5" s="9">
        <v>18</v>
      </c>
      <c r="N5" s="9">
        <v>10000</v>
      </c>
      <c r="O5" s="9"/>
      <c r="P5" s="9">
        <v>900</v>
      </c>
      <c r="Q5" s="9">
        <v>900</v>
      </c>
      <c r="R5" s="9">
        <v>0</v>
      </c>
      <c r="S5" s="9">
        <v>0</v>
      </c>
      <c r="T5" s="9">
        <v>23</v>
      </c>
      <c r="U5" s="9" t="s">
        <v>45</v>
      </c>
      <c r="V5" s="9" t="s">
        <v>48</v>
      </c>
      <c r="W5" s="9"/>
      <c r="X5" s="9">
        <f t="shared" si="1"/>
        <v>0</v>
      </c>
      <c r="Y5" s="9">
        <f t="shared" si="2"/>
        <v>900</v>
      </c>
      <c r="Z5" s="9">
        <f t="shared" si="3"/>
        <v>900</v>
      </c>
      <c r="AA5" s="9">
        <v>0</v>
      </c>
      <c r="AB5" s="9" t="s">
        <v>48</v>
      </c>
      <c r="AC5" s="9" t="s">
        <v>48</v>
      </c>
      <c r="AD5" s="9" t="s">
        <v>49</v>
      </c>
      <c r="AE5" s="10"/>
      <c r="AF5" s="9"/>
      <c r="AG5" s="9"/>
      <c r="AH5" s="10"/>
      <c r="AI5" s="9"/>
      <c r="AJ5" s="10"/>
      <c r="AK5" s="10"/>
      <c r="AL5" s="9"/>
      <c r="AM5" s="10"/>
      <c r="AN5" s="9">
        <v>3</v>
      </c>
      <c r="AO5" s="9">
        <f t="shared" si="4"/>
        <v>4</v>
      </c>
    </row>
    <row r="6" spans="1:78">
      <c r="A6" s="14">
        <v>5</v>
      </c>
      <c r="B6" s="9" t="s">
        <v>40</v>
      </c>
      <c r="C6" s="8" t="s">
        <v>176</v>
      </c>
      <c r="D6" s="9" t="s">
        <v>41</v>
      </c>
      <c r="E6" s="9">
        <f t="shared" si="0"/>
        <v>5</v>
      </c>
      <c r="F6" s="11">
        <v>42920</v>
      </c>
      <c r="G6" s="9">
        <v>28320</v>
      </c>
      <c r="H6" s="9" t="s">
        <v>52</v>
      </c>
      <c r="I6" s="9">
        <v>12121000</v>
      </c>
      <c r="J6" s="9" t="s">
        <v>53</v>
      </c>
      <c r="K6" s="9">
        <v>1</v>
      </c>
      <c r="L6" s="9" t="s">
        <v>44</v>
      </c>
      <c r="M6" s="9">
        <v>18</v>
      </c>
      <c r="N6" s="9">
        <v>24000</v>
      </c>
      <c r="O6" s="9"/>
      <c r="P6" s="9">
        <v>2160</v>
      </c>
      <c r="Q6" s="9">
        <v>2160</v>
      </c>
      <c r="R6" s="9">
        <v>0</v>
      </c>
      <c r="S6" s="9">
        <v>0</v>
      </c>
      <c r="T6" s="9">
        <v>23</v>
      </c>
      <c r="U6" s="9" t="s">
        <v>45</v>
      </c>
      <c r="V6" s="9" t="s">
        <v>48</v>
      </c>
      <c r="W6" s="9"/>
      <c r="X6" s="9">
        <f t="shared" si="1"/>
        <v>0</v>
      </c>
      <c r="Y6" s="9">
        <f t="shared" si="2"/>
        <v>2160</v>
      </c>
      <c r="Z6" s="9">
        <f t="shared" si="3"/>
        <v>2160</v>
      </c>
      <c r="AA6" s="9">
        <v>0</v>
      </c>
      <c r="AB6" s="9" t="s">
        <v>48</v>
      </c>
      <c r="AC6" s="9" t="s">
        <v>48</v>
      </c>
      <c r="AD6" s="9" t="s">
        <v>49</v>
      </c>
      <c r="AE6" s="10"/>
      <c r="AF6" s="9"/>
      <c r="AG6" s="9"/>
      <c r="AH6" s="10"/>
      <c r="AI6" s="9"/>
      <c r="AJ6" s="10"/>
      <c r="AK6" s="10"/>
      <c r="AL6" s="9"/>
      <c r="AM6" s="10"/>
      <c r="AN6" s="9">
        <v>3</v>
      </c>
      <c r="AO6" s="9">
        <f t="shared" si="4"/>
        <v>5</v>
      </c>
    </row>
    <row r="7" spans="1:78">
      <c r="A7" s="15">
        <v>6</v>
      </c>
      <c r="B7" s="9" t="s">
        <v>40</v>
      </c>
      <c r="C7" s="8" t="s">
        <v>176</v>
      </c>
      <c r="D7" s="9" t="s">
        <v>58</v>
      </c>
      <c r="E7" s="9">
        <f t="shared" si="0"/>
        <v>6</v>
      </c>
      <c r="F7" s="11">
        <v>42926</v>
      </c>
      <c r="G7" s="9">
        <v>126500</v>
      </c>
      <c r="H7" s="9" t="s">
        <v>42</v>
      </c>
      <c r="I7" s="9">
        <v>13242718</v>
      </c>
      <c r="J7" s="9" t="s">
        <v>43</v>
      </c>
      <c r="K7" s="9">
        <v>5</v>
      </c>
      <c r="L7" s="9" t="s">
        <v>44</v>
      </c>
      <c r="M7" s="9">
        <v>12</v>
      </c>
      <c r="N7" s="9">
        <v>112500</v>
      </c>
      <c r="O7" s="9">
        <f>N7*M7/100</f>
        <v>13500</v>
      </c>
      <c r="P7" s="9"/>
      <c r="Q7" s="9"/>
      <c r="R7" s="9">
        <v>0</v>
      </c>
      <c r="S7" s="9">
        <v>0</v>
      </c>
      <c r="T7" s="9">
        <v>8</v>
      </c>
      <c r="U7" s="9" t="s">
        <v>55</v>
      </c>
      <c r="V7" s="9" t="s">
        <v>48</v>
      </c>
      <c r="W7" s="9"/>
      <c r="X7" s="9">
        <f t="shared" ref="X7:X10" si="5">O7</f>
        <v>13500</v>
      </c>
      <c r="Y7" s="9">
        <f t="shared" ref="Y7:Y10" si="6">P7</f>
        <v>0</v>
      </c>
      <c r="Z7" s="9">
        <f t="shared" ref="Z7:Z10" si="7">Q7</f>
        <v>0</v>
      </c>
      <c r="AA7" s="9">
        <v>0</v>
      </c>
      <c r="AB7" s="9" t="s">
        <v>46</v>
      </c>
      <c r="AC7" s="9" t="s">
        <v>48</v>
      </c>
      <c r="AD7" s="9" t="s">
        <v>49</v>
      </c>
      <c r="AE7" s="10"/>
      <c r="AF7" s="9"/>
      <c r="AG7" s="9"/>
      <c r="AH7" s="10"/>
      <c r="AI7" s="9"/>
      <c r="AJ7" s="10"/>
      <c r="AK7" s="10"/>
      <c r="AL7" s="9"/>
      <c r="AM7" s="10"/>
      <c r="AN7" s="9" t="s">
        <v>177</v>
      </c>
      <c r="AO7" s="9">
        <f t="shared" si="4"/>
        <v>6</v>
      </c>
    </row>
    <row r="8" spans="1:78">
      <c r="A8" s="15">
        <v>7</v>
      </c>
      <c r="B8" s="9" t="s">
        <v>40</v>
      </c>
      <c r="C8" s="8" t="s">
        <v>176</v>
      </c>
      <c r="D8" s="9" t="s">
        <v>58</v>
      </c>
      <c r="E8" s="9">
        <f t="shared" si="0"/>
        <v>7</v>
      </c>
      <c r="F8" s="11">
        <v>42917</v>
      </c>
      <c r="G8" s="9">
        <v>295388</v>
      </c>
      <c r="H8" s="9" t="s">
        <v>42</v>
      </c>
      <c r="I8" s="9">
        <v>13242718</v>
      </c>
      <c r="J8" s="9" t="s">
        <v>43</v>
      </c>
      <c r="K8" s="9">
        <v>25</v>
      </c>
      <c r="L8" s="9" t="s">
        <v>44</v>
      </c>
      <c r="M8" s="9">
        <v>12</v>
      </c>
      <c r="N8" s="9">
        <v>262400</v>
      </c>
      <c r="O8" s="9"/>
      <c r="P8" s="9">
        <f>($N8*$M8/100)/2</f>
        <v>15744</v>
      </c>
      <c r="Q8" s="9">
        <f>($N8*$M8/100)/2</f>
        <v>15744</v>
      </c>
      <c r="R8" s="9"/>
      <c r="S8" s="9"/>
      <c r="T8" s="9">
        <v>23</v>
      </c>
      <c r="U8" s="9" t="s">
        <v>45</v>
      </c>
      <c r="V8" s="9" t="s">
        <v>48</v>
      </c>
      <c r="W8" s="9"/>
      <c r="X8" s="9">
        <f t="shared" si="5"/>
        <v>0</v>
      </c>
      <c r="Y8" s="9">
        <f t="shared" si="6"/>
        <v>15744</v>
      </c>
      <c r="Z8" s="9">
        <f t="shared" si="7"/>
        <v>15744</v>
      </c>
      <c r="AA8" s="9">
        <v>0</v>
      </c>
      <c r="AB8" s="9" t="s">
        <v>46</v>
      </c>
      <c r="AC8" s="9" t="s">
        <v>48</v>
      </c>
      <c r="AD8" s="9" t="s">
        <v>49</v>
      </c>
      <c r="AE8" s="10"/>
      <c r="AF8" s="9"/>
      <c r="AG8" s="9"/>
      <c r="AH8" s="10"/>
      <c r="AI8" s="9"/>
      <c r="AJ8" s="10"/>
      <c r="AK8" s="10"/>
      <c r="AL8" s="9"/>
      <c r="AM8" s="10"/>
      <c r="AN8" s="9" t="s">
        <v>177</v>
      </c>
      <c r="AO8" s="9">
        <f t="shared" si="4"/>
        <v>7</v>
      </c>
    </row>
    <row r="9" spans="1:78">
      <c r="A9" s="15">
        <v>8</v>
      </c>
      <c r="B9" s="9" t="s">
        <v>40</v>
      </c>
      <c r="C9" s="8" t="s">
        <v>176</v>
      </c>
      <c r="D9" s="9" t="s">
        <v>58</v>
      </c>
      <c r="E9" s="9">
        <f t="shared" si="0"/>
        <v>8</v>
      </c>
      <c r="F9" s="11">
        <v>42917</v>
      </c>
      <c r="G9" s="9">
        <v>95200</v>
      </c>
      <c r="H9" s="9" t="s">
        <v>42</v>
      </c>
      <c r="I9" s="9">
        <v>13242718</v>
      </c>
      <c r="J9" s="9" t="s">
        <v>43</v>
      </c>
      <c r="K9" s="9">
        <v>10</v>
      </c>
      <c r="L9" s="9" t="s">
        <v>44</v>
      </c>
      <c r="M9" s="9">
        <v>12</v>
      </c>
      <c r="N9" s="9">
        <v>85000</v>
      </c>
      <c r="O9" s="9">
        <f>N9*M9/100</f>
        <v>10200</v>
      </c>
      <c r="P9" s="9"/>
      <c r="Q9" s="9"/>
      <c r="R9" s="9"/>
      <c r="S9" s="9"/>
      <c r="T9" s="9">
        <v>22</v>
      </c>
      <c r="U9" s="9" t="s">
        <v>56</v>
      </c>
      <c r="V9" s="9" t="s">
        <v>48</v>
      </c>
      <c r="W9" s="9"/>
      <c r="X9" s="9">
        <f t="shared" si="5"/>
        <v>10200</v>
      </c>
      <c r="Y9" s="9">
        <f t="shared" si="6"/>
        <v>0</v>
      </c>
      <c r="Z9" s="9">
        <f t="shared" si="7"/>
        <v>0</v>
      </c>
      <c r="AA9" s="9">
        <v>0</v>
      </c>
      <c r="AB9" s="9" t="s">
        <v>46</v>
      </c>
      <c r="AC9" s="9" t="s">
        <v>48</v>
      </c>
      <c r="AD9" s="9" t="s">
        <v>49</v>
      </c>
      <c r="AE9" s="10"/>
      <c r="AF9" s="9"/>
      <c r="AG9" s="9"/>
      <c r="AH9" s="10"/>
      <c r="AI9" s="9"/>
      <c r="AJ9" s="10"/>
      <c r="AK9" s="10"/>
      <c r="AL9" s="9"/>
      <c r="AM9" s="10"/>
      <c r="AN9" s="9" t="s">
        <v>177</v>
      </c>
      <c r="AO9" s="9">
        <f t="shared" si="4"/>
        <v>8</v>
      </c>
    </row>
    <row r="10" spans="1:78">
      <c r="A10" s="15">
        <v>9</v>
      </c>
      <c r="B10" s="9" t="s">
        <v>40</v>
      </c>
      <c r="C10" s="8" t="s">
        <v>176</v>
      </c>
      <c r="D10" s="9" t="s">
        <v>58</v>
      </c>
      <c r="E10" s="9">
        <f t="shared" si="0"/>
        <v>9</v>
      </c>
      <c r="F10" s="11">
        <v>42927</v>
      </c>
      <c r="G10" s="9">
        <v>36736</v>
      </c>
      <c r="H10" s="9" t="s">
        <v>42</v>
      </c>
      <c r="I10" s="9">
        <v>13242718</v>
      </c>
      <c r="J10" s="9" t="s">
        <v>43</v>
      </c>
      <c r="K10" s="9">
        <v>4</v>
      </c>
      <c r="L10" s="9" t="s">
        <v>44</v>
      </c>
      <c r="M10" s="9">
        <v>12</v>
      </c>
      <c r="N10" s="9">
        <v>32800</v>
      </c>
      <c r="O10" s="9"/>
      <c r="P10" s="9">
        <f>($N10*$M10/100)/2</f>
        <v>1968</v>
      </c>
      <c r="Q10" s="9">
        <f>($N10*$M10/100)/2</f>
        <v>1968</v>
      </c>
      <c r="R10" s="9"/>
      <c r="S10" s="9"/>
      <c r="T10" s="9">
        <v>23</v>
      </c>
      <c r="U10" s="9" t="s">
        <v>45</v>
      </c>
      <c r="V10" s="9" t="s">
        <v>48</v>
      </c>
      <c r="W10" s="9"/>
      <c r="X10" s="9">
        <f t="shared" si="5"/>
        <v>0</v>
      </c>
      <c r="Y10" s="9">
        <f t="shared" si="6"/>
        <v>1968</v>
      </c>
      <c r="Z10" s="9">
        <f t="shared" si="7"/>
        <v>1968</v>
      </c>
      <c r="AA10" s="9">
        <v>0</v>
      </c>
      <c r="AB10" s="9" t="s">
        <v>46</v>
      </c>
      <c r="AC10" s="9" t="s">
        <v>48</v>
      </c>
      <c r="AD10" s="9" t="s">
        <v>49</v>
      </c>
      <c r="AE10" s="12" t="s">
        <v>60</v>
      </c>
      <c r="AF10" s="11">
        <v>42927</v>
      </c>
      <c r="AG10" s="9">
        <v>32800</v>
      </c>
      <c r="AH10" s="10"/>
      <c r="AI10" s="9"/>
      <c r="AJ10" s="10"/>
      <c r="AK10" s="10"/>
      <c r="AL10" s="9"/>
      <c r="AM10" s="10"/>
      <c r="AN10" s="9" t="s">
        <v>177</v>
      </c>
      <c r="AO10" s="9">
        <f t="shared" si="4"/>
        <v>9</v>
      </c>
    </row>
    <row r="11" spans="1:78">
      <c r="A11" s="15">
        <v>10</v>
      </c>
      <c r="B11" s="9" t="s">
        <v>40</v>
      </c>
      <c r="C11" s="8" t="s">
        <v>176</v>
      </c>
      <c r="D11" s="9" t="s">
        <v>58</v>
      </c>
      <c r="E11" s="9">
        <f t="shared" si="0"/>
        <v>10</v>
      </c>
      <c r="F11" s="11">
        <v>42927</v>
      </c>
      <c r="G11" s="9">
        <v>50150</v>
      </c>
      <c r="H11" s="9" t="s">
        <v>42</v>
      </c>
      <c r="I11" s="9">
        <v>23124512</v>
      </c>
      <c r="J11" s="9" t="s">
        <v>50</v>
      </c>
      <c r="K11" s="9">
        <v>2</v>
      </c>
      <c r="L11" s="9" t="s">
        <v>44</v>
      </c>
      <c r="M11" s="9">
        <v>18</v>
      </c>
      <c r="N11" s="9">
        <v>42500</v>
      </c>
      <c r="O11" s="9"/>
      <c r="P11" s="9">
        <f>($N11*$M11/100)/2</f>
        <v>3825</v>
      </c>
      <c r="Q11" s="9">
        <f>($N11*$M11/100)/2</f>
        <v>3825</v>
      </c>
      <c r="R11" s="9"/>
      <c r="S11" s="9"/>
      <c r="T11" s="9">
        <v>23</v>
      </c>
      <c r="U11" s="9" t="s">
        <v>45</v>
      </c>
      <c r="V11" s="9" t="s">
        <v>48</v>
      </c>
      <c r="W11" s="9"/>
      <c r="X11" s="9">
        <f t="shared" ref="X11" si="8">O11</f>
        <v>0</v>
      </c>
      <c r="Y11" s="9">
        <f t="shared" ref="Y11" si="9">P11</f>
        <v>3825</v>
      </c>
      <c r="Z11" s="9">
        <f t="shared" ref="Z11" si="10">Q11</f>
        <v>3825</v>
      </c>
      <c r="AA11" s="9">
        <v>0</v>
      </c>
      <c r="AB11" s="9" t="s">
        <v>46</v>
      </c>
      <c r="AC11" s="9" t="s">
        <v>48</v>
      </c>
      <c r="AD11" s="9" t="s">
        <v>49</v>
      </c>
      <c r="AE11" s="12" t="s">
        <v>62</v>
      </c>
      <c r="AF11" s="11">
        <v>42927</v>
      </c>
      <c r="AG11" s="9">
        <v>42500</v>
      </c>
      <c r="AH11" s="10"/>
      <c r="AI11" s="9"/>
      <c r="AJ11" s="10"/>
      <c r="AK11" s="10"/>
      <c r="AL11" s="9"/>
      <c r="AM11" s="10"/>
      <c r="AN11" s="9" t="s">
        <v>177</v>
      </c>
      <c r="AO11" s="9">
        <f t="shared" si="4"/>
        <v>10</v>
      </c>
      <c r="BY11" s="7"/>
      <c r="BZ11" s="7"/>
    </row>
    <row r="12" spans="1:78">
      <c r="A12" s="14">
        <f>A11+1</f>
        <v>11</v>
      </c>
      <c r="B12" s="9" t="s">
        <v>40</v>
      </c>
      <c r="C12" s="8" t="s">
        <v>176</v>
      </c>
      <c r="D12" s="9"/>
      <c r="E12" s="9">
        <f t="shared" ref="E12" si="11">A12</f>
        <v>11</v>
      </c>
      <c r="F12" s="11">
        <v>42927</v>
      </c>
      <c r="G12" s="9">
        <v>52500</v>
      </c>
      <c r="H12" s="9" t="s">
        <v>42</v>
      </c>
      <c r="I12" s="9">
        <v>23124512</v>
      </c>
      <c r="J12" s="9" t="s">
        <v>50</v>
      </c>
      <c r="K12" s="9">
        <v>2</v>
      </c>
      <c r="L12" s="9" t="s">
        <v>44</v>
      </c>
      <c r="M12" s="9">
        <v>18</v>
      </c>
      <c r="N12" s="9">
        <f>+N11+10000</f>
        <v>52500</v>
      </c>
      <c r="O12" s="9">
        <f>N12*M12/100</f>
        <v>9450</v>
      </c>
      <c r="P12" s="9"/>
      <c r="Q12" s="9"/>
      <c r="R12" s="9"/>
      <c r="S12" s="9"/>
      <c r="T12" s="9">
        <v>8</v>
      </c>
      <c r="U12" s="9" t="s">
        <v>55</v>
      </c>
      <c r="V12" s="9" t="s">
        <v>48</v>
      </c>
      <c r="W12" s="9"/>
      <c r="X12" s="9">
        <f t="shared" ref="X12" si="12">O12</f>
        <v>9450</v>
      </c>
      <c r="Y12" s="9">
        <f t="shared" ref="Y12" si="13">P12</f>
        <v>0</v>
      </c>
      <c r="Z12" s="9">
        <f t="shared" ref="Z12" si="14">Q12</f>
        <v>0</v>
      </c>
      <c r="AA12" s="9">
        <v>0</v>
      </c>
      <c r="AB12" s="9" t="s">
        <v>46</v>
      </c>
      <c r="AC12" s="9" t="s">
        <v>48</v>
      </c>
      <c r="AD12" s="9" t="s">
        <v>49</v>
      </c>
      <c r="AE12" s="12" t="s">
        <v>62</v>
      </c>
      <c r="AF12" s="11">
        <v>42927</v>
      </c>
      <c r="AG12" s="9">
        <v>42500</v>
      </c>
      <c r="AH12" s="10"/>
      <c r="AI12" s="9"/>
      <c r="AJ12" s="10"/>
      <c r="AK12" s="10"/>
      <c r="AL12" s="9"/>
      <c r="AM12" s="10"/>
      <c r="AN12" s="9" t="s">
        <v>178</v>
      </c>
      <c r="AO12" s="9">
        <f t="shared" si="4"/>
        <v>11</v>
      </c>
      <c r="BY12" s="7"/>
      <c r="BZ12" s="7"/>
    </row>
    <row r="13" spans="1:78">
      <c r="A13" s="14">
        <f t="shared" ref="A13:A17" si="15">A12+1</f>
        <v>12</v>
      </c>
      <c r="B13" s="9" t="s">
        <v>40</v>
      </c>
      <c r="C13" s="8" t="s">
        <v>176</v>
      </c>
      <c r="D13" s="9"/>
      <c r="E13" s="9">
        <f t="shared" ref="E13:E17" si="16">A13</f>
        <v>12</v>
      </c>
      <c r="F13" s="11">
        <v>42927</v>
      </c>
      <c r="G13" s="9">
        <v>62500</v>
      </c>
      <c r="H13" s="9" t="s">
        <v>42</v>
      </c>
      <c r="I13" s="9">
        <v>23124512</v>
      </c>
      <c r="J13" s="9" t="s">
        <v>50</v>
      </c>
      <c r="K13" s="9">
        <v>2</v>
      </c>
      <c r="L13" s="9" t="s">
        <v>44</v>
      </c>
      <c r="M13" s="9">
        <v>18</v>
      </c>
      <c r="N13" s="9">
        <f t="shared" ref="N13:N21" si="17">+N12+10000</f>
        <v>62500</v>
      </c>
      <c r="O13" s="9"/>
      <c r="P13" s="9">
        <f>($N13*$M13/100)/2</f>
        <v>5625</v>
      </c>
      <c r="Q13" s="9">
        <f>($N13*$M13/100)/2</f>
        <v>5625</v>
      </c>
      <c r="R13" s="9"/>
      <c r="S13" s="9"/>
      <c r="T13" s="9">
        <v>23</v>
      </c>
      <c r="U13" s="9" t="s">
        <v>45</v>
      </c>
      <c r="V13" s="9" t="s">
        <v>48</v>
      </c>
      <c r="W13" s="9"/>
      <c r="X13" s="9">
        <f t="shared" ref="X13:X16" si="18">O13</f>
        <v>0</v>
      </c>
      <c r="Y13" s="9">
        <f t="shared" ref="Y13:Y16" si="19">P13</f>
        <v>5625</v>
      </c>
      <c r="Z13" s="9">
        <f t="shared" ref="Z13:Z16" si="20">Q13</f>
        <v>5625</v>
      </c>
      <c r="AA13" s="9">
        <v>0</v>
      </c>
      <c r="AB13" s="9" t="s">
        <v>46</v>
      </c>
      <c r="AC13" s="9" t="s">
        <v>48</v>
      </c>
      <c r="AD13" s="9" t="s">
        <v>49</v>
      </c>
      <c r="AE13" s="12" t="s">
        <v>62</v>
      </c>
      <c r="AF13" s="11">
        <v>42927</v>
      </c>
      <c r="AG13" s="9">
        <v>42500</v>
      </c>
      <c r="AH13" s="10"/>
      <c r="AI13" s="9"/>
      <c r="AJ13" s="10"/>
      <c r="AK13" s="10"/>
      <c r="AL13" s="9"/>
      <c r="AM13" s="10"/>
      <c r="AN13" s="9" t="s">
        <v>178</v>
      </c>
      <c r="AO13" s="9">
        <f t="shared" si="4"/>
        <v>12</v>
      </c>
      <c r="BY13" s="7"/>
      <c r="BZ13" s="7"/>
    </row>
    <row r="14" spans="1:78">
      <c r="A14" s="14">
        <f t="shared" si="15"/>
        <v>13</v>
      </c>
      <c r="B14" s="9" t="s">
        <v>40</v>
      </c>
      <c r="C14" s="8" t="s">
        <v>176</v>
      </c>
      <c r="D14" s="9"/>
      <c r="E14" s="9">
        <f t="shared" si="16"/>
        <v>13</v>
      </c>
      <c r="F14" s="11">
        <v>42927</v>
      </c>
      <c r="G14" s="9">
        <v>72500</v>
      </c>
      <c r="H14" s="9" t="s">
        <v>42</v>
      </c>
      <c r="I14" s="9">
        <v>23124512</v>
      </c>
      <c r="J14" s="9" t="s">
        <v>50</v>
      </c>
      <c r="K14" s="9">
        <v>2</v>
      </c>
      <c r="L14" s="9" t="s">
        <v>44</v>
      </c>
      <c r="M14" s="9">
        <v>18</v>
      </c>
      <c r="N14" s="9">
        <f t="shared" si="17"/>
        <v>72500</v>
      </c>
      <c r="O14" s="9">
        <f>N14*M14/100</f>
        <v>13050</v>
      </c>
      <c r="P14" s="9"/>
      <c r="Q14" s="9"/>
      <c r="R14" s="9"/>
      <c r="S14" s="9"/>
      <c r="T14" s="9">
        <v>22</v>
      </c>
      <c r="U14" s="9" t="s">
        <v>56</v>
      </c>
      <c r="V14" s="9" t="s">
        <v>48</v>
      </c>
      <c r="W14" s="9"/>
      <c r="X14" s="9">
        <f t="shared" si="18"/>
        <v>13050</v>
      </c>
      <c r="Y14" s="9">
        <f t="shared" si="19"/>
        <v>0</v>
      </c>
      <c r="Z14" s="9">
        <f t="shared" si="20"/>
        <v>0</v>
      </c>
      <c r="AA14" s="9">
        <v>0</v>
      </c>
      <c r="AB14" s="9" t="s">
        <v>46</v>
      </c>
      <c r="AC14" s="9" t="s">
        <v>48</v>
      </c>
      <c r="AD14" s="9" t="s">
        <v>49</v>
      </c>
      <c r="AE14" s="12" t="s">
        <v>62</v>
      </c>
      <c r="AF14" s="11">
        <v>42927</v>
      </c>
      <c r="AG14" s="9">
        <v>42500</v>
      </c>
      <c r="AH14" s="10"/>
      <c r="AI14" s="9"/>
      <c r="AJ14" s="10"/>
      <c r="AK14" s="10"/>
      <c r="AL14" s="9"/>
      <c r="AM14" s="10"/>
      <c r="AN14" s="9" t="s">
        <v>178</v>
      </c>
      <c r="AO14" s="9">
        <f t="shared" si="4"/>
        <v>13</v>
      </c>
      <c r="BY14" s="7"/>
      <c r="BZ14" s="7"/>
    </row>
    <row r="15" spans="1:78">
      <c r="A15" s="14">
        <f t="shared" si="15"/>
        <v>14</v>
      </c>
      <c r="B15" s="9" t="s">
        <v>40</v>
      </c>
      <c r="C15" s="8" t="s">
        <v>176</v>
      </c>
      <c r="D15" s="9"/>
      <c r="E15" s="9">
        <f t="shared" si="16"/>
        <v>14</v>
      </c>
      <c r="F15" s="11">
        <v>42927</v>
      </c>
      <c r="G15" s="9">
        <v>82500</v>
      </c>
      <c r="H15" s="9" t="s">
        <v>42</v>
      </c>
      <c r="I15" s="9">
        <v>23124512</v>
      </c>
      <c r="J15" s="9" t="s">
        <v>50</v>
      </c>
      <c r="K15" s="9">
        <v>2</v>
      </c>
      <c r="L15" s="9" t="s">
        <v>44</v>
      </c>
      <c r="M15" s="9">
        <v>18</v>
      </c>
      <c r="N15" s="9">
        <f t="shared" si="17"/>
        <v>82500</v>
      </c>
      <c r="O15" s="9"/>
      <c r="P15" s="9">
        <f>($N15*$M15/100)/2</f>
        <v>7425</v>
      </c>
      <c r="Q15" s="9">
        <f>($N15*$M15/100)/2</f>
        <v>7425</v>
      </c>
      <c r="R15" s="9"/>
      <c r="S15" s="9"/>
      <c r="T15" s="9">
        <v>23</v>
      </c>
      <c r="U15" s="9" t="s">
        <v>45</v>
      </c>
      <c r="V15" s="9" t="s">
        <v>48</v>
      </c>
      <c r="W15" s="9"/>
      <c r="X15" s="9">
        <f t="shared" si="18"/>
        <v>0</v>
      </c>
      <c r="Y15" s="9">
        <f t="shared" si="19"/>
        <v>7425</v>
      </c>
      <c r="Z15" s="9">
        <f t="shared" si="20"/>
        <v>7425</v>
      </c>
      <c r="AA15" s="9">
        <v>0</v>
      </c>
      <c r="AB15" s="9" t="s">
        <v>46</v>
      </c>
      <c r="AC15" s="9" t="s">
        <v>48</v>
      </c>
      <c r="AD15" s="9" t="s">
        <v>49</v>
      </c>
      <c r="AE15" s="12" t="s">
        <v>62</v>
      </c>
      <c r="AF15" s="11">
        <v>42927</v>
      </c>
      <c r="AG15" s="9">
        <v>42500</v>
      </c>
      <c r="AH15" s="10"/>
      <c r="AI15" s="9"/>
      <c r="AJ15" s="10"/>
      <c r="AK15" s="10"/>
      <c r="AL15" s="9"/>
      <c r="AM15" s="10"/>
      <c r="AN15" s="9" t="s">
        <v>178</v>
      </c>
      <c r="AO15" s="9">
        <f t="shared" si="4"/>
        <v>14</v>
      </c>
      <c r="BY15" s="7"/>
      <c r="BZ15" s="7"/>
    </row>
    <row r="16" spans="1:78">
      <c r="A16" s="14">
        <f t="shared" si="15"/>
        <v>15</v>
      </c>
      <c r="B16" s="9" t="s">
        <v>40</v>
      </c>
      <c r="C16" s="8" t="s">
        <v>176</v>
      </c>
      <c r="D16" s="9"/>
      <c r="E16" s="9">
        <f t="shared" si="16"/>
        <v>15</v>
      </c>
      <c r="F16" s="11">
        <v>42927</v>
      </c>
      <c r="G16" s="9">
        <v>92500</v>
      </c>
      <c r="H16" s="9" t="s">
        <v>42</v>
      </c>
      <c r="I16" s="9">
        <v>23124512</v>
      </c>
      <c r="J16" s="9" t="s">
        <v>50</v>
      </c>
      <c r="K16" s="9">
        <v>2</v>
      </c>
      <c r="L16" s="9" t="s">
        <v>44</v>
      </c>
      <c r="M16" s="9">
        <v>18</v>
      </c>
      <c r="N16" s="9">
        <f t="shared" si="17"/>
        <v>92500</v>
      </c>
      <c r="O16" s="9"/>
      <c r="P16" s="9">
        <f>($N16*$M16/100)/2</f>
        <v>8325</v>
      </c>
      <c r="Q16" s="9">
        <f>($N16*$M16/100)/2</f>
        <v>8325</v>
      </c>
      <c r="R16" s="9"/>
      <c r="S16" s="9"/>
      <c r="T16" s="9">
        <v>23</v>
      </c>
      <c r="U16" s="9" t="s">
        <v>45</v>
      </c>
      <c r="V16" s="9" t="s">
        <v>48</v>
      </c>
      <c r="W16" s="9"/>
      <c r="X16" s="9">
        <f t="shared" si="18"/>
        <v>0</v>
      </c>
      <c r="Y16" s="9">
        <f t="shared" si="19"/>
        <v>8325</v>
      </c>
      <c r="Z16" s="9">
        <f t="shared" si="20"/>
        <v>8325</v>
      </c>
      <c r="AA16" s="9">
        <v>0</v>
      </c>
      <c r="AB16" s="9" t="s">
        <v>46</v>
      </c>
      <c r="AC16" s="9" t="s">
        <v>48</v>
      </c>
      <c r="AD16" s="9" t="s">
        <v>49</v>
      </c>
      <c r="AE16" s="12" t="s">
        <v>62</v>
      </c>
      <c r="AF16" s="11">
        <v>42927</v>
      </c>
      <c r="AG16" s="9">
        <v>42500</v>
      </c>
      <c r="AH16" s="10"/>
      <c r="AI16" s="9"/>
      <c r="AJ16" s="10"/>
      <c r="AK16" s="10"/>
      <c r="AL16" s="9"/>
      <c r="AM16" s="10"/>
      <c r="AN16" s="9" t="s">
        <v>178</v>
      </c>
      <c r="AO16" s="9">
        <f t="shared" si="4"/>
        <v>15</v>
      </c>
      <c r="BY16" s="7"/>
      <c r="BZ16" s="7"/>
    </row>
    <row r="17" spans="1:78">
      <c r="A17" s="15">
        <f t="shared" si="15"/>
        <v>16</v>
      </c>
      <c r="B17" s="9" t="s">
        <v>40</v>
      </c>
      <c r="C17" s="8" t="s">
        <v>176</v>
      </c>
      <c r="E17" s="9">
        <f t="shared" si="16"/>
        <v>16</v>
      </c>
      <c r="F17" s="11">
        <v>42929</v>
      </c>
      <c r="G17" s="9">
        <v>9184</v>
      </c>
      <c r="H17" s="9" t="s">
        <v>42</v>
      </c>
      <c r="I17" s="9">
        <v>13242718</v>
      </c>
      <c r="J17" s="9" t="s">
        <v>43</v>
      </c>
      <c r="K17" s="9">
        <v>1</v>
      </c>
      <c r="L17" s="9" t="s">
        <v>44</v>
      </c>
      <c r="M17" s="9">
        <v>12</v>
      </c>
      <c r="N17" s="9">
        <v>8200</v>
      </c>
      <c r="O17" s="9">
        <f>N17*M17/100</f>
        <v>984</v>
      </c>
      <c r="P17" s="9"/>
      <c r="Q17" s="9"/>
      <c r="R17" s="9"/>
      <c r="S17" s="9"/>
      <c r="T17" s="9"/>
      <c r="U17" s="9"/>
      <c r="V17" s="9" t="s">
        <v>48</v>
      </c>
      <c r="W17" s="9"/>
      <c r="X17" s="9">
        <f t="shared" ref="X17:X31" si="21">O17</f>
        <v>984</v>
      </c>
      <c r="Y17" s="9">
        <f t="shared" ref="Y17:Y31" si="22">P17</f>
        <v>0</v>
      </c>
      <c r="Z17" s="9">
        <f t="shared" ref="Z17:Z31" si="23">Q17</f>
        <v>0</v>
      </c>
      <c r="AA17" s="9">
        <v>0</v>
      </c>
      <c r="AB17" s="9" t="s">
        <v>46</v>
      </c>
      <c r="AC17" s="9" t="s">
        <v>46</v>
      </c>
      <c r="AD17" s="9" t="s">
        <v>138</v>
      </c>
      <c r="AE17" s="12"/>
      <c r="AF17" s="11"/>
      <c r="AG17" s="9"/>
      <c r="AH17" s="10"/>
      <c r="AI17" s="9"/>
      <c r="AJ17" s="10"/>
      <c r="AK17" s="10"/>
      <c r="AL17" s="9"/>
      <c r="AM17" s="10"/>
      <c r="AN17" s="9" t="s">
        <v>179</v>
      </c>
      <c r="AO17" s="9">
        <f t="shared" si="4"/>
        <v>16</v>
      </c>
      <c r="BY17" s="2"/>
      <c r="BZ17" s="2"/>
    </row>
    <row r="18" spans="1:78">
      <c r="A18" s="15">
        <f t="shared" ref="A18:A58" si="24">A17+1</f>
        <v>17</v>
      </c>
      <c r="B18" s="9" t="s">
        <v>40</v>
      </c>
      <c r="C18" s="8" t="s">
        <v>176</v>
      </c>
      <c r="E18" s="9">
        <f t="shared" ref="E18:E26" si="25">A18</f>
        <v>17</v>
      </c>
      <c r="F18" s="11">
        <v>42929</v>
      </c>
      <c r="G18" s="9">
        <f t="shared" ref="G18:G21" si="26">+G17+10000</f>
        <v>19184</v>
      </c>
      <c r="H18" s="9" t="s">
        <v>42</v>
      </c>
      <c r="I18" s="9">
        <v>13242718</v>
      </c>
      <c r="J18" s="9" t="s">
        <v>43</v>
      </c>
      <c r="K18" s="9">
        <v>1</v>
      </c>
      <c r="L18" s="9" t="s">
        <v>44</v>
      </c>
      <c r="M18" s="9">
        <v>12</v>
      </c>
      <c r="N18" s="9">
        <f t="shared" si="17"/>
        <v>18200</v>
      </c>
      <c r="O18" s="9">
        <f t="shared" ref="O18:O26" si="27">N18*M18/100</f>
        <v>2184</v>
      </c>
      <c r="P18" s="9"/>
      <c r="Q18" s="9"/>
      <c r="R18" s="9"/>
      <c r="S18" s="9"/>
      <c r="T18" s="9"/>
      <c r="U18" s="9"/>
      <c r="V18" s="9" t="s">
        <v>48</v>
      </c>
      <c r="W18" s="9"/>
      <c r="X18" s="9">
        <f t="shared" si="21"/>
        <v>2184</v>
      </c>
      <c r="Y18" s="9">
        <f t="shared" si="22"/>
        <v>0</v>
      </c>
      <c r="Z18" s="9">
        <f t="shared" si="23"/>
        <v>0</v>
      </c>
      <c r="AA18" s="9">
        <v>0</v>
      </c>
      <c r="AB18" s="9" t="s">
        <v>46</v>
      </c>
      <c r="AC18" s="9" t="s">
        <v>46</v>
      </c>
      <c r="AD18" s="9" t="s">
        <v>138</v>
      </c>
      <c r="AE18" s="12"/>
      <c r="AF18" s="11"/>
      <c r="AG18" s="9"/>
      <c r="AH18" s="10"/>
      <c r="AI18" s="9"/>
      <c r="AJ18" s="10"/>
      <c r="AK18" s="10"/>
      <c r="AL18" s="9"/>
      <c r="AM18" s="10"/>
      <c r="AN18" s="9" t="s">
        <v>179</v>
      </c>
      <c r="AO18" s="9">
        <f t="shared" si="4"/>
        <v>17</v>
      </c>
      <c r="BY18" s="2"/>
      <c r="BZ18" s="2"/>
    </row>
    <row r="19" spans="1:78">
      <c r="A19" s="15">
        <f t="shared" si="24"/>
        <v>18</v>
      </c>
      <c r="B19" s="9" t="s">
        <v>40</v>
      </c>
      <c r="C19" s="8" t="s">
        <v>176</v>
      </c>
      <c r="E19" s="9">
        <f t="shared" si="25"/>
        <v>18</v>
      </c>
      <c r="F19" s="11">
        <v>42929</v>
      </c>
      <c r="G19" s="9">
        <f t="shared" si="26"/>
        <v>29184</v>
      </c>
      <c r="H19" s="9" t="s">
        <v>42</v>
      </c>
      <c r="I19" s="9">
        <v>13242718</v>
      </c>
      <c r="J19" s="9" t="s">
        <v>43</v>
      </c>
      <c r="K19" s="9">
        <v>1</v>
      </c>
      <c r="L19" s="9" t="s">
        <v>44</v>
      </c>
      <c r="M19" s="9">
        <v>12</v>
      </c>
      <c r="N19" s="9">
        <f t="shared" si="17"/>
        <v>28200</v>
      </c>
      <c r="O19" s="9">
        <f t="shared" si="27"/>
        <v>3384</v>
      </c>
      <c r="P19" s="9"/>
      <c r="Q19" s="9"/>
      <c r="R19" s="9"/>
      <c r="S19" s="9"/>
      <c r="T19" s="9"/>
      <c r="U19" s="9"/>
      <c r="V19" s="9" t="s">
        <v>48</v>
      </c>
      <c r="W19" s="9"/>
      <c r="X19" s="9">
        <f t="shared" si="21"/>
        <v>3384</v>
      </c>
      <c r="Y19" s="9">
        <f t="shared" si="22"/>
        <v>0</v>
      </c>
      <c r="Z19" s="9">
        <f t="shared" si="23"/>
        <v>0</v>
      </c>
      <c r="AA19" s="9">
        <v>0</v>
      </c>
      <c r="AB19" s="9" t="s">
        <v>46</v>
      </c>
      <c r="AC19" s="9" t="s">
        <v>46</v>
      </c>
      <c r="AD19" s="9" t="s">
        <v>138</v>
      </c>
      <c r="AE19" s="12"/>
      <c r="AF19" s="11"/>
      <c r="AG19" s="9"/>
      <c r="AH19" s="10"/>
      <c r="AI19" s="9"/>
      <c r="AJ19" s="10"/>
      <c r="AK19" s="10"/>
      <c r="AL19" s="9"/>
      <c r="AM19" s="10"/>
      <c r="AN19" s="9" t="s">
        <v>179</v>
      </c>
      <c r="AO19" s="9">
        <f t="shared" si="4"/>
        <v>18</v>
      </c>
      <c r="BY19" s="2"/>
      <c r="BZ19" s="2"/>
    </row>
    <row r="20" spans="1:78">
      <c r="A20" s="15">
        <f t="shared" si="24"/>
        <v>19</v>
      </c>
      <c r="B20" s="9" t="s">
        <v>40</v>
      </c>
      <c r="C20" s="8" t="s">
        <v>176</v>
      </c>
      <c r="E20" s="9">
        <f t="shared" si="25"/>
        <v>19</v>
      </c>
      <c r="F20" s="11">
        <v>42929</v>
      </c>
      <c r="G20" s="9">
        <f t="shared" si="26"/>
        <v>39184</v>
      </c>
      <c r="H20" s="9" t="s">
        <v>42</v>
      </c>
      <c r="I20" s="9">
        <v>13242718</v>
      </c>
      <c r="J20" s="9" t="s">
        <v>43</v>
      </c>
      <c r="K20" s="9">
        <v>1</v>
      </c>
      <c r="L20" s="9" t="s">
        <v>44</v>
      </c>
      <c r="M20" s="9">
        <v>12</v>
      </c>
      <c r="N20" s="9">
        <f t="shared" si="17"/>
        <v>38200</v>
      </c>
      <c r="O20" s="9">
        <f t="shared" si="27"/>
        <v>4584</v>
      </c>
      <c r="P20" s="9"/>
      <c r="Q20" s="9"/>
      <c r="R20" s="9"/>
      <c r="S20" s="9"/>
      <c r="T20" s="9"/>
      <c r="U20" s="9"/>
      <c r="V20" s="9" t="s">
        <v>48</v>
      </c>
      <c r="W20" s="9"/>
      <c r="X20" s="9">
        <f t="shared" si="21"/>
        <v>4584</v>
      </c>
      <c r="Y20" s="9">
        <f t="shared" si="22"/>
        <v>0</v>
      </c>
      <c r="Z20" s="9">
        <f t="shared" si="23"/>
        <v>0</v>
      </c>
      <c r="AA20" s="9">
        <v>0</v>
      </c>
      <c r="AB20" s="9" t="s">
        <v>46</v>
      </c>
      <c r="AC20" s="9" t="s">
        <v>46</v>
      </c>
      <c r="AD20" s="9" t="s">
        <v>138</v>
      </c>
      <c r="AE20" s="12"/>
      <c r="AF20" s="11"/>
      <c r="AG20" s="9"/>
      <c r="AH20" s="10"/>
      <c r="AI20" s="9"/>
      <c r="AJ20" s="10"/>
      <c r="AK20" s="10"/>
      <c r="AL20" s="9"/>
      <c r="AM20" s="10"/>
      <c r="AN20" s="9" t="s">
        <v>179</v>
      </c>
      <c r="AO20" s="9">
        <f t="shared" si="4"/>
        <v>19</v>
      </c>
      <c r="BY20" s="2"/>
      <c r="BZ20" s="2"/>
    </row>
    <row r="21" spans="1:78">
      <c r="A21" s="15">
        <f t="shared" si="24"/>
        <v>20</v>
      </c>
      <c r="B21" s="9" t="s">
        <v>40</v>
      </c>
      <c r="C21" s="8" t="s">
        <v>176</v>
      </c>
      <c r="E21" s="9">
        <f t="shared" si="25"/>
        <v>20</v>
      </c>
      <c r="F21" s="11">
        <v>42929</v>
      </c>
      <c r="G21" s="9">
        <f t="shared" si="26"/>
        <v>49184</v>
      </c>
      <c r="H21" s="9" t="s">
        <v>42</v>
      </c>
      <c r="I21" s="9">
        <v>13242718</v>
      </c>
      <c r="J21" s="9" t="s">
        <v>43</v>
      </c>
      <c r="K21" s="9">
        <v>1</v>
      </c>
      <c r="L21" s="9" t="s">
        <v>44</v>
      </c>
      <c r="M21" s="9">
        <v>12</v>
      </c>
      <c r="N21" s="9">
        <f t="shared" si="17"/>
        <v>48200</v>
      </c>
      <c r="O21" s="9">
        <f t="shared" si="27"/>
        <v>5784</v>
      </c>
      <c r="P21" s="9"/>
      <c r="Q21" s="9"/>
      <c r="R21" s="9"/>
      <c r="S21" s="9"/>
      <c r="T21" s="9"/>
      <c r="U21" s="9"/>
      <c r="V21" s="9" t="s">
        <v>48</v>
      </c>
      <c r="W21" s="9"/>
      <c r="X21" s="9">
        <f t="shared" si="21"/>
        <v>5784</v>
      </c>
      <c r="Y21" s="9">
        <f t="shared" si="22"/>
        <v>0</v>
      </c>
      <c r="Z21" s="9">
        <f t="shared" si="23"/>
        <v>0</v>
      </c>
      <c r="AA21" s="9">
        <v>0</v>
      </c>
      <c r="AB21" s="9" t="s">
        <v>46</v>
      </c>
      <c r="AC21" s="9" t="s">
        <v>46</v>
      </c>
      <c r="AD21" s="9" t="s">
        <v>138</v>
      </c>
      <c r="AE21" s="12"/>
      <c r="AF21" s="11"/>
      <c r="AG21" s="9"/>
      <c r="AH21" s="10"/>
      <c r="AI21" s="9"/>
      <c r="AJ21" s="10"/>
      <c r="AK21" s="10"/>
      <c r="AL21" s="9"/>
      <c r="AM21" s="10"/>
      <c r="AN21" s="9" t="s">
        <v>179</v>
      </c>
      <c r="AO21" s="9">
        <f t="shared" si="4"/>
        <v>20</v>
      </c>
      <c r="BY21" s="2"/>
      <c r="BZ21" s="2"/>
    </row>
    <row r="22" spans="1:78">
      <c r="A22" s="14">
        <f t="shared" si="24"/>
        <v>21</v>
      </c>
      <c r="B22" s="9" t="s">
        <v>57</v>
      </c>
      <c r="C22" s="8" t="s">
        <v>176</v>
      </c>
      <c r="E22" s="9">
        <f t="shared" si="25"/>
        <v>21</v>
      </c>
      <c r="F22" s="11">
        <v>42929</v>
      </c>
      <c r="G22" s="9">
        <v>56000</v>
      </c>
      <c r="H22" s="9" t="s">
        <v>42</v>
      </c>
      <c r="I22" s="9">
        <v>13242718</v>
      </c>
      <c r="J22" s="9" t="s">
        <v>43</v>
      </c>
      <c r="K22" s="9">
        <v>1</v>
      </c>
      <c r="L22" s="9" t="s">
        <v>44</v>
      </c>
      <c r="M22" s="9">
        <v>4</v>
      </c>
      <c r="N22" s="9">
        <v>56000</v>
      </c>
      <c r="O22" s="9">
        <f t="shared" si="27"/>
        <v>2240</v>
      </c>
      <c r="P22" s="9"/>
      <c r="Q22" s="9"/>
      <c r="R22" s="9"/>
      <c r="S22" s="9"/>
      <c r="T22" s="9"/>
      <c r="U22" s="9"/>
      <c r="V22" s="9" t="s">
        <v>48</v>
      </c>
      <c r="W22" s="9"/>
      <c r="X22" s="9">
        <f t="shared" si="21"/>
        <v>2240</v>
      </c>
      <c r="Y22" s="9">
        <f t="shared" si="22"/>
        <v>0</v>
      </c>
      <c r="Z22" s="9">
        <f t="shared" si="23"/>
        <v>0</v>
      </c>
      <c r="AA22" s="9">
        <v>0</v>
      </c>
      <c r="AB22" s="9" t="s">
        <v>48</v>
      </c>
      <c r="AC22" s="9" t="s">
        <v>48</v>
      </c>
      <c r="AD22" s="9" t="s">
        <v>138</v>
      </c>
      <c r="AE22" s="16" t="s">
        <v>181</v>
      </c>
      <c r="AF22" s="11">
        <v>42929</v>
      </c>
      <c r="AG22" s="9">
        <f>N22</f>
        <v>56000</v>
      </c>
      <c r="AH22" s="10"/>
      <c r="AI22" s="9"/>
      <c r="AJ22" s="10"/>
      <c r="AK22" s="10"/>
      <c r="AL22" s="9"/>
      <c r="AM22" s="10"/>
      <c r="AN22" s="9" t="s">
        <v>180</v>
      </c>
      <c r="AO22" s="9">
        <f t="shared" si="4"/>
        <v>21</v>
      </c>
      <c r="BY22" s="2"/>
      <c r="BZ22" s="2"/>
    </row>
    <row r="23" spans="1:78">
      <c r="A23" s="14">
        <f t="shared" ref="A23:A26" si="28">A22+1</f>
        <v>22</v>
      </c>
      <c r="B23" s="9" t="s">
        <v>57</v>
      </c>
      <c r="C23" s="8" t="s">
        <v>176</v>
      </c>
      <c r="D23" s="9" t="s">
        <v>58</v>
      </c>
      <c r="E23" s="9">
        <f t="shared" si="25"/>
        <v>22</v>
      </c>
      <c r="F23" s="11">
        <v>42930</v>
      </c>
      <c r="G23" s="9">
        <f>+G22+1000</f>
        <v>57000</v>
      </c>
      <c r="H23" s="9" t="s">
        <v>42</v>
      </c>
      <c r="I23" s="9">
        <v>13242718</v>
      </c>
      <c r="J23" s="9" t="s">
        <v>43</v>
      </c>
      <c r="K23" s="9">
        <v>1</v>
      </c>
      <c r="L23" s="9" t="s">
        <v>44</v>
      </c>
      <c r="M23" s="9">
        <v>4</v>
      </c>
      <c r="N23" s="9">
        <f>+N22+1000</f>
        <v>57000</v>
      </c>
      <c r="O23" s="9">
        <f t="shared" si="27"/>
        <v>2280</v>
      </c>
      <c r="P23" s="9"/>
      <c r="Q23" s="9"/>
      <c r="R23" s="9"/>
      <c r="S23" s="9"/>
      <c r="T23" s="9"/>
      <c r="U23" s="9"/>
      <c r="V23" s="9" t="s">
        <v>48</v>
      </c>
      <c r="W23" s="9"/>
      <c r="X23" s="9">
        <f t="shared" si="21"/>
        <v>2280</v>
      </c>
      <c r="Y23" s="9">
        <f t="shared" si="22"/>
        <v>0</v>
      </c>
      <c r="Z23" s="9">
        <f t="shared" si="23"/>
        <v>0</v>
      </c>
      <c r="AA23" s="9">
        <v>0</v>
      </c>
      <c r="AB23" s="9" t="s">
        <v>48</v>
      </c>
      <c r="AC23" s="9" t="s">
        <v>48</v>
      </c>
      <c r="AD23" s="9" t="s">
        <v>59</v>
      </c>
      <c r="AE23" s="16" t="s">
        <v>182</v>
      </c>
      <c r="AF23" s="11">
        <v>42927</v>
      </c>
      <c r="AG23" s="9">
        <f t="shared" ref="AG23:AG26" si="29">N23</f>
        <v>57000</v>
      </c>
      <c r="AH23" s="10"/>
      <c r="AI23" s="9"/>
      <c r="AJ23" s="10"/>
      <c r="AK23" s="10"/>
      <c r="AL23" s="9"/>
      <c r="AM23" s="10"/>
      <c r="AN23" s="9" t="s">
        <v>61</v>
      </c>
      <c r="AO23" s="9">
        <f t="shared" si="4"/>
        <v>22</v>
      </c>
      <c r="BY23" s="2"/>
      <c r="BZ23" s="2"/>
    </row>
    <row r="24" spans="1:78">
      <c r="A24" s="14">
        <f t="shared" si="28"/>
        <v>23</v>
      </c>
      <c r="B24" s="9" t="s">
        <v>57</v>
      </c>
      <c r="C24" s="8" t="s">
        <v>176</v>
      </c>
      <c r="D24" s="9" t="s">
        <v>58</v>
      </c>
      <c r="E24" s="9">
        <f t="shared" si="25"/>
        <v>23</v>
      </c>
      <c r="F24" s="11">
        <v>42930</v>
      </c>
      <c r="G24" s="9">
        <f t="shared" ref="G24:G26" si="30">+G23+1000</f>
        <v>58000</v>
      </c>
      <c r="H24" s="9" t="s">
        <v>42</v>
      </c>
      <c r="I24" s="9">
        <v>23124512</v>
      </c>
      <c r="J24" s="9" t="s">
        <v>50</v>
      </c>
      <c r="K24" s="9">
        <v>2</v>
      </c>
      <c r="L24" s="9" t="s">
        <v>44</v>
      </c>
      <c r="M24" s="9">
        <v>4</v>
      </c>
      <c r="N24" s="9">
        <f t="shared" ref="N24:N31" si="31">+N23+1000</f>
        <v>58000</v>
      </c>
      <c r="O24" s="9">
        <f t="shared" si="27"/>
        <v>2320</v>
      </c>
      <c r="P24" s="9"/>
      <c r="Q24" s="9"/>
      <c r="R24" s="9"/>
      <c r="S24" s="9"/>
      <c r="T24" s="9"/>
      <c r="U24" s="9"/>
      <c r="V24" s="9" t="s">
        <v>48</v>
      </c>
      <c r="W24" s="9"/>
      <c r="X24" s="9">
        <f t="shared" si="21"/>
        <v>2320</v>
      </c>
      <c r="Y24" s="9">
        <f t="shared" si="22"/>
        <v>0</v>
      </c>
      <c r="Z24" s="9">
        <f t="shared" si="23"/>
        <v>0</v>
      </c>
      <c r="AA24" s="9">
        <v>0</v>
      </c>
      <c r="AB24" s="9" t="s">
        <v>48</v>
      </c>
      <c r="AC24" s="9" t="s">
        <v>48</v>
      </c>
      <c r="AD24" s="9" t="s">
        <v>59</v>
      </c>
      <c r="AE24" s="16" t="s">
        <v>183</v>
      </c>
      <c r="AF24" s="11">
        <v>42930</v>
      </c>
      <c r="AG24" s="9">
        <f t="shared" si="29"/>
        <v>58000</v>
      </c>
      <c r="AH24" s="10"/>
      <c r="AI24" s="9"/>
      <c r="AJ24" s="10"/>
      <c r="AK24" s="10"/>
      <c r="AL24" s="9"/>
      <c r="AM24" s="10"/>
      <c r="AN24" s="9" t="s">
        <v>61</v>
      </c>
      <c r="AO24" s="9">
        <f t="shared" si="4"/>
        <v>23</v>
      </c>
      <c r="BZ24" s="2"/>
    </row>
    <row r="25" spans="1:78">
      <c r="A25" s="14">
        <f t="shared" si="28"/>
        <v>24</v>
      </c>
      <c r="B25" s="9" t="s">
        <v>57</v>
      </c>
      <c r="C25" s="8" t="s">
        <v>176</v>
      </c>
      <c r="D25" s="9" t="s">
        <v>58</v>
      </c>
      <c r="E25" s="9">
        <f t="shared" si="25"/>
        <v>24</v>
      </c>
      <c r="F25" s="11">
        <v>42930</v>
      </c>
      <c r="G25" s="9">
        <f t="shared" si="30"/>
        <v>59000</v>
      </c>
      <c r="H25" s="9" t="s">
        <v>42</v>
      </c>
      <c r="I25" s="9">
        <v>13242718</v>
      </c>
      <c r="J25" s="9" t="s">
        <v>43</v>
      </c>
      <c r="K25" s="9">
        <v>10</v>
      </c>
      <c r="L25" s="9" t="s">
        <v>44</v>
      </c>
      <c r="M25" s="9">
        <v>4</v>
      </c>
      <c r="N25" s="9">
        <f t="shared" si="31"/>
        <v>59000</v>
      </c>
      <c r="O25" s="9">
        <f t="shared" si="27"/>
        <v>2360</v>
      </c>
      <c r="P25" s="9"/>
      <c r="Q25" s="9"/>
      <c r="R25" s="9"/>
      <c r="S25" s="9"/>
      <c r="T25" s="9"/>
      <c r="U25" s="9"/>
      <c r="V25" s="9" t="s">
        <v>48</v>
      </c>
      <c r="W25" s="9"/>
      <c r="X25" s="9">
        <f t="shared" si="21"/>
        <v>2360</v>
      </c>
      <c r="Y25" s="9">
        <f t="shared" si="22"/>
        <v>0</v>
      </c>
      <c r="Z25" s="9">
        <f t="shared" si="23"/>
        <v>0</v>
      </c>
      <c r="AA25" s="9">
        <v>0</v>
      </c>
      <c r="AB25" s="9" t="s">
        <v>48</v>
      </c>
      <c r="AC25" s="9" t="s">
        <v>48</v>
      </c>
      <c r="AD25" s="9" t="s">
        <v>59</v>
      </c>
      <c r="AE25" s="16" t="s">
        <v>184</v>
      </c>
      <c r="AF25" s="11">
        <v>42931</v>
      </c>
      <c r="AG25" s="9">
        <f t="shared" si="29"/>
        <v>59000</v>
      </c>
      <c r="AH25" s="10"/>
      <c r="AI25" s="9"/>
      <c r="AJ25" s="10"/>
      <c r="AK25" s="10"/>
      <c r="AL25" s="9"/>
      <c r="AM25" s="10"/>
      <c r="AN25" s="9" t="s">
        <v>61</v>
      </c>
      <c r="AO25" s="9">
        <f t="shared" si="4"/>
        <v>24</v>
      </c>
      <c r="BY25" s="2"/>
      <c r="BZ25" s="2"/>
    </row>
    <row r="26" spans="1:78">
      <c r="A26" s="14">
        <f t="shared" si="28"/>
        <v>25</v>
      </c>
      <c r="B26" s="9" t="s">
        <v>57</v>
      </c>
      <c r="C26" s="8" t="s">
        <v>176</v>
      </c>
      <c r="D26" s="9"/>
      <c r="E26" s="9">
        <f t="shared" si="25"/>
        <v>25</v>
      </c>
      <c r="F26" s="11">
        <v>42930</v>
      </c>
      <c r="G26" s="9">
        <f t="shared" si="30"/>
        <v>60000</v>
      </c>
      <c r="H26" s="9" t="s">
        <v>42</v>
      </c>
      <c r="I26" s="9">
        <v>13242718</v>
      </c>
      <c r="J26" s="9" t="s">
        <v>43</v>
      </c>
      <c r="K26" s="9">
        <v>10</v>
      </c>
      <c r="L26" s="9" t="s">
        <v>44</v>
      </c>
      <c r="M26" s="9">
        <v>4</v>
      </c>
      <c r="N26" s="9">
        <f t="shared" si="31"/>
        <v>60000</v>
      </c>
      <c r="O26" s="9">
        <f t="shared" si="27"/>
        <v>2400</v>
      </c>
      <c r="P26" s="9"/>
      <c r="Q26" s="9"/>
      <c r="R26" s="9"/>
      <c r="S26" s="9"/>
      <c r="T26" s="9"/>
      <c r="U26" s="9"/>
      <c r="V26" s="9" t="s">
        <v>48</v>
      </c>
      <c r="W26" s="9"/>
      <c r="X26" s="9">
        <f t="shared" si="21"/>
        <v>2400</v>
      </c>
      <c r="Y26" s="9">
        <f t="shared" si="22"/>
        <v>0</v>
      </c>
      <c r="Z26" s="9">
        <f t="shared" si="23"/>
        <v>0</v>
      </c>
      <c r="AA26" s="9">
        <v>0</v>
      </c>
      <c r="AB26" s="9" t="s">
        <v>48</v>
      </c>
      <c r="AC26" s="9" t="s">
        <v>48</v>
      </c>
      <c r="AD26" s="9" t="s">
        <v>138</v>
      </c>
      <c r="AE26" s="16" t="s">
        <v>185</v>
      </c>
      <c r="AF26" s="11">
        <v>42932</v>
      </c>
      <c r="AG26" s="9">
        <f t="shared" si="29"/>
        <v>60000</v>
      </c>
      <c r="AH26" s="10"/>
      <c r="AI26" s="9"/>
      <c r="AJ26" s="10"/>
      <c r="AK26" s="10"/>
      <c r="AL26" s="9"/>
      <c r="AM26" s="10"/>
      <c r="AN26" s="9" t="s">
        <v>180</v>
      </c>
      <c r="AO26" s="9">
        <f t="shared" si="4"/>
        <v>25</v>
      </c>
      <c r="BY26" s="2"/>
      <c r="BZ26" s="2"/>
    </row>
    <row r="27" spans="1:78">
      <c r="A27" s="15">
        <f>+A26+1</f>
        <v>26</v>
      </c>
      <c r="B27" s="9" t="s">
        <v>63</v>
      </c>
      <c r="C27" s="8" t="s">
        <v>176</v>
      </c>
      <c r="D27" s="9" t="s">
        <v>41</v>
      </c>
      <c r="E27" s="9">
        <f t="shared" si="0"/>
        <v>26</v>
      </c>
      <c r="F27" s="11">
        <v>42936</v>
      </c>
      <c r="G27" s="9">
        <v>61000</v>
      </c>
      <c r="H27" s="9" t="s">
        <v>42</v>
      </c>
      <c r="I27" s="9">
        <v>13242718</v>
      </c>
      <c r="J27" s="9" t="s">
        <v>43</v>
      </c>
      <c r="K27" s="9">
        <v>1</v>
      </c>
      <c r="L27" s="9" t="s">
        <v>44</v>
      </c>
      <c r="M27" s="9">
        <v>12</v>
      </c>
      <c r="N27" s="9">
        <f t="shared" si="31"/>
        <v>61000</v>
      </c>
      <c r="O27" s="9"/>
      <c r="P27" s="9">
        <v>492</v>
      </c>
      <c r="Q27" s="9">
        <v>492</v>
      </c>
      <c r="R27" s="9"/>
      <c r="S27" s="9"/>
      <c r="T27" s="9">
        <v>23</v>
      </c>
      <c r="U27" s="9" t="s">
        <v>45</v>
      </c>
      <c r="V27" s="9" t="s">
        <v>48</v>
      </c>
      <c r="W27" s="9"/>
      <c r="X27" s="9">
        <f t="shared" si="21"/>
        <v>0</v>
      </c>
      <c r="Y27" s="9">
        <f t="shared" si="22"/>
        <v>492</v>
      </c>
      <c r="Z27" s="9">
        <f t="shared" si="23"/>
        <v>492</v>
      </c>
      <c r="AA27" s="9">
        <v>0</v>
      </c>
      <c r="AB27" s="9" t="s">
        <v>48</v>
      </c>
      <c r="AC27" s="9" t="s">
        <v>48</v>
      </c>
      <c r="AD27" s="9" t="s">
        <v>49</v>
      </c>
      <c r="AE27" s="10"/>
      <c r="AF27" s="9"/>
      <c r="AG27" s="9"/>
      <c r="AH27" s="10">
        <v>41</v>
      </c>
      <c r="AI27" s="11">
        <v>42901</v>
      </c>
      <c r="AJ27" s="8" t="s">
        <v>176</v>
      </c>
      <c r="AK27" s="13"/>
      <c r="AL27" s="11"/>
      <c r="AM27" s="10"/>
      <c r="AN27" s="9" t="s">
        <v>64</v>
      </c>
      <c r="AO27" s="9">
        <f t="shared" si="4"/>
        <v>26</v>
      </c>
      <c r="BY27" s="2"/>
      <c r="BZ27" s="2"/>
    </row>
    <row r="28" spans="1:78">
      <c r="A28" s="15">
        <f t="shared" si="24"/>
        <v>27</v>
      </c>
      <c r="B28" s="9" t="s">
        <v>63</v>
      </c>
      <c r="C28" s="8" t="s">
        <v>176</v>
      </c>
      <c r="D28" s="9" t="s">
        <v>41</v>
      </c>
      <c r="E28" s="9">
        <f t="shared" si="0"/>
        <v>27</v>
      </c>
      <c r="F28" s="11">
        <v>42936</v>
      </c>
      <c r="G28" s="9">
        <v>62000</v>
      </c>
      <c r="H28" s="9" t="s">
        <v>42</v>
      </c>
      <c r="I28" s="9">
        <v>23124512</v>
      </c>
      <c r="J28" s="9" t="s">
        <v>50</v>
      </c>
      <c r="K28" s="9">
        <v>1</v>
      </c>
      <c r="L28" s="9" t="s">
        <v>44</v>
      </c>
      <c r="M28" s="9">
        <v>18</v>
      </c>
      <c r="N28" s="9">
        <f t="shared" si="31"/>
        <v>62000</v>
      </c>
      <c r="O28" s="9"/>
      <c r="P28" s="9">
        <v>1913</v>
      </c>
      <c r="Q28" s="9">
        <v>1913</v>
      </c>
      <c r="R28" s="9"/>
      <c r="S28" s="9"/>
      <c r="T28" s="9">
        <v>23</v>
      </c>
      <c r="U28" s="9" t="s">
        <v>45</v>
      </c>
      <c r="V28" s="9" t="s">
        <v>48</v>
      </c>
      <c r="W28" s="9"/>
      <c r="X28" s="9">
        <f t="shared" si="21"/>
        <v>0</v>
      </c>
      <c r="Y28" s="9">
        <f t="shared" si="22"/>
        <v>1913</v>
      </c>
      <c r="Z28" s="9">
        <f t="shared" si="23"/>
        <v>1913</v>
      </c>
      <c r="AA28" s="9">
        <v>0</v>
      </c>
      <c r="AB28" s="9" t="s">
        <v>48</v>
      </c>
      <c r="AC28" s="9" t="s">
        <v>48</v>
      </c>
      <c r="AD28" s="9" t="s">
        <v>49</v>
      </c>
      <c r="AE28" s="10"/>
      <c r="AF28" s="9"/>
      <c r="AG28" s="9"/>
      <c r="AH28" s="10">
        <f>AH27+1</f>
        <v>42</v>
      </c>
      <c r="AI28" s="11">
        <v>42901</v>
      </c>
      <c r="AJ28" s="8" t="s">
        <v>176</v>
      </c>
      <c r="AK28" s="13"/>
      <c r="AL28" s="11"/>
      <c r="AM28" s="10"/>
      <c r="AN28" s="9" t="s">
        <v>64</v>
      </c>
      <c r="AO28" s="9">
        <f t="shared" si="4"/>
        <v>27</v>
      </c>
      <c r="BY28" s="2"/>
      <c r="BZ28" s="2"/>
    </row>
    <row r="29" spans="1:78">
      <c r="A29" s="15">
        <f t="shared" ref="A29:A36" si="32">A28+1</f>
        <v>28</v>
      </c>
      <c r="B29" s="9" t="s">
        <v>63</v>
      </c>
      <c r="C29" s="8" t="s">
        <v>176</v>
      </c>
      <c r="D29" s="9"/>
      <c r="E29" s="9">
        <f t="shared" ref="E29:E41" si="33">A29</f>
        <v>28</v>
      </c>
      <c r="F29" s="11">
        <v>42936</v>
      </c>
      <c r="G29" s="9">
        <v>63000</v>
      </c>
      <c r="H29" s="9" t="s">
        <v>42</v>
      </c>
      <c r="I29" s="9">
        <v>23124512</v>
      </c>
      <c r="J29" s="9" t="s">
        <v>50</v>
      </c>
      <c r="K29" s="9">
        <v>1</v>
      </c>
      <c r="L29" s="9" t="s">
        <v>44</v>
      </c>
      <c r="M29" s="9">
        <v>18</v>
      </c>
      <c r="N29" s="9">
        <f t="shared" si="31"/>
        <v>63000</v>
      </c>
      <c r="O29" s="9">
        <f t="shared" ref="O29:O30" si="34">N29*M29/100</f>
        <v>11340</v>
      </c>
      <c r="P29" s="9"/>
      <c r="Q29" s="9"/>
      <c r="R29" s="9"/>
      <c r="S29" s="9"/>
      <c r="T29" s="9">
        <v>22</v>
      </c>
      <c r="U29" s="9" t="s">
        <v>56</v>
      </c>
      <c r="V29" s="9" t="s">
        <v>48</v>
      </c>
      <c r="W29" s="9"/>
      <c r="X29" s="9">
        <f t="shared" si="21"/>
        <v>11340</v>
      </c>
      <c r="Y29" s="9">
        <f t="shared" si="22"/>
        <v>0</v>
      </c>
      <c r="Z29" s="9">
        <f t="shared" si="23"/>
        <v>0</v>
      </c>
      <c r="AA29" s="9">
        <v>0</v>
      </c>
      <c r="AB29" s="9" t="s">
        <v>46</v>
      </c>
      <c r="AC29" s="9" t="s">
        <v>48</v>
      </c>
      <c r="AD29" s="9" t="s">
        <v>49</v>
      </c>
      <c r="AE29" s="10"/>
      <c r="AF29" s="9"/>
      <c r="AG29" s="9"/>
      <c r="AH29" s="10">
        <f t="shared" ref="AH29:AH31" si="35">AH28+1</f>
        <v>43</v>
      </c>
      <c r="AI29" s="11">
        <v>42901</v>
      </c>
      <c r="AJ29" s="8" t="s">
        <v>176</v>
      </c>
      <c r="AK29" s="13"/>
      <c r="AL29" s="11"/>
      <c r="AM29" s="10"/>
      <c r="AN29" s="9" t="s">
        <v>64</v>
      </c>
      <c r="AO29" s="9">
        <f t="shared" si="4"/>
        <v>28</v>
      </c>
      <c r="BY29" s="2"/>
      <c r="BZ29" s="2"/>
    </row>
    <row r="30" spans="1:78">
      <c r="A30" s="15">
        <f t="shared" si="32"/>
        <v>29</v>
      </c>
      <c r="B30" s="9" t="s">
        <v>63</v>
      </c>
      <c r="C30" s="8" t="s">
        <v>176</v>
      </c>
      <c r="D30" s="9" t="s">
        <v>41</v>
      </c>
      <c r="E30" s="9">
        <f t="shared" si="33"/>
        <v>29</v>
      </c>
      <c r="F30" s="11">
        <v>42936</v>
      </c>
      <c r="G30" s="9">
        <v>64000</v>
      </c>
      <c r="H30" s="9" t="s">
        <v>42</v>
      </c>
      <c r="I30" s="9">
        <v>23124512</v>
      </c>
      <c r="J30" s="9" t="s">
        <v>50</v>
      </c>
      <c r="K30" s="9">
        <v>1</v>
      </c>
      <c r="L30" s="9" t="s">
        <v>44</v>
      </c>
      <c r="M30" s="9">
        <v>18</v>
      </c>
      <c r="N30" s="9">
        <f t="shared" si="31"/>
        <v>64000</v>
      </c>
      <c r="O30" s="9">
        <f t="shared" si="34"/>
        <v>11520</v>
      </c>
      <c r="P30" s="9"/>
      <c r="Q30" s="9"/>
      <c r="R30" s="9"/>
      <c r="S30" s="9"/>
      <c r="T30" s="9">
        <v>22</v>
      </c>
      <c r="U30" s="9" t="s">
        <v>56</v>
      </c>
      <c r="V30" s="9" t="s">
        <v>48</v>
      </c>
      <c r="W30" s="9"/>
      <c r="X30" s="9">
        <f t="shared" si="21"/>
        <v>11520</v>
      </c>
      <c r="Y30" s="9">
        <f t="shared" si="22"/>
        <v>0</v>
      </c>
      <c r="Z30" s="9">
        <f t="shared" si="23"/>
        <v>0</v>
      </c>
      <c r="AA30" s="9">
        <v>0</v>
      </c>
      <c r="AB30" s="9" t="s">
        <v>46</v>
      </c>
      <c r="AC30" s="9" t="s">
        <v>48</v>
      </c>
      <c r="AD30" s="9" t="s">
        <v>49</v>
      </c>
      <c r="AE30" s="10"/>
      <c r="AF30" s="9"/>
      <c r="AG30" s="9"/>
      <c r="AH30" s="10">
        <f t="shared" si="35"/>
        <v>44</v>
      </c>
      <c r="AI30" s="11">
        <v>42901</v>
      </c>
      <c r="AJ30" s="8" t="s">
        <v>176</v>
      </c>
      <c r="AK30" s="13"/>
      <c r="AL30" s="11"/>
      <c r="AM30" s="10"/>
      <c r="AN30" s="9" t="s">
        <v>64</v>
      </c>
      <c r="AO30" s="9">
        <f t="shared" si="4"/>
        <v>29</v>
      </c>
      <c r="BY30" s="2"/>
      <c r="BZ30" s="2"/>
    </row>
    <row r="31" spans="1:78">
      <c r="A31" s="15">
        <f t="shared" si="32"/>
        <v>30</v>
      </c>
      <c r="B31" s="9" t="s">
        <v>63</v>
      </c>
      <c r="C31" s="8" t="s">
        <v>176</v>
      </c>
      <c r="D31" s="9" t="s">
        <v>41</v>
      </c>
      <c r="E31" s="9">
        <f t="shared" si="33"/>
        <v>30</v>
      </c>
      <c r="F31" s="11">
        <v>42936</v>
      </c>
      <c r="G31" s="9">
        <v>65000</v>
      </c>
      <c r="H31" s="9" t="s">
        <v>42</v>
      </c>
      <c r="I31" s="9">
        <v>23124512</v>
      </c>
      <c r="J31" s="9" t="s">
        <v>50</v>
      </c>
      <c r="K31" s="9">
        <v>1</v>
      </c>
      <c r="L31" s="9" t="s">
        <v>44</v>
      </c>
      <c r="M31" s="9">
        <v>18</v>
      </c>
      <c r="N31" s="9">
        <f t="shared" si="31"/>
        <v>65000</v>
      </c>
      <c r="O31" s="9"/>
      <c r="P31" s="9">
        <v>1913</v>
      </c>
      <c r="Q31" s="9">
        <v>1913</v>
      </c>
      <c r="R31" s="9"/>
      <c r="S31" s="9"/>
      <c r="T31" s="9">
        <v>23</v>
      </c>
      <c r="U31" s="9" t="s">
        <v>45</v>
      </c>
      <c r="V31" s="9" t="s">
        <v>48</v>
      </c>
      <c r="W31" s="9"/>
      <c r="X31" s="9">
        <f t="shared" si="21"/>
        <v>0</v>
      </c>
      <c r="Y31" s="9">
        <f t="shared" si="22"/>
        <v>1913</v>
      </c>
      <c r="Z31" s="9">
        <f t="shared" si="23"/>
        <v>1913</v>
      </c>
      <c r="AA31" s="9">
        <v>0</v>
      </c>
      <c r="AB31" s="9" t="s">
        <v>48</v>
      </c>
      <c r="AC31" s="9" t="s">
        <v>48</v>
      </c>
      <c r="AD31" s="9" t="s">
        <v>49</v>
      </c>
      <c r="AE31" s="10"/>
      <c r="AF31" s="9"/>
      <c r="AG31" s="9"/>
      <c r="AH31" s="10">
        <f t="shared" si="35"/>
        <v>45</v>
      </c>
      <c r="AI31" s="11">
        <v>42901</v>
      </c>
      <c r="AJ31" s="8" t="s">
        <v>176</v>
      </c>
      <c r="AK31" s="13"/>
      <c r="AL31" s="11"/>
      <c r="AM31" s="10"/>
      <c r="AN31" s="9" t="s">
        <v>64</v>
      </c>
      <c r="AO31" s="9">
        <f t="shared" si="4"/>
        <v>30</v>
      </c>
      <c r="BY31" s="2"/>
      <c r="BZ31" s="2"/>
    </row>
    <row r="32" spans="1:78">
      <c r="A32" s="14">
        <f t="shared" si="32"/>
        <v>31</v>
      </c>
      <c r="B32" s="9" t="s">
        <v>174</v>
      </c>
      <c r="C32" s="8" t="s">
        <v>176</v>
      </c>
      <c r="E32" s="9">
        <f t="shared" si="33"/>
        <v>31</v>
      </c>
      <c r="F32" s="11">
        <v>42929</v>
      </c>
      <c r="G32" s="9">
        <v>78000</v>
      </c>
      <c r="H32" s="9" t="s">
        <v>42</v>
      </c>
      <c r="I32" s="9">
        <v>13242718</v>
      </c>
      <c r="J32" s="9" t="s">
        <v>43</v>
      </c>
      <c r="K32" s="9">
        <v>1</v>
      </c>
      <c r="L32" s="9" t="s">
        <v>44</v>
      </c>
      <c r="M32" s="9">
        <v>4</v>
      </c>
      <c r="N32" s="9">
        <v>78000</v>
      </c>
      <c r="O32" s="9">
        <f t="shared" ref="O32:O38" si="36">N32*M32/100</f>
        <v>3120</v>
      </c>
      <c r="P32" s="9"/>
      <c r="Q32" s="9"/>
      <c r="R32" s="9"/>
      <c r="S32" s="9"/>
      <c r="T32" s="9"/>
      <c r="U32" s="9"/>
      <c r="V32" s="9" t="s">
        <v>48</v>
      </c>
      <c r="W32" s="9"/>
      <c r="X32" s="9">
        <f t="shared" ref="X32:X38" si="37">O32</f>
        <v>3120</v>
      </c>
      <c r="Y32" s="9">
        <f t="shared" ref="Y32:Y35" si="38">P32</f>
        <v>0</v>
      </c>
      <c r="Z32" s="9">
        <f t="shared" ref="Z32:Z35" si="39">Q32</f>
        <v>0</v>
      </c>
      <c r="AA32" s="9">
        <v>0</v>
      </c>
      <c r="AB32" s="9" t="s">
        <v>48</v>
      </c>
      <c r="AC32" s="9" t="s">
        <v>48</v>
      </c>
      <c r="AD32" s="9" t="s">
        <v>138</v>
      </c>
      <c r="AE32" s="10" t="s">
        <v>186</v>
      </c>
      <c r="AF32" s="11">
        <v>42929</v>
      </c>
      <c r="AG32" s="9">
        <f>N32</f>
        <v>78000</v>
      </c>
      <c r="AI32" s="9"/>
      <c r="AJ32" s="10"/>
      <c r="AK32" s="10">
        <v>4</v>
      </c>
      <c r="AL32" s="11">
        <v>42901</v>
      </c>
      <c r="AM32" s="8" t="s">
        <v>176</v>
      </c>
      <c r="AN32" s="9" t="s">
        <v>191</v>
      </c>
      <c r="AO32" s="9">
        <f t="shared" si="4"/>
        <v>31</v>
      </c>
      <c r="BY32" s="2"/>
      <c r="BZ32" s="2"/>
    </row>
    <row r="33" spans="1:78">
      <c r="A33" s="14">
        <f t="shared" si="32"/>
        <v>32</v>
      </c>
      <c r="B33" s="9" t="s">
        <v>174</v>
      </c>
      <c r="C33" s="8" t="s">
        <v>176</v>
      </c>
      <c r="D33" s="9" t="s">
        <v>58</v>
      </c>
      <c r="E33" s="9">
        <f t="shared" si="33"/>
        <v>32</v>
      </c>
      <c r="F33" s="11">
        <v>42930</v>
      </c>
      <c r="G33" s="9">
        <f>+G32+1000</f>
        <v>79000</v>
      </c>
      <c r="H33" s="9" t="s">
        <v>42</v>
      </c>
      <c r="I33" s="9">
        <v>13242718</v>
      </c>
      <c r="J33" s="9" t="s">
        <v>43</v>
      </c>
      <c r="K33" s="9">
        <v>1</v>
      </c>
      <c r="L33" s="9" t="s">
        <v>44</v>
      </c>
      <c r="M33" s="9">
        <v>4</v>
      </c>
      <c r="N33" s="9">
        <f>+N32+1000</f>
        <v>79000</v>
      </c>
      <c r="O33" s="9">
        <f t="shared" si="36"/>
        <v>3160</v>
      </c>
      <c r="P33" s="9"/>
      <c r="Q33" s="9"/>
      <c r="R33" s="9"/>
      <c r="S33" s="9"/>
      <c r="T33" s="9"/>
      <c r="U33" s="9"/>
      <c r="V33" s="9" t="s">
        <v>48</v>
      </c>
      <c r="W33" s="9"/>
      <c r="X33" s="9">
        <f t="shared" si="37"/>
        <v>3160</v>
      </c>
      <c r="Y33" s="9">
        <f t="shared" si="38"/>
        <v>0</v>
      </c>
      <c r="Z33" s="9">
        <f t="shared" si="39"/>
        <v>0</v>
      </c>
      <c r="AA33" s="9">
        <v>0</v>
      </c>
      <c r="AB33" s="9" t="s">
        <v>48</v>
      </c>
      <c r="AC33" s="9" t="s">
        <v>48</v>
      </c>
      <c r="AD33" s="9" t="s">
        <v>59</v>
      </c>
      <c r="AE33" s="10" t="s">
        <v>187</v>
      </c>
      <c r="AF33" s="11">
        <v>42927</v>
      </c>
      <c r="AG33" s="9">
        <f t="shared" ref="AG33:AG36" si="40">N33</f>
        <v>79000</v>
      </c>
      <c r="AI33" s="9"/>
      <c r="AJ33" s="10"/>
      <c r="AK33" s="10">
        <v>5</v>
      </c>
      <c r="AL33" s="11">
        <v>42901</v>
      </c>
      <c r="AM33" s="8" t="s">
        <v>176</v>
      </c>
      <c r="AN33" s="9" t="s">
        <v>191</v>
      </c>
      <c r="AO33" s="9">
        <f t="shared" si="4"/>
        <v>32</v>
      </c>
      <c r="BY33" s="2"/>
      <c r="BZ33" s="2"/>
    </row>
    <row r="34" spans="1:78">
      <c r="A34" s="14">
        <f t="shared" si="32"/>
        <v>33</v>
      </c>
      <c r="B34" s="9" t="s">
        <v>174</v>
      </c>
      <c r="C34" s="8" t="s">
        <v>176</v>
      </c>
      <c r="D34" s="9" t="s">
        <v>58</v>
      </c>
      <c r="E34" s="9">
        <f t="shared" si="33"/>
        <v>33</v>
      </c>
      <c r="F34" s="11">
        <v>42930</v>
      </c>
      <c r="G34" s="9">
        <f t="shared" ref="G34:G36" si="41">+G33+1000</f>
        <v>80000</v>
      </c>
      <c r="H34" s="9" t="s">
        <v>42</v>
      </c>
      <c r="I34" s="9">
        <v>23124512</v>
      </c>
      <c r="J34" s="9" t="s">
        <v>50</v>
      </c>
      <c r="K34" s="9">
        <v>2</v>
      </c>
      <c r="L34" s="9" t="s">
        <v>44</v>
      </c>
      <c r="M34" s="9">
        <v>4</v>
      </c>
      <c r="N34" s="9">
        <f t="shared" ref="N34:N36" si="42">+N33+1000</f>
        <v>80000</v>
      </c>
      <c r="O34" s="9">
        <f t="shared" si="36"/>
        <v>3200</v>
      </c>
      <c r="P34" s="9"/>
      <c r="Q34" s="9"/>
      <c r="R34" s="9"/>
      <c r="S34" s="9"/>
      <c r="T34" s="9"/>
      <c r="U34" s="9"/>
      <c r="V34" s="9" t="s">
        <v>48</v>
      </c>
      <c r="W34" s="9"/>
      <c r="X34" s="9">
        <f t="shared" si="37"/>
        <v>3200</v>
      </c>
      <c r="Y34" s="9">
        <f t="shared" si="38"/>
        <v>0</v>
      </c>
      <c r="Z34" s="9">
        <f t="shared" si="39"/>
        <v>0</v>
      </c>
      <c r="AA34" s="9">
        <v>0</v>
      </c>
      <c r="AB34" s="9" t="s">
        <v>48</v>
      </c>
      <c r="AC34" s="9" t="s">
        <v>48</v>
      </c>
      <c r="AD34" s="9" t="s">
        <v>59</v>
      </c>
      <c r="AE34" s="10" t="s">
        <v>188</v>
      </c>
      <c r="AF34" s="11">
        <v>42930</v>
      </c>
      <c r="AG34" s="9">
        <f t="shared" si="40"/>
        <v>80000</v>
      </c>
      <c r="AI34" s="9"/>
      <c r="AJ34" s="10"/>
      <c r="AK34" s="10">
        <f t="shared" ref="AK34:AK36" si="43">AK33+1</f>
        <v>6</v>
      </c>
      <c r="AL34" s="11">
        <v>42901</v>
      </c>
      <c r="AM34" s="8" t="s">
        <v>176</v>
      </c>
      <c r="AN34" s="9" t="s">
        <v>191</v>
      </c>
      <c r="AO34" s="9">
        <f t="shared" si="4"/>
        <v>33</v>
      </c>
      <c r="BZ34" s="2"/>
    </row>
    <row r="35" spans="1:78">
      <c r="A35" s="14">
        <f t="shared" si="32"/>
        <v>34</v>
      </c>
      <c r="B35" s="9" t="s">
        <v>174</v>
      </c>
      <c r="C35" s="8" t="s">
        <v>176</v>
      </c>
      <c r="D35" s="9" t="s">
        <v>58</v>
      </c>
      <c r="E35" s="9">
        <f t="shared" si="33"/>
        <v>34</v>
      </c>
      <c r="F35" s="11">
        <v>42930</v>
      </c>
      <c r="G35" s="9">
        <f t="shared" si="41"/>
        <v>81000</v>
      </c>
      <c r="H35" s="9" t="s">
        <v>42</v>
      </c>
      <c r="I35" s="9">
        <v>13242718</v>
      </c>
      <c r="J35" s="9" t="s">
        <v>43</v>
      </c>
      <c r="K35" s="9">
        <v>10</v>
      </c>
      <c r="L35" s="9" t="s">
        <v>44</v>
      </c>
      <c r="M35" s="9">
        <v>4</v>
      </c>
      <c r="N35" s="9">
        <f t="shared" si="42"/>
        <v>81000</v>
      </c>
      <c r="O35" s="9">
        <f t="shared" si="36"/>
        <v>3240</v>
      </c>
      <c r="P35" s="9"/>
      <c r="Q35" s="9"/>
      <c r="R35" s="9"/>
      <c r="S35" s="9"/>
      <c r="T35" s="9"/>
      <c r="U35" s="9"/>
      <c r="V35" s="9" t="s">
        <v>48</v>
      </c>
      <c r="W35" s="9"/>
      <c r="X35" s="9">
        <f t="shared" si="37"/>
        <v>3240</v>
      </c>
      <c r="Y35" s="9">
        <f t="shared" si="38"/>
        <v>0</v>
      </c>
      <c r="Z35" s="9">
        <f t="shared" si="39"/>
        <v>0</v>
      </c>
      <c r="AA35" s="9">
        <v>0</v>
      </c>
      <c r="AB35" s="9" t="s">
        <v>48</v>
      </c>
      <c r="AC35" s="9" t="s">
        <v>48</v>
      </c>
      <c r="AD35" s="9" t="s">
        <v>59</v>
      </c>
      <c r="AE35" s="10" t="s">
        <v>189</v>
      </c>
      <c r="AF35" s="11">
        <v>42931</v>
      </c>
      <c r="AG35" s="9">
        <f t="shared" si="40"/>
        <v>81000</v>
      </c>
      <c r="AI35" s="9"/>
      <c r="AJ35" s="10"/>
      <c r="AK35" s="10">
        <f t="shared" si="43"/>
        <v>7</v>
      </c>
      <c r="AL35" s="11">
        <v>42901</v>
      </c>
      <c r="AM35" s="8" t="s">
        <v>176</v>
      </c>
      <c r="AN35" s="9" t="s">
        <v>191</v>
      </c>
      <c r="AO35" s="9">
        <f t="shared" si="4"/>
        <v>34</v>
      </c>
      <c r="BY35" s="2"/>
      <c r="BZ35" s="2"/>
    </row>
    <row r="36" spans="1:78">
      <c r="A36" s="14">
        <f t="shared" si="32"/>
        <v>35</v>
      </c>
      <c r="B36" s="9" t="s">
        <v>174</v>
      </c>
      <c r="C36" s="8" t="s">
        <v>176</v>
      </c>
      <c r="D36" s="9"/>
      <c r="E36" s="9">
        <f t="shared" si="33"/>
        <v>35</v>
      </c>
      <c r="F36" s="11">
        <v>42930</v>
      </c>
      <c r="G36" s="9">
        <f t="shared" si="41"/>
        <v>82000</v>
      </c>
      <c r="H36" s="9" t="s">
        <v>42</v>
      </c>
      <c r="I36" s="9">
        <v>13242718</v>
      </c>
      <c r="J36" s="9" t="s">
        <v>43</v>
      </c>
      <c r="K36" s="9">
        <v>10</v>
      </c>
      <c r="L36" s="9" t="s">
        <v>44</v>
      </c>
      <c r="M36" s="9">
        <v>4</v>
      </c>
      <c r="N36" s="9">
        <f t="shared" si="42"/>
        <v>82000</v>
      </c>
      <c r="O36" s="9">
        <f t="shared" si="36"/>
        <v>3280</v>
      </c>
      <c r="P36" s="9"/>
      <c r="Q36" s="9"/>
      <c r="R36" s="9"/>
      <c r="S36" s="9"/>
      <c r="T36" s="9"/>
      <c r="U36" s="9"/>
      <c r="V36" s="9" t="s">
        <v>48</v>
      </c>
      <c r="W36" s="9"/>
      <c r="X36" s="9">
        <f t="shared" si="37"/>
        <v>3280</v>
      </c>
      <c r="Y36" s="9">
        <f t="shared" ref="Y36:Y41" si="44">P36</f>
        <v>0</v>
      </c>
      <c r="Z36" s="9">
        <f t="shared" ref="Z36:Z41" si="45">Q36</f>
        <v>0</v>
      </c>
      <c r="AA36" s="9">
        <v>0</v>
      </c>
      <c r="AB36" s="9" t="s">
        <v>48</v>
      </c>
      <c r="AC36" s="9" t="s">
        <v>48</v>
      </c>
      <c r="AD36" s="9" t="s">
        <v>138</v>
      </c>
      <c r="AE36" s="10" t="s">
        <v>190</v>
      </c>
      <c r="AF36" s="11">
        <v>42932</v>
      </c>
      <c r="AG36" s="9">
        <f t="shared" si="40"/>
        <v>82000</v>
      </c>
      <c r="AI36" s="9"/>
      <c r="AJ36" s="10"/>
      <c r="AK36" s="10">
        <f t="shared" si="43"/>
        <v>8</v>
      </c>
      <c r="AL36" s="11">
        <v>42901</v>
      </c>
      <c r="AM36" s="8" t="s">
        <v>176</v>
      </c>
      <c r="AN36" s="9" t="s">
        <v>191</v>
      </c>
      <c r="AO36" s="9">
        <f t="shared" si="4"/>
        <v>35</v>
      </c>
      <c r="BY36" s="2"/>
      <c r="BZ36" s="2"/>
    </row>
    <row r="37" spans="1:78">
      <c r="A37" s="15">
        <f>+A36+1</f>
        <v>36</v>
      </c>
      <c r="B37" s="9" t="s">
        <v>65</v>
      </c>
      <c r="C37" s="8" t="s">
        <v>176</v>
      </c>
      <c r="D37" s="9" t="s">
        <v>58</v>
      </c>
      <c r="E37" s="9">
        <f t="shared" si="33"/>
        <v>36</v>
      </c>
      <c r="F37" s="11">
        <v>42936</v>
      </c>
      <c r="G37" s="9">
        <v>63000</v>
      </c>
      <c r="H37" s="9" t="s">
        <v>42</v>
      </c>
      <c r="I37" s="9">
        <v>13242718</v>
      </c>
      <c r="J37" s="9" t="s">
        <v>43</v>
      </c>
      <c r="K37" s="9">
        <v>1</v>
      </c>
      <c r="L37" s="9" t="s">
        <v>44</v>
      </c>
      <c r="M37" s="9">
        <v>12</v>
      </c>
      <c r="N37" s="9">
        <v>63000</v>
      </c>
      <c r="O37" s="9">
        <f t="shared" si="36"/>
        <v>7560</v>
      </c>
      <c r="P37" s="9"/>
      <c r="Q37" s="9"/>
      <c r="R37" s="9"/>
      <c r="S37" s="9"/>
      <c r="T37" s="9">
        <v>22</v>
      </c>
      <c r="U37" s="9" t="s">
        <v>56</v>
      </c>
      <c r="V37" s="9" t="s">
        <v>48</v>
      </c>
      <c r="W37" s="9"/>
      <c r="X37" s="9">
        <f t="shared" si="37"/>
        <v>7560</v>
      </c>
      <c r="Y37" s="9">
        <f t="shared" si="44"/>
        <v>0</v>
      </c>
      <c r="Z37" s="9">
        <f t="shared" si="45"/>
        <v>0</v>
      </c>
      <c r="AA37" s="9">
        <v>0</v>
      </c>
      <c r="AB37" s="9" t="s">
        <v>48</v>
      </c>
      <c r="AC37" s="9" t="s">
        <v>48</v>
      </c>
      <c r="AD37" s="9" t="s">
        <v>49</v>
      </c>
      <c r="AE37" s="10"/>
      <c r="AF37" s="11"/>
      <c r="AG37" s="9"/>
      <c r="AI37" s="9"/>
      <c r="AJ37" s="10"/>
      <c r="AK37" s="10"/>
      <c r="AL37" s="11"/>
      <c r="AM37" s="8"/>
      <c r="AN37" s="9" t="s">
        <v>192</v>
      </c>
      <c r="AO37" s="9">
        <f t="shared" si="4"/>
        <v>36</v>
      </c>
      <c r="BY37" s="2"/>
      <c r="BZ37" s="2"/>
    </row>
    <row r="38" spans="1:78">
      <c r="A38" s="15">
        <f t="shared" ref="A38:A41" si="46">+A37+1</f>
        <v>37</v>
      </c>
      <c r="B38" s="9" t="s">
        <v>65</v>
      </c>
      <c r="C38" s="8" t="s">
        <v>176</v>
      </c>
      <c r="D38" s="9"/>
      <c r="E38" s="9">
        <f t="shared" si="33"/>
        <v>37</v>
      </c>
      <c r="F38" s="11">
        <v>42929</v>
      </c>
      <c r="G38" s="9">
        <v>64000</v>
      </c>
      <c r="H38" s="9" t="s">
        <v>42</v>
      </c>
      <c r="I38" s="9">
        <v>13242718</v>
      </c>
      <c r="J38" s="9" t="s">
        <v>43</v>
      </c>
      <c r="K38" s="9">
        <v>1</v>
      </c>
      <c r="L38" s="9" t="s">
        <v>44</v>
      </c>
      <c r="M38" s="9">
        <v>18</v>
      </c>
      <c r="N38" s="9">
        <v>64000</v>
      </c>
      <c r="O38" s="9">
        <f t="shared" si="36"/>
        <v>11520</v>
      </c>
      <c r="P38" s="9"/>
      <c r="Q38" s="9"/>
      <c r="R38" s="9"/>
      <c r="S38" s="9"/>
      <c r="T38" s="9">
        <v>22</v>
      </c>
      <c r="U38" s="9" t="s">
        <v>56</v>
      </c>
      <c r="V38" s="9" t="s">
        <v>48</v>
      </c>
      <c r="W38" s="9"/>
      <c r="X38" s="9">
        <f t="shared" si="37"/>
        <v>11520</v>
      </c>
      <c r="Y38" s="9">
        <f t="shared" si="44"/>
        <v>0</v>
      </c>
      <c r="Z38" s="9">
        <f t="shared" si="45"/>
        <v>0</v>
      </c>
      <c r="AA38" s="9">
        <v>0</v>
      </c>
      <c r="AB38" s="9" t="s">
        <v>46</v>
      </c>
      <c r="AC38" s="9" t="s">
        <v>48</v>
      </c>
      <c r="AD38" s="9" t="s">
        <v>49</v>
      </c>
      <c r="AE38" s="10"/>
      <c r="AF38" s="11"/>
      <c r="AG38" s="9"/>
      <c r="AI38" s="9"/>
      <c r="AJ38" s="10"/>
      <c r="AK38" s="10"/>
      <c r="AL38" s="11"/>
      <c r="AM38" s="8"/>
      <c r="AN38" s="9" t="s">
        <v>192</v>
      </c>
      <c r="AO38" s="9">
        <f t="shared" si="4"/>
        <v>37</v>
      </c>
      <c r="BY38" s="2"/>
      <c r="BZ38" s="2"/>
    </row>
    <row r="39" spans="1:78">
      <c r="A39" s="15">
        <f t="shared" si="46"/>
        <v>38</v>
      </c>
      <c r="B39" s="9" t="s">
        <v>66</v>
      </c>
      <c r="C39" s="8" t="s">
        <v>176</v>
      </c>
      <c r="E39" s="9">
        <f t="shared" si="33"/>
        <v>38</v>
      </c>
      <c r="F39" s="11">
        <v>42930</v>
      </c>
      <c r="G39" s="9">
        <v>65000</v>
      </c>
      <c r="H39" s="9" t="s">
        <v>42</v>
      </c>
      <c r="I39" s="9">
        <v>13242718</v>
      </c>
      <c r="J39" s="9" t="s">
        <v>43</v>
      </c>
      <c r="K39" s="9">
        <v>2</v>
      </c>
      <c r="L39" s="9" t="s">
        <v>44</v>
      </c>
      <c r="M39" s="9">
        <v>18</v>
      </c>
      <c r="N39" s="9">
        <v>65000</v>
      </c>
      <c r="O39" s="9"/>
      <c r="P39" s="9">
        <v>1913</v>
      </c>
      <c r="Q39" s="9">
        <v>1913</v>
      </c>
      <c r="R39" s="9"/>
      <c r="S39" s="9"/>
      <c r="T39" s="9">
        <v>23</v>
      </c>
      <c r="U39" s="9" t="s">
        <v>45</v>
      </c>
      <c r="V39" s="9" t="s">
        <v>48</v>
      </c>
      <c r="W39" s="9"/>
      <c r="X39" s="9">
        <f t="shared" ref="X39:X42" si="47">O39</f>
        <v>0</v>
      </c>
      <c r="Y39" s="9">
        <f t="shared" si="44"/>
        <v>1913</v>
      </c>
      <c r="Z39" s="9">
        <f t="shared" si="45"/>
        <v>1913</v>
      </c>
      <c r="AA39" s="9">
        <v>0</v>
      </c>
      <c r="AB39" s="9" t="s">
        <v>48</v>
      </c>
      <c r="AC39" s="9" t="s">
        <v>48</v>
      </c>
      <c r="AD39" s="9" t="s">
        <v>49</v>
      </c>
      <c r="AE39" s="10"/>
      <c r="AF39" s="11"/>
      <c r="AG39" s="9"/>
      <c r="AI39" s="9"/>
      <c r="AJ39" s="10"/>
      <c r="AK39" s="10"/>
      <c r="AL39" s="11"/>
      <c r="AM39" s="8"/>
      <c r="AN39" s="9" t="s">
        <v>192</v>
      </c>
      <c r="AO39" s="9">
        <f t="shared" si="4"/>
        <v>38</v>
      </c>
      <c r="BY39" s="2"/>
      <c r="BZ39" s="2"/>
    </row>
    <row r="40" spans="1:78">
      <c r="A40" s="15">
        <f t="shared" si="46"/>
        <v>39</v>
      </c>
      <c r="B40" s="9" t="s">
        <v>66</v>
      </c>
      <c r="C40" s="8" t="s">
        <v>176</v>
      </c>
      <c r="D40" s="9" t="s">
        <v>58</v>
      </c>
      <c r="E40" s="9">
        <f t="shared" si="33"/>
        <v>39</v>
      </c>
      <c r="F40" s="11">
        <v>42927</v>
      </c>
      <c r="G40" s="9">
        <v>78000</v>
      </c>
      <c r="H40" s="9" t="s">
        <v>42</v>
      </c>
      <c r="I40" s="9">
        <v>13242718</v>
      </c>
      <c r="J40" s="9" t="s">
        <v>43</v>
      </c>
      <c r="K40" s="9">
        <v>10</v>
      </c>
      <c r="L40" s="9" t="s">
        <v>44</v>
      </c>
      <c r="M40" s="9">
        <v>18</v>
      </c>
      <c r="N40" s="9">
        <v>78000</v>
      </c>
      <c r="O40" s="9">
        <f t="shared" ref="O40:O42" si="48">N40*M40/100</f>
        <v>14040</v>
      </c>
      <c r="P40" s="9"/>
      <c r="Q40" s="9"/>
      <c r="R40" s="9"/>
      <c r="S40" s="9"/>
      <c r="T40" s="9">
        <v>22</v>
      </c>
      <c r="U40" s="9" t="s">
        <v>56</v>
      </c>
      <c r="V40" s="9" t="s">
        <v>48</v>
      </c>
      <c r="W40" s="9"/>
      <c r="X40" s="9">
        <f t="shared" si="47"/>
        <v>14040</v>
      </c>
      <c r="Y40" s="9">
        <f t="shared" si="44"/>
        <v>0</v>
      </c>
      <c r="Z40" s="9">
        <f t="shared" si="45"/>
        <v>0</v>
      </c>
      <c r="AA40" s="9">
        <v>0</v>
      </c>
      <c r="AB40" s="9" t="s">
        <v>46</v>
      </c>
      <c r="AC40" s="9" t="s">
        <v>48</v>
      </c>
      <c r="AD40" s="9" t="s">
        <v>49</v>
      </c>
      <c r="AE40" s="10"/>
      <c r="AF40" s="11"/>
      <c r="AG40" s="9"/>
      <c r="AI40" s="9"/>
      <c r="AJ40" s="10"/>
      <c r="AK40" s="10"/>
      <c r="AL40" s="11"/>
      <c r="AM40" s="8"/>
      <c r="AN40" s="9" t="s">
        <v>192</v>
      </c>
      <c r="AO40" s="9">
        <f t="shared" si="4"/>
        <v>39</v>
      </c>
      <c r="BY40" s="2"/>
      <c r="BZ40" s="2"/>
    </row>
    <row r="41" spans="1:78">
      <c r="A41" s="15">
        <f t="shared" si="46"/>
        <v>40</v>
      </c>
      <c r="B41" s="9" t="s">
        <v>66</v>
      </c>
      <c r="C41" s="8" t="s">
        <v>176</v>
      </c>
      <c r="D41" s="9" t="s">
        <v>58</v>
      </c>
      <c r="E41" s="9">
        <f t="shared" si="33"/>
        <v>40</v>
      </c>
      <c r="F41" s="11">
        <v>42929</v>
      </c>
      <c r="G41" s="9">
        <f t="shared" ref="G41" si="49">+G40+1000</f>
        <v>79000</v>
      </c>
      <c r="H41" s="9" t="s">
        <v>42</v>
      </c>
      <c r="I41" s="9">
        <v>13242718</v>
      </c>
      <c r="J41" s="9" t="s">
        <v>43</v>
      </c>
      <c r="K41" s="9">
        <v>10</v>
      </c>
      <c r="L41" s="9" t="s">
        <v>44</v>
      </c>
      <c r="M41" s="9">
        <v>18</v>
      </c>
      <c r="N41" s="9">
        <f t="shared" ref="N41" si="50">+N40+1000</f>
        <v>79000</v>
      </c>
      <c r="O41" s="9">
        <f t="shared" si="48"/>
        <v>14220</v>
      </c>
      <c r="P41" s="9"/>
      <c r="Q41" s="9"/>
      <c r="R41" s="9"/>
      <c r="S41" s="9"/>
      <c r="T41" s="9">
        <v>22</v>
      </c>
      <c r="U41" s="9" t="s">
        <v>56</v>
      </c>
      <c r="V41" s="9" t="s">
        <v>48</v>
      </c>
      <c r="W41" s="9"/>
      <c r="X41" s="9">
        <f t="shared" si="47"/>
        <v>14220</v>
      </c>
      <c r="Y41" s="9">
        <f t="shared" si="44"/>
        <v>0</v>
      </c>
      <c r="Z41" s="9">
        <f t="shared" si="45"/>
        <v>0</v>
      </c>
      <c r="AA41" s="9">
        <v>0</v>
      </c>
      <c r="AB41" s="9" t="s">
        <v>48</v>
      </c>
      <c r="AC41" s="9" t="s">
        <v>48</v>
      </c>
      <c r="AD41" s="9" t="s">
        <v>49</v>
      </c>
      <c r="AE41" s="10"/>
      <c r="AF41" s="11"/>
      <c r="AG41" s="9"/>
      <c r="AI41" s="9"/>
      <c r="AJ41" s="10"/>
      <c r="AK41" s="10"/>
      <c r="AL41" s="11"/>
      <c r="AM41" s="8"/>
      <c r="AN41" s="9" t="s">
        <v>192</v>
      </c>
      <c r="AO41" s="9">
        <f t="shared" si="4"/>
        <v>40</v>
      </c>
      <c r="BY41" s="2"/>
      <c r="BZ41" s="2"/>
    </row>
    <row r="42" spans="1:78">
      <c r="A42" s="14">
        <f t="shared" ref="A42:A44" si="51">+A41+1</f>
        <v>41</v>
      </c>
      <c r="B42" s="9" t="s">
        <v>68</v>
      </c>
      <c r="C42" s="8" t="s">
        <v>176</v>
      </c>
      <c r="D42" s="9"/>
      <c r="E42" s="9">
        <f t="shared" ref="E42:E44" si="52">A42</f>
        <v>41</v>
      </c>
      <c r="F42" s="11">
        <v>42929</v>
      </c>
      <c r="G42" s="9">
        <v>64000</v>
      </c>
      <c r="H42" s="9" t="s">
        <v>42</v>
      </c>
      <c r="I42" s="9">
        <v>13242718</v>
      </c>
      <c r="J42" s="9" t="s">
        <v>43</v>
      </c>
      <c r="K42" s="9">
        <v>1</v>
      </c>
      <c r="L42" s="9" t="s">
        <v>44</v>
      </c>
      <c r="M42" s="9">
        <v>18</v>
      </c>
      <c r="N42" s="9">
        <v>64000</v>
      </c>
      <c r="O42" s="9">
        <f t="shared" si="48"/>
        <v>11520</v>
      </c>
      <c r="P42" s="9"/>
      <c r="Q42" s="9"/>
      <c r="R42" s="9"/>
      <c r="S42" s="9"/>
      <c r="T42" s="9">
        <v>22</v>
      </c>
      <c r="U42" s="9" t="s">
        <v>56</v>
      </c>
      <c r="V42" s="9" t="s">
        <v>48</v>
      </c>
      <c r="W42" s="9"/>
      <c r="X42" s="9">
        <f t="shared" si="47"/>
        <v>11520</v>
      </c>
      <c r="Y42" s="9">
        <f t="shared" ref="Y42:Y44" si="53">P42</f>
        <v>0</v>
      </c>
      <c r="Z42" s="9">
        <f t="shared" ref="Z42:Z44" si="54">Q42</f>
        <v>0</v>
      </c>
      <c r="AA42" s="9">
        <v>0</v>
      </c>
      <c r="AB42" s="9" t="s">
        <v>46</v>
      </c>
      <c r="AC42" s="9" t="s">
        <v>48</v>
      </c>
      <c r="AD42" s="9" t="s">
        <v>49</v>
      </c>
      <c r="AE42" s="10"/>
      <c r="AF42" s="11"/>
      <c r="AG42" s="9"/>
      <c r="AH42">
        <v>34</v>
      </c>
      <c r="AI42" s="11">
        <v>42901</v>
      </c>
      <c r="AJ42" s="8" t="s">
        <v>176</v>
      </c>
      <c r="AK42" s="10"/>
      <c r="AL42" s="11"/>
      <c r="AM42" s="8"/>
      <c r="AN42" s="9" t="s">
        <v>193</v>
      </c>
      <c r="AO42" s="9">
        <f t="shared" si="4"/>
        <v>41</v>
      </c>
      <c r="BY42" s="2"/>
      <c r="BZ42" s="2"/>
    </row>
    <row r="43" spans="1:78">
      <c r="A43" s="14">
        <f t="shared" si="51"/>
        <v>42</v>
      </c>
      <c r="B43" s="9" t="s">
        <v>67</v>
      </c>
      <c r="C43" s="8" t="s">
        <v>176</v>
      </c>
      <c r="E43" s="9">
        <f t="shared" si="52"/>
        <v>42</v>
      </c>
      <c r="F43" s="11">
        <v>42930</v>
      </c>
      <c r="G43" s="9">
        <v>65000</v>
      </c>
      <c r="H43" s="9" t="s">
        <v>42</v>
      </c>
      <c r="I43" s="9">
        <v>13242718</v>
      </c>
      <c r="J43" s="9" t="s">
        <v>43</v>
      </c>
      <c r="K43" s="9">
        <v>2</v>
      </c>
      <c r="L43" s="9" t="s">
        <v>44</v>
      </c>
      <c r="M43" s="9">
        <v>18</v>
      </c>
      <c r="N43" s="9">
        <v>65000</v>
      </c>
      <c r="O43" s="9"/>
      <c r="P43" s="9">
        <v>1913</v>
      </c>
      <c r="Q43" s="9">
        <v>1913</v>
      </c>
      <c r="R43" s="9"/>
      <c r="S43" s="9"/>
      <c r="T43" s="9">
        <v>23</v>
      </c>
      <c r="U43" s="9" t="s">
        <v>45</v>
      </c>
      <c r="V43" s="9" t="s">
        <v>48</v>
      </c>
      <c r="W43" s="9"/>
      <c r="X43" s="9">
        <f t="shared" ref="X43:X44" si="55">O43</f>
        <v>0</v>
      </c>
      <c r="Y43" s="9">
        <f t="shared" si="53"/>
        <v>1913</v>
      </c>
      <c r="Z43" s="9">
        <f t="shared" si="54"/>
        <v>1913</v>
      </c>
      <c r="AA43" s="9">
        <v>0</v>
      </c>
      <c r="AB43" s="9" t="s">
        <v>48</v>
      </c>
      <c r="AC43" s="9" t="s">
        <v>48</v>
      </c>
      <c r="AD43" s="9" t="s">
        <v>49</v>
      </c>
      <c r="AE43" s="10"/>
      <c r="AF43" s="11"/>
      <c r="AG43" s="9"/>
      <c r="AH43">
        <v>35</v>
      </c>
      <c r="AI43" s="11">
        <v>42901</v>
      </c>
      <c r="AJ43" s="8" t="s">
        <v>176</v>
      </c>
      <c r="AK43" s="10"/>
      <c r="AL43" s="11"/>
      <c r="AM43" s="8"/>
      <c r="AN43" s="9" t="s">
        <v>193</v>
      </c>
      <c r="AO43" s="9">
        <f t="shared" si="4"/>
        <v>42</v>
      </c>
      <c r="BY43" s="2"/>
      <c r="BZ43" s="2"/>
    </row>
    <row r="44" spans="1:78">
      <c r="A44" s="14">
        <f t="shared" si="51"/>
        <v>43</v>
      </c>
      <c r="B44" s="9" t="s">
        <v>68</v>
      </c>
      <c r="C44" s="8" t="s">
        <v>176</v>
      </c>
      <c r="D44" s="9" t="s">
        <v>58</v>
      </c>
      <c r="E44" s="9">
        <f t="shared" si="52"/>
        <v>43</v>
      </c>
      <c r="F44" s="11">
        <v>42927</v>
      </c>
      <c r="G44" s="9">
        <v>78000</v>
      </c>
      <c r="H44" s="9" t="s">
        <v>42</v>
      </c>
      <c r="I44" s="9">
        <v>13242718</v>
      </c>
      <c r="J44" s="9" t="s">
        <v>43</v>
      </c>
      <c r="K44" s="9">
        <v>10</v>
      </c>
      <c r="L44" s="9" t="s">
        <v>44</v>
      </c>
      <c r="M44" s="9">
        <v>18</v>
      </c>
      <c r="N44" s="9">
        <v>78000</v>
      </c>
      <c r="O44" s="9">
        <f t="shared" ref="O44" si="56">N44*M44/100</f>
        <v>14040</v>
      </c>
      <c r="P44" s="9"/>
      <c r="Q44" s="9"/>
      <c r="R44" s="9"/>
      <c r="S44" s="9"/>
      <c r="T44" s="9">
        <v>22</v>
      </c>
      <c r="U44" s="9" t="s">
        <v>56</v>
      </c>
      <c r="V44" s="9" t="s">
        <v>48</v>
      </c>
      <c r="W44" s="9"/>
      <c r="X44" s="9">
        <f t="shared" si="55"/>
        <v>14040</v>
      </c>
      <c r="Y44" s="9">
        <f t="shared" si="53"/>
        <v>0</v>
      </c>
      <c r="Z44" s="9">
        <f t="shared" si="54"/>
        <v>0</v>
      </c>
      <c r="AA44" s="9">
        <v>0</v>
      </c>
      <c r="AB44" s="9" t="s">
        <v>46</v>
      </c>
      <c r="AC44" s="9" t="s">
        <v>48</v>
      </c>
      <c r="AD44" s="9" t="s">
        <v>49</v>
      </c>
      <c r="AE44" s="10"/>
      <c r="AF44" s="11"/>
      <c r="AG44" s="9"/>
      <c r="AH44">
        <v>36</v>
      </c>
      <c r="AI44" s="11">
        <v>42901</v>
      </c>
      <c r="AJ44" s="8" t="s">
        <v>176</v>
      </c>
      <c r="AK44" s="10"/>
      <c r="AL44" s="11"/>
      <c r="AM44" s="8"/>
      <c r="AN44" s="9" t="s">
        <v>193</v>
      </c>
      <c r="AO44" s="9">
        <f t="shared" si="4"/>
        <v>43</v>
      </c>
      <c r="BY44" s="2"/>
      <c r="BZ44" s="2"/>
    </row>
    <row r="45" spans="1:78">
      <c r="A45" s="9">
        <f t="shared" si="24"/>
        <v>44</v>
      </c>
      <c r="B45" s="9" t="s">
        <v>69</v>
      </c>
      <c r="C45" s="8" t="s">
        <v>176</v>
      </c>
      <c r="D45" s="9" t="s">
        <v>71</v>
      </c>
      <c r="E45" s="9">
        <f t="shared" si="0"/>
        <v>44</v>
      </c>
      <c r="F45" s="11">
        <v>42946</v>
      </c>
      <c r="G45" s="9">
        <v>24000</v>
      </c>
      <c r="H45" s="9" t="s">
        <v>42</v>
      </c>
      <c r="I45" s="9">
        <v>13242718</v>
      </c>
      <c r="J45" s="9" t="s">
        <v>43</v>
      </c>
      <c r="K45" s="9">
        <v>10</v>
      </c>
      <c r="L45" s="9" t="s">
        <v>44</v>
      </c>
      <c r="M45" s="9">
        <v>0</v>
      </c>
      <c r="N45" s="9">
        <v>7250</v>
      </c>
      <c r="O45" s="9"/>
      <c r="P45" s="9"/>
      <c r="Q45" s="9"/>
      <c r="R45" s="9"/>
      <c r="S45" s="9"/>
      <c r="T45" s="9">
        <v>23</v>
      </c>
      <c r="U45" s="9" t="s">
        <v>45</v>
      </c>
      <c r="V45" s="9" t="s">
        <v>48</v>
      </c>
      <c r="W45" s="9"/>
      <c r="X45" s="9"/>
      <c r="Y45" s="9"/>
      <c r="Z45" s="9"/>
      <c r="AA45" s="9"/>
      <c r="AB45" s="9" t="s">
        <v>48</v>
      </c>
      <c r="AC45" s="9" t="s">
        <v>48</v>
      </c>
      <c r="AD45" s="9" t="s">
        <v>49</v>
      </c>
      <c r="AE45" s="10"/>
      <c r="AF45" s="9"/>
      <c r="AG45" s="9"/>
      <c r="AH45" s="10"/>
      <c r="AI45" s="9"/>
      <c r="AJ45" s="10"/>
      <c r="AK45" s="10"/>
      <c r="AL45" s="9"/>
      <c r="AM45" s="10"/>
      <c r="AN45" s="9" t="s">
        <v>70</v>
      </c>
      <c r="AO45" s="9">
        <f t="shared" si="4"/>
        <v>44</v>
      </c>
      <c r="BY45" s="2"/>
      <c r="BZ45" s="4"/>
    </row>
    <row r="46" spans="1:78">
      <c r="A46" s="9">
        <f t="shared" ref="A46" si="57">A45+1</f>
        <v>45</v>
      </c>
      <c r="B46" s="9" t="s">
        <v>69</v>
      </c>
      <c r="C46" s="8" t="s">
        <v>176</v>
      </c>
      <c r="D46" s="9" t="s">
        <v>71</v>
      </c>
      <c r="E46" s="9">
        <f t="shared" ref="E46" si="58">A46</f>
        <v>45</v>
      </c>
      <c r="F46" s="11">
        <v>42946</v>
      </c>
      <c r="G46" s="9">
        <v>25000</v>
      </c>
      <c r="H46" s="9" t="s">
        <v>42</v>
      </c>
      <c r="I46" s="9">
        <v>13242718</v>
      </c>
      <c r="J46" s="9" t="s">
        <v>43</v>
      </c>
      <c r="K46" s="9">
        <v>10</v>
      </c>
      <c r="L46" s="9" t="s">
        <v>44</v>
      </c>
      <c r="M46" s="9">
        <v>0</v>
      </c>
      <c r="N46" s="9">
        <v>7250</v>
      </c>
      <c r="O46" s="9"/>
      <c r="P46" s="9"/>
      <c r="Q46" s="9"/>
      <c r="R46" s="9"/>
      <c r="S46" s="9"/>
      <c r="T46" s="9">
        <v>22</v>
      </c>
      <c r="U46" s="9" t="s">
        <v>56</v>
      </c>
      <c r="V46" s="9" t="s">
        <v>48</v>
      </c>
      <c r="W46" s="9"/>
      <c r="X46" s="9"/>
      <c r="Y46" s="9"/>
      <c r="Z46" s="9"/>
      <c r="AA46" s="9"/>
      <c r="AB46" s="9" t="s">
        <v>48</v>
      </c>
      <c r="AC46" s="9" t="s">
        <v>48</v>
      </c>
      <c r="AD46" s="9" t="s">
        <v>49</v>
      </c>
      <c r="AE46" s="10"/>
      <c r="AF46" s="9"/>
      <c r="AG46" s="9"/>
      <c r="AH46" s="10"/>
      <c r="AI46" s="9"/>
      <c r="AJ46" s="10"/>
      <c r="AK46" s="10"/>
      <c r="AL46" s="9"/>
      <c r="AM46" s="10"/>
      <c r="AN46" s="9" t="s">
        <v>70</v>
      </c>
      <c r="AO46" s="9">
        <f t="shared" si="4"/>
        <v>45</v>
      </c>
      <c r="BY46" s="2"/>
      <c r="BZ46" s="4"/>
    </row>
    <row r="47" spans="1:78">
      <c r="A47" s="9">
        <f>A46+1</f>
        <v>46</v>
      </c>
      <c r="B47" s="9" t="s">
        <v>72</v>
      </c>
      <c r="C47" s="8" t="s">
        <v>176</v>
      </c>
      <c r="D47" s="9" t="s">
        <v>54</v>
      </c>
      <c r="E47" s="9">
        <f t="shared" si="0"/>
        <v>46</v>
      </c>
      <c r="F47" s="11">
        <v>42946</v>
      </c>
      <c r="G47" s="9">
        <v>7200</v>
      </c>
      <c r="H47" s="9" t="s">
        <v>42</v>
      </c>
      <c r="I47" s="9">
        <v>14121750</v>
      </c>
      <c r="J47" s="10" t="s">
        <v>73</v>
      </c>
      <c r="K47" s="9">
        <v>1</v>
      </c>
      <c r="L47" s="9" t="s">
        <v>44</v>
      </c>
      <c r="M47" s="9">
        <v>0</v>
      </c>
      <c r="N47" s="9">
        <v>42000</v>
      </c>
      <c r="O47" s="9"/>
      <c r="P47" s="9"/>
      <c r="Q47" s="9"/>
      <c r="R47" s="9"/>
      <c r="S47" s="9"/>
      <c r="T47" s="9">
        <v>22</v>
      </c>
      <c r="U47" s="9" t="s">
        <v>56</v>
      </c>
      <c r="V47" s="9"/>
      <c r="W47" s="9" t="s">
        <v>47</v>
      </c>
      <c r="X47" s="9"/>
      <c r="Y47" s="9"/>
      <c r="Z47" s="9"/>
      <c r="AA47" s="9"/>
      <c r="AB47" s="9" t="s">
        <v>48</v>
      </c>
      <c r="AC47" s="9" t="s">
        <v>48</v>
      </c>
      <c r="AD47" s="9" t="s">
        <v>49</v>
      </c>
      <c r="AE47" s="10"/>
      <c r="AF47" s="9"/>
      <c r="AG47" s="9"/>
      <c r="AH47" s="10"/>
      <c r="AI47" s="9"/>
      <c r="AJ47" s="10"/>
      <c r="AK47" s="10"/>
      <c r="AL47" s="9"/>
      <c r="AM47" s="10"/>
      <c r="AN47" s="9" t="s">
        <v>70</v>
      </c>
      <c r="AO47" s="9">
        <f t="shared" si="4"/>
        <v>46</v>
      </c>
      <c r="BZ47" s="4"/>
    </row>
    <row r="48" spans="1:78">
      <c r="A48" s="9">
        <f t="shared" si="24"/>
        <v>47</v>
      </c>
      <c r="B48" s="9" t="s">
        <v>72</v>
      </c>
      <c r="C48" s="8" t="s">
        <v>176</v>
      </c>
      <c r="D48" s="9" t="s">
        <v>54</v>
      </c>
      <c r="E48" s="9">
        <f t="shared" si="0"/>
        <v>47</v>
      </c>
      <c r="F48" s="11">
        <v>42946</v>
      </c>
      <c r="G48" s="9">
        <v>24000</v>
      </c>
      <c r="H48" s="9" t="s">
        <v>42</v>
      </c>
      <c r="I48" s="9">
        <v>14121750</v>
      </c>
      <c r="J48" s="10" t="s">
        <v>73</v>
      </c>
      <c r="K48" s="9">
        <v>10</v>
      </c>
      <c r="L48" s="9" t="s">
        <v>44</v>
      </c>
      <c r="M48" s="9">
        <v>0</v>
      </c>
      <c r="N48" s="9">
        <v>49750</v>
      </c>
      <c r="O48" s="9"/>
      <c r="P48" s="9"/>
      <c r="Q48" s="9"/>
      <c r="R48" s="9"/>
      <c r="S48" s="9"/>
      <c r="T48" s="9">
        <v>22</v>
      </c>
      <c r="U48" s="9" t="s">
        <v>56</v>
      </c>
      <c r="V48" s="9"/>
      <c r="W48" s="9" t="s">
        <v>47</v>
      </c>
      <c r="X48" s="9"/>
      <c r="Y48" s="9"/>
      <c r="Z48" s="9"/>
      <c r="AA48" s="9"/>
      <c r="AB48" s="9" t="s">
        <v>48</v>
      </c>
      <c r="AC48" s="9" t="s">
        <v>48</v>
      </c>
      <c r="AD48" s="9" t="s">
        <v>49</v>
      </c>
      <c r="AE48" s="10"/>
      <c r="AF48" s="9"/>
      <c r="AG48" s="9"/>
      <c r="AH48" s="10"/>
      <c r="AI48" s="9"/>
      <c r="AJ48" s="10"/>
      <c r="AK48" s="10"/>
      <c r="AL48" s="9"/>
      <c r="AM48" s="10"/>
      <c r="AN48" s="9" t="s">
        <v>70</v>
      </c>
      <c r="AO48" s="9">
        <f t="shared" si="4"/>
        <v>47</v>
      </c>
      <c r="BY48" s="2"/>
      <c r="BZ48" s="4"/>
    </row>
    <row r="49" spans="1:78">
      <c r="A49" s="9">
        <f t="shared" si="24"/>
        <v>48</v>
      </c>
      <c r="B49" s="9" t="s">
        <v>72</v>
      </c>
      <c r="C49" s="8" t="s">
        <v>176</v>
      </c>
      <c r="D49" s="9" t="s">
        <v>71</v>
      </c>
      <c r="E49" s="9">
        <f t="shared" si="0"/>
        <v>48</v>
      </c>
      <c r="F49" s="11">
        <v>42946</v>
      </c>
      <c r="G49" s="9">
        <v>7200</v>
      </c>
      <c r="H49" s="9" t="s">
        <v>42</v>
      </c>
      <c r="I49" s="9">
        <v>14121750</v>
      </c>
      <c r="J49" s="10" t="s">
        <v>73</v>
      </c>
      <c r="K49" s="9">
        <v>1</v>
      </c>
      <c r="L49" s="9" t="s">
        <v>44</v>
      </c>
      <c r="M49" s="9">
        <v>0</v>
      </c>
      <c r="N49" s="9">
        <v>64250</v>
      </c>
      <c r="O49" s="9"/>
      <c r="P49" s="9"/>
      <c r="Q49" s="9"/>
      <c r="R49" s="9"/>
      <c r="S49" s="9"/>
      <c r="T49" s="9">
        <v>23</v>
      </c>
      <c r="U49" s="9" t="s">
        <v>45</v>
      </c>
      <c r="V49" s="9"/>
      <c r="W49" s="9" t="s">
        <v>47</v>
      </c>
      <c r="X49" s="9"/>
      <c r="Y49" s="9"/>
      <c r="Z49" s="9"/>
      <c r="AA49" s="9"/>
      <c r="AB49" s="9" t="s">
        <v>48</v>
      </c>
      <c r="AC49" s="9" t="s">
        <v>48</v>
      </c>
      <c r="AD49" s="9" t="s">
        <v>49</v>
      </c>
      <c r="AE49" s="10"/>
      <c r="AF49" s="9"/>
      <c r="AG49" s="9"/>
      <c r="AH49" s="10"/>
      <c r="AI49" s="9"/>
      <c r="AJ49" s="10"/>
      <c r="AK49" s="10"/>
      <c r="AL49" s="9"/>
      <c r="AM49" s="10"/>
      <c r="AN49" s="9" t="s">
        <v>70</v>
      </c>
      <c r="AO49" s="9">
        <f t="shared" si="4"/>
        <v>48</v>
      </c>
      <c r="BY49" s="2"/>
      <c r="BZ49" s="4"/>
    </row>
    <row r="50" spans="1:78">
      <c r="A50" s="9">
        <f t="shared" si="24"/>
        <v>49</v>
      </c>
      <c r="B50" s="9" t="s">
        <v>72</v>
      </c>
      <c r="C50" s="8" t="s">
        <v>176</v>
      </c>
      <c r="D50" s="9" t="s">
        <v>71</v>
      </c>
      <c r="E50" s="9">
        <f t="shared" si="0"/>
        <v>49</v>
      </c>
      <c r="F50" s="11">
        <v>42946</v>
      </c>
      <c r="G50" s="9">
        <v>24000</v>
      </c>
      <c r="H50" s="9" t="s">
        <v>42</v>
      </c>
      <c r="I50" s="9">
        <v>14121750</v>
      </c>
      <c r="J50" s="10" t="s">
        <v>73</v>
      </c>
      <c r="K50" s="9">
        <v>10</v>
      </c>
      <c r="L50" s="9" t="s">
        <v>44</v>
      </c>
      <c r="M50" s="9">
        <v>0</v>
      </c>
      <c r="N50" s="9">
        <v>78750</v>
      </c>
      <c r="O50" s="9"/>
      <c r="P50" s="9"/>
      <c r="Q50" s="9"/>
      <c r="R50" s="9"/>
      <c r="S50" s="9"/>
      <c r="T50" s="9">
        <v>23</v>
      </c>
      <c r="U50" s="9" t="s">
        <v>45</v>
      </c>
      <c r="V50" s="9"/>
      <c r="W50" s="9" t="s">
        <v>47</v>
      </c>
      <c r="X50" s="9"/>
      <c r="Y50" s="9"/>
      <c r="Z50" s="9"/>
      <c r="AA50" s="9"/>
      <c r="AB50" s="9" t="s">
        <v>48</v>
      </c>
      <c r="AC50" s="9" t="s">
        <v>48</v>
      </c>
      <c r="AD50" s="9" t="s">
        <v>49</v>
      </c>
      <c r="AE50" s="10"/>
      <c r="AF50" s="9"/>
      <c r="AG50" s="9"/>
      <c r="AH50" s="10"/>
      <c r="AI50" s="9"/>
      <c r="AJ50" s="10"/>
      <c r="AK50" s="10"/>
      <c r="AL50" s="9"/>
      <c r="AM50" s="10"/>
      <c r="AN50" s="9" t="s">
        <v>70</v>
      </c>
      <c r="AO50" s="9">
        <f t="shared" si="4"/>
        <v>49</v>
      </c>
      <c r="BZ50" s="4"/>
    </row>
    <row r="51" spans="1:78">
      <c r="A51" s="9">
        <f t="shared" si="24"/>
        <v>50</v>
      </c>
      <c r="B51" s="9" t="s">
        <v>74</v>
      </c>
      <c r="C51" s="8" t="s">
        <v>176</v>
      </c>
      <c r="D51" s="9" t="s">
        <v>54</v>
      </c>
      <c r="E51" s="9">
        <f t="shared" si="0"/>
        <v>50</v>
      </c>
      <c r="F51" s="11">
        <v>42946</v>
      </c>
      <c r="G51" s="9">
        <v>7200</v>
      </c>
      <c r="H51" s="9" t="s">
        <v>42</v>
      </c>
      <c r="I51" s="9">
        <v>18101230</v>
      </c>
      <c r="J51" s="10" t="s">
        <v>75</v>
      </c>
      <c r="K51" s="9">
        <v>1</v>
      </c>
      <c r="L51" s="9" t="s">
        <v>44</v>
      </c>
      <c r="M51" s="9">
        <v>0</v>
      </c>
      <c r="N51" s="9">
        <v>93250</v>
      </c>
      <c r="O51" s="9"/>
      <c r="P51" s="9"/>
      <c r="Q51" s="9"/>
      <c r="R51" s="9"/>
      <c r="S51" s="9"/>
      <c r="T51" s="9">
        <v>23</v>
      </c>
      <c r="U51" s="9" t="s">
        <v>45</v>
      </c>
      <c r="V51" s="9"/>
      <c r="W51" s="9" t="s">
        <v>47</v>
      </c>
      <c r="X51" s="9"/>
      <c r="Y51" s="9"/>
      <c r="Z51" s="9"/>
      <c r="AA51" s="9"/>
      <c r="AB51" s="9" t="s">
        <v>48</v>
      </c>
      <c r="AC51" s="9" t="s">
        <v>48</v>
      </c>
      <c r="AD51" s="9" t="s">
        <v>49</v>
      </c>
      <c r="AE51" s="10"/>
      <c r="AF51" s="9"/>
      <c r="AG51" s="9"/>
      <c r="AH51" s="10"/>
      <c r="AI51" s="9"/>
      <c r="AJ51" s="10"/>
      <c r="AK51" s="10"/>
      <c r="AL51" s="9"/>
      <c r="AM51" s="10"/>
      <c r="AN51" s="9" t="s">
        <v>70</v>
      </c>
      <c r="AO51" s="9">
        <f t="shared" si="4"/>
        <v>50</v>
      </c>
      <c r="BY51" s="2"/>
      <c r="BZ51" s="4"/>
    </row>
    <row r="52" spans="1:78">
      <c r="A52" s="9">
        <f t="shared" si="24"/>
        <v>51</v>
      </c>
      <c r="B52" s="9" t="s">
        <v>74</v>
      </c>
      <c r="C52" s="8" t="s">
        <v>176</v>
      </c>
      <c r="D52" s="9" t="s">
        <v>54</v>
      </c>
      <c r="E52" s="9">
        <f t="shared" si="0"/>
        <v>51</v>
      </c>
      <c r="F52" s="11">
        <v>42946</v>
      </c>
      <c r="G52" s="9">
        <v>24000</v>
      </c>
      <c r="H52" s="9" t="s">
        <v>42</v>
      </c>
      <c r="I52" s="9">
        <v>18101230</v>
      </c>
      <c r="J52" s="10" t="s">
        <v>75</v>
      </c>
      <c r="K52" s="9">
        <v>10</v>
      </c>
      <c r="L52" s="9" t="s">
        <v>44</v>
      </c>
      <c r="M52" s="9">
        <v>0</v>
      </c>
      <c r="N52" s="9">
        <v>24000</v>
      </c>
      <c r="O52" s="9"/>
      <c r="P52" s="9"/>
      <c r="Q52" s="9"/>
      <c r="R52" s="9"/>
      <c r="S52" s="9"/>
      <c r="T52" s="9">
        <v>22</v>
      </c>
      <c r="U52" s="9" t="s">
        <v>56</v>
      </c>
      <c r="V52" s="9"/>
      <c r="W52" s="9" t="s">
        <v>47</v>
      </c>
      <c r="X52" s="9"/>
      <c r="Y52" s="9"/>
      <c r="Z52" s="9"/>
      <c r="AA52" s="9"/>
      <c r="AB52" s="9" t="s">
        <v>48</v>
      </c>
      <c r="AC52" s="9" t="s">
        <v>48</v>
      </c>
      <c r="AD52" s="9" t="s">
        <v>49</v>
      </c>
      <c r="AE52" s="10"/>
      <c r="AF52" s="9"/>
      <c r="AG52" s="9"/>
      <c r="AH52" s="10"/>
      <c r="AI52" s="9"/>
      <c r="AJ52" s="10"/>
      <c r="AK52" s="10"/>
      <c r="AL52" s="9"/>
      <c r="AM52" s="10"/>
      <c r="AN52" s="9" t="s">
        <v>70</v>
      </c>
      <c r="AO52" s="9">
        <f t="shared" si="4"/>
        <v>51</v>
      </c>
      <c r="BY52" s="2"/>
      <c r="BZ52" s="4"/>
    </row>
    <row r="53" spans="1:78">
      <c r="A53" s="9">
        <f t="shared" si="24"/>
        <v>52</v>
      </c>
      <c r="B53" s="9" t="s">
        <v>74</v>
      </c>
      <c r="C53" s="8" t="s">
        <v>176</v>
      </c>
      <c r="D53" s="9" t="s">
        <v>71</v>
      </c>
      <c r="E53" s="9">
        <f t="shared" si="0"/>
        <v>52</v>
      </c>
      <c r="F53" s="11">
        <v>42946</v>
      </c>
      <c r="G53" s="9">
        <v>7200</v>
      </c>
      <c r="H53" s="9" t="s">
        <v>42</v>
      </c>
      <c r="I53" s="9">
        <v>18101230</v>
      </c>
      <c r="J53" s="10" t="s">
        <v>75</v>
      </c>
      <c r="K53" s="9">
        <v>1</v>
      </c>
      <c r="L53" s="9" t="s">
        <v>44</v>
      </c>
      <c r="M53" s="9">
        <v>0</v>
      </c>
      <c r="N53" s="9">
        <v>18250</v>
      </c>
      <c r="O53" s="9"/>
      <c r="P53" s="9"/>
      <c r="Q53" s="9"/>
      <c r="R53" s="9"/>
      <c r="S53" s="9"/>
      <c r="T53" s="9">
        <v>23</v>
      </c>
      <c r="U53" s="9" t="s">
        <v>45</v>
      </c>
      <c r="V53" s="9"/>
      <c r="W53" s="9" t="s">
        <v>47</v>
      </c>
      <c r="X53" s="9"/>
      <c r="Y53" s="9"/>
      <c r="Z53" s="9"/>
      <c r="AA53" s="9"/>
      <c r="AB53" s="9" t="s">
        <v>48</v>
      </c>
      <c r="AC53" s="9" t="s">
        <v>48</v>
      </c>
      <c r="AD53" s="9" t="s">
        <v>49</v>
      </c>
      <c r="AE53" s="10"/>
      <c r="AF53" s="9"/>
      <c r="AG53" s="9"/>
      <c r="AH53" s="10"/>
      <c r="AI53" s="9"/>
      <c r="AJ53" s="10"/>
      <c r="AK53" s="10"/>
      <c r="AL53" s="9"/>
      <c r="AM53" s="10"/>
      <c r="AN53" s="9" t="s">
        <v>70</v>
      </c>
      <c r="AO53" s="9">
        <f t="shared" si="4"/>
        <v>52</v>
      </c>
    </row>
    <row r="54" spans="1:78">
      <c r="A54" s="9">
        <f t="shared" si="24"/>
        <v>53</v>
      </c>
      <c r="B54" s="9" t="s">
        <v>74</v>
      </c>
      <c r="C54" s="8" t="s">
        <v>176</v>
      </c>
      <c r="D54" s="9" t="s">
        <v>71</v>
      </c>
      <c r="E54" s="9">
        <f t="shared" si="0"/>
        <v>53</v>
      </c>
      <c r="F54" s="11">
        <v>42946</v>
      </c>
      <c r="G54" s="9">
        <v>24000</v>
      </c>
      <c r="H54" s="9" t="s">
        <v>42</v>
      </c>
      <c r="I54" s="9">
        <v>18101230</v>
      </c>
      <c r="J54" s="10" t="s">
        <v>75</v>
      </c>
      <c r="K54" s="9">
        <v>10</v>
      </c>
      <c r="L54" s="9" t="s">
        <v>44</v>
      </c>
      <c r="M54" s="9">
        <v>0</v>
      </c>
      <c r="N54" s="9">
        <v>6070</v>
      </c>
      <c r="O54" s="9"/>
      <c r="P54" s="9"/>
      <c r="Q54" s="9"/>
      <c r="R54" s="9"/>
      <c r="S54" s="9"/>
      <c r="T54" s="9">
        <v>23</v>
      </c>
      <c r="U54" s="9" t="s">
        <v>45</v>
      </c>
      <c r="V54" s="9"/>
      <c r="W54" s="9" t="s">
        <v>47</v>
      </c>
      <c r="X54" s="9"/>
      <c r="Y54" s="9"/>
      <c r="Z54" s="9"/>
      <c r="AA54" s="9"/>
      <c r="AB54" s="9" t="s">
        <v>48</v>
      </c>
      <c r="AC54" s="9" t="s">
        <v>48</v>
      </c>
      <c r="AD54" s="9" t="s">
        <v>49</v>
      </c>
      <c r="AE54" s="10"/>
      <c r="AF54" s="9"/>
      <c r="AG54" s="9"/>
      <c r="AH54" s="10"/>
      <c r="AI54" s="9"/>
      <c r="AJ54" s="10"/>
      <c r="AK54" s="10"/>
      <c r="AL54" s="9"/>
      <c r="AM54" s="10"/>
      <c r="AN54" s="9" t="s">
        <v>70</v>
      </c>
      <c r="AO54" s="9">
        <f t="shared" si="4"/>
        <v>53</v>
      </c>
      <c r="BZ54" s="2"/>
    </row>
    <row r="55" spans="1:78">
      <c r="A55" s="9">
        <f t="shared" si="24"/>
        <v>54</v>
      </c>
      <c r="B55" s="9" t="s">
        <v>76</v>
      </c>
      <c r="C55" s="8" t="s">
        <v>176</v>
      </c>
      <c r="D55" s="9"/>
      <c r="E55" s="9">
        <f t="shared" si="0"/>
        <v>54</v>
      </c>
      <c r="F55" s="11">
        <v>42946</v>
      </c>
      <c r="G55" s="9">
        <v>7200</v>
      </c>
      <c r="H55" s="9" t="s">
        <v>42</v>
      </c>
      <c r="I55" s="9">
        <v>6031100</v>
      </c>
      <c r="J55" s="10" t="s">
        <v>77</v>
      </c>
      <c r="K55" s="9">
        <v>1</v>
      </c>
      <c r="L55" s="9" t="s">
        <v>44</v>
      </c>
      <c r="M55" s="9">
        <v>0</v>
      </c>
      <c r="N55" s="9">
        <v>12800</v>
      </c>
      <c r="O55" s="9"/>
      <c r="P55" s="9"/>
      <c r="Q55" s="9"/>
      <c r="R55" s="9"/>
      <c r="S55" s="9"/>
      <c r="T55" s="9">
        <v>23</v>
      </c>
      <c r="U55" s="9" t="s">
        <v>45</v>
      </c>
      <c r="V55" s="9"/>
      <c r="W55" s="9" t="s">
        <v>47</v>
      </c>
      <c r="X55" s="9"/>
      <c r="Y55" s="9"/>
      <c r="Z55" s="9"/>
      <c r="AA55" s="9"/>
      <c r="AB55" s="9" t="s">
        <v>48</v>
      </c>
      <c r="AC55" s="9" t="s">
        <v>48</v>
      </c>
      <c r="AD55" s="9" t="s">
        <v>49</v>
      </c>
      <c r="AE55" s="10"/>
      <c r="AF55" s="9"/>
      <c r="AG55" s="9"/>
      <c r="AH55" s="10"/>
      <c r="AI55" s="9"/>
      <c r="AJ55" s="10"/>
      <c r="AK55" s="10"/>
      <c r="AL55" s="9"/>
      <c r="AM55" s="10"/>
      <c r="AN55" s="9" t="s">
        <v>70</v>
      </c>
      <c r="AO55" s="9">
        <f t="shared" si="4"/>
        <v>54</v>
      </c>
      <c r="BY55" s="2"/>
      <c r="BZ55" s="2"/>
    </row>
    <row r="56" spans="1:78">
      <c r="A56" s="9">
        <f t="shared" si="24"/>
        <v>55</v>
      </c>
      <c r="B56" s="9" t="s">
        <v>76</v>
      </c>
      <c r="C56" s="8" t="s">
        <v>176</v>
      </c>
      <c r="D56" s="9"/>
      <c r="E56" s="9">
        <f t="shared" si="0"/>
        <v>55</v>
      </c>
      <c r="F56" s="11">
        <v>42946</v>
      </c>
      <c r="G56" s="9">
        <v>24000</v>
      </c>
      <c r="H56" s="9" t="s">
        <v>42</v>
      </c>
      <c r="I56" s="9">
        <v>6031100</v>
      </c>
      <c r="J56" s="10" t="s">
        <v>77</v>
      </c>
      <c r="K56" s="9">
        <v>10</v>
      </c>
      <c r="L56" s="9" t="s">
        <v>44</v>
      </c>
      <c r="M56" s="9">
        <v>0</v>
      </c>
      <c r="N56" s="9">
        <v>13500</v>
      </c>
      <c r="O56" s="9"/>
      <c r="P56" s="9"/>
      <c r="Q56" s="9"/>
      <c r="R56" s="9"/>
      <c r="S56" s="9"/>
      <c r="T56" s="9">
        <v>22</v>
      </c>
      <c r="U56" s="9" t="s">
        <v>56</v>
      </c>
      <c r="V56" s="9"/>
      <c r="W56" s="9" t="s">
        <v>47</v>
      </c>
      <c r="X56" s="9"/>
      <c r="Y56" s="9"/>
      <c r="Z56" s="9"/>
      <c r="AA56" s="9"/>
      <c r="AB56" s="9" t="s">
        <v>48</v>
      </c>
      <c r="AC56" s="9" t="s">
        <v>48</v>
      </c>
      <c r="AD56" s="9" t="s">
        <v>49</v>
      </c>
      <c r="AE56" s="10"/>
      <c r="AF56" s="9"/>
      <c r="AG56" s="9"/>
      <c r="AH56" s="10"/>
      <c r="AI56" s="9"/>
      <c r="AJ56" s="10"/>
      <c r="AK56" s="10"/>
      <c r="AL56" s="9"/>
      <c r="AM56" s="10"/>
      <c r="AN56" s="9" t="s">
        <v>70</v>
      </c>
      <c r="AO56" s="9">
        <f t="shared" si="4"/>
        <v>55</v>
      </c>
      <c r="BY56" s="2"/>
    </row>
    <row r="57" spans="1:78">
      <c r="A57" s="9">
        <f t="shared" si="24"/>
        <v>56</v>
      </c>
      <c r="B57" s="9" t="s">
        <v>76</v>
      </c>
      <c r="C57" s="8" t="s">
        <v>176</v>
      </c>
      <c r="D57" s="9"/>
      <c r="E57" s="9">
        <f t="shared" si="0"/>
        <v>56</v>
      </c>
      <c r="F57" s="11">
        <v>42946</v>
      </c>
      <c r="G57" s="9">
        <v>7200</v>
      </c>
      <c r="H57" s="9" t="s">
        <v>42</v>
      </c>
      <c r="I57" s="9">
        <v>6031100</v>
      </c>
      <c r="J57" s="10" t="s">
        <v>77</v>
      </c>
      <c r="K57" s="9">
        <v>1</v>
      </c>
      <c r="L57" s="9" t="s">
        <v>44</v>
      </c>
      <c r="M57" s="9">
        <v>0</v>
      </c>
      <c r="N57" s="9">
        <v>1800</v>
      </c>
      <c r="O57" s="9"/>
      <c r="P57" s="9"/>
      <c r="Q57" s="9"/>
      <c r="R57" s="9"/>
      <c r="S57" s="9"/>
      <c r="T57" s="9">
        <v>22</v>
      </c>
      <c r="U57" s="9" t="s">
        <v>56</v>
      </c>
      <c r="V57" s="9"/>
      <c r="W57" s="9" t="s">
        <v>47</v>
      </c>
      <c r="X57" s="9"/>
      <c r="Y57" s="9"/>
      <c r="Z57" s="9"/>
      <c r="AA57" s="9"/>
      <c r="AB57" s="9" t="s">
        <v>48</v>
      </c>
      <c r="AC57" s="9" t="s">
        <v>48</v>
      </c>
      <c r="AD57" s="9" t="s">
        <v>49</v>
      </c>
      <c r="AE57" s="10"/>
      <c r="AF57" s="9"/>
      <c r="AG57" s="9"/>
      <c r="AH57" s="10"/>
      <c r="AI57" s="9"/>
      <c r="AJ57" s="10"/>
      <c r="AK57" s="10"/>
      <c r="AL57" s="9"/>
      <c r="AM57" s="10"/>
      <c r="AN57" s="9" t="s">
        <v>70</v>
      </c>
      <c r="AO57" s="9">
        <f t="shared" si="4"/>
        <v>56</v>
      </c>
    </row>
    <row r="58" spans="1:78">
      <c r="A58" s="9">
        <f t="shared" si="24"/>
        <v>57</v>
      </c>
      <c r="B58" s="9" t="s">
        <v>76</v>
      </c>
      <c r="C58" s="8" t="s">
        <v>176</v>
      </c>
      <c r="D58" s="9"/>
      <c r="E58" s="9">
        <f t="shared" si="0"/>
        <v>57</v>
      </c>
      <c r="F58" s="11">
        <v>42946</v>
      </c>
      <c r="G58" s="9">
        <v>24000</v>
      </c>
      <c r="H58" s="9" t="s">
        <v>42</v>
      </c>
      <c r="I58" s="9">
        <v>6031100</v>
      </c>
      <c r="J58" s="10" t="s">
        <v>77</v>
      </c>
      <c r="K58" s="9">
        <v>10</v>
      </c>
      <c r="L58" s="9" t="s">
        <v>44</v>
      </c>
      <c r="M58" s="9">
        <v>0</v>
      </c>
      <c r="N58" s="9">
        <v>17000</v>
      </c>
      <c r="O58" s="9"/>
      <c r="P58" s="9"/>
      <c r="Q58" s="9"/>
      <c r="R58" s="9"/>
      <c r="S58" s="9"/>
      <c r="T58" s="9">
        <v>23</v>
      </c>
      <c r="U58" s="9" t="s">
        <v>45</v>
      </c>
      <c r="V58" s="9"/>
      <c r="W58" s="9" t="s">
        <v>47</v>
      </c>
      <c r="X58" s="9"/>
      <c r="Y58" s="9"/>
      <c r="Z58" s="9"/>
      <c r="AA58" s="9"/>
      <c r="AB58" s="9" t="s">
        <v>48</v>
      </c>
      <c r="AC58" s="9" t="s">
        <v>48</v>
      </c>
      <c r="AD58" s="9" t="s">
        <v>49</v>
      </c>
      <c r="AE58" s="10"/>
      <c r="AF58" s="9"/>
      <c r="AG58" s="9"/>
      <c r="AH58" s="10"/>
      <c r="AI58" s="9"/>
      <c r="AJ58" s="10"/>
      <c r="AK58" s="10"/>
      <c r="AL58" s="9"/>
      <c r="AM58" s="10"/>
      <c r="AN58" s="9" t="s">
        <v>70</v>
      </c>
      <c r="AO58" s="9">
        <f t="shared" si="4"/>
        <v>57</v>
      </c>
    </row>
    <row r="59" spans="1:78">
      <c r="C59" s="2"/>
      <c r="D59" s="2"/>
      <c r="E59" s="2"/>
      <c r="J59" s="2"/>
      <c r="AE59" s="2"/>
      <c r="AH59" s="2"/>
      <c r="AJ59" s="2"/>
      <c r="AK59" s="2"/>
      <c r="AM59" s="2"/>
    </row>
    <row r="60" spans="1:78">
      <c r="C60" s="2"/>
      <c r="D60" s="2"/>
      <c r="E60" s="2"/>
      <c r="J60" s="2"/>
      <c r="AE60" s="2"/>
      <c r="AH60" s="2"/>
      <c r="AJ60" s="2"/>
      <c r="AK60" s="2"/>
      <c r="AM60" s="2"/>
      <c r="BY60" s="1"/>
    </row>
    <row r="61" spans="1:78">
      <c r="C61" s="2"/>
      <c r="D61" s="2"/>
      <c r="E61" s="2"/>
      <c r="J61" s="2"/>
      <c r="AE61" s="2"/>
      <c r="AH61" s="2"/>
      <c r="AJ61" s="2"/>
      <c r="AK61" s="2"/>
      <c r="AM61" s="2"/>
      <c r="BY61" s="1"/>
    </row>
    <row r="62" spans="1:78">
      <c r="C62" s="2"/>
      <c r="D62" s="2"/>
      <c r="E62" s="2"/>
      <c r="J62" s="2"/>
      <c r="AE62" s="2"/>
      <c r="AH62" s="2"/>
      <c r="AJ62" s="2"/>
      <c r="AK62" s="2"/>
      <c r="AM62" s="2"/>
      <c r="BY62" s="1"/>
    </row>
    <row r="63" spans="1:78">
      <c r="C63" s="2"/>
      <c r="D63" s="2"/>
      <c r="E63" s="2"/>
      <c r="J63" s="2"/>
      <c r="AE63" s="2"/>
      <c r="AH63" s="2"/>
      <c r="AJ63" s="2"/>
      <c r="AK63" s="2"/>
      <c r="AM63" s="2"/>
      <c r="BY63" s="1"/>
    </row>
    <row r="64" spans="1:78">
      <c r="C64" s="2"/>
      <c r="D64" s="2"/>
      <c r="E64" s="2"/>
      <c r="J64" s="2"/>
      <c r="AE64" s="2"/>
      <c r="AH64" s="2"/>
      <c r="AJ64" s="2"/>
      <c r="AK64" s="2"/>
      <c r="AM64" s="2"/>
      <c r="BY64" s="1"/>
    </row>
    <row r="65" spans="3:78">
      <c r="C65" s="2"/>
      <c r="D65" s="2"/>
      <c r="E65" s="2"/>
      <c r="J65" s="2"/>
      <c r="AE65" s="2"/>
      <c r="AH65" s="2"/>
      <c r="AJ65" s="2"/>
      <c r="AK65" s="2"/>
      <c r="AM65" s="2"/>
      <c r="BY65" s="1"/>
    </row>
    <row r="66" spans="3:78">
      <c r="C66" s="2"/>
      <c r="D66" s="2"/>
      <c r="E66" s="2"/>
      <c r="J66" s="2"/>
      <c r="AE66" s="2"/>
      <c r="AH66" s="2"/>
      <c r="AJ66" s="2"/>
      <c r="AK66" s="2"/>
      <c r="AM66" s="2"/>
      <c r="BY66" s="1"/>
    </row>
    <row r="67" spans="3:78">
      <c r="C67" s="2"/>
      <c r="D67" s="2"/>
      <c r="E67" s="2"/>
      <c r="J67" s="2"/>
      <c r="AE67" s="2"/>
      <c r="AH67" s="2"/>
      <c r="AJ67" s="2"/>
      <c r="AK67" s="2"/>
      <c r="AM67" s="2"/>
      <c r="BY67" s="1"/>
    </row>
    <row r="68" spans="3:78">
      <c r="C68" s="2"/>
      <c r="D68" s="2"/>
      <c r="E68" s="2"/>
      <c r="J68" s="2"/>
      <c r="AE68" s="2"/>
      <c r="AH68" s="2"/>
      <c r="AJ68" s="2"/>
      <c r="AK68" s="2"/>
      <c r="AM68" s="2"/>
      <c r="BY68" s="1"/>
      <c r="BZ68" s="5"/>
    </row>
    <row r="69" spans="3:78">
      <c r="C69" s="2"/>
      <c r="D69" s="2"/>
      <c r="E69" s="2"/>
      <c r="J69" s="2"/>
      <c r="AE69" s="2"/>
      <c r="AH69" s="2"/>
      <c r="AJ69" s="2"/>
      <c r="AK69" s="2"/>
      <c r="AM69" s="2"/>
      <c r="BY69" s="1"/>
      <c r="BZ69" s="5"/>
    </row>
    <row r="70" spans="3:78">
      <c r="C70" s="2"/>
      <c r="D70" s="2"/>
      <c r="E70" s="2"/>
      <c r="J70" s="2"/>
      <c r="AE70" s="2"/>
      <c r="AH70" s="2"/>
      <c r="AJ70" s="2"/>
      <c r="AK70" s="2"/>
      <c r="AM70" s="2"/>
      <c r="BY70" s="1"/>
    </row>
    <row r="71" spans="3:78">
      <c r="C71" s="2"/>
      <c r="D71" s="2"/>
      <c r="E71" s="2"/>
      <c r="J71" s="2"/>
      <c r="AE71" s="2"/>
      <c r="AH71" s="2"/>
      <c r="AJ71" s="2"/>
      <c r="AK71" s="2"/>
      <c r="AM71" s="2"/>
      <c r="BY71" s="1"/>
    </row>
    <row r="72" spans="3:78">
      <c r="C72" s="2"/>
      <c r="D72" s="2"/>
      <c r="E72" s="2"/>
      <c r="J72" s="2"/>
      <c r="AE72" s="2"/>
      <c r="AH72" s="2"/>
      <c r="AJ72" s="2"/>
      <c r="AK72" s="2"/>
      <c r="AM72" s="2"/>
      <c r="BY72" s="1"/>
    </row>
  </sheetData>
  <dataValidations xWindow="146" yWindow="336" count="14">
    <dataValidation type="decimal" allowBlank="1" showInputMessage="1" showErrorMessage="1" error="Only Numeric" prompt="Only Numeric" sqref="N68:N72 L59:L72 O42:S72 N42:N58 X2:AA72 K2:K72 AG2:AG72 I2:I72 G2:G72 M32:M72 N32:S41 H1 M2:S31">
      <formula1>0</formula1>
      <formula2>99999999999</formula2>
    </dataValidation>
    <dataValidation type="list" allowBlank="1" showInputMessage="1" showErrorMessage="1" sqref="H59:H72">
      <formula1>$CJ$32:$CJ$33</formula1>
    </dataValidation>
    <dataValidation type="list" allowBlank="1" showInputMessage="1" showErrorMessage="1" sqref="W59:W72">
      <formula1>$CK$60:$CK$61</formula1>
    </dataValidation>
    <dataValidation type="custom" allowBlank="1" showInputMessage="1" showErrorMessage="1" error="Only Alpha Numeric" prompt="Only Alpha Numeric" sqref="C2:E16 C45:E72 AH45:AH72 AE2:AE72 J2:J72 AM2:AM72 AJ2:AK72 D44 D33:D38 D40:D42 C17:C26 E17:E26 D23:D26 C32:C44 E32:E44 AH2:AH31 C27:E31 AO2:AO58">
      <formula1>ISNUMBER(SUMPRODUCT(SEARCH(MID(C2,ROW(INDIRECT("1:"&amp;LEN(C2))),1),"0123456789abcdefghijklmnopqrstuvwxyzABCDEFGHIJKLMNOPQRSTUVWXYZ-_")))</formula1>
    </dataValidation>
    <dataValidation type="list" allowBlank="1" showInputMessage="1" showErrorMessage="1" sqref="V2:V72 AB2:AC72">
      <formula1>YesNo_DDL</formula1>
    </dataValidation>
    <dataValidation type="list" allowBlank="1" showInputMessage="1" showErrorMessage="1" sqref="AD2:AD72">
      <formula1>ddlOverSez</formula1>
    </dataValidation>
    <dataValidation type="whole" allowBlank="1" showInputMessage="1" showErrorMessage="1" error="Only Numeric" prompt="Only Numeric" sqref="A2:A72">
      <formula1>0</formula1>
      <formula2>999999</formula2>
    </dataValidation>
    <dataValidation type="list" allowBlank="1" showInputMessage="1" showErrorMessage="1" sqref="B2:B72">
      <formula1>ddlDocTYpe</formula1>
    </dataValidation>
    <dataValidation type="date" allowBlank="1" showInputMessage="1" showErrorMessage="1" error="Date(dd-mm-yyyy)" prompt="Date(dd-mm-yyyy)" sqref="F2:F72 AF2:AF72 AL2:AL72 AI2:AI72">
      <formula1>42795</formula1>
      <formula2>109269</formula2>
    </dataValidation>
    <dataValidation type="list" allowBlank="1" showInputMessage="1" showErrorMessage="1" sqref="H2:H58">
      <formula1>DDL_GoodsServices</formula1>
    </dataValidation>
    <dataValidation type="list" allowBlank="1" showInputMessage="1" showErrorMessage="1" sqref="L2:L58">
      <formula1>DDLUnit1</formula1>
    </dataValidation>
    <dataValidation type="whole" allowBlank="1" showInputMessage="1" showErrorMessage="1" error="Only Number" prompt="Only Number" sqref="T2:T72">
      <formula1>0</formula1>
      <formula2>999999</formula2>
    </dataValidation>
    <dataValidation type="custom" allowBlank="1" showInputMessage="1" showErrorMessage="1" error="Only Alpha" prompt="Only Alpha" sqref="U2:U72">
      <formula1>ISTEXT(U2)</formula1>
    </dataValidation>
    <dataValidation type="list" allowBlank="1" showInputMessage="1" showErrorMessage="1" sqref="W2:W58">
      <formula1>DDL_ITC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00"/>
  <sheetViews>
    <sheetView workbookViewId="0">
      <selection activeCell="B6" sqref="B6"/>
    </sheetView>
  </sheetViews>
  <sheetFormatPr defaultColWidth="9" defaultRowHeight="15"/>
  <cols>
    <col min="2" max="2" width="17.85546875" bestFit="1" customWidth="1"/>
    <col min="3" max="3" width="17.42578125" customWidth="1"/>
    <col min="4" max="4" width="20.140625" customWidth="1"/>
    <col min="5" max="5" width="16.140625" customWidth="1"/>
    <col min="6" max="6" width="12.140625" customWidth="1"/>
    <col min="12" max="12" width="11.42578125" customWidth="1"/>
    <col min="13" max="13" width="12.140625" customWidth="1"/>
    <col min="14" max="14" width="11.85546875" customWidth="1"/>
    <col min="15" max="15" width="11.5703125" customWidth="1"/>
    <col min="16" max="16" width="11.7109375" customWidth="1"/>
    <col min="17" max="17" width="12.42578125" customWidth="1"/>
    <col min="18" max="18" width="12.28515625" customWidth="1"/>
    <col min="19" max="19" width="11.85546875" customWidth="1"/>
  </cols>
  <sheetData>
    <row r="1" spans="1:19">
      <c r="A1" t="s">
        <v>0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</row>
    <row r="2" spans="1:19">
      <c r="A2">
        <v>1</v>
      </c>
      <c r="B2" s="8" t="s">
        <v>176</v>
      </c>
      <c r="C2" s="9" t="s">
        <v>58</v>
      </c>
      <c r="D2" t="s">
        <v>96</v>
      </c>
      <c r="E2">
        <v>45</v>
      </c>
      <c r="F2" s="6">
        <v>42856</v>
      </c>
      <c r="G2">
        <v>20</v>
      </c>
      <c r="H2">
        <v>0</v>
      </c>
      <c r="I2">
        <v>0</v>
      </c>
      <c r="J2">
        <v>0</v>
      </c>
      <c r="K2">
        <v>0</v>
      </c>
      <c r="L2">
        <f>G2</f>
        <v>20</v>
      </c>
      <c r="M2">
        <f>H2</f>
        <v>0</v>
      </c>
      <c r="N2">
        <f>I2</f>
        <v>0</v>
      </c>
      <c r="O2">
        <f>J2</f>
        <v>0</v>
      </c>
      <c r="P2">
        <v>0</v>
      </c>
      <c r="Q2">
        <v>0</v>
      </c>
      <c r="R2">
        <v>0</v>
      </c>
      <c r="S2">
        <v>0</v>
      </c>
    </row>
    <row r="3" spans="1:19">
      <c r="A3">
        <v>2</v>
      </c>
      <c r="B3" s="8" t="s">
        <v>176</v>
      </c>
      <c r="C3" s="9" t="s">
        <v>41</v>
      </c>
      <c r="D3" t="s">
        <v>97</v>
      </c>
      <c r="E3">
        <f>+E2+1</f>
        <v>46</v>
      </c>
      <c r="F3" s="6">
        <v>42857</v>
      </c>
      <c r="G3">
        <v>0</v>
      </c>
      <c r="H3">
        <v>20</v>
      </c>
      <c r="I3">
        <v>20</v>
      </c>
      <c r="J3">
        <v>0</v>
      </c>
      <c r="K3">
        <v>0</v>
      </c>
      <c r="L3">
        <f>G3</f>
        <v>0</v>
      </c>
      <c r="M3">
        <f>H3</f>
        <v>20</v>
      </c>
      <c r="N3">
        <f>I3</f>
        <v>20</v>
      </c>
      <c r="O3">
        <f>J3</f>
        <v>0</v>
      </c>
      <c r="P3">
        <v>0</v>
      </c>
      <c r="Q3">
        <v>0</v>
      </c>
      <c r="R3">
        <v>0</v>
      </c>
      <c r="S3">
        <v>0</v>
      </c>
    </row>
    <row r="4" spans="1:19">
      <c r="A4">
        <v>3</v>
      </c>
      <c r="B4" s="8" t="s">
        <v>176</v>
      </c>
      <c r="C4" s="9" t="s">
        <v>41</v>
      </c>
      <c r="D4" t="s">
        <v>96</v>
      </c>
      <c r="E4">
        <f t="shared" ref="E4:E6" si="0">+E3+1</f>
        <v>47</v>
      </c>
      <c r="F4" s="6">
        <v>42858</v>
      </c>
      <c r="G4">
        <v>30</v>
      </c>
      <c r="H4">
        <v>0</v>
      </c>
      <c r="I4">
        <v>0</v>
      </c>
      <c r="J4">
        <v>0</v>
      </c>
      <c r="K4">
        <v>0</v>
      </c>
      <c r="L4">
        <v>15</v>
      </c>
      <c r="M4">
        <f t="shared" ref="M4:M6" si="1">H4</f>
        <v>0</v>
      </c>
      <c r="N4">
        <f t="shared" ref="N4:N6" si="2">I4</f>
        <v>0</v>
      </c>
      <c r="O4">
        <f t="shared" ref="O4:O6" si="3">J4</f>
        <v>0</v>
      </c>
      <c r="P4">
        <v>15</v>
      </c>
      <c r="Q4">
        <v>0</v>
      </c>
      <c r="R4">
        <v>0</v>
      </c>
      <c r="S4">
        <v>0</v>
      </c>
    </row>
    <row r="5" spans="1:19">
      <c r="A5">
        <v>4</v>
      </c>
      <c r="B5" s="8" t="s">
        <v>176</v>
      </c>
      <c r="C5" s="9" t="s">
        <v>71</v>
      </c>
      <c r="D5" t="s">
        <v>97</v>
      </c>
      <c r="E5">
        <f t="shared" si="0"/>
        <v>48</v>
      </c>
      <c r="F5" s="6">
        <v>42859</v>
      </c>
      <c r="H5">
        <v>15</v>
      </c>
      <c r="I5">
        <v>15</v>
      </c>
      <c r="J5">
        <v>0</v>
      </c>
      <c r="K5">
        <v>0</v>
      </c>
      <c r="L5">
        <f t="shared" ref="L4:L6" si="4">G5</f>
        <v>0</v>
      </c>
      <c r="M5">
        <v>10</v>
      </c>
      <c r="N5">
        <v>10</v>
      </c>
      <c r="O5">
        <f t="shared" si="3"/>
        <v>0</v>
      </c>
      <c r="P5">
        <v>0</v>
      </c>
      <c r="Q5">
        <v>5</v>
      </c>
      <c r="R5">
        <v>5</v>
      </c>
      <c r="S5">
        <v>0</v>
      </c>
    </row>
    <row r="6" spans="1:19">
      <c r="A6">
        <v>5</v>
      </c>
      <c r="B6" s="8" t="s">
        <v>176</v>
      </c>
      <c r="C6" s="9" t="s">
        <v>71</v>
      </c>
      <c r="D6" t="s">
        <v>96</v>
      </c>
      <c r="E6">
        <f t="shared" si="0"/>
        <v>49</v>
      </c>
      <c r="F6" s="6">
        <v>42861</v>
      </c>
      <c r="G6">
        <v>20</v>
      </c>
      <c r="H6">
        <v>0</v>
      </c>
      <c r="I6">
        <v>0</v>
      </c>
      <c r="J6">
        <v>0</v>
      </c>
      <c r="K6">
        <v>0</v>
      </c>
      <c r="L6">
        <v>12</v>
      </c>
      <c r="M6">
        <f t="shared" si="1"/>
        <v>0</v>
      </c>
      <c r="N6">
        <f t="shared" si="2"/>
        <v>0</v>
      </c>
      <c r="O6">
        <f t="shared" si="3"/>
        <v>0</v>
      </c>
      <c r="P6">
        <v>5</v>
      </c>
      <c r="Q6">
        <v>0</v>
      </c>
      <c r="R6">
        <v>0</v>
      </c>
      <c r="S6">
        <v>0</v>
      </c>
    </row>
    <row r="7" spans="1:19">
      <c r="B7" s="2"/>
      <c r="C7" s="2"/>
      <c r="E7" s="2"/>
    </row>
    <row r="8" spans="1:19">
      <c r="B8" s="2"/>
      <c r="C8" s="2"/>
      <c r="E8" s="2"/>
    </row>
    <row r="9" spans="1:19">
      <c r="B9" s="2"/>
      <c r="C9" s="2"/>
      <c r="E9" s="2"/>
    </row>
    <row r="10" spans="1:19">
      <c r="B10" s="2"/>
      <c r="C10" s="2"/>
      <c r="E10" s="2"/>
    </row>
    <row r="11" spans="1:19">
      <c r="B11" s="2"/>
      <c r="C11" s="2"/>
      <c r="E11" s="2"/>
    </row>
    <row r="12" spans="1:19">
      <c r="B12" s="2"/>
      <c r="C12" s="2"/>
      <c r="E12" s="2"/>
    </row>
    <row r="13" spans="1:19">
      <c r="B13" s="2"/>
      <c r="C13" s="2"/>
      <c r="E13" s="2"/>
    </row>
    <row r="14" spans="1:19">
      <c r="B14" s="2"/>
      <c r="C14" s="2"/>
      <c r="E14" s="2"/>
    </row>
    <row r="15" spans="1:19">
      <c r="B15" s="2"/>
      <c r="C15" s="2"/>
      <c r="E15" s="2"/>
    </row>
    <row r="16" spans="1:19">
      <c r="B16" s="2"/>
      <c r="C16" s="2"/>
      <c r="E16" s="2"/>
    </row>
    <row r="17" spans="2:5">
      <c r="B17" s="2"/>
      <c r="C17" s="2"/>
      <c r="E17" s="2"/>
    </row>
    <row r="18" spans="2:5">
      <c r="B18" s="2"/>
      <c r="C18" s="2"/>
      <c r="E18" s="2"/>
    </row>
    <row r="19" spans="2:5">
      <c r="B19" s="2"/>
      <c r="C19" s="2"/>
      <c r="E19" s="2"/>
    </row>
    <row r="20" spans="2:5">
      <c r="B20" s="2"/>
      <c r="C20" s="2"/>
      <c r="E20" s="2"/>
    </row>
    <row r="21" spans="2:5">
      <c r="B21" s="2"/>
      <c r="C21" s="2"/>
      <c r="E21" s="2"/>
    </row>
    <row r="22" spans="2:5">
      <c r="B22" s="2"/>
      <c r="C22" s="2"/>
      <c r="E22" s="2"/>
    </row>
    <row r="23" spans="2:5">
      <c r="B23" s="2"/>
      <c r="C23" s="2"/>
      <c r="E23" s="2"/>
    </row>
    <row r="24" spans="2:5">
      <c r="B24" s="2"/>
      <c r="C24" s="2"/>
      <c r="E24" s="2"/>
    </row>
    <row r="25" spans="2:5">
      <c r="B25" s="2"/>
      <c r="C25" s="2"/>
      <c r="E25" s="2"/>
    </row>
    <row r="26" spans="2:5">
      <c r="B26" s="2"/>
      <c r="C26" s="2"/>
      <c r="E26" s="2"/>
    </row>
    <row r="27" spans="2:5">
      <c r="B27" s="2"/>
      <c r="C27" s="2"/>
      <c r="E27" s="2"/>
    </row>
    <row r="28" spans="2:5">
      <c r="B28" s="2"/>
      <c r="C28" s="2"/>
      <c r="E28" s="2"/>
    </row>
    <row r="29" spans="2:5">
      <c r="B29" s="2"/>
      <c r="C29" s="2"/>
      <c r="E29" s="2"/>
    </row>
    <row r="30" spans="2:5">
      <c r="B30" s="2"/>
      <c r="C30" s="2"/>
      <c r="E30" s="2"/>
    </row>
    <row r="31" spans="2:5">
      <c r="B31" s="2"/>
      <c r="C31" s="2"/>
      <c r="E31" s="2"/>
    </row>
    <row r="32" spans="2:5">
      <c r="B32" s="2"/>
      <c r="C32" s="2"/>
      <c r="E32" s="2"/>
    </row>
    <row r="33" spans="2:5">
      <c r="B33" s="2"/>
      <c r="C33" s="2"/>
      <c r="E33" s="2"/>
    </row>
    <row r="34" spans="2:5">
      <c r="B34" s="2"/>
      <c r="C34" s="2"/>
      <c r="E34" s="2"/>
    </row>
    <row r="35" spans="2:5">
      <c r="B35" s="2"/>
      <c r="C35" s="2"/>
      <c r="E35" s="2"/>
    </row>
    <row r="36" spans="2:5">
      <c r="B36" s="2"/>
      <c r="C36" s="2"/>
      <c r="E36" s="2"/>
    </row>
    <row r="37" spans="2:5">
      <c r="B37" s="2"/>
      <c r="C37" s="2"/>
      <c r="E37" s="2"/>
    </row>
    <row r="38" spans="2:5">
      <c r="B38" s="2"/>
      <c r="C38" s="2"/>
      <c r="E38" s="2"/>
    </row>
    <row r="39" spans="2:5">
      <c r="B39" s="2"/>
      <c r="C39" s="2"/>
      <c r="E39" s="2"/>
    </row>
    <row r="40" spans="2:5">
      <c r="B40" s="2"/>
      <c r="C40" s="2"/>
      <c r="E40" s="2"/>
    </row>
    <row r="41" spans="2:5">
      <c r="B41" s="2"/>
      <c r="C41" s="2"/>
      <c r="E41" s="2"/>
    </row>
    <row r="42" spans="2:5">
      <c r="B42" s="2"/>
      <c r="C42" s="2"/>
      <c r="E42" s="2"/>
    </row>
    <row r="43" spans="2:5">
      <c r="B43" s="2"/>
      <c r="C43" s="2"/>
      <c r="E43" s="2"/>
    </row>
    <row r="44" spans="2:5">
      <c r="B44" s="2"/>
      <c r="C44" s="2"/>
      <c r="E44" s="2"/>
    </row>
    <row r="45" spans="2:5">
      <c r="B45" s="2"/>
      <c r="C45" s="2"/>
      <c r="E45" s="2"/>
    </row>
    <row r="46" spans="2:5">
      <c r="B46" s="2"/>
      <c r="C46" s="2"/>
      <c r="E46" s="2"/>
    </row>
    <row r="47" spans="2:5">
      <c r="B47" s="2"/>
      <c r="C47" s="2"/>
      <c r="E47" s="2"/>
    </row>
    <row r="48" spans="2:5">
      <c r="B48" s="2"/>
      <c r="C48" s="2"/>
      <c r="E48" s="2"/>
    </row>
    <row r="49" spans="2:5">
      <c r="B49" s="2"/>
      <c r="C49" s="2"/>
      <c r="E49" s="2"/>
    </row>
    <row r="50" spans="2:5">
      <c r="B50" s="2"/>
      <c r="C50" s="2"/>
      <c r="E50" s="2"/>
    </row>
    <row r="51" spans="2:5">
      <c r="B51" s="2"/>
      <c r="C51" s="2"/>
      <c r="E51" s="2"/>
    </row>
    <row r="52" spans="2:5">
      <c r="B52" s="2"/>
      <c r="C52" s="2"/>
      <c r="E52" s="2"/>
    </row>
    <row r="53" spans="2:5">
      <c r="B53" s="2"/>
      <c r="C53" s="2"/>
      <c r="E53" s="2"/>
    </row>
    <row r="54" spans="2:5">
      <c r="B54" s="2"/>
      <c r="C54" s="2"/>
      <c r="E54" s="2"/>
    </row>
    <row r="55" spans="2:5">
      <c r="B55" s="2"/>
      <c r="C55" s="2"/>
      <c r="E55" s="2"/>
    </row>
    <row r="56" spans="2:5">
      <c r="B56" s="2"/>
      <c r="C56" s="2"/>
      <c r="E56" s="2"/>
    </row>
    <row r="57" spans="2:5">
      <c r="B57" s="2"/>
      <c r="C57" s="2"/>
      <c r="E57" s="2"/>
    </row>
    <row r="58" spans="2:5">
      <c r="B58" s="2"/>
      <c r="C58" s="2"/>
      <c r="E58" s="2"/>
    </row>
    <row r="59" spans="2:5">
      <c r="B59" s="2"/>
      <c r="C59" s="2"/>
      <c r="E59" s="2"/>
    </row>
    <row r="60" spans="2:5">
      <c r="B60" s="2"/>
      <c r="C60" s="2"/>
      <c r="E60" s="2"/>
    </row>
    <row r="61" spans="2:5">
      <c r="B61" s="2"/>
      <c r="C61" s="2"/>
      <c r="E61" s="2"/>
    </row>
    <row r="62" spans="2:5">
      <c r="B62" s="2"/>
      <c r="C62" s="2"/>
      <c r="E62" s="2"/>
    </row>
    <row r="63" spans="2:5">
      <c r="B63" s="2"/>
      <c r="C63" s="2"/>
      <c r="E63" s="2"/>
    </row>
    <row r="64" spans="2:5">
      <c r="B64" s="2"/>
      <c r="C64" s="2"/>
      <c r="E64" s="2"/>
    </row>
    <row r="65" spans="2:5">
      <c r="B65" s="2"/>
      <c r="C65" s="2"/>
      <c r="E65" s="2"/>
    </row>
    <row r="66" spans="2:5">
      <c r="B66" s="2"/>
      <c r="C66" s="2"/>
      <c r="E66" s="2"/>
    </row>
    <row r="67" spans="2:5">
      <c r="B67" s="2"/>
      <c r="C67" s="2"/>
      <c r="E67" s="2"/>
    </row>
    <row r="68" spans="2:5">
      <c r="B68" s="2"/>
      <c r="C68" s="2"/>
      <c r="E68" s="2"/>
    </row>
    <row r="69" spans="2:5">
      <c r="B69" s="2"/>
      <c r="C69" s="2"/>
      <c r="E69" s="2"/>
    </row>
    <row r="70" spans="2:5">
      <c r="B70" s="2"/>
      <c r="C70" s="2"/>
      <c r="E70" s="2"/>
    </row>
    <row r="71" spans="2:5">
      <c r="B71" s="2"/>
      <c r="C71" s="2"/>
      <c r="E71" s="2"/>
    </row>
    <row r="72" spans="2:5">
      <c r="B72" s="2"/>
      <c r="C72" s="2"/>
      <c r="E72" s="2"/>
    </row>
    <row r="73" spans="2:5">
      <c r="B73" s="2"/>
      <c r="C73" s="2"/>
      <c r="E73" s="2"/>
    </row>
    <row r="74" spans="2:5">
      <c r="B74" s="2"/>
      <c r="C74" s="2"/>
      <c r="E74" s="2"/>
    </row>
    <row r="75" spans="2:5">
      <c r="B75" s="2"/>
      <c r="C75" s="2"/>
      <c r="E75" s="2"/>
    </row>
    <row r="76" spans="2:5">
      <c r="B76" s="2"/>
      <c r="C76" s="2"/>
      <c r="E76" s="2"/>
    </row>
    <row r="77" spans="2:5">
      <c r="B77" s="2"/>
      <c r="C77" s="2"/>
      <c r="E77" s="2"/>
    </row>
    <row r="78" spans="2:5">
      <c r="B78" s="2"/>
      <c r="C78" s="2"/>
      <c r="E78" s="2"/>
    </row>
    <row r="79" spans="2:5">
      <c r="B79" s="2"/>
      <c r="C79" s="2"/>
      <c r="E79" s="2"/>
    </row>
    <row r="80" spans="2:5">
      <c r="B80" s="2"/>
      <c r="C80" s="2"/>
      <c r="E80" s="2"/>
    </row>
    <row r="81" spans="2:5">
      <c r="B81" s="2"/>
      <c r="C81" s="2"/>
      <c r="E81" s="2"/>
    </row>
    <row r="82" spans="2:5">
      <c r="B82" s="2"/>
      <c r="C82" s="2"/>
      <c r="E82" s="2"/>
    </row>
    <row r="83" spans="2:5">
      <c r="B83" s="2"/>
      <c r="C83" s="2"/>
      <c r="E83" s="2"/>
    </row>
    <row r="84" spans="2:5">
      <c r="B84" s="2"/>
      <c r="C84" s="2"/>
      <c r="E84" s="2"/>
    </row>
    <row r="85" spans="2:5">
      <c r="B85" s="2"/>
      <c r="C85" s="2"/>
      <c r="E85" s="2"/>
    </row>
    <row r="86" spans="2:5">
      <c r="B86" s="2"/>
      <c r="C86" s="2"/>
      <c r="E86" s="2"/>
    </row>
    <row r="87" spans="2:5">
      <c r="B87" s="2"/>
      <c r="C87" s="2"/>
      <c r="E87" s="2"/>
    </row>
    <row r="88" spans="2:5">
      <c r="B88" s="2"/>
      <c r="C88" s="2"/>
      <c r="E88" s="2"/>
    </row>
    <row r="89" spans="2:5">
      <c r="B89" s="2"/>
      <c r="C89" s="2"/>
      <c r="E89" s="2"/>
    </row>
    <row r="90" spans="2:5">
      <c r="B90" s="2"/>
      <c r="C90" s="2"/>
      <c r="E90" s="2"/>
    </row>
    <row r="91" spans="2:5">
      <c r="B91" s="2"/>
      <c r="C91" s="2"/>
      <c r="E91" s="2"/>
    </row>
    <row r="92" spans="2:5">
      <c r="B92" s="2"/>
      <c r="C92" s="2"/>
      <c r="E92" s="2"/>
    </row>
    <row r="93" spans="2:5">
      <c r="B93" s="2"/>
      <c r="C93" s="2"/>
      <c r="E93" s="2"/>
    </row>
    <row r="94" spans="2:5">
      <c r="B94" s="2"/>
      <c r="C94" s="2"/>
      <c r="E94" s="2"/>
    </row>
    <row r="95" spans="2:5">
      <c r="B95" s="2"/>
      <c r="C95" s="2"/>
      <c r="E95" s="2"/>
    </row>
    <row r="96" spans="2:5">
      <c r="B96" s="2"/>
      <c r="C96" s="2"/>
      <c r="E96" s="2"/>
    </row>
    <row r="97" spans="2:5">
      <c r="B97" s="2"/>
      <c r="C97" s="2"/>
      <c r="E97" s="2"/>
    </row>
    <row r="98" spans="2:5">
      <c r="B98" s="2"/>
      <c r="C98" s="2"/>
      <c r="E98" s="2"/>
    </row>
    <row r="99" spans="2:5">
      <c r="B99" s="2"/>
      <c r="C99" s="2"/>
      <c r="E99" s="2"/>
    </row>
    <row r="100" spans="2:5">
      <c r="B100" s="2"/>
      <c r="C100" s="2"/>
    </row>
  </sheetData>
  <dataValidations count="5">
    <dataValidation type="whole" allowBlank="1" showInputMessage="1" showErrorMessage="1" error="Only Numeric" prompt="Only Numeric" sqref="A4:A100">
      <formula1>0</formula1>
      <formula2>99999999</formula2>
    </dataValidation>
    <dataValidation type="custom" allowBlank="1" showInputMessage="1" showErrorMessage="1" error="Only Alpha Numeric" prompt="Only Alpha Numeric" sqref="B2:C100 E7:E99">
      <formula1>ISNUMBER(SUMPRODUCT(SEARCH(MID(B2,ROW(INDIRECT("1:"&amp;LEN(B2))),1),"0123456789abcdefghijklmnopqrstuvwxyzABCDEFGHIJKLMNOPQRSTUVWXYZ-_")))</formula1>
    </dataValidation>
    <dataValidation type="list" allowBlank="1" showInputMessage="1" showErrorMessage="1" sqref="D2:D25">
      <formula1>ISDInvoiceCreditNote1</formula1>
    </dataValidation>
    <dataValidation type="date" allowBlank="1" showInputMessage="1" showErrorMessage="1" prompt="Date(dd-mm-yyyy)" sqref="F7:F100">
      <formula1>42795</formula1>
      <formula2>109269</formula2>
    </dataValidation>
    <dataValidation type="decimal" allowBlank="1" showInputMessage="1" showErrorMessage="1" error="Numeric Value" prompt="Numeric Value" sqref="G7:S100">
      <formula1>0</formula1>
      <formula2>9999999999</formula2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00"/>
  <sheetViews>
    <sheetView workbookViewId="0">
      <selection activeCell="E3" sqref="E3"/>
    </sheetView>
  </sheetViews>
  <sheetFormatPr defaultColWidth="9.140625" defaultRowHeight="15"/>
  <cols>
    <col min="3" max="4" width="19.28515625" customWidth="1"/>
    <col min="5" max="5" width="11.7109375" customWidth="1"/>
    <col min="6" max="6" width="12.42578125" customWidth="1"/>
    <col min="18" max="18" width="16.28515625" customWidth="1"/>
  </cols>
  <sheetData>
    <row r="1" spans="1:10">
      <c r="A1" t="s">
        <v>0</v>
      </c>
      <c r="B1" t="s">
        <v>98</v>
      </c>
      <c r="C1" t="s">
        <v>2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</row>
    <row r="2" spans="1:10">
      <c r="A2">
        <v>1</v>
      </c>
      <c r="B2" t="s">
        <v>106</v>
      </c>
      <c r="C2" s="8" t="s">
        <v>176</v>
      </c>
      <c r="D2" s="2" t="s">
        <v>107</v>
      </c>
      <c r="E2">
        <v>1200</v>
      </c>
      <c r="F2">
        <v>100</v>
      </c>
      <c r="G2">
        <f>E2-F2</f>
        <v>1100</v>
      </c>
      <c r="H2">
        <f>G2*0.02</f>
        <v>22</v>
      </c>
    </row>
    <row r="3" spans="1:10">
      <c r="A3">
        <v>2</v>
      </c>
      <c r="B3" t="s">
        <v>108</v>
      </c>
      <c r="C3" s="8" t="s">
        <v>176</v>
      </c>
      <c r="D3" s="2"/>
      <c r="E3">
        <v>1200</v>
      </c>
      <c r="G3">
        <f t="shared" ref="G3:G9" si="0">E3-F3</f>
        <v>1200</v>
      </c>
      <c r="I3">
        <f>$G3*0.01</f>
        <v>12</v>
      </c>
      <c r="J3">
        <f>$G3*0.01</f>
        <v>12</v>
      </c>
    </row>
    <row r="4" spans="1:10">
      <c r="A4">
        <f>A3+1</f>
        <v>3</v>
      </c>
      <c r="B4" t="s">
        <v>106</v>
      </c>
      <c r="C4" s="8" t="s">
        <v>176</v>
      </c>
      <c r="D4" s="2"/>
      <c r="E4">
        <f>E3+100</f>
        <v>1300</v>
      </c>
      <c r="F4">
        <v>200</v>
      </c>
      <c r="G4">
        <f t="shared" si="0"/>
        <v>1100</v>
      </c>
      <c r="H4">
        <f>G4*0.02</f>
        <v>22</v>
      </c>
    </row>
    <row r="5" spans="1:10">
      <c r="A5">
        <f t="shared" ref="A5:A8" si="1">A4+1</f>
        <v>4</v>
      </c>
      <c r="B5" t="s">
        <v>108</v>
      </c>
      <c r="C5" s="8" t="s">
        <v>176</v>
      </c>
      <c r="D5" s="2"/>
      <c r="E5">
        <f t="shared" ref="E5:E9" si="2">E4+100</f>
        <v>1400</v>
      </c>
      <c r="G5">
        <f t="shared" si="0"/>
        <v>1400</v>
      </c>
      <c r="I5">
        <f>$G5*0.01</f>
        <v>14</v>
      </c>
      <c r="J5">
        <f>$G5*0.01</f>
        <v>14</v>
      </c>
    </row>
    <row r="6" spans="1:10">
      <c r="A6">
        <f t="shared" si="1"/>
        <v>5</v>
      </c>
      <c r="B6" t="s">
        <v>106</v>
      </c>
      <c r="C6" s="8" t="s">
        <v>176</v>
      </c>
      <c r="D6" s="2" t="s">
        <v>107</v>
      </c>
      <c r="E6">
        <f t="shared" si="2"/>
        <v>1500</v>
      </c>
      <c r="G6">
        <f t="shared" si="0"/>
        <v>1500</v>
      </c>
      <c r="H6">
        <f>G6*0.02</f>
        <v>30</v>
      </c>
    </row>
    <row r="7" spans="1:10">
      <c r="A7">
        <f t="shared" si="1"/>
        <v>6</v>
      </c>
      <c r="B7" t="s">
        <v>108</v>
      </c>
      <c r="C7" s="8" t="s">
        <v>176</v>
      </c>
      <c r="D7" s="2" t="s">
        <v>107</v>
      </c>
      <c r="E7">
        <f t="shared" si="2"/>
        <v>1600</v>
      </c>
      <c r="G7">
        <f t="shared" si="0"/>
        <v>1600</v>
      </c>
      <c r="I7">
        <f>$G7*0.01</f>
        <v>16</v>
      </c>
      <c r="J7">
        <f>$G7*0.01</f>
        <v>16</v>
      </c>
    </row>
    <row r="8" spans="1:10">
      <c r="A8">
        <f t="shared" si="1"/>
        <v>7</v>
      </c>
      <c r="B8" t="s">
        <v>106</v>
      </c>
      <c r="C8" s="8" t="s">
        <v>176</v>
      </c>
      <c r="D8" s="2"/>
      <c r="E8">
        <f t="shared" si="2"/>
        <v>1700</v>
      </c>
      <c r="G8">
        <f t="shared" si="0"/>
        <v>1700</v>
      </c>
      <c r="I8">
        <f>$G8*0.01</f>
        <v>17</v>
      </c>
      <c r="J8">
        <f>$G8*0.01</f>
        <v>17</v>
      </c>
    </row>
    <row r="9" spans="1:10">
      <c r="A9">
        <v>2</v>
      </c>
      <c r="B9" t="s">
        <v>108</v>
      </c>
      <c r="C9" s="8" t="s">
        <v>176</v>
      </c>
      <c r="D9" s="2" t="s">
        <v>107</v>
      </c>
      <c r="E9">
        <f t="shared" si="2"/>
        <v>1800</v>
      </c>
      <c r="G9">
        <f t="shared" si="0"/>
        <v>1800</v>
      </c>
      <c r="H9">
        <f>G9*0.02</f>
        <v>36</v>
      </c>
    </row>
    <row r="10" spans="1:10">
      <c r="B10" t="s">
        <v>106</v>
      </c>
      <c r="C10" s="2"/>
      <c r="D10" s="2"/>
    </row>
    <row r="11" spans="1:10">
      <c r="B11" t="s">
        <v>106</v>
      </c>
      <c r="C11" s="2"/>
      <c r="D11" s="2"/>
    </row>
    <row r="12" spans="1:10">
      <c r="B12" t="s">
        <v>106</v>
      </c>
      <c r="C12" s="2"/>
      <c r="D12" s="2"/>
    </row>
    <row r="13" spans="1:10">
      <c r="B13" t="s">
        <v>106</v>
      </c>
      <c r="C13" s="2"/>
      <c r="D13" s="2"/>
    </row>
    <row r="14" spans="1:10">
      <c r="B14" t="s">
        <v>106</v>
      </c>
      <c r="C14" s="2"/>
      <c r="D14" s="2"/>
    </row>
    <row r="15" spans="1:10">
      <c r="B15" t="s">
        <v>106</v>
      </c>
      <c r="C15" s="2"/>
      <c r="D15" s="2"/>
    </row>
    <row r="16" spans="1:10">
      <c r="B16" t="s">
        <v>106</v>
      </c>
      <c r="C16" s="2"/>
      <c r="D16" s="2"/>
    </row>
    <row r="17" spans="2:4">
      <c r="B17" t="s">
        <v>106</v>
      </c>
      <c r="C17" s="2"/>
      <c r="D17" s="2"/>
    </row>
    <row r="18" spans="2:4">
      <c r="B18" t="s">
        <v>106</v>
      </c>
      <c r="C18" s="2"/>
      <c r="D18" s="2"/>
    </row>
    <row r="19" spans="2:4">
      <c r="B19" t="s">
        <v>106</v>
      </c>
      <c r="C19" s="2"/>
      <c r="D19" s="2"/>
    </row>
    <row r="20" spans="2:4">
      <c r="B20" t="s">
        <v>106</v>
      </c>
      <c r="C20" s="2"/>
      <c r="D20" s="2"/>
    </row>
    <row r="21" spans="2:4">
      <c r="B21" t="s">
        <v>106</v>
      </c>
      <c r="C21" s="2"/>
      <c r="D21" s="2"/>
    </row>
    <row r="22" spans="2:4">
      <c r="B22" t="s">
        <v>106</v>
      </c>
      <c r="C22" s="2"/>
      <c r="D22" s="2"/>
    </row>
    <row r="23" spans="2:4">
      <c r="B23" t="s">
        <v>106</v>
      </c>
      <c r="C23" s="2"/>
      <c r="D23" s="2"/>
    </row>
    <row r="24" spans="2:4">
      <c r="B24" t="s">
        <v>106</v>
      </c>
      <c r="C24" s="2"/>
      <c r="D24" s="2"/>
    </row>
    <row r="25" spans="2:4">
      <c r="C25" s="2"/>
      <c r="D25" s="2"/>
    </row>
    <row r="26" spans="2:4">
      <c r="C26" s="2"/>
      <c r="D26" s="2"/>
    </row>
    <row r="27" spans="2:4">
      <c r="C27" s="2"/>
      <c r="D27" s="2"/>
    </row>
    <row r="28" spans="2:4">
      <c r="C28" s="2"/>
      <c r="D28" s="2"/>
    </row>
    <row r="29" spans="2:4">
      <c r="C29" s="2"/>
      <c r="D29" s="2"/>
    </row>
    <row r="30" spans="2:4">
      <c r="C30" s="2"/>
      <c r="D30" s="2"/>
    </row>
    <row r="31" spans="2:4">
      <c r="C31" s="2"/>
      <c r="D31" s="2"/>
    </row>
    <row r="32" spans="2:4">
      <c r="C32" s="2"/>
      <c r="D32" s="2"/>
    </row>
    <row r="33" spans="3:4">
      <c r="C33" s="2"/>
      <c r="D33" s="2"/>
    </row>
    <row r="34" spans="3:4">
      <c r="C34" s="2"/>
      <c r="D34" s="2"/>
    </row>
    <row r="35" spans="3:4">
      <c r="C35" s="2"/>
      <c r="D35" s="2"/>
    </row>
    <row r="36" spans="3:4">
      <c r="C36" s="2"/>
      <c r="D36" s="2"/>
    </row>
    <row r="37" spans="3:4">
      <c r="C37" s="2"/>
      <c r="D37" s="2"/>
    </row>
    <row r="38" spans="3:4">
      <c r="C38" s="2"/>
      <c r="D38" s="2"/>
    </row>
    <row r="39" spans="3:4">
      <c r="C39" s="2"/>
      <c r="D39" s="2"/>
    </row>
    <row r="40" spans="3:4">
      <c r="C40" s="2"/>
      <c r="D40" s="2"/>
    </row>
    <row r="41" spans="3:4">
      <c r="C41" s="2"/>
      <c r="D41" s="2"/>
    </row>
    <row r="42" spans="3:4">
      <c r="C42" s="2"/>
      <c r="D42" s="2"/>
    </row>
    <row r="43" spans="3:4">
      <c r="C43" s="2"/>
      <c r="D43" s="2"/>
    </row>
    <row r="44" spans="3:4">
      <c r="C44" s="2"/>
      <c r="D44" s="2"/>
    </row>
    <row r="45" spans="3:4">
      <c r="C45" s="2"/>
      <c r="D45" s="2"/>
    </row>
    <row r="46" spans="3:4">
      <c r="C46" s="2"/>
      <c r="D46" s="2"/>
    </row>
    <row r="47" spans="3:4">
      <c r="C47" s="2"/>
      <c r="D47" s="2"/>
    </row>
    <row r="48" spans="3:4">
      <c r="C48" s="2"/>
      <c r="D48" s="2"/>
    </row>
    <row r="49" spans="3:4">
      <c r="C49" s="2"/>
      <c r="D49" s="2"/>
    </row>
    <row r="50" spans="3:4">
      <c r="C50" s="2"/>
      <c r="D50" s="2"/>
    </row>
    <row r="51" spans="3:4">
      <c r="C51" s="2"/>
      <c r="D51" s="2"/>
    </row>
    <row r="52" spans="3:4">
      <c r="C52" s="2"/>
      <c r="D52" s="2"/>
    </row>
    <row r="53" spans="3:4">
      <c r="C53" s="2"/>
      <c r="D53" s="2"/>
    </row>
    <row r="54" spans="3:4">
      <c r="C54" s="2"/>
      <c r="D54" s="2"/>
    </row>
    <row r="55" spans="3:4">
      <c r="C55" s="2"/>
      <c r="D55" s="2"/>
    </row>
    <row r="56" spans="3:4">
      <c r="C56" s="2"/>
      <c r="D56" s="2"/>
    </row>
    <row r="57" spans="3:4">
      <c r="C57" s="2"/>
      <c r="D57" s="2"/>
    </row>
    <row r="58" spans="3:4">
      <c r="C58" s="2"/>
      <c r="D58" s="2"/>
    </row>
    <row r="59" spans="3:4">
      <c r="C59" s="2"/>
      <c r="D59" s="2"/>
    </row>
    <row r="60" spans="3:4">
      <c r="C60" s="2"/>
      <c r="D60" s="2"/>
    </row>
    <row r="61" spans="3:4">
      <c r="C61" s="2"/>
      <c r="D61" s="2"/>
    </row>
    <row r="62" spans="3:4">
      <c r="C62" s="2"/>
      <c r="D62" s="2"/>
    </row>
    <row r="63" spans="3:4">
      <c r="C63" s="2"/>
      <c r="D63" s="2"/>
    </row>
    <row r="64" spans="3:4">
      <c r="C64" s="2"/>
      <c r="D64" s="2"/>
    </row>
    <row r="65" spans="3:4">
      <c r="C65" s="2"/>
      <c r="D65" s="2"/>
    </row>
    <row r="66" spans="3:4">
      <c r="C66" s="2"/>
      <c r="D66" s="2"/>
    </row>
    <row r="67" spans="3:4">
      <c r="C67" s="2"/>
      <c r="D67" s="2"/>
    </row>
    <row r="68" spans="3:4">
      <c r="C68" s="2"/>
      <c r="D68" s="2"/>
    </row>
    <row r="69" spans="3:4">
      <c r="C69" s="2"/>
      <c r="D69" s="2"/>
    </row>
    <row r="70" spans="3:4">
      <c r="C70" s="2"/>
      <c r="D70" s="2"/>
    </row>
    <row r="71" spans="3:4">
      <c r="C71" s="2"/>
      <c r="D71" s="2"/>
    </row>
    <row r="72" spans="3:4">
      <c r="C72" s="2"/>
      <c r="D72" s="2"/>
    </row>
    <row r="73" spans="3:4">
      <c r="C73" s="2"/>
      <c r="D73" s="2"/>
    </row>
    <row r="74" spans="3:4">
      <c r="C74" s="2"/>
      <c r="D74" s="2"/>
    </row>
    <row r="75" spans="3:4">
      <c r="C75" s="2"/>
      <c r="D75" s="2"/>
    </row>
    <row r="76" spans="3:4">
      <c r="C76" s="2"/>
      <c r="D76" s="2"/>
    </row>
    <row r="77" spans="3:4">
      <c r="C77" s="2"/>
      <c r="D77" s="2"/>
    </row>
    <row r="78" spans="3:4">
      <c r="C78" s="2"/>
      <c r="D78" s="2"/>
    </row>
    <row r="79" spans="3:4">
      <c r="C79" s="2"/>
      <c r="D79" s="2"/>
    </row>
    <row r="80" spans="3:4">
      <c r="C80" s="2"/>
      <c r="D80" s="2"/>
    </row>
    <row r="81" spans="3:4">
      <c r="C81" s="2"/>
      <c r="D81" s="2"/>
    </row>
    <row r="82" spans="3:4">
      <c r="C82" s="2"/>
      <c r="D82" s="2"/>
    </row>
    <row r="83" spans="3:4">
      <c r="C83" s="2"/>
      <c r="D83" s="2"/>
    </row>
    <row r="84" spans="3:4">
      <c r="C84" s="2"/>
      <c r="D84" s="2"/>
    </row>
    <row r="85" spans="3:4">
      <c r="C85" s="2"/>
      <c r="D85" s="2"/>
    </row>
    <row r="86" spans="3:4">
      <c r="C86" s="2"/>
      <c r="D86" s="2"/>
    </row>
    <row r="87" spans="3:4">
      <c r="C87" s="2"/>
      <c r="D87" s="2"/>
    </row>
    <row r="88" spans="3:4">
      <c r="C88" s="2"/>
      <c r="D88" s="2"/>
    </row>
    <row r="89" spans="3:4">
      <c r="C89" s="2"/>
      <c r="D89" s="2"/>
    </row>
    <row r="90" spans="3:4">
      <c r="C90" s="2"/>
      <c r="D90" s="2"/>
    </row>
    <row r="91" spans="3:4">
      <c r="C91" s="2"/>
      <c r="D91" s="2"/>
    </row>
    <row r="92" spans="3:4">
      <c r="C92" s="2"/>
      <c r="D92" s="2"/>
    </row>
    <row r="93" spans="3:4">
      <c r="C93" s="2"/>
      <c r="D93" s="2"/>
    </row>
    <row r="94" spans="3:4">
      <c r="C94" s="2"/>
      <c r="D94" s="2"/>
    </row>
    <row r="95" spans="3:4">
      <c r="C95" s="2"/>
      <c r="D95" s="2"/>
    </row>
    <row r="96" spans="3:4">
      <c r="C96" s="2"/>
      <c r="D96" s="2"/>
    </row>
    <row r="97" spans="3:4">
      <c r="C97" s="2"/>
      <c r="D97" s="2"/>
    </row>
    <row r="98" spans="3:4">
      <c r="C98" s="2"/>
      <c r="D98" s="2"/>
    </row>
    <row r="99" spans="3:4">
      <c r="C99" s="2"/>
      <c r="D99" s="2"/>
    </row>
    <row r="100" spans="3:4">
      <c r="C100" s="2"/>
      <c r="D100" s="2"/>
    </row>
  </sheetData>
  <dataValidations count="4">
    <dataValidation type="custom" allowBlank="1" showInputMessage="1" showErrorMessage="1" error="Only Alpha Numeric" prompt="Only Alpha Numeric" sqref="C2:D100">
      <formula1>ISNUMBER(SUMPRODUCT(SEARCH(MID(C2,ROW(INDIRECT("1:"&amp;LEN(C2))),1),"0123456789abcdefghijklmnopqrstuvwxyzABCDEFGHIJKLMNOPQRSTUVWXYZ-_")))</formula1>
    </dataValidation>
    <dataValidation type="decimal" allowBlank="1" showInputMessage="1" showErrorMessage="1" error="Numeric Value" prompt="Numeric Value" sqref="E2:J100">
      <formula1>0</formula1>
      <formula2>9999999999</formula2>
    </dataValidation>
    <dataValidation type="whole" allowBlank="1" showInputMessage="1" showErrorMessage="1" error="Only Numeric" prompt="Only Numeric" sqref="A2:A100">
      <formula1>0</formula1>
      <formula2>99999999</formula2>
    </dataValidation>
    <dataValidation type="list" allowBlank="1" showInputMessage="1" showErrorMessage="1" sqref="B2:B24">
      <formula1>DDL_TDSTCS</formula1>
    </dataValidation>
  </dataValidation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A1:T23"/>
  <sheetViews>
    <sheetView tabSelected="1" workbookViewId="0">
      <selection activeCell="B8" sqref="B8"/>
    </sheetView>
  </sheetViews>
  <sheetFormatPr defaultColWidth="9.140625" defaultRowHeight="15"/>
  <cols>
    <col min="2" max="3" width="15.140625" customWidth="1"/>
    <col min="4" max="5" width="21.5703125" customWidth="1"/>
    <col min="6" max="6" width="11.42578125" customWidth="1"/>
    <col min="7" max="7" width="11.42578125"/>
    <col min="10" max="10" width="13.7109375" customWidth="1"/>
    <col min="13" max="13" width="14.140625" customWidth="1"/>
  </cols>
  <sheetData>
    <row r="1" spans="1:20">
      <c r="A1" t="s">
        <v>0</v>
      </c>
      <c r="B1" t="s">
        <v>109</v>
      </c>
      <c r="C1" t="s">
        <v>110</v>
      </c>
      <c r="D1" t="s">
        <v>2</v>
      </c>
      <c r="E1" t="s">
        <v>111</v>
      </c>
      <c r="F1" t="s">
        <v>112</v>
      </c>
      <c r="G1" t="s">
        <v>5</v>
      </c>
      <c r="H1" t="s">
        <v>6</v>
      </c>
      <c r="I1" t="s">
        <v>113</v>
      </c>
      <c r="J1" t="s">
        <v>114</v>
      </c>
      <c r="K1" t="s">
        <v>115</v>
      </c>
      <c r="L1" t="s">
        <v>12</v>
      </c>
      <c r="M1" t="s">
        <v>116</v>
      </c>
      <c r="N1" t="s">
        <v>117</v>
      </c>
      <c r="O1" t="s">
        <v>118</v>
      </c>
      <c r="P1" t="s">
        <v>119</v>
      </c>
      <c r="Q1" t="s">
        <v>103</v>
      </c>
      <c r="R1" t="s">
        <v>104</v>
      </c>
      <c r="S1" t="s">
        <v>105</v>
      </c>
      <c r="T1" t="s">
        <v>120</v>
      </c>
    </row>
    <row r="2" spans="1:20">
      <c r="A2">
        <v>1</v>
      </c>
      <c r="B2" t="s">
        <v>121</v>
      </c>
      <c r="C2" t="s">
        <v>122</v>
      </c>
      <c r="D2" s="8" t="s">
        <v>176</v>
      </c>
      <c r="E2" s="2" t="s">
        <v>107</v>
      </c>
      <c r="F2" s="2">
        <v>1</v>
      </c>
      <c r="G2" s="6">
        <v>42962</v>
      </c>
      <c r="H2" s="2">
        <v>50000</v>
      </c>
      <c r="I2" t="s">
        <v>42</v>
      </c>
      <c r="J2" s="2">
        <v>1</v>
      </c>
      <c r="K2" s="2" t="s">
        <v>194</v>
      </c>
      <c r="L2">
        <v>12</v>
      </c>
      <c r="M2" s="2">
        <v>50000</v>
      </c>
      <c r="N2">
        <f>H2</f>
        <v>50000</v>
      </c>
      <c r="O2">
        <v>23</v>
      </c>
      <c r="P2" s="2" t="s">
        <v>195</v>
      </c>
      <c r="R2">
        <f>($N2*$L2/100)/2</f>
        <v>3000</v>
      </c>
      <c r="S2">
        <f>($N2*$L2/100)/2</f>
        <v>3000</v>
      </c>
    </row>
    <row r="3" spans="1:20">
      <c r="A3">
        <v>2</v>
      </c>
      <c r="B3" t="s">
        <v>123</v>
      </c>
      <c r="C3" t="s">
        <v>124</v>
      </c>
      <c r="D3" s="8" t="s">
        <v>176</v>
      </c>
      <c r="E3" s="2"/>
      <c r="F3" s="2">
        <v>2</v>
      </c>
      <c r="G3" s="6">
        <v>42962</v>
      </c>
      <c r="H3" s="2">
        <v>55000</v>
      </c>
      <c r="I3" t="s">
        <v>52</v>
      </c>
      <c r="J3" s="2">
        <v>1</v>
      </c>
      <c r="K3" s="2" t="s">
        <v>194</v>
      </c>
      <c r="L3">
        <v>9</v>
      </c>
      <c r="M3" s="2">
        <v>45000</v>
      </c>
      <c r="N3">
        <f t="shared" ref="N3:N9" si="0">H3</f>
        <v>55000</v>
      </c>
      <c r="O3">
        <v>23</v>
      </c>
      <c r="P3" s="2" t="s">
        <v>195</v>
      </c>
      <c r="R3">
        <f>($N3*$L3/100)/2</f>
        <v>2475</v>
      </c>
      <c r="S3">
        <f>($N3*$L3/100)/2</f>
        <v>2475</v>
      </c>
    </row>
    <row r="4" spans="1:20">
      <c r="A4">
        <f>A3+1</f>
        <v>3</v>
      </c>
      <c r="B4" t="s">
        <v>121</v>
      </c>
      <c r="C4" t="s">
        <v>122</v>
      </c>
      <c r="D4" s="8" t="s">
        <v>176</v>
      </c>
      <c r="E4" s="2"/>
      <c r="F4" s="2">
        <v>3</v>
      </c>
      <c r="G4" s="6">
        <v>42962</v>
      </c>
      <c r="H4" s="2">
        <v>75000</v>
      </c>
      <c r="I4" t="s">
        <v>42</v>
      </c>
      <c r="J4" s="2">
        <v>1</v>
      </c>
      <c r="K4" s="2" t="s">
        <v>194</v>
      </c>
      <c r="L4">
        <v>21</v>
      </c>
      <c r="M4" s="2">
        <v>80000</v>
      </c>
      <c r="N4">
        <f t="shared" si="0"/>
        <v>75000</v>
      </c>
      <c r="O4" s="2">
        <v>22</v>
      </c>
      <c r="P4" s="2" t="s">
        <v>196</v>
      </c>
      <c r="Q4">
        <f>N4*L4/100</f>
        <v>15750</v>
      </c>
    </row>
    <row r="5" spans="1:20">
      <c r="A5">
        <f t="shared" ref="A5:A9" si="1">A4+1</f>
        <v>4</v>
      </c>
      <c r="B5" t="s">
        <v>123</v>
      </c>
      <c r="C5" t="s">
        <v>122</v>
      </c>
      <c r="D5" s="8" t="s">
        <v>176</v>
      </c>
      <c r="E5" s="2"/>
      <c r="F5" s="2">
        <v>4</v>
      </c>
      <c r="G5" s="6">
        <v>42962</v>
      </c>
      <c r="H5" s="2">
        <v>100000</v>
      </c>
      <c r="I5" t="s">
        <v>42</v>
      </c>
      <c r="J5" s="2">
        <v>1</v>
      </c>
      <c r="K5" s="2" t="s">
        <v>194</v>
      </c>
      <c r="L5">
        <v>18</v>
      </c>
      <c r="M5" s="2">
        <v>20000</v>
      </c>
      <c r="N5">
        <f t="shared" si="0"/>
        <v>100000</v>
      </c>
      <c r="O5" s="2">
        <v>22</v>
      </c>
      <c r="P5" s="2" t="s">
        <v>196</v>
      </c>
      <c r="Q5">
        <f>N5*L5/100</f>
        <v>18000</v>
      </c>
    </row>
    <row r="6" spans="1:20">
      <c r="A6">
        <f t="shared" si="1"/>
        <v>5</v>
      </c>
      <c r="B6" t="s">
        <v>121</v>
      </c>
      <c r="C6" t="s">
        <v>124</v>
      </c>
      <c r="D6" s="8" t="s">
        <v>176</v>
      </c>
      <c r="E6" s="2" t="s">
        <v>107</v>
      </c>
      <c r="F6" s="2">
        <v>5</v>
      </c>
      <c r="G6" s="6">
        <v>42962</v>
      </c>
      <c r="H6" s="2">
        <v>200000</v>
      </c>
      <c r="I6" t="s">
        <v>52</v>
      </c>
      <c r="J6" s="2">
        <v>1</v>
      </c>
      <c r="K6" s="2" t="s">
        <v>194</v>
      </c>
      <c r="L6">
        <v>15</v>
      </c>
      <c r="M6" s="2">
        <v>50000</v>
      </c>
      <c r="N6">
        <f t="shared" si="0"/>
        <v>200000</v>
      </c>
      <c r="O6">
        <v>23</v>
      </c>
      <c r="P6" s="2" t="s">
        <v>195</v>
      </c>
      <c r="R6">
        <f t="shared" ref="R6:S9" si="2">($N6*$L6/100)/2</f>
        <v>15000</v>
      </c>
      <c r="S6">
        <f t="shared" si="2"/>
        <v>15000</v>
      </c>
    </row>
    <row r="7" spans="1:20">
      <c r="A7">
        <f t="shared" si="1"/>
        <v>6</v>
      </c>
      <c r="B7" t="s">
        <v>121</v>
      </c>
      <c r="C7" t="s">
        <v>122</v>
      </c>
      <c r="D7" s="8" t="s">
        <v>176</v>
      </c>
      <c r="E7" s="2" t="s">
        <v>107</v>
      </c>
      <c r="F7" s="2">
        <v>6</v>
      </c>
      <c r="G7" s="6">
        <v>42962</v>
      </c>
      <c r="H7">
        <f>H6-50000</f>
        <v>150000</v>
      </c>
      <c r="I7" t="s">
        <v>42</v>
      </c>
      <c r="J7" s="2">
        <v>1</v>
      </c>
      <c r="K7" s="2" t="s">
        <v>194</v>
      </c>
      <c r="L7">
        <v>21</v>
      </c>
      <c r="M7" s="2">
        <v>150000</v>
      </c>
      <c r="N7">
        <f t="shared" si="0"/>
        <v>150000</v>
      </c>
      <c r="O7">
        <v>23</v>
      </c>
      <c r="P7" s="2" t="s">
        <v>195</v>
      </c>
      <c r="R7">
        <f t="shared" si="2"/>
        <v>15750</v>
      </c>
      <c r="S7">
        <f t="shared" si="2"/>
        <v>15750</v>
      </c>
    </row>
    <row r="8" spans="1:20">
      <c r="A8">
        <f t="shared" si="1"/>
        <v>7</v>
      </c>
      <c r="B8" t="s">
        <v>123</v>
      </c>
      <c r="C8" t="s">
        <v>122</v>
      </c>
      <c r="D8" s="8" t="s">
        <v>176</v>
      </c>
      <c r="E8" s="2"/>
      <c r="F8" s="2">
        <v>7</v>
      </c>
      <c r="G8" s="6">
        <v>42962</v>
      </c>
      <c r="H8">
        <f t="shared" ref="H8:H9" si="3">H7-50000</f>
        <v>100000</v>
      </c>
      <c r="I8" t="s">
        <v>42</v>
      </c>
      <c r="J8" s="2">
        <v>1</v>
      </c>
      <c r="K8" s="2" t="s">
        <v>194</v>
      </c>
      <c r="L8">
        <v>18</v>
      </c>
      <c r="M8" s="2">
        <v>80000</v>
      </c>
      <c r="N8">
        <f t="shared" si="0"/>
        <v>100000</v>
      </c>
      <c r="O8" s="2">
        <v>22</v>
      </c>
      <c r="P8" s="2" t="s">
        <v>196</v>
      </c>
      <c r="Q8">
        <f>N8*L8/100</f>
        <v>18000</v>
      </c>
    </row>
    <row r="9" spans="1:20">
      <c r="A9">
        <f t="shared" si="1"/>
        <v>8</v>
      </c>
      <c r="B9" t="s">
        <v>121</v>
      </c>
      <c r="C9" t="s">
        <v>122</v>
      </c>
      <c r="D9" s="8" t="s">
        <v>176</v>
      </c>
      <c r="E9" s="2" t="s">
        <v>107</v>
      </c>
      <c r="F9" s="2">
        <v>8</v>
      </c>
      <c r="G9" s="6">
        <v>42962</v>
      </c>
      <c r="H9">
        <f t="shared" si="3"/>
        <v>50000</v>
      </c>
      <c r="I9" t="s">
        <v>52</v>
      </c>
      <c r="J9" s="2">
        <v>1</v>
      </c>
      <c r="K9" s="2" t="s">
        <v>194</v>
      </c>
      <c r="L9">
        <v>15</v>
      </c>
      <c r="M9" s="2">
        <v>30000</v>
      </c>
      <c r="N9">
        <f t="shared" si="0"/>
        <v>50000</v>
      </c>
      <c r="O9">
        <v>23</v>
      </c>
      <c r="P9" s="2" t="s">
        <v>195</v>
      </c>
      <c r="R9">
        <f t="shared" si="2"/>
        <v>3750</v>
      </c>
      <c r="S9">
        <f t="shared" si="2"/>
        <v>3750</v>
      </c>
    </row>
    <row r="10" spans="1:20">
      <c r="F10" s="2"/>
      <c r="J10" s="2"/>
      <c r="K10" s="2"/>
      <c r="P10" s="2"/>
    </row>
    <row r="11" spans="1:20">
      <c r="F11" s="2"/>
      <c r="J11" s="2"/>
      <c r="K11" s="2"/>
      <c r="P11" s="2"/>
    </row>
    <row r="12" spans="1:20">
      <c r="F12" s="2"/>
      <c r="J12" s="2"/>
      <c r="K12" s="2"/>
      <c r="P12" s="2"/>
    </row>
    <row r="13" spans="1:20">
      <c r="F13" s="2"/>
      <c r="J13" s="2"/>
      <c r="K13" s="2"/>
      <c r="P13" s="2"/>
    </row>
    <row r="14" spans="1:20">
      <c r="F14" s="2"/>
      <c r="J14" s="2"/>
      <c r="K14" s="2"/>
      <c r="P14" s="2"/>
    </row>
    <row r="15" spans="1:20">
      <c r="F15" s="2"/>
      <c r="J15" s="2"/>
      <c r="K15" s="2"/>
      <c r="P15" s="2"/>
    </row>
    <row r="16" spans="1:20">
      <c r="F16" s="2"/>
      <c r="J16" s="2"/>
      <c r="K16" s="2"/>
      <c r="P16" s="2"/>
    </row>
    <row r="17" spans="6:16">
      <c r="F17" s="2"/>
      <c r="J17" s="2"/>
      <c r="K17" s="2"/>
      <c r="P17" s="2"/>
    </row>
    <row r="18" spans="6:16">
      <c r="F18" s="2"/>
      <c r="J18" s="2"/>
      <c r="K18" s="2"/>
      <c r="P18" s="2"/>
    </row>
    <row r="19" spans="6:16">
      <c r="F19" s="2"/>
      <c r="J19" s="2"/>
      <c r="K19" s="2"/>
      <c r="P19" s="2"/>
    </row>
    <row r="20" spans="6:16">
      <c r="F20" s="2"/>
      <c r="J20" s="2"/>
      <c r="K20" s="2"/>
      <c r="P20" s="2"/>
    </row>
    <row r="21" spans="6:16">
      <c r="F21" s="2"/>
      <c r="J21" s="2"/>
      <c r="K21" s="2"/>
      <c r="P21" s="2"/>
    </row>
    <row r="22" spans="6:16">
      <c r="F22" s="2"/>
      <c r="J22" s="2"/>
      <c r="K22" s="2"/>
      <c r="P22" s="2"/>
    </row>
    <row r="23" spans="6:16">
      <c r="F23" s="2"/>
      <c r="J23" s="2"/>
      <c r="K23" s="2"/>
      <c r="P23" s="2"/>
    </row>
  </sheetData>
  <dataValidations count="10">
    <dataValidation type="textLength" operator="equal" allowBlank="1" showInputMessage="1" showErrorMessage="1" error="AlphaNumeric only 15 Character" prompt="AlphaNumeric only 15 Character" sqref="D10:E23">
      <formula1>15</formula1>
    </dataValidation>
    <dataValidation type="custom" allowBlank="1" showInputMessage="1" showErrorMessage="1" error="Only Alpha Numeric" prompt="Only Alpha Numeric" sqref="D2:E9 F2:F23 P2:P23 J2:K23">
      <formula1>ISNUMBER(SUMPRODUCT(SEARCH(MID(D2,ROW(INDIRECT("1:"&amp;LEN(D2))),1),"0123456789abcdefghijklmnopqrstuvwxyzABCDEFGHIJKLMNOPQRSTUVWXYZ-_")))</formula1>
    </dataValidation>
    <dataValidation type="whole" allowBlank="1" showInputMessage="1" showErrorMessage="1" error="Only Numeric" prompt="Only Numeric" sqref="A2:A23">
      <formula1>0</formula1>
      <formula2>99999999</formula2>
    </dataValidation>
    <dataValidation type="list" allowBlank="1" showInputMessage="1" showErrorMessage="1" sqref="B2:B23">
      <formula1>DDL_MOnthInfo</formula1>
    </dataValidation>
    <dataValidation type="list" allowBlank="1" showInputMessage="1" showErrorMessage="1" sqref="C2:C23">
      <formula1>DDL_AdvPaid</formula1>
    </dataValidation>
    <dataValidation type="date" allowBlank="1" showInputMessage="1" showErrorMessage="1" prompt="Date(dd-mm-yyyy)" sqref="G2:G23">
      <formula1>42795</formula1>
      <formula2>109269</formula2>
    </dataValidation>
    <dataValidation type="decimal" allowBlank="1" showInputMessage="1" showErrorMessage="1" error="Numeric Value" prompt="Numeric Value" sqref="M3:M23 N2:O23 H7:H23 L10:L23 Q2:T23">
      <formula1>0</formula1>
      <formula2>9999999999</formula2>
    </dataValidation>
    <dataValidation type="list" allowBlank="1" showInputMessage="1" showErrorMessage="1" sqref="I2:I23">
      <formula1>DDL_GoodsServices</formula1>
    </dataValidation>
    <dataValidation type="whole" allowBlank="1" showInputMessage="1" showErrorMessage="1" error="Numeric Only" prompt="Numeric Only" sqref="M2 H2:H6">
      <formula1>0</formula1>
      <formula2>999999</formula2>
    </dataValidation>
    <dataValidation type="decimal" allowBlank="1" showInputMessage="1" showErrorMessage="1" error="Only Numeric" prompt="Only Numeric" sqref="L2:L9">
      <formula1>0</formula1>
      <formula2>999999999</formula2>
    </dataValidation>
  </dataValidations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A2" sqref="A2"/>
    </sheetView>
  </sheetViews>
  <sheetFormatPr defaultColWidth="9.140625" defaultRowHeight="15"/>
  <cols>
    <col min="2" max="2" width="33" customWidth="1"/>
    <col min="3" max="3" width="20" customWidth="1"/>
    <col min="4" max="4" width="11.7109375" customWidth="1"/>
  </cols>
  <sheetData>
    <row r="1" spans="1:8">
      <c r="A1" t="s">
        <v>0</v>
      </c>
      <c r="B1" t="s">
        <v>125</v>
      </c>
      <c r="C1" t="s">
        <v>126</v>
      </c>
      <c r="D1" t="s">
        <v>127</v>
      </c>
      <c r="E1" t="s">
        <v>103</v>
      </c>
      <c r="F1" t="s">
        <v>104</v>
      </c>
      <c r="G1" t="s">
        <v>105</v>
      </c>
      <c r="H1" t="s">
        <v>128</v>
      </c>
    </row>
    <row r="2" spans="1:8">
      <c r="B2" t="s">
        <v>129</v>
      </c>
      <c r="C2" t="s">
        <v>130</v>
      </c>
    </row>
    <row r="3" spans="1:8">
      <c r="B3" t="s">
        <v>129</v>
      </c>
      <c r="C3" t="s">
        <v>130</v>
      </c>
    </row>
    <row r="4" spans="1:8">
      <c r="B4" t="s">
        <v>129</v>
      </c>
      <c r="C4" t="s">
        <v>130</v>
      </c>
    </row>
    <row r="5" spans="1:8">
      <c r="B5" t="s">
        <v>129</v>
      </c>
      <c r="C5" t="s">
        <v>130</v>
      </c>
    </row>
    <row r="6" spans="1:8">
      <c r="B6" t="s">
        <v>129</v>
      </c>
      <c r="C6" t="s">
        <v>130</v>
      </c>
    </row>
    <row r="7" spans="1:8">
      <c r="B7" t="s">
        <v>129</v>
      </c>
      <c r="C7" t="s">
        <v>130</v>
      </c>
    </row>
    <row r="8" spans="1:8">
      <c r="B8" t="s">
        <v>129</v>
      </c>
      <c r="C8" t="s">
        <v>130</v>
      </c>
    </row>
    <row r="9" spans="1:8">
      <c r="B9" t="s">
        <v>129</v>
      </c>
      <c r="C9" t="s">
        <v>130</v>
      </c>
    </row>
    <row r="10" spans="1:8">
      <c r="B10" t="s">
        <v>129</v>
      </c>
      <c r="C10" t="s">
        <v>130</v>
      </c>
    </row>
    <row r="11" spans="1:8">
      <c r="B11" t="s">
        <v>129</v>
      </c>
      <c r="C11" t="s">
        <v>130</v>
      </c>
    </row>
    <row r="12" spans="1:8">
      <c r="B12" t="s">
        <v>129</v>
      </c>
      <c r="C12" t="s">
        <v>130</v>
      </c>
    </row>
    <row r="13" spans="1:8">
      <c r="B13" t="s">
        <v>129</v>
      </c>
      <c r="C13" t="s">
        <v>130</v>
      </c>
    </row>
    <row r="14" spans="1:8">
      <c r="B14" t="s">
        <v>129</v>
      </c>
      <c r="C14" t="s">
        <v>130</v>
      </c>
    </row>
    <row r="15" spans="1:8">
      <c r="B15" t="s">
        <v>129</v>
      </c>
      <c r="C15" t="s">
        <v>130</v>
      </c>
    </row>
    <row r="16" spans="1:8">
      <c r="B16" t="s">
        <v>129</v>
      </c>
      <c r="C16" t="s">
        <v>130</v>
      </c>
    </row>
    <row r="17" spans="2:3">
      <c r="B17" t="s">
        <v>129</v>
      </c>
      <c r="C17" t="s">
        <v>130</v>
      </c>
    </row>
    <row r="18" spans="2:3">
      <c r="B18" t="s">
        <v>129</v>
      </c>
      <c r="C18" t="s">
        <v>130</v>
      </c>
    </row>
    <row r="19" spans="2:3">
      <c r="B19" t="s">
        <v>129</v>
      </c>
      <c r="C19" t="s">
        <v>130</v>
      </c>
    </row>
    <row r="20" spans="2:3">
      <c r="B20" t="s">
        <v>129</v>
      </c>
      <c r="C20" t="s">
        <v>130</v>
      </c>
    </row>
    <row r="21" spans="2:3">
      <c r="B21" t="s">
        <v>129</v>
      </c>
      <c r="C21" t="s">
        <v>130</v>
      </c>
    </row>
    <row r="22" spans="2:3">
      <c r="B22" t="s">
        <v>129</v>
      </c>
      <c r="C22" t="s">
        <v>130</v>
      </c>
    </row>
    <row r="23" spans="2:3">
      <c r="B23" t="s">
        <v>129</v>
      </c>
      <c r="C23" t="s">
        <v>130</v>
      </c>
    </row>
    <row r="24" spans="2:3">
      <c r="B24" t="s">
        <v>129</v>
      </c>
      <c r="C24" t="s">
        <v>130</v>
      </c>
    </row>
    <row r="25" spans="2:3">
      <c r="B25" t="s">
        <v>129</v>
      </c>
      <c r="C25" t="s">
        <v>130</v>
      </c>
    </row>
  </sheetData>
  <dataValidations count="2">
    <dataValidation type="list" allowBlank="1" showInputMessage="1" showErrorMessage="1" sqref="B2 B3:B25">
      <formula1>DDL_DescRevOfITC</formula1>
    </dataValidation>
    <dataValidation type="list" allowBlank="1" showInputMessage="1" showErrorMessage="1" sqref="C2 C3:C25">
      <formula1>DDL_Infoperiod</formula1>
    </dataValidation>
  </dataValidations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>
  <dimension ref="A1:R12"/>
  <sheetViews>
    <sheetView workbookViewId="0">
      <selection activeCell="F12" sqref="F1:F12"/>
    </sheetView>
  </sheetViews>
  <sheetFormatPr defaultColWidth="9" defaultRowHeight="15"/>
  <cols>
    <col min="1" max="1" width="14.7109375" customWidth="1"/>
    <col min="3" max="3" width="19.140625" customWidth="1"/>
    <col min="4" max="4" width="18.5703125" customWidth="1"/>
    <col min="6" max="6" width="52.7109375" customWidth="1"/>
    <col min="7" max="7" width="8.85546875" customWidth="1"/>
    <col min="8" max="8" width="15.5703125" customWidth="1"/>
    <col min="10" max="10" width="14.42578125" customWidth="1"/>
    <col min="11" max="11" width="17.28515625" customWidth="1"/>
    <col min="12" max="12" width="13.140625" customWidth="1"/>
    <col min="13" max="13" width="15.7109375" customWidth="1"/>
    <col min="14" max="14" width="5.7109375" customWidth="1"/>
    <col min="16" max="16" width="11" customWidth="1"/>
    <col min="17" max="17" width="23" customWidth="1"/>
    <col min="18" max="18" width="59.28515625" customWidth="1"/>
  </cols>
  <sheetData>
    <row r="1" spans="1:18">
      <c r="A1" t="s">
        <v>96</v>
      </c>
      <c r="B1" t="s">
        <v>106</v>
      </c>
      <c r="C1" t="s">
        <v>121</v>
      </c>
      <c r="D1" t="s">
        <v>122</v>
      </c>
      <c r="E1" t="s">
        <v>42</v>
      </c>
      <c r="F1" s="1" t="s">
        <v>40</v>
      </c>
      <c r="G1" s="2" t="s">
        <v>42</v>
      </c>
      <c r="H1" t="s">
        <v>131</v>
      </c>
      <c r="I1" s="2" t="s">
        <v>48</v>
      </c>
      <c r="J1" t="s">
        <v>132</v>
      </c>
      <c r="K1" t="s">
        <v>49</v>
      </c>
      <c r="L1" s="3" t="s">
        <v>133</v>
      </c>
      <c r="M1" s="2" t="s">
        <v>65</v>
      </c>
      <c r="N1" s="2" t="s">
        <v>134</v>
      </c>
      <c r="O1" s="4">
        <v>2017</v>
      </c>
      <c r="P1" s="2" t="s">
        <v>135</v>
      </c>
      <c r="Q1" s="3" t="s">
        <v>130</v>
      </c>
      <c r="R1" t="s">
        <v>129</v>
      </c>
    </row>
    <row r="2" spans="1:18">
      <c r="A2" t="s">
        <v>97</v>
      </c>
      <c r="B2" t="s">
        <v>108</v>
      </c>
      <c r="C2" t="s">
        <v>123</v>
      </c>
      <c r="D2" t="s">
        <v>124</v>
      </c>
      <c r="E2" t="s">
        <v>52</v>
      </c>
      <c r="F2" s="1" t="s">
        <v>65</v>
      </c>
      <c r="G2" s="2" t="s">
        <v>52</v>
      </c>
      <c r="H2" t="s">
        <v>136</v>
      </c>
      <c r="I2" s="2" t="s">
        <v>46</v>
      </c>
      <c r="J2" t="s">
        <v>137</v>
      </c>
      <c r="K2" s="2" t="s">
        <v>138</v>
      </c>
      <c r="L2" s="3" t="s">
        <v>139</v>
      </c>
      <c r="M2" s="2" t="s">
        <v>66</v>
      </c>
      <c r="N2" s="2" t="s">
        <v>140</v>
      </c>
      <c r="O2" s="4">
        <v>2018</v>
      </c>
      <c r="P2" s="2" t="s">
        <v>141</v>
      </c>
      <c r="Q2" s="3" t="s">
        <v>142</v>
      </c>
      <c r="R2" t="s">
        <v>143</v>
      </c>
    </row>
    <row r="3" spans="1:18">
      <c r="F3" s="1" t="s">
        <v>66</v>
      </c>
      <c r="H3" t="s">
        <v>144</v>
      </c>
      <c r="J3" t="s">
        <v>145</v>
      </c>
      <c r="K3" s="2" t="s">
        <v>59</v>
      </c>
      <c r="L3" s="3" t="s">
        <v>146</v>
      </c>
      <c r="M3" t="s">
        <v>147</v>
      </c>
      <c r="N3" s="2" t="s">
        <v>148</v>
      </c>
      <c r="O3" s="4">
        <v>2019</v>
      </c>
      <c r="Q3" s="3"/>
      <c r="R3" t="s">
        <v>149</v>
      </c>
    </row>
    <row r="4" spans="1:18">
      <c r="F4" s="1" t="s">
        <v>68</v>
      </c>
      <c r="H4" t="s">
        <v>150</v>
      </c>
      <c r="L4" s="3" t="s">
        <v>151</v>
      </c>
      <c r="M4" t="s">
        <v>152</v>
      </c>
      <c r="N4" s="2" t="s">
        <v>153</v>
      </c>
      <c r="O4" s="4">
        <v>2020</v>
      </c>
      <c r="Q4" s="5"/>
      <c r="R4" t="s">
        <v>154</v>
      </c>
    </row>
    <row r="5" spans="1:18">
      <c r="F5" s="1" t="s">
        <v>67</v>
      </c>
      <c r="H5" t="s">
        <v>155</v>
      </c>
      <c r="L5" s="3" t="s">
        <v>156</v>
      </c>
      <c r="N5" s="2" t="s">
        <v>157</v>
      </c>
      <c r="O5" s="4">
        <v>2021</v>
      </c>
      <c r="R5" t="s">
        <v>158</v>
      </c>
    </row>
    <row r="6" spans="1:18">
      <c r="F6" s="1" t="s">
        <v>63</v>
      </c>
      <c r="H6" t="s">
        <v>159</v>
      </c>
      <c r="L6" s="5" t="s">
        <v>160</v>
      </c>
      <c r="N6" s="2" t="s">
        <v>161</v>
      </c>
      <c r="O6" s="4">
        <v>2022</v>
      </c>
      <c r="R6" t="s">
        <v>162</v>
      </c>
    </row>
    <row r="7" spans="1:18">
      <c r="F7" s="1" t="s">
        <v>57</v>
      </c>
      <c r="H7" t="s">
        <v>44</v>
      </c>
      <c r="L7" s="5" t="s">
        <v>49</v>
      </c>
      <c r="N7" s="2" t="s">
        <v>163</v>
      </c>
      <c r="R7" t="s">
        <v>164</v>
      </c>
    </row>
    <row r="8" spans="1:18">
      <c r="F8" s="1" t="s">
        <v>69</v>
      </c>
      <c r="H8" t="s">
        <v>165</v>
      </c>
      <c r="N8" s="2" t="s">
        <v>166</v>
      </c>
      <c r="R8" t="s">
        <v>167</v>
      </c>
    </row>
    <row r="9" spans="1:18">
      <c r="F9" s="1" t="s">
        <v>72</v>
      </c>
      <c r="H9" t="s">
        <v>168</v>
      </c>
      <c r="N9" s="2" t="s">
        <v>169</v>
      </c>
    </row>
    <row r="10" spans="1:18">
      <c r="F10" s="1" t="s">
        <v>74</v>
      </c>
      <c r="H10" t="s">
        <v>170</v>
      </c>
      <c r="N10" s="2" t="s">
        <v>171</v>
      </c>
    </row>
    <row r="11" spans="1:18">
      <c r="F11" s="1" t="s">
        <v>76</v>
      </c>
      <c r="H11" t="s">
        <v>172</v>
      </c>
      <c r="N11" s="2" t="s">
        <v>173</v>
      </c>
    </row>
    <row r="12" spans="1:18">
      <c r="F12" t="s">
        <v>174</v>
      </c>
      <c r="N12" s="2" t="s">
        <v>175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34</vt:i4>
      </vt:variant>
    </vt:vector>
  </HeadingPairs>
  <TitlesOfParts>
    <vt:vector size="42" baseType="lpstr">
      <vt:lpstr>Table3To7</vt:lpstr>
      <vt:lpstr>Sheet2</vt:lpstr>
      <vt:lpstr>Sheet3</vt:lpstr>
      <vt:lpstr>Table8ISD</vt:lpstr>
      <vt:lpstr>Table9TDSTCS</vt:lpstr>
      <vt:lpstr>Table10Adv</vt:lpstr>
      <vt:lpstr>TablePur11</vt:lpstr>
      <vt:lpstr>TableDropDown</vt:lpstr>
      <vt:lpstr>DDL_AdvPaid</vt:lpstr>
      <vt:lpstr>DDL_BILLType</vt:lpstr>
      <vt:lpstr>DDL_Debit_Not</vt:lpstr>
      <vt:lpstr>DDL_DebitNote</vt:lpstr>
      <vt:lpstr>DDL_DescRevOfITC</vt:lpstr>
      <vt:lpstr>ddl_DocType</vt:lpstr>
      <vt:lpstr>DDL_GoodsServices</vt:lpstr>
      <vt:lpstr>DDL_Infoperiod</vt:lpstr>
      <vt:lpstr>DDL_Invoice</vt:lpstr>
      <vt:lpstr>DDL_ITC</vt:lpstr>
      <vt:lpstr>DDL_Month</vt:lpstr>
      <vt:lpstr>DDL_MOnthInfo</vt:lpstr>
      <vt:lpstr>DDL_NillComo</vt:lpstr>
      <vt:lpstr>DDL_Purchase</vt:lpstr>
      <vt:lpstr>DDL_TDS</vt:lpstr>
      <vt:lpstr>DDL_TDSTCS</vt:lpstr>
      <vt:lpstr>DDL_Year</vt:lpstr>
      <vt:lpstr>Ddl_YesNo</vt:lpstr>
      <vt:lpstr>ddlDocTYpe</vt:lpstr>
      <vt:lpstr>ddlOverSez</vt:lpstr>
      <vt:lpstr>DDLUnit1</vt:lpstr>
      <vt:lpstr>debitNoteddl</vt:lpstr>
      <vt:lpstr>DocDDL</vt:lpstr>
      <vt:lpstr>Goods</vt:lpstr>
      <vt:lpstr>Input</vt:lpstr>
      <vt:lpstr>Input_Services</vt:lpstr>
      <vt:lpstr>ISDInvoiceCreditNote1</vt:lpstr>
      <vt:lpstr>itcdesc</vt:lpstr>
      <vt:lpstr>Nil_Rate</vt:lpstr>
      <vt:lpstr>Select_Month</vt:lpstr>
      <vt:lpstr>Select_Year</vt:lpstr>
      <vt:lpstr>Tax_Rate</vt:lpstr>
      <vt:lpstr>Unit</vt:lpstr>
      <vt:lpstr>YesNo_DDL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2006-09-16T00:00:00Z</dcterms:created>
  <dcterms:modified xsi:type="dcterms:W3CDTF">2017-08-01T10:59:30Z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