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chartsheets/sheet3.xml" ContentType="application/vnd.openxmlformats-officedocument.spreadsheetml.chartsheet+xml"/>
  <Override PartName="/xl/worksheets/sheet3.xml" ContentType="application/vnd.openxmlformats-officedocument.spreadsheetml.worksheet+xml"/>
  <Override PartName="/xl/chartsheets/sheet4.xml" ContentType="application/vnd.openxmlformats-officedocument.spreadsheetml.chartsheet+xml"/>
  <Override PartName="/xl/worksheets/sheet4.xml" ContentType="application/vnd.openxmlformats-officedocument.spreadsheetml.worksheet+xml"/>
  <Override PartName="/xl/chartsheets/sheet5.xml" ContentType="application/vnd.openxmlformats-officedocument.spreadsheetml.chart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defaultThemeVersion="166925"/>
  <mc:AlternateContent xmlns:mc="http://schemas.openxmlformats.org/markup-compatibility/2006">
    <mc:Choice Requires="x15">
      <x15ac:absPath xmlns:x15ac="http://schemas.microsoft.com/office/spreadsheetml/2010/11/ac" url="C:\Users\isken\Documents\projects\"/>
    </mc:Choice>
  </mc:AlternateContent>
  <xr:revisionPtr revIDLastSave="0" documentId="13_ncr:1_{2D9CAD92-DA82-48DC-B168-81C3F19EB16A}" xr6:coauthVersionLast="36" xr6:coauthVersionMax="36" xr10:uidLastSave="{00000000-0000-0000-0000-000000000000}"/>
  <bookViews>
    <workbookView xWindow="0" yWindow="0" windowWidth="17280" windowHeight="8985" tabRatio="780" xr2:uid="{5831E6B1-140F-4CFC-A885-73B56A2DEAC1}"/>
  </bookViews>
  <sheets>
    <sheet name="model" sheetId="1" r:id="rId1"/>
    <sheet name="dispo_scatter" sheetId="5" r:id="rId2"/>
    <sheet name="dispo_scatter_all" sheetId="6" r:id="rId3"/>
    <sheet name="dispositions" sheetId="2" r:id="rId4"/>
    <sheet name="admits_scatter" sheetId="8" r:id="rId5"/>
    <sheet name="admits" sheetId="3" r:id="rId6"/>
    <sheet name="cencus_scatter" sheetId="7" r:id="rId7"/>
    <sheet name="census" sheetId="4" r:id="rId8"/>
    <sheet name="twin_growth" sheetId="9" r:id="rId9"/>
    <sheet name="SIR" sheetId="10" r:id="rId10"/>
  </sheets>
  <definedNames>
    <definedName name="admrate_today">model!$E$23</definedName>
    <definedName name="census_today">model!$E$22</definedName>
    <definedName name="day_today">model!$E$21</definedName>
    <definedName name="ExternalData_1" localSheetId="5" hidden="1">admits!$A$1:$D$122</definedName>
    <definedName name="ExternalData_1" localSheetId="7" hidden="1">census!$A$1:$D$122</definedName>
    <definedName name="ExternalData_1" localSheetId="3" hidden="1">dispositions!$A$1:$D$122</definedName>
    <definedName name="ExternalData_1" localSheetId="9" hidden="1">SIR!$A$1:$D$122</definedName>
    <definedName name="hosp_rate">model!$H$7</definedName>
    <definedName name="lambda1">model!$G$15</definedName>
    <definedName name="lambda2">model!$G$14</definedName>
    <definedName name="market_share">model!$H$8</definedName>
    <definedName name="solver_adj" localSheetId="0" hidden="1">model!$E$25</definedName>
    <definedName name="solver_cvg" localSheetId="0" hidden="1">0.0001</definedName>
    <definedName name="solver_drv" localSheetId="0" hidden="1">1</definedName>
    <definedName name="solver_eng" localSheetId="0" hidden="1">3</definedName>
    <definedName name="solver_est" localSheetId="0" hidden="1">1</definedName>
    <definedName name="solver_itr" localSheetId="0" hidden="1">2147483647</definedName>
    <definedName name="solver_lhs1" localSheetId="0" hidden="1">model!$E$25</definedName>
    <definedName name="solver_lhs2" localSheetId="0" hidden="1">model!$E$25</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model!$E$26</definedName>
    <definedName name="solver_pre" localSheetId="0" hidden="1">0.000001</definedName>
    <definedName name="solver_rbv" localSheetId="0" hidden="1">1</definedName>
    <definedName name="solver_rel1" localSheetId="0" hidden="1">1</definedName>
    <definedName name="solver_rel2" localSheetId="0" hidden="1">4</definedName>
    <definedName name="solver_rhs1" localSheetId="0" hidden="1">100</definedName>
    <definedName name="solver_rhs2" localSheetId="0" hidden="1">integer</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 name="today">model!$E$21</definedName>
    <definedName name="tprime">model!$E$24</definedName>
    <definedName name="tzero">model!$G$26</definedName>
    <definedName name="tzero_trial">model!$E$25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1" l="1"/>
  <c r="G26" i="1" l="1"/>
  <c r="E21" i="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91" i="1"/>
  <c r="E91" i="1" s="1"/>
  <c r="D95" i="1"/>
  <c r="E95" i="1" s="1"/>
  <c r="D99" i="1"/>
  <c r="E99" i="1" s="1"/>
  <c r="D103" i="1"/>
  <c r="E103" i="1" s="1"/>
  <c r="D107" i="1"/>
  <c r="E107" i="1" s="1"/>
  <c r="D111" i="1"/>
  <c r="D115" i="1"/>
  <c r="D119" i="1"/>
  <c r="D123" i="1"/>
  <c r="D127" i="1"/>
  <c r="D131" i="1"/>
  <c r="D135" i="1"/>
  <c r="D139" i="1"/>
  <c r="D143" i="1"/>
  <c r="D146" i="1"/>
  <c r="D147" i="1"/>
  <c r="D29" i="1"/>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4" i="2"/>
  <c r="E5" i="2"/>
  <c r="E6" i="2"/>
  <c r="E7" i="2"/>
  <c r="E8" i="2"/>
  <c r="E9" i="2"/>
  <c r="E3" i="2"/>
  <c r="G15" i="1"/>
  <c r="D88" i="1" s="1"/>
  <c r="E88" i="1" s="1"/>
  <c r="G14" i="1"/>
  <c r="G46" i="1" l="1"/>
  <c r="G82" i="1"/>
  <c r="G70" i="1"/>
  <c r="G88" i="1"/>
  <c r="G84" i="1"/>
  <c r="G80" i="1"/>
  <c r="G76" i="1"/>
  <c r="G72" i="1"/>
  <c r="G68" i="1"/>
  <c r="G64" i="1"/>
  <c r="G60" i="1"/>
  <c r="G56" i="1"/>
  <c r="G52" i="1"/>
  <c r="G48" i="1"/>
  <c r="G44" i="1"/>
  <c r="G86" i="1"/>
  <c r="G78" i="1"/>
  <c r="G74" i="1"/>
  <c r="G66" i="1"/>
  <c r="G62" i="1"/>
  <c r="G58" i="1"/>
  <c r="G54" i="1"/>
  <c r="G50" i="1"/>
  <c r="G87" i="1"/>
  <c r="G83" i="1"/>
  <c r="G79" i="1"/>
  <c r="G75" i="1"/>
  <c r="G71" i="1"/>
  <c r="G67" i="1"/>
  <c r="G63" i="1"/>
  <c r="G59" i="1"/>
  <c r="G55" i="1"/>
  <c r="G51" i="1"/>
  <c r="G47" i="1"/>
  <c r="G89" i="1"/>
  <c r="G81" i="1"/>
  <c r="G73" i="1"/>
  <c r="G61" i="1"/>
  <c r="G49" i="1"/>
  <c r="G85" i="1"/>
  <c r="G77" i="1"/>
  <c r="G69" i="1"/>
  <c r="G65" i="1"/>
  <c r="G57" i="1"/>
  <c r="G53" i="1"/>
  <c r="G45" i="1"/>
  <c r="D142" i="1"/>
  <c r="D138" i="1"/>
  <c r="D134" i="1"/>
  <c r="D130" i="1"/>
  <c r="D126" i="1"/>
  <c r="D122" i="1"/>
  <c r="D118" i="1"/>
  <c r="D114" i="1"/>
  <c r="D110" i="1"/>
  <c r="D106" i="1"/>
  <c r="E106" i="1" s="1"/>
  <c r="D102" i="1"/>
  <c r="E102" i="1" s="1"/>
  <c r="D98" i="1"/>
  <c r="E98" i="1" s="1"/>
  <c r="D94" i="1"/>
  <c r="E94" i="1" s="1"/>
  <c r="D90" i="1"/>
  <c r="E90" i="1" s="1"/>
  <c r="D149" i="1"/>
  <c r="D145" i="1"/>
  <c r="D141" i="1"/>
  <c r="D137" i="1"/>
  <c r="D133" i="1"/>
  <c r="D129" i="1"/>
  <c r="D125" i="1"/>
  <c r="D121" i="1"/>
  <c r="D117" i="1"/>
  <c r="D113" i="1"/>
  <c r="D109" i="1"/>
  <c r="E111" i="1" s="1"/>
  <c r="D105" i="1"/>
  <c r="E105" i="1" s="1"/>
  <c r="D101" i="1"/>
  <c r="E101" i="1" s="1"/>
  <c r="D97" i="1"/>
  <c r="E97" i="1" s="1"/>
  <c r="D93" i="1"/>
  <c r="E93" i="1" s="1"/>
  <c r="D89" i="1"/>
  <c r="E89" i="1" s="1"/>
  <c r="F17" i="1"/>
  <c r="D148" i="1"/>
  <c r="D144" i="1"/>
  <c r="D140" i="1"/>
  <c r="D136" i="1"/>
  <c r="D132" i="1"/>
  <c r="D128" i="1"/>
  <c r="D124" i="1"/>
  <c r="D120" i="1"/>
  <c r="D116" i="1"/>
  <c r="D112" i="1"/>
  <c r="D108" i="1"/>
  <c r="E108" i="1" s="1"/>
  <c r="D104" i="1"/>
  <c r="E104" i="1" s="1"/>
  <c r="D100" i="1"/>
  <c r="E100" i="1" s="1"/>
  <c r="D96" i="1"/>
  <c r="E96" i="1" s="1"/>
  <c r="D92" i="1"/>
  <c r="E92" i="1" s="1"/>
  <c r="G92" i="1" l="1"/>
  <c r="E146" i="1"/>
  <c r="E136" i="1"/>
  <c r="E120" i="1"/>
  <c r="E125" i="1"/>
  <c r="E143" i="1"/>
  <c r="E114" i="1"/>
  <c r="E141" i="1"/>
  <c r="E127" i="1"/>
  <c r="E109" i="1"/>
  <c r="E130" i="1"/>
  <c r="G97" i="1"/>
  <c r="G91" i="1"/>
  <c r="G106" i="1"/>
  <c r="G105" i="1"/>
  <c r="G103" i="1"/>
  <c r="G101" i="1"/>
  <c r="G104" i="1"/>
  <c r="G90" i="1"/>
  <c r="G95" i="1"/>
  <c r="G96" i="1"/>
  <c r="G110" i="1"/>
  <c r="G109" i="1"/>
  <c r="G107" i="1"/>
  <c r="G108" i="1"/>
  <c r="G93" i="1"/>
  <c r="G94" i="1"/>
  <c r="G99" i="1"/>
  <c r="G100" i="1"/>
  <c r="G98" i="1"/>
  <c r="G102" i="1"/>
  <c r="E115" i="1"/>
  <c r="E131" i="1"/>
  <c r="E147" i="1"/>
  <c r="E124" i="1"/>
  <c r="E140" i="1"/>
  <c r="E113" i="1"/>
  <c r="E129" i="1"/>
  <c r="E145" i="1"/>
  <c r="E118" i="1"/>
  <c r="E134" i="1"/>
  <c r="E119" i="1"/>
  <c r="E135" i="1"/>
  <c r="E112" i="1"/>
  <c r="E128" i="1"/>
  <c r="E144" i="1"/>
  <c r="E117" i="1"/>
  <c r="E133" i="1"/>
  <c r="E149" i="1"/>
  <c r="E122" i="1"/>
  <c r="E138" i="1"/>
  <c r="E123" i="1"/>
  <c r="E139" i="1"/>
  <c r="E116" i="1"/>
  <c r="E132" i="1"/>
  <c r="E148" i="1"/>
  <c r="E121" i="1"/>
  <c r="E137" i="1"/>
  <c r="E110" i="1"/>
  <c r="E126" i="1"/>
  <c r="E142" i="1"/>
  <c r="G130" i="1" l="1"/>
  <c r="G136" i="1"/>
  <c r="G114" i="1"/>
  <c r="G125" i="1"/>
  <c r="G128" i="1"/>
  <c r="G120" i="1"/>
  <c r="G119" i="1"/>
  <c r="G122" i="1"/>
  <c r="G135" i="1"/>
  <c r="G142" i="1"/>
  <c r="G148" i="1"/>
  <c r="G127" i="1"/>
  <c r="G145" i="1"/>
  <c r="G144" i="1"/>
  <c r="G117" i="1"/>
  <c r="G143" i="1"/>
  <c r="G137" i="1"/>
  <c r="G147" i="1"/>
  <c r="G126" i="1"/>
  <c r="G132" i="1"/>
  <c r="G129" i="1"/>
  <c r="G112" i="1"/>
  <c r="G123" i="1"/>
  <c r="G118" i="1"/>
  <c r="G116" i="1"/>
  <c r="G133" i="1"/>
  <c r="G140" i="1"/>
  <c r="G124" i="1"/>
  <c r="G146" i="1"/>
  <c r="G131" i="1"/>
  <c r="G149" i="1"/>
  <c r="G138" i="1"/>
  <c r="G113" i="1"/>
  <c r="G111" i="1"/>
  <c r="G141" i="1"/>
  <c r="G139" i="1"/>
  <c r="G121" i="1"/>
  <c r="G134" i="1"/>
  <c r="F48" i="1"/>
  <c r="F69" i="1"/>
  <c r="F111" i="1"/>
  <c r="F104" i="1"/>
  <c r="F127" i="1"/>
  <c r="F98" i="1"/>
  <c r="F44" i="1"/>
  <c r="F136" i="1"/>
  <c r="F60" i="1"/>
  <c r="F144" i="1"/>
  <c r="F72" i="1"/>
  <c r="F76" i="1"/>
  <c r="F56" i="1"/>
  <c r="F132" i="1"/>
  <c r="F33" i="1"/>
  <c r="F135" i="1"/>
  <c r="F32" i="1"/>
  <c r="F63" i="1"/>
  <c r="F112" i="1"/>
  <c r="F80" i="1"/>
  <c r="F86" i="1"/>
  <c r="F147" i="1"/>
  <c r="F74" i="1"/>
  <c r="F37" i="1"/>
  <c r="F70" i="1"/>
  <c r="F139" i="1"/>
  <c r="F116" i="1"/>
  <c r="F49" i="1"/>
  <c r="F110" i="1"/>
  <c r="F71" i="1"/>
  <c r="F131" i="1"/>
  <c r="F103" i="1"/>
  <c r="F133" i="1"/>
  <c r="F145" i="1"/>
  <c r="F124" i="1"/>
  <c r="F30" i="1"/>
  <c r="F87" i="1"/>
  <c r="F62" i="1"/>
  <c r="F77" i="1"/>
  <c r="F114" i="1"/>
  <c r="F108" i="1"/>
  <c r="F83" i="1"/>
  <c r="F142" i="1"/>
  <c r="F138" i="1"/>
  <c r="F66" i="1"/>
  <c r="F67" i="1"/>
  <c r="F91" i="1"/>
  <c r="F143" i="1"/>
  <c r="F99" i="1"/>
  <c r="F75" i="1"/>
  <c r="F46" i="1"/>
  <c r="F51" i="1"/>
  <c r="F120" i="1"/>
  <c r="F128" i="1"/>
  <c r="F78" i="1"/>
  <c r="F109" i="1"/>
  <c r="F148" i="1"/>
  <c r="F41" i="1"/>
  <c r="F88" i="1"/>
  <c r="F68" i="1"/>
  <c r="F123" i="1"/>
  <c r="F107" i="1"/>
  <c r="F40" i="1"/>
  <c r="F38" i="1"/>
  <c r="F59" i="1"/>
  <c r="F146" i="1"/>
  <c r="F52" i="1"/>
  <c r="F39" i="1"/>
  <c r="F137" i="1"/>
  <c r="F101" i="1"/>
  <c r="F121" i="1"/>
  <c r="F100" i="1"/>
  <c r="F84" i="1"/>
  <c r="F43" i="1"/>
  <c r="F95" i="1"/>
  <c r="F134" i="1"/>
  <c r="F82" i="1"/>
  <c r="F93" i="1"/>
  <c r="F130" i="1"/>
  <c r="F64" i="1"/>
  <c r="F54" i="1"/>
  <c r="F85" i="1"/>
  <c r="F102" i="1"/>
  <c r="F149" i="1"/>
  <c r="F126" i="1"/>
  <c r="F92" i="1"/>
  <c r="F50" i="1"/>
  <c r="F34" i="1"/>
  <c r="F129" i="1"/>
  <c r="F89" i="1"/>
  <c r="F113" i="1"/>
  <c r="F90" i="1"/>
  <c r="F61" i="1"/>
  <c r="F118" i="1"/>
  <c r="F73" i="1"/>
  <c r="F81" i="1"/>
  <c r="F35" i="1"/>
  <c r="F55" i="1"/>
  <c r="F53" i="1"/>
  <c r="F119" i="1"/>
  <c r="F140" i="1"/>
  <c r="F96" i="1"/>
  <c r="F125" i="1"/>
  <c r="F47" i="1"/>
  <c r="F57" i="1"/>
  <c r="F105" i="1"/>
  <c r="F94" i="1"/>
  <c r="F122" i="1"/>
  <c r="F106" i="1"/>
  <c r="F36" i="1"/>
  <c r="F45" i="1"/>
  <c r="F58" i="1"/>
  <c r="F42" i="1"/>
  <c r="F97" i="1"/>
  <c r="F79" i="1"/>
  <c r="F115" i="1"/>
  <c r="E26" i="1" s="1"/>
  <c r="F65" i="1"/>
  <c r="F141" i="1"/>
  <c r="F117" i="1"/>
  <c r="F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 Isken</author>
  </authors>
  <commentList>
    <comment ref="A3" authorId="0" shapeId="0" xr:uid="{49618F2B-6892-432F-BDD4-EFC6A2046BD4}">
      <text>
        <r>
          <rPr>
            <b/>
            <sz val="9"/>
            <color indexed="81"/>
            <rFont val="Tahoma"/>
            <family val="2"/>
          </rPr>
          <t>Some hard coding going on but just trying out POF of census adjustment for time zero effects.</t>
        </r>
        <r>
          <rPr>
            <sz val="9"/>
            <color indexed="81"/>
            <rFont val="Tahoma"/>
            <family val="2"/>
          </rPr>
          <t xml:space="preserve">
</t>
        </r>
      </text>
    </comment>
    <comment ref="G14" authorId="0" shapeId="0" xr:uid="{65C3D014-AED1-429E-8C3B-C89D227449C3}">
      <text>
        <r>
          <rPr>
            <b/>
            <sz val="9"/>
            <color indexed="81"/>
            <rFont val="Tahoma"/>
            <family val="2"/>
          </rPr>
          <t>Excel translation of formula in chime code in models.py</t>
        </r>
        <r>
          <rPr>
            <sz val="9"/>
            <color indexed="81"/>
            <rFont val="Tahoma"/>
            <family val="2"/>
          </rPr>
          <t xml:space="preserve">
</t>
        </r>
      </text>
    </comment>
    <comment ref="A19" authorId="0" shapeId="0" xr:uid="{E063C691-B668-4FE7-8E64-05F9F2E7F12F}">
      <text>
        <r>
          <rPr>
            <b/>
            <sz val="9"/>
            <color indexed="81"/>
            <rFont val="Tahoma"/>
            <family val="2"/>
          </rPr>
          <t>Mark Isken:</t>
        </r>
        <r>
          <rPr>
            <sz val="9"/>
            <color indexed="81"/>
            <rFont val="Tahoma"/>
            <family val="2"/>
          </rPr>
          <t xml:space="preserve">
Idea is to find value of tzero_trial that minimizes the gap between the CHIME model's projected admit rate and our current admit rate. The value of tzero_trial that does this is then used as the time at which virus first started to spread in our region. By doing this we can reconstruct history and then estimate census in a way that does NOT assume that all patients currently in hospital are at start of stay NOR does it assume census is 0.</t>
        </r>
      </text>
    </comment>
    <comment ref="H19" authorId="0" shapeId="0" xr:uid="{8F900724-AEE7-484F-B2AB-C16FD74CE5F2}">
      <text>
        <r>
          <rPr>
            <b/>
            <sz val="9"/>
            <color indexed="81"/>
            <rFont val="Tahoma"/>
            <family val="2"/>
          </rPr>
          <t>Mark Isken:</t>
        </r>
        <r>
          <rPr>
            <sz val="9"/>
            <color indexed="81"/>
            <rFont val="Tahoma"/>
            <family val="2"/>
          </rPr>
          <t xml:space="preserve">
Problem is that virus started with no social dist (intrinsic growth rate) and then switched to implied growth rate when distancing started.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9CE1D3-4931-49AA-8165-EAF8946D3790}" keepAlive="1" name="Query - base_20200326_sc__admits" description="Connection to the 'base_20200326_sc__admits' query in the workbook." type="5" refreshedVersion="6" background="1" saveData="1">
    <dbPr connection="Provider=Microsoft.Mashup.OleDb.1;Data Source=$Workbook$;Location=base_20200326_sc__admits;Extended Properties=&quot;&quot;" command="SELECT * FROM [base_20200326_sc__admits]"/>
  </connection>
  <connection id="2" xr16:uid="{6D807D02-8903-4DAA-BEB5-119E9852DC26}" keepAlive="1" name="Query - base_20200326_sc__census" description="Connection to the 'base_20200326_sc__census' query in the workbook." type="5" refreshedVersion="6" background="1" saveData="1">
    <dbPr connection="Provider=Microsoft.Mashup.OleDb.1;Data Source=$Workbook$;Location=base_20200326_sc__census;Extended Properties=&quot;&quot;" command="SELECT * FROM [base_20200326_sc__census]"/>
  </connection>
  <connection id="3" xr16:uid="{CF44CF3B-3756-4E55-8ED6-58ADF195769E}" keepAlive="1" name="Query - base_20200326_sc__dispositions" description="Connection to the 'base_20200326_sc__dispositions' query in the workbook." type="5" refreshedVersion="6" background="1" saveData="1">
    <dbPr connection="Provider=Microsoft.Mashup.OleDb.1;Data Source=$Workbook$;Location=base_20200326_sc__dispositions;Extended Properties=&quot;&quot;" command="SELECT * FROM [base_20200326_sc__dispositions]"/>
  </connection>
  <connection id="4" xr16:uid="{81A6A10A-316D-4C13-AEC1-56439573922F}" keepAlive="1" name="Query - base_20200326_sc__raw_sir" description="Connection to the 'base_20200326_sc__raw_sir' query in the workbook." type="5" refreshedVersion="6" background="1" saveData="1">
    <dbPr connection="Provider=Microsoft.Mashup.OleDb.1;Data Source=$Workbook$;Location=base_20200326_sc__raw_sir;Extended Properties=&quot;&quot;" command="SELECT * FROM [base_20200326_sc__raw_sir]"/>
  </connection>
</connections>
</file>

<file path=xl/sharedStrings.xml><?xml version="1.0" encoding="utf-8"?>
<sst xmlns="http://schemas.openxmlformats.org/spreadsheetml/2006/main" count="55" uniqueCount="43">
  <si>
    <t>day</t>
  </si>
  <si>
    <t>hospitalized</t>
  </si>
  <si>
    <t>icu</t>
  </si>
  <si>
    <t>ventilated</t>
  </si>
  <si>
    <t>{"intrinsic_growth_rate": 0.18920711500272103, "gamma": 0.07142857142857142, "beta": 3.5780051202948644e-08, "r_naught": 3.648899610038094, "r_t": 2.5177407309262847, "doubling_time_t": 6.734383141018801}</t>
  </si>
  <si>
    <t>dprime</t>
  </si>
  <si>
    <t>arate</t>
  </si>
  <si>
    <t>disprate</t>
  </si>
  <si>
    <t>implied growth rate (after soc dist)</t>
  </si>
  <si>
    <t>intrinsic growth rate</t>
  </si>
  <si>
    <t>dnought</t>
  </si>
  <si>
    <t>yes, checks out</t>
  </si>
  <si>
    <t>nice, matches what exp fits</t>
  </si>
  <si>
    <t>setting y0 = 1 and solving for t0</t>
  </si>
  <si>
    <t>days</t>
  </si>
  <si>
    <t>date</t>
  </si>
  <si>
    <t>lambda1</t>
  </si>
  <si>
    <t>lambda2</t>
  </si>
  <si>
    <t>today</t>
  </si>
  <si>
    <t>day_today</t>
  </si>
  <si>
    <t>tprime</t>
  </si>
  <si>
    <t>just ball parking</t>
  </si>
  <si>
    <t>census_today</t>
  </si>
  <si>
    <t>on day</t>
  </si>
  <si>
    <t>t*</t>
  </si>
  <si>
    <t>tzero_trial</t>
  </si>
  <si>
    <t>admrate_today</t>
  </si>
  <si>
    <t>susceptible</t>
  </si>
  <si>
    <t>infected</t>
  </si>
  <si>
    <t>recovered</t>
  </si>
  <si>
    <t>hosp_rate</t>
  </si>
  <si>
    <t>market_share</t>
  </si>
  <si>
    <t>Admits</t>
  </si>
  <si>
    <t>admit_rate_gap</t>
  </si>
  <si>
    <t>today_gap</t>
  </si>
  <si>
    <t>raw_admrate</t>
  </si>
  <si>
    <t>socdist_adj_admitrate</t>
  </si>
  <si>
    <t>census (hard coded lag 14 cumsum)</t>
  </si>
  <si>
    <t>plucked from trendline of admits scatter</t>
  </si>
  <si>
    <t>plucked from trendline of dispos scatter</t>
  </si>
  <si>
    <t>Input params from recent model run (whcy can't Excel handle json yet - grrrr!)</t>
  </si>
  <si>
    <t>&lt;-- This is day in which to start applying social distancing rate</t>
  </si>
  <si>
    <t xml:space="preserve">&lt;- This is decision variable in Solver model.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</si>
</sst>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
  </numFmts>
  <fonts count="3" x14ac:knownFonts="1">
    <font>
      <sz val="11"/>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1"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165" fontId="0" fillId="0" borderId="0" xfId="0" applyNumberFormat="1"/>
    <xf numFmtId="0" fontId="0" fillId="5" borderId="0" xfId="0" applyFill="1"/>
    <xf numFmtId="14" fontId="0" fillId="5"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13" Type="http://schemas.openxmlformats.org/officeDocument/2006/relationships/styles" Target="styles.xml"/><Relationship Id="rId3" Type="http://schemas.openxmlformats.org/officeDocument/2006/relationships/chartsheet" Target="chartsheets/sheet2.xml"/><Relationship Id="rId7" Type="http://schemas.openxmlformats.org/officeDocument/2006/relationships/chartsheet" Target="chartsheets/sheet4.xml"/><Relationship Id="rId12" Type="http://schemas.openxmlformats.org/officeDocument/2006/relationships/connections" Target="connections.xml"/><Relationship Id="rId2" Type="http://schemas.openxmlformats.org/officeDocument/2006/relationships/chartsheet" Target="chartsheets/sheet1.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worksheet" Target="worksheets/sheet5.xml"/><Relationship Id="rId4" Type="http://schemas.openxmlformats.org/officeDocument/2006/relationships/worksheet" Target="worksheets/sheet2.xml"/><Relationship Id="rId9" Type="http://schemas.openxmlformats.org/officeDocument/2006/relationships/chartsheet" Target="chartsheets/sheet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Dispositions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53366523880672212"/>
                  <c:y val="7.6546920418323755E-3"/>
                </c:manualLayout>
              </c:layout>
              <c:numFmt formatCode="General" sourceLinked="0"/>
              <c:spPr>
                <a:solidFill>
                  <a:schemeClr val="accent6">
                    <a:lumMod val="40000"/>
                    <a:lumOff val="60000"/>
                  </a:schemeClr>
                </a:solid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dispositions!$A$2:$A$20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dispositions!$B$2:$B$20</c:f>
              <c:numCache>
                <c:formatCode>General</c:formatCode>
                <c:ptCount val="19"/>
                <c:pt idx="0">
                  <c:v>591</c:v>
                </c:pt>
                <c:pt idx="1">
                  <c:v>697.28462656981674</c:v>
                </c:pt>
                <c:pt idx="2">
                  <c:v>814.78018168739891</c:v>
                </c:pt>
                <c:pt idx="3">
                  <c:v>944.57618896744737</c:v>
                </c:pt>
                <c:pt idx="4">
                  <c:v>1087.8469046212492</c:v>
                </c:pt>
                <c:pt idx="5">
                  <c:v>1245.8530100470475</c:v>
                </c:pt>
                <c:pt idx="6">
                  <c:v>1419.9420366849492</c:v>
                </c:pt>
                <c:pt idx="7">
                  <c:v>1611.5471666557273</c:v>
                </c:pt>
                <c:pt idx="8">
                  <c:v>1822.1840016396206</c:v>
                </c:pt>
                <c:pt idx="9">
                  <c:v>2053.4448434062706</c:v>
                </c:pt>
                <c:pt idx="10">
                  <c:v>2306.9899863944015</c:v>
                </c:pt>
                <c:pt idx="11">
                  <c:v>2584.5354911205854</c:v>
                </c:pt>
                <c:pt idx="12">
                  <c:v>2887.8368938180079</c:v>
                </c:pt>
                <c:pt idx="13">
                  <c:v>3218.6683209367843</c:v>
                </c:pt>
                <c:pt idx="14">
                  <c:v>3578.7965267221912</c:v>
                </c:pt>
                <c:pt idx="15">
                  <c:v>3969.9494687429374</c:v>
                </c:pt>
                <c:pt idx="16">
                  <c:v>4393.7791908923709</c:v>
                </c:pt>
                <c:pt idx="17">
                  <c:v>4851.8190059538038</c:v>
                </c:pt>
                <c:pt idx="18">
                  <c:v>5345.4352675121818</c:v>
                </c:pt>
              </c:numCache>
            </c:numRef>
          </c:yVal>
          <c:smooth val="0"/>
          <c:extLst>
            <c:ext xmlns:c16="http://schemas.microsoft.com/office/drawing/2014/chart" uri="{C3380CC4-5D6E-409C-BE32-E72D297353CC}">
              <c16:uniqueId val="{00000000-9802-4CCC-848E-A50C75A90CA7}"/>
            </c:ext>
          </c:extLst>
        </c:ser>
        <c:dLbls>
          <c:showLegendKey val="0"/>
          <c:showVal val="0"/>
          <c:showCatName val="0"/>
          <c:showSerName val="0"/>
          <c:showPercent val="0"/>
          <c:showBubbleSize val="0"/>
        </c:dLbls>
        <c:axId val="1574888736"/>
        <c:axId val="1575043904"/>
      </c:scatterChart>
      <c:valAx>
        <c:axId val="157488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43904"/>
        <c:crosses val="autoZero"/>
        <c:crossBetween val="midCat"/>
      </c:valAx>
      <c:valAx>
        <c:axId val="15750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888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dispositions!$B$1</c:f>
              <c:strCache>
                <c:ptCount val="1"/>
                <c:pt idx="0">
                  <c:v>hospitalized</c:v>
                </c:pt>
              </c:strCache>
            </c:strRef>
          </c:tx>
          <c:spPr>
            <a:ln w="19050" cap="rnd">
              <a:noFill/>
              <a:round/>
            </a:ln>
            <a:effectLst/>
          </c:spPr>
          <c:marker>
            <c:symbol val="circle"/>
            <c:size val="5"/>
            <c:spPr>
              <a:solidFill>
                <a:schemeClr val="accent1"/>
              </a:solidFill>
              <a:ln w="9525">
                <a:solidFill>
                  <a:schemeClr val="accent1"/>
                </a:solidFill>
              </a:ln>
              <a:effectLst/>
            </c:spPr>
          </c:marker>
          <c:xVal>
            <c:numRef>
              <c:f>dispositions!$A$2:$A$122</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dispositions!$B$2:$B$122</c:f>
              <c:numCache>
                <c:formatCode>General</c:formatCode>
                <c:ptCount val="121"/>
                <c:pt idx="0">
                  <c:v>591</c:v>
                </c:pt>
                <c:pt idx="1">
                  <c:v>697.28462656981674</c:v>
                </c:pt>
                <c:pt idx="2">
                  <c:v>814.78018168739891</c:v>
                </c:pt>
                <c:pt idx="3">
                  <c:v>944.57618896744737</c:v>
                </c:pt>
                <c:pt idx="4">
                  <c:v>1087.8469046212492</c:v>
                </c:pt>
                <c:pt idx="5">
                  <c:v>1245.8530100470475</c:v>
                </c:pt>
                <c:pt idx="6">
                  <c:v>1419.9420366849492</c:v>
                </c:pt>
                <c:pt idx="7">
                  <c:v>1611.5471666557273</c:v>
                </c:pt>
                <c:pt idx="8">
                  <c:v>1822.1840016396206</c:v>
                </c:pt>
                <c:pt idx="9">
                  <c:v>2053.4448434062706</c:v>
                </c:pt>
                <c:pt idx="10">
                  <c:v>2306.9899863944015</c:v>
                </c:pt>
                <c:pt idx="11">
                  <c:v>2584.5354911205854</c:v>
                </c:pt>
                <c:pt idx="12">
                  <c:v>2887.8368938180079</c:v>
                </c:pt>
                <c:pt idx="13">
                  <c:v>3218.6683209367843</c:v>
                </c:pt>
                <c:pt idx="14">
                  <c:v>3578.7965267221912</c:v>
                </c:pt>
                <c:pt idx="15">
                  <c:v>3969.9494687429374</c:v>
                </c:pt>
                <c:pt idx="16">
                  <c:v>4393.7791908923709</c:v>
                </c:pt>
                <c:pt idx="17">
                  <c:v>4851.8190059538038</c:v>
                </c:pt>
                <c:pt idx="18">
                  <c:v>5345.4352675121818</c:v>
                </c:pt>
                <c:pt idx="19">
                  <c:v>5875.7743960810358</c:v>
                </c:pt>
                <c:pt idx="20">
                  <c:v>6443.7062715342126</c:v>
                </c:pt>
                <c:pt idx="21">
                  <c:v>7049.7656077647725</c:v>
                </c:pt>
                <c:pt idx="22">
                  <c:v>7694.0934577664348</c:v>
                </c:pt>
                <c:pt idx="23">
                  <c:v>8376.3815158079124</c:v>
                </c:pt>
                <c:pt idx="24">
                  <c:v>9095.8223320976649</c:v>
                </c:pt>
                <c:pt idx="25">
                  <c:v>9851.0688675799556</c:v>
                </c:pt>
                <c:pt idx="26">
                  <c:v>10640.206920844925</c:v>
                </c:pt>
                <c:pt idx="27">
                  <c:v>11460.743788895172</c:v>
                </c:pt>
                <c:pt idx="28">
                  <c:v>12309.616028833312</c:v>
                </c:pt>
                <c:pt idx="29">
                  <c:v>13183.21834855316</c:v>
                </c:pt>
                <c:pt idx="30">
                  <c:v>14077.454493040403</c:v>
                </c:pt>
                <c:pt idx="31">
                  <c:v>14987.809579475688</c:v>
                </c:pt>
                <c:pt idx="32">
                  <c:v>15909.441787729462</c:v>
                </c:pt>
                <c:pt idx="33">
                  <c:v>16837.289789818376</c:v>
                </c:pt>
                <c:pt idx="34">
                  <c:v>17766.190977562379</c:v>
                </c:pt>
                <c:pt idx="35">
                  <c:v>18691.004588818931</c:v>
                </c:pt>
                <c:pt idx="36">
                  <c:v>19606.733369088546</c:v>
                </c:pt>
                <c:pt idx="37">
                  <c:v>20508.637505479335</c:v>
                </c:pt>
                <c:pt idx="38">
                  <c:v>21392.335227072574</c:v>
                </c:pt>
                <c:pt idx="39">
                  <c:v>22253.885597247627</c:v>
                </c:pt>
                <c:pt idx="40">
                  <c:v>23089.850485954881</c:v>
                </c:pt>
                <c:pt idx="41">
                  <c:v>23897.334323999599</c:v>
                </c:pt>
                <c:pt idx="42">
                  <c:v>24674.001822687613</c:v>
                </c:pt>
                <c:pt idx="43">
                  <c:v>25418.075229900292</c:v>
                </c:pt>
                <c:pt idx="44">
                  <c:v>26128.31377191946</c:v>
                </c:pt>
                <c:pt idx="45">
                  <c:v>26803.978638500135</c:v>
                </c:pt>
                <c:pt idx="46">
                  <c:v>27444.787200692543</c:v>
                </c:pt>
                <c:pt idx="47">
                  <c:v>28050.860145508803</c:v>
                </c:pt>
                <c:pt idx="48">
                  <c:v>28622.664937519705</c:v>
                </c:pt>
                <c:pt idx="49">
                  <c:v>29160.958557655962</c:v>
                </c:pt>
                <c:pt idx="50">
                  <c:v>29666.731906570265</c:v>
                </c:pt>
                <c:pt idx="51">
                  <c:v>30141.157666221221</c:v>
                </c:pt>
                <c:pt idx="52">
                  <c:v>30585.542844991891</c:v>
                </c:pt>
                <c:pt idx="53">
                  <c:v>31001.286726739574</c:v>
                </c:pt>
                <c:pt idx="54">
                  <c:v>31389.84452388452</c:v>
                </c:pt>
                <c:pt idx="55">
                  <c:v>31752.69670624788</c:v>
                </c:pt>
                <c:pt idx="56">
                  <c:v>32091.323737879418</c:v>
                </c:pt>
                <c:pt idx="57">
                  <c:v>32407.185794043242</c:v>
                </c:pt>
                <c:pt idx="58">
                  <c:v>32701.706936890987</c:v>
                </c:pt>
                <c:pt idx="59">
                  <c:v>32976.263187145414</c:v>
                </c:pt>
                <c:pt idx="60">
                  <c:v>33232.173926938791</c:v>
                </c:pt>
                <c:pt idx="61">
                  <c:v>33470.696093960025</c:v>
                </c:pt>
                <c:pt idx="62">
                  <c:v>33693.020669439502</c:v>
                </c:pt>
                <c:pt idx="63">
                  <c:v>33900.271014518476</c:v>
                </c:pt>
                <c:pt idx="64">
                  <c:v>34093.502665446125</c:v>
                </c:pt>
                <c:pt idx="65">
                  <c:v>34273.704253751086</c:v>
                </c:pt>
                <c:pt idx="66">
                  <c:v>34441.799270355179</c:v>
                </c:pt>
                <c:pt idx="67">
                  <c:v>34598.648440920435</c:v>
                </c:pt>
                <c:pt idx="68">
                  <c:v>34745.052522727863</c:v>
                </c:pt>
                <c:pt idx="69">
                  <c:v>34881.755370824205</c:v>
                </c:pt>
                <c:pt idx="70">
                  <c:v>35009.447153164198</c:v>
                </c:pt>
                <c:pt idx="71">
                  <c:v>35128.767621382074</c:v>
                </c:pt>
                <c:pt idx="72">
                  <c:v>35240.309366132766</c:v>
                </c:pt>
                <c:pt idx="73">
                  <c:v>35344.621004198401</c:v>
                </c:pt>
                <c:pt idx="74">
                  <c:v>35442.210259308951</c:v>
                </c:pt>
                <c:pt idx="75">
                  <c:v>35533.546910402307</c:v>
                </c:pt>
                <c:pt idx="76">
                  <c:v>35619.065590332524</c:v>
                </c:pt>
                <c:pt idx="77">
                  <c:v>35699.168425252945</c:v>
                </c:pt>
                <c:pt idx="78">
                  <c:v>35774.227510429475</c:v>
                </c:pt>
                <c:pt idx="79">
                  <c:v>35844.587222398171</c:v>
                </c:pt>
                <c:pt idx="80">
                  <c:v>35910.56637044251</c:v>
                </c:pt>
                <c:pt idx="81">
                  <c:v>35972.460192553292</c:v>
                </c:pt>
                <c:pt idx="82">
                  <c:v>36030.542202537195</c:v>
                </c:pt>
                <c:pt idx="83">
                  <c:v>36085.065895908585</c:v>
                </c:pt>
                <c:pt idx="84">
                  <c:v>36136.266322757874</c:v>
                </c:pt>
                <c:pt idx="85">
                  <c:v>36184.36153603845</c:v>
                </c:pt>
                <c:pt idx="86">
                  <c:v>36229.553923730928</c:v>
                </c:pt>
                <c:pt idx="87">
                  <c:v>36272.031433191361</c:v>
                </c:pt>
                <c:pt idx="88">
                  <c:v>36311.968695719246</c:v>
                </c:pt>
                <c:pt idx="89">
                  <c:v>36349.528059027842</c:v>
                </c:pt>
                <c:pt idx="90">
                  <c:v>36384.86053489508</c:v>
                </c:pt>
                <c:pt idx="91">
                  <c:v>36418.106668839304</c:v>
                </c:pt>
                <c:pt idx="92">
                  <c:v>36449.397338217197</c:v>
                </c:pt>
                <c:pt idx="93">
                  <c:v>36478.854484694712</c:v>
                </c:pt>
                <c:pt idx="94">
                  <c:v>36506.591786603763</c:v>
                </c:pt>
                <c:pt idx="95">
                  <c:v>36532.715276274466</c:v>
                </c:pt>
                <c:pt idx="96">
                  <c:v>36557.323907029364</c:v>
                </c:pt>
                <c:pt idx="97">
                  <c:v>36580.51007414471</c:v>
                </c:pt>
                <c:pt idx="98">
                  <c:v>36602.36009372562</c:v>
                </c:pt>
                <c:pt idx="99">
                  <c:v>36622.954643108482</c:v>
                </c:pt>
                <c:pt idx="100">
                  <c:v>36642.369166093566</c:v>
                </c:pt>
                <c:pt idx="101">
                  <c:v>36660.674246024828</c:v>
                </c:pt>
                <c:pt idx="102">
                  <c:v>36677.935949469618</c:v>
                </c:pt>
                <c:pt idx="103">
                  <c:v>36694.216143008714</c:v>
                </c:pt>
                <c:pt idx="104">
                  <c:v>36709.572785424796</c:v>
                </c:pt>
                <c:pt idx="105">
                  <c:v>36724.060197374471</c:v>
                </c:pt>
                <c:pt idx="106">
                  <c:v>36737.729310442934</c:v>
                </c:pt>
                <c:pt idx="107">
                  <c:v>36750.62789731162</c:v>
                </c:pt>
                <c:pt idx="108">
                  <c:v>36762.800784614476</c:v>
                </c:pt>
                <c:pt idx="109">
                  <c:v>36774.290049918578</c:v>
                </c:pt>
                <c:pt idx="110">
                  <c:v>36785.135204137005</c:v>
                </c:pt>
                <c:pt idx="111">
                  <c:v>36795.373360565922</c:v>
                </c:pt>
                <c:pt idx="112">
                  <c:v>36805.039391632359</c:v>
                </c:pt>
                <c:pt idx="113">
                  <c:v>36814.166074343695</c:v>
                </c:pt>
                <c:pt idx="114">
                  <c:v>36822.784225342606</c:v>
                </c:pt>
                <c:pt idx="115">
                  <c:v>36830.922826392612</c:v>
                </c:pt>
                <c:pt idx="116">
                  <c:v>36838.609141047506</c:v>
                </c:pt>
                <c:pt idx="117">
                  <c:v>36845.868823192846</c:v>
                </c:pt>
                <c:pt idx="118">
                  <c:v>36852.726018089001</c:v>
                </c:pt>
                <c:pt idx="119">
                  <c:v>36859.203456490875</c:v>
                </c:pt>
                <c:pt idx="120">
                  <c:v>36865.322542371301</c:v>
                </c:pt>
              </c:numCache>
            </c:numRef>
          </c:yVal>
          <c:smooth val="0"/>
          <c:extLst>
            <c:ext xmlns:c16="http://schemas.microsoft.com/office/drawing/2014/chart" uri="{C3380CC4-5D6E-409C-BE32-E72D297353CC}">
              <c16:uniqueId val="{00000000-FF2E-4649-A790-F33AE60F5506}"/>
            </c:ext>
          </c:extLst>
        </c:ser>
        <c:dLbls>
          <c:showLegendKey val="0"/>
          <c:showVal val="0"/>
          <c:showCatName val="0"/>
          <c:showSerName val="0"/>
          <c:showPercent val="0"/>
          <c:showBubbleSize val="0"/>
        </c:dLbls>
        <c:axId val="1574879136"/>
        <c:axId val="1572276592"/>
      </c:scatterChart>
      <c:valAx>
        <c:axId val="157487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276592"/>
        <c:crosses val="autoZero"/>
        <c:crossBetween val="midCat"/>
      </c:valAx>
      <c:valAx>
        <c:axId val="157227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879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dispositions!$A$2:$A$36</c:f>
              <c:numCache>
                <c:formatCode>General</c:formatCode>
                <c:ptCount val="3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numCache>
            </c:numRef>
          </c:xVal>
          <c:yVal>
            <c:numRef>
              <c:f>dispositions!$E$2:$E$36</c:f>
              <c:numCache>
                <c:formatCode>General</c:formatCode>
                <c:ptCount val="35"/>
                <c:pt idx="0">
                  <c:v>100</c:v>
                </c:pt>
                <c:pt idx="1">
                  <c:v>106.28462656981674</c:v>
                </c:pt>
                <c:pt idx="2">
                  <c:v>117.49555511758217</c:v>
                </c:pt>
                <c:pt idx="3">
                  <c:v>129.79600728004846</c:v>
                </c:pt>
                <c:pt idx="4">
                  <c:v>143.27071565380186</c:v>
                </c:pt>
                <c:pt idx="5">
                  <c:v>158.0061054257983</c:v>
                </c:pt>
                <c:pt idx="6">
                  <c:v>174.08902663790172</c:v>
                </c:pt>
                <c:pt idx="7">
                  <c:v>191.60512997077808</c:v>
                </c:pt>
                <c:pt idx="8">
                  <c:v>210.63683498389332</c:v>
                </c:pt>
                <c:pt idx="9">
                  <c:v>231.26084176664995</c:v>
                </c:pt>
                <c:pt idx="10">
                  <c:v>253.54514298813092</c:v>
                </c:pt>
                <c:pt idx="11">
                  <c:v>277.54550472618394</c:v>
                </c:pt>
                <c:pt idx="12">
                  <c:v>303.30140269742242</c:v>
                </c:pt>
                <c:pt idx="13">
                  <c:v>330.83142711877645</c:v>
                </c:pt>
                <c:pt idx="14">
                  <c:v>360.12820578540686</c:v>
                </c:pt>
                <c:pt idx="15">
                  <c:v>391.1529420207462</c:v>
                </c:pt>
                <c:pt idx="16">
                  <c:v>423.82972214943356</c:v>
                </c:pt>
                <c:pt idx="17">
                  <c:v>458.03981506143282</c:v>
                </c:pt>
                <c:pt idx="18">
                  <c:v>493.61626155837803</c:v>
                </c:pt>
                <c:pt idx="19">
                  <c:v>530.33912856885399</c:v>
                </c:pt>
                <c:pt idx="20">
                  <c:v>567.93187545317687</c:v>
                </c:pt>
                <c:pt idx="21">
                  <c:v>606.05933623055989</c:v>
                </c:pt>
                <c:pt idx="22">
                  <c:v>644.32785000166223</c:v>
                </c:pt>
                <c:pt idx="23">
                  <c:v>682.2880580414776</c:v>
                </c:pt>
                <c:pt idx="24">
                  <c:v>719.44081628975255</c:v>
                </c:pt>
                <c:pt idx="25">
                  <c:v>755.24653548229071</c:v>
                </c:pt>
                <c:pt idx="26">
                  <c:v>789.13805326496913</c:v>
                </c:pt>
                <c:pt idx="27">
                  <c:v>820.53686805024699</c:v>
                </c:pt>
                <c:pt idx="28">
                  <c:v>848.87223993814041</c:v>
                </c:pt>
                <c:pt idx="29">
                  <c:v>873.60231971984831</c:v>
                </c:pt>
                <c:pt idx="30">
                  <c:v>894.2361444872422</c:v>
                </c:pt>
                <c:pt idx="31">
                  <c:v>910.35508643528556</c:v>
                </c:pt>
                <c:pt idx="32">
                  <c:v>921.63220825377357</c:v>
                </c:pt>
                <c:pt idx="33">
                  <c:v>927.84800208891465</c:v>
                </c:pt>
                <c:pt idx="34">
                  <c:v>928.90118774400253</c:v>
                </c:pt>
              </c:numCache>
            </c:numRef>
          </c:yVal>
          <c:smooth val="0"/>
          <c:extLst>
            <c:ext xmlns:c16="http://schemas.microsoft.com/office/drawing/2014/chart" uri="{C3380CC4-5D6E-409C-BE32-E72D297353CC}">
              <c16:uniqueId val="{00000000-C292-44F4-96BD-A1ECD06EED45}"/>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exp"/>
            <c:forward val="10"/>
            <c:dispRSqr val="1"/>
            <c:dispEq val="1"/>
            <c:trendlineLbl>
              <c:layout>
                <c:manualLayout>
                  <c:x val="-0.23653740157480316"/>
                  <c:y val="7.8287037037037044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dispositions!$A$2:$A$36</c:f>
              <c:numCache>
                <c:formatCode>General</c:formatCode>
                <c:ptCount val="3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numCache>
            </c:numRef>
          </c:xVal>
          <c:yVal>
            <c:numRef>
              <c:f>dispositions!$E$2:$E$21</c:f>
              <c:numCache>
                <c:formatCode>General</c:formatCode>
                <c:ptCount val="20"/>
                <c:pt idx="0">
                  <c:v>100</c:v>
                </c:pt>
                <c:pt idx="1">
                  <c:v>106.28462656981674</c:v>
                </c:pt>
                <c:pt idx="2">
                  <c:v>117.49555511758217</c:v>
                </c:pt>
                <c:pt idx="3">
                  <c:v>129.79600728004846</c:v>
                </c:pt>
                <c:pt idx="4">
                  <c:v>143.27071565380186</c:v>
                </c:pt>
                <c:pt idx="5">
                  <c:v>158.0061054257983</c:v>
                </c:pt>
                <c:pt idx="6">
                  <c:v>174.08902663790172</c:v>
                </c:pt>
                <c:pt idx="7">
                  <c:v>191.60512997077808</c:v>
                </c:pt>
                <c:pt idx="8">
                  <c:v>210.63683498389332</c:v>
                </c:pt>
                <c:pt idx="9">
                  <c:v>231.26084176664995</c:v>
                </c:pt>
                <c:pt idx="10">
                  <c:v>253.54514298813092</c:v>
                </c:pt>
                <c:pt idx="11">
                  <c:v>277.54550472618394</c:v>
                </c:pt>
                <c:pt idx="12">
                  <c:v>303.30140269742242</c:v>
                </c:pt>
                <c:pt idx="13">
                  <c:v>330.83142711877645</c:v>
                </c:pt>
                <c:pt idx="14">
                  <c:v>360.12820578540686</c:v>
                </c:pt>
                <c:pt idx="15">
                  <c:v>391.1529420207462</c:v>
                </c:pt>
                <c:pt idx="16">
                  <c:v>423.82972214943356</c:v>
                </c:pt>
                <c:pt idx="17">
                  <c:v>458.03981506143282</c:v>
                </c:pt>
                <c:pt idx="18">
                  <c:v>493.61626155837803</c:v>
                </c:pt>
                <c:pt idx="19">
                  <c:v>530.33912856885399</c:v>
                </c:pt>
              </c:numCache>
            </c:numRef>
          </c:yVal>
          <c:smooth val="0"/>
          <c:extLst>
            <c:ext xmlns:c16="http://schemas.microsoft.com/office/drawing/2014/chart" uri="{C3380CC4-5D6E-409C-BE32-E72D297353CC}">
              <c16:uniqueId val="{00000001-C292-44F4-96BD-A1ECD06EED45}"/>
            </c:ext>
          </c:extLst>
        </c:ser>
        <c:dLbls>
          <c:showLegendKey val="0"/>
          <c:showVal val="0"/>
          <c:showCatName val="0"/>
          <c:showSerName val="0"/>
          <c:showPercent val="0"/>
          <c:showBubbleSize val="0"/>
        </c:dLbls>
        <c:axId val="1586157152"/>
        <c:axId val="1583488384"/>
      </c:scatterChart>
      <c:valAx>
        <c:axId val="1586157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488384"/>
        <c:crosses val="autoZero"/>
        <c:crossBetween val="midCat"/>
      </c:valAx>
      <c:valAx>
        <c:axId val="158348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57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admits!$B$1</c:f>
              <c:strCache>
                <c:ptCount val="1"/>
                <c:pt idx="0">
                  <c:v>hospitalized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49346267815918482"/>
                  <c:y val="3.6130616449862856E-3"/>
                </c:manualLayout>
              </c:layout>
              <c:numFmt formatCode="General" sourceLinked="0"/>
              <c:spPr>
                <a:solidFill>
                  <a:schemeClr val="accent6">
                    <a:lumMod val="40000"/>
                    <a:lumOff val="60000"/>
                  </a:schemeClr>
                </a:solid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admits!$A$2:$A$20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admits!$B$2:$B$20</c:f>
              <c:numCache>
                <c:formatCode>General</c:formatCode>
                <c:ptCount val="19"/>
                <c:pt idx="1">
                  <c:v>106.28462656981674</c:v>
                </c:pt>
                <c:pt idx="2">
                  <c:v>117.49555511758217</c:v>
                </c:pt>
                <c:pt idx="3">
                  <c:v>129.79600728004846</c:v>
                </c:pt>
                <c:pt idx="4">
                  <c:v>143.27071565380186</c:v>
                </c:pt>
                <c:pt idx="5">
                  <c:v>158.0061054257983</c:v>
                </c:pt>
                <c:pt idx="6">
                  <c:v>174.08902663790172</c:v>
                </c:pt>
                <c:pt idx="7">
                  <c:v>191.60512997077808</c:v>
                </c:pt>
                <c:pt idx="8">
                  <c:v>210.63683498389332</c:v>
                </c:pt>
                <c:pt idx="9">
                  <c:v>231.26084176664995</c:v>
                </c:pt>
                <c:pt idx="10">
                  <c:v>253.54514298813092</c:v>
                </c:pt>
                <c:pt idx="11">
                  <c:v>277.54550472618394</c:v>
                </c:pt>
                <c:pt idx="12">
                  <c:v>303.30140269742242</c:v>
                </c:pt>
                <c:pt idx="13">
                  <c:v>330.83142711877645</c:v>
                </c:pt>
                <c:pt idx="14">
                  <c:v>360.12820578540686</c:v>
                </c:pt>
                <c:pt idx="15">
                  <c:v>391.1529420207462</c:v>
                </c:pt>
                <c:pt idx="16">
                  <c:v>423.82972214943356</c:v>
                </c:pt>
                <c:pt idx="17">
                  <c:v>458.03981506143282</c:v>
                </c:pt>
                <c:pt idx="18">
                  <c:v>493.61626155837803</c:v>
                </c:pt>
              </c:numCache>
            </c:numRef>
          </c:yVal>
          <c:smooth val="0"/>
          <c:extLst>
            <c:ext xmlns:c16="http://schemas.microsoft.com/office/drawing/2014/chart" uri="{C3380CC4-5D6E-409C-BE32-E72D297353CC}">
              <c16:uniqueId val="{00000000-5090-4AA6-9A32-0E51DDDC69D9}"/>
            </c:ext>
          </c:extLst>
        </c:ser>
        <c:dLbls>
          <c:showLegendKey val="0"/>
          <c:showVal val="0"/>
          <c:showCatName val="0"/>
          <c:showSerName val="0"/>
          <c:showPercent val="0"/>
          <c:showBubbleSize val="0"/>
        </c:dLbls>
        <c:axId val="1584389056"/>
        <c:axId val="1575037248"/>
      </c:scatterChart>
      <c:valAx>
        <c:axId val="158438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37248"/>
        <c:crosses val="autoZero"/>
        <c:crossBetween val="midCat"/>
      </c:valAx>
      <c:valAx>
        <c:axId val="157503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89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census!$B$1</c:f>
              <c:strCache>
                <c:ptCount val="1"/>
                <c:pt idx="0">
                  <c:v>hospitalized</c:v>
                </c:pt>
              </c:strCache>
            </c:strRef>
          </c:tx>
          <c:spPr>
            <a:ln w="19050" cap="rnd">
              <a:noFill/>
              <a:round/>
            </a:ln>
            <a:effectLst/>
          </c:spPr>
          <c:marker>
            <c:symbol val="circle"/>
            <c:size val="5"/>
            <c:spPr>
              <a:solidFill>
                <a:schemeClr val="accent1"/>
              </a:solidFill>
              <a:ln w="9525">
                <a:solidFill>
                  <a:schemeClr val="accent1"/>
                </a:solidFill>
              </a:ln>
              <a:effectLst/>
            </c:spPr>
          </c:marker>
          <c:xVal>
            <c:numRef>
              <c:f>census!$A$2:$A$20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census!$B$2:$B$20</c:f>
              <c:numCache>
                <c:formatCode>General</c:formatCode>
                <c:ptCount val="19"/>
                <c:pt idx="1">
                  <c:v>107</c:v>
                </c:pt>
                <c:pt idx="2">
                  <c:v>224</c:v>
                </c:pt>
                <c:pt idx="3">
                  <c:v>354</c:v>
                </c:pt>
                <c:pt idx="4">
                  <c:v>497</c:v>
                </c:pt>
                <c:pt idx="5">
                  <c:v>655</c:v>
                </c:pt>
                <c:pt idx="6">
                  <c:v>829</c:v>
                </c:pt>
                <c:pt idx="7">
                  <c:v>1021</c:v>
                </c:pt>
                <c:pt idx="8">
                  <c:v>1125</c:v>
                </c:pt>
                <c:pt idx="9">
                  <c:v>1239</c:v>
                </c:pt>
                <c:pt idx="10">
                  <c:v>1363</c:v>
                </c:pt>
                <c:pt idx="11">
                  <c:v>1497</c:v>
                </c:pt>
                <c:pt idx="12">
                  <c:v>1642</c:v>
                </c:pt>
                <c:pt idx="13">
                  <c:v>1799</c:v>
                </c:pt>
                <c:pt idx="14">
                  <c:v>1968</c:v>
                </c:pt>
                <c:pt idx="15">
                  <c:v>2148</c:v>
                </c:pt>
                <c:pt idx="16">
                  <c:v>2341</c:v>
                </c:pt>
                <c:pt idx="17">
                  <c:v>2545</c:v>
                </c:pt>
                <c:pt idx="18">
                  <c:v>2761</c:v>
                </c:pt>
              </c:numCache>
            </c:numRef>
          </c:yVal>
          <c:smooth val="0"/>
          <c:extLst>
            <c:ext xmlns:c16="http://schemas.microsoft.com/office/drawing/2014/chart" uri="{C3380CC4-5D6E-409C-BE32-E72D297353CC}">
              <c16:uniqueId val="{00000000-2235-4EC7-8D2E-72E757E31C93}"/>
            </c:ext>
          </c:extLst>
        </c:ser>
        <c:dLbls>
          <c:showLegendKey val="0"/>
          <c:showVal val="0"/>
          <c:showCatName val="0"/>
          <c:showSerName val="0"/>
          <c:showPercent val="0"/>
          <c:showBubbleSize val="0"/>
        </c:dLbls>
        <c:axId val="1582571776"/>
        <c:axId val="1573004672"/>
      </c:scatterChart>
      <c:valAx>
        <c:axId val="1582571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04672"/>
        <c:crosses val="autoZero"/>
        <c:crossBetween val="midCat"/>
      </c:valAx>
      <c:valAx>
        <c:axId val="15730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71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model!$D$28</c:f>
              <c:strCache>
                <c:ptCount val="1"/>
                <c:pt idx="0">
                  <c:v>raw_admrate</c:v>
                </c:pt>
              </c:strCache>
            </c:strRef>
          </c:tx>
          <c:spPr>
            <a:ln w="19050" cap="rnd">
              <a:noFill/>
              <a:round/>
            </a:ln>
            <a:effectLst/>
          </c:spPr>
          <c:marker>
            <c:symbol val="circle"/>
            <c:size val="5"/>
            <c:spPr>
              <a:solidFill>
                <a:schemeClr val="accent1"/>
              </a:solidFill>
              <a:ln w="9525">
                <a:solidFill>
                  <a:schemeClr val="accent1"/>
                </a:solidFill>
              </a:ln>
              <a:effectLst/>
            </c:spPr>
          </c:marker>
          <c:xVal>
            <c:numRef>
              <c:f>model!$C$29:$C$135</c:f>
              <c:numCache>
                <c:formatCode>General</c:formatCode>
                <c:ptCount val="10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numCache>
            </c:numRef>
          </c:xVal>
          <c:yVal>
            <c:numRef>
              <c:f>model!$D$29:$D$135</c:f>
              <c:numCache>
                <c:formatCode>0.0</c:formatCode>
                <c:ptCount val="1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1.2082911818002908</c:v>
                </c:pt>
                <c:pt idx="61">
                  <c:v>1.4599675800163434</c:v>
                </c:pt>
                <c:pt idx="62">
                  <c:v>1.7640659526480582</c:v>
                </c:pt>
                <c:pt idx="63">
                  <c:v>2.1315053346987782</c:v>
                </c:pt>
                <c:pt idx="64">
                  <c:v>2.5754790998768109</c:v>
                </c:pt>
                <c:pt idx="65">
                  <c:v>3.1119286852921011</c:v>
                </c:pt>
                <c:pt idx="66">
                  <c:v>3.7601159888298179</c:v>
                </c:pt>
                <c:pt idx="67">
                  <c:v>4.5433149918493498</c:v>
                </c:pt>
                <c:pt idx="68">
                  <c:v>5.4896474407926297</c:v>
                </c:pt>
                <c:pt idx="69">
                  <c:v>6.6330925939022682</c:v>
                </c:pt>
                <c:pt idx="70">
                  <c:v>8.0147072892769291</c:v>
                </c:pt>
                <c:pt idx="71">
                  <c:v>9.6841001423438247</c:v>
                </c:pt>
                <c:pt idx="72">
                  <c:v>11.701212805664982</c:v>
                </c:pt>
                <c:pt idx="73">
                  <c:v>14.13847224945364</c:v>
                </c:pt>
                <c:pt idx="74">
                  <c:v>17.083391343142956</c:v>
                </c:pt>
                <c:pt idx="75">
                  <c:v>20.641711115163055</c:v>
                </c:pt>
                <c:pt idx="76">
                  <c:v>24.941197517720564</c:v>
                </c:pt>
                <c:pt idx="77">
                  <c:v>30.136229024201064</c:v>
                </c:pt>
                <c:pt idx="78">
                  <c:v>36.413339782656138</c:v>
                </c:pt>
                <c:pt idx="79">
                  <c:v>43.997917359281118</c:v>
                </c:pt>
                <c:pt idx="80">
                  <c:v>53.162295562797297</c:v>
                </c:pt>
                <c:pt idx="81">
                  <c:v>64.235532932788743</c:v>
                </c:pt>
                <c:pt idx="82">
                  <c:v>77.615228000930799</c:v>
                </c:pt>
                <c:pt idx="83">
                  <c:v>93.781795566943671</c:v>
                </c:pt>
                <c:pt idx="84">
                  <c:v>113.31571659693562</c:v>
                </c:pt>
                <c:pt idx="85">
                  <c:v>136.91838112345815</c:v>
                </c:pt>
                <c:pt idx="86">
                  <c:v>165.43727253784596</c:v>
                </c:pt>
                <c:pt idx="87">
                  <c:v>199.89639754857066</c:v>
                </c:pt>
                <c:pt idx="88">
                  <c:v>241.53305443158314</c:v>
                </c:pt>
                <c:pt idx="89">
                  <c:v>291.84225978297172</c:v>
                </c:pt>
                <c:pt idx="90">
                  <c:v>352.63042897243434</c:v>
                </c:pt>
                <c:pt idx="91">
                  <c:v>426.08023776184609</c:v>
                </c:pt>
                <c:pt idx="92">
                  <c:v>514.8289940270098</c:v>
                </c:pt>
                <c:pt idx="93">
                  <c:v>622.06333361795032</c:v>
                </c:pt>
                <c:pt idx="94">
                  <c:v>751.63364053186228</c:v>
                </c:pt>
                <c:pt idx="95">
                  <c:v>908.19229979909869</c:v>
                </c:pt>
                <c:pt idx="96">
                  <c:v>1097.3607472261767</c:v>
                </c:pt>
                <c:pt idx="97">
                  <c:v>1325.931314127168</c:v>
                </c:pt>
                <c:pt idx="98">
                  <c:v>1602.1111145327282</c:v>
                </c:pt>
                <c:pt idx="99">
                  <c:v>1935.8167319541308</c:v>
                </c:pt>
                <c:pt idx="100">
                  <c:v>2339.0302868016329</c:v>
                </c:pt>
                <c:pt idx="101">
                  <c:v>2826.2296695062173</c:v>
                </c:pt>
                <c:pt idx="102">
                  <c:v>3414.9083874067151</c:v>
                </c:pt>
                <c:pt idx="103">
                  <c:v>4126.2036911593877</c:v>
                </c:pt>
                <c:pt idx="104">
                  <c:v>4985.6555343396931</c:v>
                </c:pt>
                <c:pt idx="105">
                  <c:v>6024.1236176364719</c:v>
                </c:pt>
                <c:pt idx="106">
                  <c:v>7278.8954452650078</c:v>
                </c:pt>
              </c:numCache>
            </c:numRef>
          </c:yVal>
          <c:smooth val="0"/>
          <c:extLst>
            <c:ext xmlns:c16="http://schemas.microsoft.com/office/drawing/2014/chart" uri="{C3380CC4-5D6E-409C-BE32-E72D297353CC}">
              <c16:uniqueId val="{00000000-9C13-4AC0-932B-50C3D78B6636}"/>
            </c:ext>
          </c:extLst>
        </c:ser>
        <c:ser>
          <c:idx val="1"/>
          <c:order val="1"/>
          <c:tx>
            <c:strRef>
              <c:f>model!$E$28</c:f>
              <c:strCache>
                <c:ptCount val="1"/>
                <c:pt idx="0">
                  <c:v>socdist_adj_admitrate</c:v>
                </c:pt>
              </c:strCache>
            </c:strRef>
          </c:tx>
          <c:spPr>
            <a:ln w="19050" cap="rnd">
              <a:noFill/>
              <a:round/>
            </a:ln>
            <a:effectLst/>
          </c:spPr>
          <c:marker>
            <c:symbol val="circle"/>
            <c:size val="5"/>
            <c:spPr>
              <a:solidFill>
                <a:schemeClr val="accent2"/>
              </a:solidFill>
              <a:ln w="9525">
                <a:solidFill>
                  <a:schemeClr val="accent2"/>
                </a:solidFill>
              </a:ln>
              <a:effectLst/>
            </c:spPr>
          </c:marker>
          <c:xVal>
            <c:numRef>
              <c:f>model!$C$29:$C$135</c:f>
              <c:numCache>
                <c:formatCode>General</c:formatCode>
                <c:ptCount val="10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numCache>
            </c:numRef>
          </c:xVal>
          <c:yVal>
            <c:numRef>
              <c:f>model!$E$29:$E$135</c:f>
              <c:numCache>
                <c:formatCode>0.0</c:formatCode>
                <c:ptCount val="107"/>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1.2082911818002908</c:v>
                </c:pt>
                <c:pt idx="61">
                  <c:v>1.4599675800163434</c:v>
                </c:pt>
                <c:pt idx="62">
                  <c:v>1.7640659526480582</c:v>
                </c:pt>
                <c:pt idx="63">
                  <c:v>2.1315053346987782</c:v>
                </c:pt>
                <c:pt idx="64">
                  <c:v>2.5754790998768109</c:v>
                </c:pt>
                <c:pt idx="65">
                  <c:v>3.1119286852921011</c:v>
                </c:pt>
                <c:pt idx="66">
                  <c:v>3.7601159888298179</c:v>
                </c:pt>
                <c:pt idx="67">
                  <c:v>4.5433149918493498</c:v>
                </c:pt>
                <c:pt idx="68">
                  <c:v>5.4896474407926297</c:v>
                </c:pt>
                <c:pt idx="69">
                  <c:v>6.6330925939022682</c:v>
                </c:pt>
                <c:pt idx="70">
                  <c:v>8.0147072892769291</c:v>
                </c:pt>
                <c:pt idx="71">
                  <c:v>9.6841001423438247</c:v>
                </c:pt>
                <c:pt idx="72">
                  <c:v>11.701212805664982</c:v>
                </c:pt>
                <c:pt idx="73">
                  <c:v>14.13847224945364</c:v>
                </c:pt>
                <c:pt idx="74">
                  <c:v>17.083391343142956</c:v>
                </c:pt>
                <c:pt idx="75">
                  <c:v>20.641711115163055</c:v>
                </c:pt>
                <c:pt idx="76">
                  <c:v>24.941197517720564</c:v>
                </c:pt>
                <c:pt idx="77">
                  <c:v>30.136229024201064</c:v>
                </c:pt>
                <c:pt idx="78">
                  <c:v>36.413339782656138</c:v>
                </c:pt>
                <c:pt idx="79">
                  <c:v>43.997917359281118</c:v>
                </c:pt>
                <c:pt idx="80">
                  <c:v>53.162295562797297</c:v>
                </c:pt>
                <c:pt idx="81">
                  <c:v>59.250010564286654</c:v>
                </c:pt>
                <c:pt idx="82">
                  <c:v>66.034841323231987</c:v>
                </c:pt>
                <c:pt idx="83">
                  <c:v>73.596615883353266</c:v>
                </c:pt>
                <c:pt idx="84">
                  <c:v>82.024303548621646</c:v>
                </c:pt>
                <c:pt idx="85">
                  <c:v>91.417061666258249</c:v>
                </c:pt>
                <c:pt idx="86">
                  <c:v>101.88540227883345</c:v>
                </c:pt>
                <c:pt idx="87">
                  <c:v>113.55249237190458</c:v>
                </c:pt>
                <c:pt idx="88">
                  <c:v>126.5556030154694</c:v>
                </c:pt>
                <c:pt idx="89">
                  <c:v>141.04772444934801</c:v>
                </c:pt>
                <c:pt idx="90">
                  <c:v>157.1993661150461</c:v>
                </c:pt>
                <c:pt idx="91">
                  <c:v>175.20056281267094</c:v>
                </c:pt>
                <c:pt idx="92">
                  <c:v>195.26311058666991</c:v>
                </c:pt>
                <c:pt idx="93">
                  <c:v>217.62305864707298</c:v>
                </c:pt>
                <c:pt idx="94">
                  <c:v>242.54348664534945</c:v>
                </c:pt>
                <c:pt idx="95">
                  <c:v>270.31759998137517</c:v>
                </c:pt>
                <c:pt idx="96">
                  <c:v>301.2721795598539</c:v>
                </c:pt>
                <c:pt idx="97">
                  <c:v>335.77142658487099</c:v>
                </c:pt>
                <c:pt idx="98">
                  <c:v>374.22124762914206</c:v>
                </c:pt>
                <c:pt idx="99">
                  <c:v>417.07403039464441</c:v>
                </c:pt>
                <c:pt idx="100">
                  <c:v>464.83396635463157</c:v>
                </c:pt>
                <c:pt idx="101">
                  <c:v>518.06298290144821</c:v>
                </c:pt>
                <c:pt idx="102">
                  <c:v>577.3873547958118</c:v>
                </c:pt>
                <c:pt idx="103">
                  <c:v>643.50507270565447</c:v>
                </c:pt>
                <c:pt idx="104">
                  <c:v>717.1940555302815</c:v>
                </c:pt>
                <c:pt idx="105">
                  <c:v>799.32130313329981</c:v>
                </c:pt>
                <c:pt idx="106">
                  <c:v>890.85309717230325</c:v>
                </c:pt>
              </c:numCache>
            </c:numRef>
          </c:yVal>
          <c:smooth val="0"/>
          <c:extLst>
            <c:ext xmlns:c16="http://schemas.microsoft.com/office/drawing/2014/chart" uri="{C3380CC4-5D6E-409C-BE32-E72D297353CC}">
              <c16:uniqueId val="{00000001-9C13-4AC0-932B-50C3D78B6636}"/>
            </c:ext>
          </c:extLst>
        </c:ser>
        <c:dLbls>
          <c:showLegendKey val="0"/>
          <c:showVal val="0"/>
          <c:showCatName val="0"/>
          <c:showSerName val="0"/>
          <c:showPercent val="0"/>
          <c:showBubbleSize val="0"/>
        </c:dLbls>
        <c:axId val="284823728"/>
        <c:axId val="284769536"/>
      </c:scatterChart>
      <c:valAx>
        <c:axId val="28482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69536"/>
        <c:crosses val="autoZero"/>
        <c:crossBetween val="midCat"/>
      </c:valAx>
      <c:valAx>
        <c:axId val="2847695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237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9333F45-494E-4CD7-B49D-4632463B2158}">
  <sheetPr/>
  <sheetViews>
    <sheetView zoomScale="8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F8751E6-AE79-47B7-A2D6-CD020DB275A9}">
  <sheetPr/>
  <sheetViews>
    <sheetView zoomScale="8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CF6331-8E45-49FA-85CF-D39A88CCD3F5}">
  <sheetPr/>
  <sheetViews>
    <sheetView zoomScale="85"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717C26D-14C2-4402-AB0B-3F5BA7E96F76}">
  <sheetPr/>
  <sheetViews>
    <sheetView zoomScale="85"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C1762B0-0AD0-43D0-B6E3-7D8BA2F72C75}">
  <sheetPr/>
  <sheetViews>
    <sheetView zoomScale="8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a:extLst>
            <a:ext uri="{FF2B5EF4-FFF2-40B4-BE49-F238E27FC236}">
              <a16:creationId xmlns:a16="http://schemas.microsoft.com/office/drawing/2014/main" id="{B7751043-10A6-4156-A844-17D69C34F91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a:extLst>
            <a:ext uri="{FF2B5EF4-FFF2-40B4-BE49-F238E27FC236}">
              <a16:creationId xmlns:a16="http://schemas.microsoft.com/office/drawing/2014/main" id="{C74CE0FD-72CE-4F36-BC5D-CB9F1E415C3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6</xdr:col>
      <xdr:colOff>238125</xdr:colOff>
      <xdr:row>5</xdr:row>
      <xdr:rowOff>185737</xdr:rowOff>
    </xdr:from>
    <xdr:to>
      <xdr:col>13</xdr:col>
      <xdr:colOff>542925</xdr:colOff>
      <xdr:row>20</xdr:row>
      <xdr:rowOff>71437</xdr:rowOff>
    </xdr:to>
    <xdr:graphicFrame macro="">
      <xdr:nvGraphicFramePr>
        <xdr:cNvPr id="4" name="Chart 3">
          <a:extLst>
            <a:ext uri="{FF2B5EF4-FFF2-40B4-BE49-F238E27FC236}">
              <a16:creationId xmlns:a16="http://schemas.microsoft.com/office/drawing/2014/main" id="{F74AA4E9-AD38-4B90-8C66-8D5420B33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a:extLst>
            <a:ext uri="{FF2B5EF4-FFF2-40B4-BE49-F238E27FC236}">
              <a16:creationId xmlns:a16="http://schemas.microsoft.com/office/drawing/2014/main" id="{A2729ADF-E36A-4D95-981A-15F7E295A8C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a:extLst>
            <a:ext uri="{FF2B5EF4-FFF2-40B4-BE49-F238E27FC236}">
              <a16:creationId xmlns:a16="http://schemas.microsoft.com/office/drawing/2014/main" id="{94BB92DB-7FD8-4D94-9B8F-45ED3642D55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a:extLst>
            <a:ext uri="{FF2B5EF4-FFF2-40B4-BE49-F238E27FC236}">
              <a16:creationId xmlns:a16="http://schemas.microsoft.com/office/drawing/2014/main" id="{460E51E7-D6FC-4C61-968B-7C8D18C49FF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77A81EEF-5D92-4CDE-9DA1-762C119B78A1}" autoFormatId="16" applyNumberFormats="0" applyBorderFormats="0" applyFontFormats="0" applyPatternFormats="0" applyAlignmentFormats="0" applyWidthHeightFormats="0">
  <queryTableRefresh nextId="5">
    <queryTableFields count="4">
      <queryTableField id="1" name="day" tableColumnId="1"/>
      <queryTableField id="2" name="hospitalized" tableColumnId="2"/>
      <queryTableField id="3" name="icu" tableColumnId="3"/>
      <queryTableField id="4" name="ventilate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9F53689-91CA-4EAF-ADE8-5AA14CA476D5}" autoFormatId="16" applyNumberFormats="0" applyBorderFormats="0" applyFontFormats="0" applyPatternFormats="0" applyAlignmentFormats="0" applyWidthHeightFormats="0">
  <queryTableRefresh nextId="5">
    <queryTableFields count="4">
      <queryTableField id="1" name="day" tableColumnId="1"/>
      <queryTableField id="2" name="hospitalized" tableColumnId="2"/>
      <queryTableField id="3" name="icu" tableColumnId="3"/>
      <queryTableField id="4" name="ventilated"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B152C418-7535-4911-8E9E-25C2715ED34C}" autoFormatId="16" applyNumberFormats="0" applyBorderFormats="0" applyFontFormats="0" applyPatternFormats="0" applyAlignmentFormats="0" applyWidthHeightFormats="0">
  <queryTableRefresh nextId="5">
    <queryTableFields count="4">
      <queryTableField id="1" name="day" tableColumnId="1"/>
      <queryTableField id="2" name="hospitalized" tableColumnId="2"/>
      <queryTableField id="3" name="icu" tableColumnId="3"/>
      <queryTableField id="4" name="ventilated"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62B32E6A-018C-41ED-A5A0-E4CC553501EB}" autoFormatId="16" applyNumberFormats="0" applyBorderFormats="0" applyFontFormats="0" applyPatternFormats="0" applyAlignmentFormats="0" applyWidthHeightFormats="0">
  <queryTableRefresh nextId="5">
    <queryTableFields count="4">
      <queryTableField id="1" name="day" tableColumnId="1"/>
      <queryTableField id="2" name="susceptible" tableColumnId="2"/>
      <queryTableField id="3" name="infected" tableColumnId="3"/>
      <queryTableField id="4" name="recover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76BBF-DA22-4514-8BAB-0E17596B04ED}" name="base_20200326_sc__dispositions" displayName="base_20200326_sc__dispositions" ref="A1:D122" tableType="queryTable" totalsRowShown="0">
  <autoFilter ref="A1:D122" xr:uid="{898CE3D8-4A49-475D-B18B-48C67E36D9FD}"/>
  <tableColumns count="4">
    <tableColumn id="1" xr3:uid="{C8120B8F-C274-40EB-BBA2-2C55761F2271}" uniqueName="1" name="day" queryTableFieldId="1"/>
    <tableColumn id="2" xr3:uid="{D7489D98-A5F5-431D-96B8-EC376F3BBBFC}" uniqueName="2" name="hospitalized" queryTableFieldId="2"/>
    <tableColumn id="3" xr3:uid="{42283F4B-2CFB-463F-9AAF-75FE53411C5C}" uniqueName="3" name="icu" queryTableFieldId="3"/>
    <tableColumn id="4" xr3:uid="{A6E65B7F-C7BF-4E89-865F-70985FD48C17}" uniqueName="4" name="ventilated"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A23446-2533-4C32-BA98-D3FD598BB49B}" name="base_20200326_sc__admits" displayName="base_20200326_sc__admits" ref="A1:D122" tableType="queryTable" totalsRowShown="0">
  <autoFilter ref="A1:D122" xr:uid="{CE23C149-9F97-4C41-B4D2-5F014F15942A}"/>
  <tableColumns count="4">
    <tableColumn id="1" xr3:uid="{3D9579A1-F953-41CB-B387-A336D093F9F5}" uniqueName="1" name="day" queryTableFieldId="1"/>
    <tableColumn id="2" xr3:uid="{2BB08D6D-D11D-453C-A59C-728CA905909A}" uniqueName="2" name="hospitalized" queryTableFieldId="2"/>
    <tableColumn id="3" xr3:uid="{9DB06C0D-44C3-4653-83ED-0393647E1963}" uniqueName="3" name="icu" queryTableFieldId="3"/>
    <tableColumn id="4" xr3:uid="{A54BFD9E-9344-41A3-9DD4-4CC87C68B05A}" uniqueName="4" name="ventilated"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3EE50C-A8F2-409D-BD5B-3E65379ED185}" name="base_20200326_sc__census" displayName="base_20200326_sc__census" ref="A1:D122" tableType="queryTable" totalsRowShown="0">
  <autoFilter ref="A1:D122" xr:uid="{CC8079E1-D1B7-4418-84C3-D14DABE3D388}"/>
  <tableColumns count="4">
    <tableColumn id="1" xr3:uid="{0D8318B2-7F4B-4298-BF6E-4C2E4F44B3F6}" uniqueName="1" name="day" queryTableFieldId="1"/>
    <tableColumn id="2" xr3:uid="{34D9572F-3927-47F1-81A4-00A470BDE9E5}" uniqueName="2" name="hospitalized" queryTableFieldId="2"/>
    <tableColumn id="3" xr3:uid="{C0AF9640-B78E-4583-A490-045C8A73A6EB}" uniqueName="3" name="icu" queryTableFieldId="3"/>
    <tableColumn id="4" xr3:uid="{9C60BD8B-335C-48D5-8EC0-B11B7AC975CB}" uniqueName="4" name="ventilated"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DB9219-E4A5-406B-BEE9-89049B374614}" name="base_20200326_sc__raw_sir" displayName="base_20200326_sc__raw_sir" ref="A1:D122" tableType="queryTable" totalsRowShown="0">
  <autoFilter ref="A1:D122" xr:uid="{88E2022E-B6EB-40CE-8E30-9198E67B2A23}"/>
  <tableColumns count="4">
    <tableColumn id="1" xr3:uid="{2A8E8DB8-F4A0-4B28-882F-E7E68406D36E}" uniqueName="1" name="day" queryTableFieldId="1"/>
    <tableColumn id="2" xr3:uid="{A630A6D7-3DA2-4188-8247-C42E535F7507}" uniqueName="2" name="susceptible" queryTableFieldId="2"/>
    <tableColumn id="3" xr3:uid="{1921DD0A-7C86-456C-AE20-286F1B969160}" uniqueName="3" name="infected" queryTableFieldId="3"/>
    <tableColumn id="4" xr3:uid="{AB6885B3-21C9-45DF-BE4D-A0B71BC3061B}" uniqueName="4" name="recovered"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ED5C-2B82-4BE0-8FF2-889EAE1F391A}">
  <dimension ref="A2:H149"/>
  <sheetViews>
    <sheetView tabSelected="1" topLeftCell="B14" workbookViewId="0">
      <selection activeCell="H32" sqref="H32"/>
    </sheetView>
  </sheetViews>
  <sheetFormatPr defaultRowHeight="15" x14ac:dyDescent="0.25"/>
  <cols>
    <col min="2" max="2" width="13" customWidth="1"/>
    <col min="4" max="4" width="19.42578125" customWidth="1"/>
    <col min="5" max="5" width="25" customWidth="1"/>
    <col min="6" max="6" width="18.85546875" customWidth="1"/>
    <col min="7" max="7" width="15.42578125" customWidth="1"/>
    <col min="8" max="8" width="31.28515625" bestFit="1" customWidth="1"/>
  </cols>
  <sheetData>
    <row r="2" spans="1:8" x14ac:dyDescent="0.25">
      <c r="D2" t="s">
        <v>40</v>
      </c>
    </row>
    <row r="3" spans="1:8" x14ac:dyDescent="0.25">
      <c r="D3" t="s">
        <v>4</v>
      </c>
    </row>
    <row r="7" spans="1:8" x14ac:dyDescent="0.25">
      <c r="D7" t="s">
        <v>10</v>
      </c>
      <c r="E7" s="9">
        <v>4</v>
      </c>
      <c r="G7" t="s">
        <v>30</v>
      </c>
      <c r="H7" s="9">
        <v>2.5000000000000001E-2</v>
      </c>
    </row>
    <row r="8" spans="1:8" x14ac:dyDescent="0.25">
      <c r="D8" t="s">
        <v>5</v>
      </c>
      <c r="E8" s="9">
        <v>6.734</v>
      </c>
      <c r="G8" t="s">
        <v>31</v>
      </c>
      <c r="H8" s="9">
        <v>0.32</v>
      </c>
    </row>
    <row r="10" spans="1:8" x14ac:dyDescent="0.25">
      <c r="D10" t="s">
        <v>6</v>
      </c>
      <c r="E10" s="9">
        <v>9.0899999999999995E-2</v>
      </c>
      <c r="F10" t="s">
        <v>38</v>
      </c>
    </row>
    <row r="11" spans="1:8" x14ac:dyDescent="0.25">
      <c r="D11" t="s">
        <v>7</v>
      </c>
      <c r="E11" s="9">
        <v>0.1207</v>
      </c>
      <c r="F11" t="s">
        <v>39</v>
      </c>
    </row>
    <row r="14" spans="1:8" x14ac:dyDescent="0.25">
      <c r="D14" t="s">
        <v>8</v>
      </c>
      <c r="F14" t="s">
        <v>17</v>
      </c>
      <c r="G14" s="8">
        <f>2^(1/E8)-1</f>
        <v>0.10841654325827998</v>
      </c>
      <c r="H14" t="s">
        <v>12</v>
      </c>
    </row>
    <row r="15" spans="1:8" x14ac:dyDescent="0.25">
      <c r="D15" t="s">
        <v>9</v>
      </c>
      <c r="F15" t="s">
        <v>16</v>
      </c>
      <c r="G15" s="8">
        <f>2^(1/E7)-1</f>
        <v>0.18920711500272103</v>
      </c>
      <c r="H15" t="s">
        <v>11</v>
      </c>
    </row>
    <row r="17" spans="1:8" x14ac:dyDescent="0.25">
      <c r="D17" t="s">
        <v>13</v>
      </c>
      <c r="F17">
        <f>LN(dispositions!B2)/model!G14</f>
        <v>58.863858094080179</v>
      </c>
      <c r="G17" t="s">
        <v>14</v>
      </c>
    </row>
    <row r="19" spans="1:8" x14ac:dyDescent="0.25"/>
    <row r="20" spans="1:8" x14ac:dyDescent="0.25">
      <c r="D20" t="s">
        <v>18</v>
      </c>
      <c r="E20" s="10">
        <v>43917</v>
      </c>
    </row>
    <row r="21" spans="1:8" x14ac:dyDescent="0.25">
      <c r="D21" t="s">
        <v>19</v>
      </c>
      <c r="E21" s="3">
        <f>MATCH(E20,B29:B149,0)-1</f>
        <v>86</v>
      </c>
    </row>
    <row r="22" spans="1:8" x14ac:dyDescent="0.25">
      <c r="D22" t="s">
        <v>22</v>
      </c>
      <c r="E22" s="9">
        <v>600</v>
      </c>
      <c r="F22" t="s">
        <v>21</v>
      </c>
    </row>
    <row r="23" spans="1:8" x14ac:dyDescent="0.25">
      <c r="D23" t="s">
        <v>26</v>
      </c>
      <c r="E23" s="9">
        <v>100</v>
      </c>
      <c r="F23" t="s">
        <v>21</v>
      </c>
    </row>
    <row r="24" spans="1:8" x14ac:dyDescent="0.25">
      <c r="D24" t="s">
        <v>20</v>
      </c>
      <c r="E24" s="9">
        <v>80</v>
      </c>
      <c r="F24" t="s">
        <v>21</v>
      </c>
      <c r="G24" t="s">
        <v>41</v>
      </c>
    </row>
    <row r="25" spans="1:8" x14ac:dyDescent="0.25">
      <c r="D25" t="s">
        <v>25</v>
      </c>
      <c r="E25" s="4">
        <v>59</v>
      </c>
      <c r="F25" t="s">
        <v>42</v>
      </c>
    </row>
    <row r="26" spans="1:8" x14ac:dyDescent="0.25">
      <c r="D26" t="s">
        <v>34</v>
      </c>
      <c r="E26" s="5">
        <f>INDEX(F30:F149, day_today)</f>
        <v>1.8854022788334532</v>
      </c>
      <c r="F26" t="s">
        <v>23</v>
      </c>
      <c r="G26" s="6">
        <f>tzero_trial</f>
        <v>59</v>
      </c>
      <c r="H26" t="s">
        <v>24</v>
      </c>
    </row>
    <row r="28" spans="1:8" x14ac:dyDescent="0.25">
      <c r="B28" t="s">
        <v>15</v>
      </c>
      <c r="C28" t="s">
        <v>0</v>
      </c>
      <c r="D28" t="s">
        <v>35</v>
      </c>
      <c r="E28" t="s">
        <v>36</v>
      </c>
      <c r="F28" t="s">
        <v>33</v>
      </c>
      <c r="G28" t="s">
        <v>37</v>
      </c>
    </row>
    <row r="29" spans="1:8" x14ac:dyDescent="0.25">
      <c r="B29" s="1">
        <v>43831</v>
      </c>
      <c r="C29">
        <v>0</v>
      </c>
      <c r="D29" s="2">
        <f t="shared" ref="D29:D60" si="0">IF(C29&lt;tzero_trial,0,EXP(lambda1*(C29-tzero_trial)))</f>
        <v>0</v>
      </c>
      <c r="E29" s="2"/>
    </row>
    <row r="30" spans="1:8" x14ac:dyDescent="0.25">
      <c r="B30" s="1">
        <v>43832</v>
      </c>
      <c r="C30">
        <v>1</v>
      </c>
      <c r="D30" s="2">
        <f t="shared" si="0"/>
        <v>0</v>
      </c>
      <c r="E30" s="2">
        <f t="shared" ref="E30:E61" si="1">IF(C30&lt;=tprime,D30,INDEX($D$30:$D$149,tprime)*EXP(lambda2*(C30-tprime)))</f>
        <v>0</v>
      </c>
      <c r="F30">
        <f t="shared" ref="F30:F61" si="2">ABS(E30-admrate_today)</f>
        <v>100</v>
      </c>
      <c r="G30" s="3"/>
      <c r="H30" s="3"/>
    </row>
    <row r="31" spans="1:8" x14ac:dyDescent="0.25">
      <c r="B31" s="1">
        <v>43833</v>
      </c>
      <c r="C31">
        <v>2</v>
      </c>
      <c r="D31" s="2">
        <f t="shared" si="0"/>
        <v>0</v>
      </c>
      <c r="E31" s="2">
        <f t="shared" si="1"/>
        <v>0</v>
      </c>
      <c r="F31">
        <f t="shared" si="2"/>
        <v>100</v>
      </c>
      <c r="G31" s="3"/>
      <c r="H31" s="3"/>
    </row>
    <row r="32" spans="1:8" x14ac:dyDescent="0.25">
      <c r="B32" s="1">
        <v>43834</v>
      </c>
      <c r="C32">
        <v>3</v>
      </c>
      <c r="D32" s="2">
        <f t="shared" si="0"/>
        <v>0</v>
      </c>
      <c r="E32" s="2">
        <f t="shared" si="1"/>
        <v>0</v>
      </c>
      <c r="F32">
        <f t="shared" si="2"/>
        <v>100</v>
      </c>
      <c r="G32" s="3"/>
      <c r="H32" s="3"/>
    </row>
    <row r="33" spans="2:8" x14ac:dyDescent="0.25">
      <c r="B33" s="1">
        <v>43835</v>
      </c>
      <c r="C33">
        <v>4</v>
      </c>
      <c r="D33" s="2">
        <f t="shared" si="0"/>
        <v>0</v>
      </c>
      <c r="E33" s="2">
        <f t="shared" si="1"/>
        <v>0</v>
      </c>
      <c r="F33">
        <f t="shared" si="2"/>
        <v>100</v>
      </c>
      <c r="G33" s="3"/>
      <c r="H33" s="3"/>
    </row>
    <row r="34" spans="2:8" x14ac:dyDescent="0.25">
      <c r="B34" s="1">
        <v>43836</v>
      </c>
      <c r="C34">
        <v>5</v>
      </c>
      <c r="D34" s="2">
        <f t="shared" si="0"/>
        <v>0</v>
      </c>
      <c r="E34" s="2">
        <f t="shared" si="1"/>
        <v>0</v>
      </c>
      <c r="F34">
        <f t="shared" si="2"/>
        <v>100</v>
      </c>
      <c r="G34" s="3"/>
      <c r="H34" s="3"/>
    </row>
    <row r="35" spans="2:8" x14ac:dyDescent="0.25">
      <c r="B35" s="1">
        <v>43837</v>
      </c>
      <c r="C35">
        <v>6</v>
      </c>
      <c r="D35" s="2">
        <f t="shared" si="0"/>
        <v>0</v>
      </c>
      <c r="E35" s="2">
        <f t="shared" si="1"/>
        <v>0</v>
      </c>
      <c r="F35">
        <f t="shared" si="2"/>
        <v>100</v>
      </c>
      <c r="G35" s="3"/>
      <c r="H35" s="3"/>
    </row>
    <row r="36" spans="2:8" x14ac:dyDescent="0.25">
      <c r="B36" s="1">
        <v>43838</v>
      </c>
      <c r="C36">
        <v>7</v>
      </c>
      <c r="D36" s="2">
        <f t="shared" si="0"/>
        <v>0</v>
      </c>
      <c r="E36" s="2">
        <f t="shared" si="1"/>
        <v>0</v>
      </c>
      <c r="F36">
        <f t="shared" si="2"/>
        <v>100</v>
      </c>
      <c r="G36" s="3"/>
      <c r="H36" s="3"/>
    </row>
    <row r="37" spans="2:8" x14ac:dyDescent="0.25">
      <c r="B37" s="1">
        <v>43839</v>
      </c>
      <c r="C37">
        <v>8</v>
      </c>
      <c r="D37" s="2">
        <f t="shared" si="0"/>
        <v>0</v>
      </c>
      <c r="E37" s="2">
        <f t="shared" si="1"/>
        <v>0</v>
      </c>
      <c r="F37">
        <f t="shared" si="2"/>
        <v>100</v>
      </c>
      <c r="G37" s="3"/>
      <c r="H37" s="3"/>
    </row>
    <row r="38" spans="2:8" x14ac:dyDescent="0.25">
      <c r="B38" s="1">
        <v>43840</v>
      </c>
      <c r="C38">
        <v>9</v>
      </c>
      <c r="D38" s="2">
        <f t="shared" si="0"/>
        <v>0</v>
      </c>
      <c r="E38" s="2">
        <f t="shared" si="1"/>
        <v>0</v>
      </c>
      <c r="F38">
        <f t="shared" si="2"/>
        <v>100</v>
      </c>
      <c r="G38" s="3"/>
      <c r="H38" s="3"/>
    </row>
    <row r="39" spans="2:8" x14ac:dyDescent="0.25">
      <c r="B39" s="1">
        <v>43841</v>
      </c>
      <c r="C39">
        <v>10</v>
      </c>
      <c r="D39" s="2">
        <f t="shared" si="0"/>
        <v>0</v>
      </c>
      <c r="E39" s="2">
        <f t="shared" si="1"/>
        <v>0</v>
      </c>
      <c r="F39">
        <f t="shared" si="2"/>
        <v>100</v>
      </c>
      <c r="G39" s="3"/>
      <c r="H39" s="3"/>
    </row>
    <row r="40" spans="2:8" x14ac:dyDescent="0.25">
      <c r="B40" s="1">
        <v>43842</v>
      </c>
      <c r="C40">
        <v>11</v>
      </c>
      <c r="D40" s="2">
        <f t="shared" si="0"/>
        <v>0</v>
      </c>
      <c r="E40" s="2">
        <f t="shared" si="1"/>
        <v>0</v>
      </c>
      <c r="F40">
        <f t="shared" si="2"/>
        <v>100</v>
      </c>
      <c r="G40" s="3"/>
      <c r="H40" s="3"/>
    </row>
    <row r="41" spans="2:8" x14ac:dyDescent="0.25">
      <c r="B41" s="1">
        <v>43843</v>
      </c>
      <c r="C41">
        <v>12</v>
      </c>
      <c r="D41" s="2">
        <f t="shared" si="0"/>
        <v>0</v>
      </c>
      <c r="E41" s="2">
        <f t="shared" si="1"/>
        <v>0</v>
      </c>
      <c r="F41">
        <f t="shared" si="2"/>
        <v>100</v>
      </c>
      <c r="G41" s="3"/>
      <c r="H41" s="3"/>
    </row>
    <row r="42" spans="2:8" x14ac:dyDescent="0.25">
      <c r="B42" s="1">
        <v>43844</v>
      </c>
      <c r="C42">
        <v>13</v>
      </c>
      <c r="D42" s="2">
        <f t="shared" si="0"/>
        <v>0</v>
      </c>
      <c r="E42" s="2">
        <f t="shared" si="1"/>
        <v>0</v>
      </c>
      <c r="F42">
        <f t="shared" si="2"/>
        <v>100</v>
      </c>
      <c r="G42" s="3"/>
      <c r="H42" s="3"/>
    </row>
    <row r="43" spans="2:8" x14ac:dyDescent="0.25">
      <c r="B43" s="1">
        <v>43845</v>
      </c>
      <c r="C43">
        <v>14</v>
      </c>
      <c r="D43" s="2">
        <f t="shared" si="0"/>
        <v>0</v>
      </c>
      <c r="E43" s="2">
        <f t="shared" si="1"/>
        <v>0</v>
      </c>
      <c r="F43">
        <f t="shared" si="2"/>
        <v>100</v>
      </c>
      <c r="G43" s="3"/>
      <c r="H43" s="3"/>
    </row>
    <row r="44" spans="2:8" x14ac:dyDescent="0.25">
      <c r="B44" s="1">
        <v>43846</v>
      </c>
      <c r="C44">
        <v>15</v>
      </c>
      <c r="D44" s="2">
        <f t="shared" si="0"/>
        <v>0</v>
      </c>
      <c r="E44" s="2">
        <f t="shared" si="1"/>
        <v>0</v>
      </c>
      <c r="F44">
        <f t="shared" si="2"/>
        <v>100</v>
      </c>
      <c r="G44" s="3">
        <f>SUM(E30:E43)</f>
        <v>0</v>
      </c>
      <c r="H44" s="3"/>
    </row>
    <row r="45" spans="2:8" x14ac:dyDescent="0.25">
      <c r="B45" s="1">
        <v>43847</v>
      </c>
      <c r="C45">
        <v>16</v>
      </c>
      <c r="D45" s="2">
        <f t="shared" si="0"/>
        <v>0</v>
      </c>
      <c r="E45" s="2">
        <f t="shared" si="1"/>
        <v>0</v>
      </c>
      <c r="F45">
        <f t="shared" si="2"/>
        <v>100</v>
      </c>
      <c r="G45" s="3">
        <f t="shared" ref="G45:G108" si="3">SUM(E31:E44)</f>
        <v>0</v>
      </c>
      <c r="H45" s="3"/>
    </row>
    <row r="46" spans="2:8" x14ac:dyDescent="0.25">
      <c r="B46" s="1">
        <v>43848</v>
      </c>
      <c r="C46">
        <v>17</v>
      </c>
      <c r="D46" s="2">
        <f t="shared" si="0"/>
        <v>0</v>
      </c>
      <c r="E46" s="2">
        <f t="shared" si="1"/>
        <v>0</v>
      </c>
      <c r="F46">
        <f t="shared" si="2"/>
        <v>100</v>
      </c>
      <c r="G46" s="3">
        <f t="shared" si="3"/>
        <v>0</v>
      </c>
      <c r="H46" s="3"/>
    </row>
    <row r="47" spans="2:8" x14ac:dyDescent="0.25">
      <c r="B47" s="1">
        <v>43849</v>
      </c>
      <c r="C47">
        <v>18</v>
      </c>
      <c r="D47" s="2">
        <f t="shared" si="0"/>
        <v>0</v>
      </c>
      <c r="E47" s="2">
        <f t="shared" si="1"/>
        <v>0</v>
      </c>
      <c r="F47">
        <f t="shared" si="2"/>
        <v>100</v>
      </c>
      <c r="G47" s="3">
        <f t="shared" si="3"/>
        <v>0</v>
      </c>
      <c r="H47" s="3"/>
    </row>
    <row r="48" spans="2:8" x14ac:dyDescent="0.25">
      <c r="B48" s="1">
        <v>43850</v>
      </c>
      <c r="C48">
        <v>19</v>
      </c>
      <c r="D48" s="2">
        <f t="shared" si="0"/>
        <v>0</v>
      </c>
      <c r="E48" s="2">
        <f t="shared" si="1"/>
        <v>0</v>
      </c>
      <c r="F48">
        <f t="shared" si="2"/>
        <v>100</v>
      </c>
      <c r="G48" s="3">
        <f t="shared" si="3"/>
        <v>0</v>
      </c>
      <c r="H48" s="3"/>
    </row>
    <row r="49" spans="2:8" x14ac:dyDescent="0.25">
      <c r="B49" s="1">
        <v>43851</v>
      </c>
      <c r="C49">
        <v>20</v>
      </c>
      <c r="D49" s="2">
        <f t="shared" si="0"/>
        <v>0</v>
      </c>
      <c r="E49" s="2">
        <f t="shared" si="1"/>
        <v>0</v>
      </c>
      <c r="F49">
        <f t="shared" si="2"/>
        <v>100</v>
      </c>
      <c r="G49" s="3">
        <f t="shared" si="3"/>
        <v>0</v>
      </c>
      <c r="H49" s="3"/>
    </row>
    <row r="50" spans="2:8" x14ac:dyDescent="0.25">
      <c r="B50" s="1">
        <v>43852</v>
      </c>
      <c r="C50">
        <v>21</v>
      </c>
      <c r="D50" s="2">
        <f t="shared" si="0"/>
        <v>0</v>
      </c>
      <c r="E50" s="2">
        <f t="shared" si="1"/>
        <v>0</v>
      </c>
      <c r="F50">
        <f t="shared" si="2"/>
        <v>100</v>
      </c>
      <c r="G50" s="3">
        <f t="shared" si="3"/>
        <v>0</v>
      </c>
      <c r="H50" s="3"/>
    </row>
    <row r="51" spans="2:8" x14ac:dyDescent="0.25">
      <c r="B51" s="1">
        <v>43853</v>
      </c>
      <c r="C51">
        <v>22</v>
      </c>
      <c r="D51" s="2">
        <f t="shared" si="0"/>
        <v>0</v>
      </c>
      <c r="E51" s="2">
        <f t="shared" si="1"/>
        <v>0</v>
      </c>
      <c r="F51">
        <f t="shared" si="2"/>
        <v>100</v>
      </c>
      <c r="G51" s="3">
        <f t="shared" si="3"/>
        <v>0</v>
      </c>
      <c r="H51" s="3"/>
    </row>
    <row r="52" spans="2:8" x14ac:dyDescent="0.25">
      <c r="B52" s="1">
        <v>43854</v>
      </c>
      <c r="C52">
        <v>23</v>
      </c>
      <c r="D52" s="2">
        <f t="shared" si="0"/>
        <v>0</v>
      </c>
      <c r="E52" s="2">
        <f t="shared" si="1"/>
        <v>0</v>
      </c>
      <c r="F52">
        <f t="shared" si="2"/>
        <v>100</v>
      </c>
      <c r="G52" s="3">
        <f t="shared" si="3"/>
        <v>0</v>
      </c>
      <c r="H52" s="3"/>
    </row>
    <row r="53" spans="2:8" x14ac:dyDescent="0.25">
      <c r="B53" s="1">
        <v>43855</v>
      </c>
      <c r="C53">
        <v>24</v>
      </c>
      <c r="D53" s="2">
        <f t="shared" si="0"/>
        <v>0</v>
      </c>
      <c r="E53" s="2">
        <f t="shared" si="1"/>
        <v>0</v>
      </c>
      <c r="F53">
        <f t="shared" si="2"/>
        <v>100</v>
      </c>
      <c r="G53" s="3">
        <f t="shared" si="3"/>
        <v>0</v>
      </c>
      <c r="H53" s="3"/>
    </row>
    <row r="54" spans="2:8" x14ac:dyDescent="0.25">
      <c r="B54" s="1">
        <v>43856</v>
      </c>
      <c r="C54">
        <v>25</v>
      </c>
      <c r="D54" s="2">
        <f t="shared" si="0"/>
        <v>0</v>
      </c>
      <c r="E54" s="2">
        <f t="shared" si="1"/>
        <v>0</v>
      </c>
      <c r="F54">
        <f t="shared" si="2"/>
        <v>100</v>
      </c>
      <c r="G54" s="3">
        <f t="shared" si="3"/>
        <v>0</v>
      </c>
      <c r="H54" s="3"/>
    </row>
    <row r="55" spans="2:8" x14ac:dyDescent="0.25">
      <c r="B55" s="1">
        <v>43857</v>
      </c>
      <c r="C55">
        <v>26</v>
      </c>
      <c r="D55" s="2">
        <f t="shared" si="0"/>
        <v>0</v>
      </c>
      <c r="E55" s="2">
        <f t="shared" si="1"/>
        <v>0</v>
      </c>
      <c r="F55">
        <f t="shared" si="2"/>
        <v>100</v>
      </c>
      <c r="G55" s="3">
        <f t="shared" si="3"/>
        <v>0</v>
      </c>
      <c r="H55" s="3"/>
    </row>
    <row r="56" spans="2:8" x14ac:dyDescent="0.25">
      <c r="B56" s="1">
        <v>43858</v>
      </c>
      <c r="C56">
        <v>27</v>
      </c>
      <c r="D56" s="2">
        <f t="shared" si="0"/>
        <v>0</v>
      </c>
      <c r="E56" s="2">
        <f t="shared" si="1"/>
        <v>0</v>
      </c>
      <c r="F56">
        <f t="shared" si="2"/>
        <v>100</v>
      </c>
      <c r="G56" s="3">
        <f t="shared" si="3"/>
        <v>0</v>
      </c>
      <c r="H56" s="3"/>
    </row>
    <row r="57" spans="2:8" x14ac:dyDescent="0.25">
      <c r="B57" s="1">
        <v>43859</v>
      </c>
      <c r="C57">
        <v>28</v>
      </c>
      <c r="D57" s="2">
        <f t="shared" si="0"/>
        <v>0</v>
      </c>
      <c r="E57" s="2">
        <f t="shared" si="1"/>
        <v>0</v>
      </c>
      <c r="F57">
        <f t="shared" si="2"/>
        <v>100</v>
      </c>
      <c r="G57" s="3">
        <f t="shared" si="3"/>
        <v>0</v>
      </c>
      <c r="H57" s="3"/>
    </row>
    <row r="58" spans="2:8" x14ac:dyDescent="0.25">
      <c r="B58" s="1">
        <v>43860</v>
      </c>
      <c r="C58">
        <v>29</v>
      </c>
      <c r="D58" s="2">
        <f t="shared" si="0"/>
        <v>0</v>
      </c>
      <c r="E58" s="2">
        <f t="shared" si="1"/>
        <v>0</v>
      </c>
      <c r="F58">
        <f t="shared" si="2"/>
        <v>100</v>
      </c>
      <c r="G58" s="3">
        <f t="shared" si="3"/>
        <v>0</v>
      </c>
      <c r="H58" s="3"/>
    </row>
    <row r="59" spans="2:8" x14ac:dyDescent="0.25">
      <c r="B59" s="1">
        <v>43861</v>
      </c>
      <c r="C59">
        <v>30</v>
      </c>
      <c r="D59" s="2">
        <f t="shared" si="0"/>
        <v>0</v>
      </c>
      <c r="E59" s="2">
        <f t="shared" si="1"/>
        <v>0</v>
      </c>
      <c r="F59">
        <f t="shared" si="2"/>
        <v>100</v>
      </c>
      <c r="G59" s="3">
        <f t="shared" si="3"/>
        <v>0</v>
      </c>
      <c r="H59" s="3"/>
    </row>
    <row r="60" spans="2:8" x14ac:dyDescent="0.25">
      <c r="B60" s="1">
        <v>43862</v>
      </c>
      <c r="C60">
        <v>31</v>
      </c>
      <c r="D60" s="2">
        <f t="shared" si="0"/>
        <v>0</v>
      </c>
      <c r="E60" s="2">
        <f t="shared" si="1"/>
        <v>0</v>
      </c>
      <c r="F60">
        <f t="shared" si="2"/>
        <v>100</v>
      </c>
      <c r="G60" s="3">
        <f t="shared" si="3"/>
        <v>0</v>
      </c>
      <c r="H60" s="3"/>
    </row>
    <row r="61" spans="2:8" x14ac:dyDescent="0.25">
      <c r="B61" s="1">
        <v>43863</v>
      </c>
      <c r="C61">
        <v>32</v>
      </c>
      <c r="D61" s="2">
        <f t="shared" ref="D61:D92" si="4">IF(C61&lt;tzero_trial,0,EXP(lambda1*(C61-tzero_trial)))</f>
        <v>0</v>
      </c>
      <c r="E61" s="2">
        <f t="shared" si="1"/>
        <v>0</v>
      </c>
      <c r="F61">
        <f t="shared" si="2"/>
        <v>100</v>
      </c>
      <c r="G61" s="3">
        <f t="shared" si="3"/>
        <v>0</v>
      </c>
      <c r="H61" s="3"/>
    </row>
    <row r="62" spans="2:8" x14ac:dyDescent="0.25">
      <c r="B62" s="1">
        <v>43864</v>
      </c>
      <c r="C62">
        <v>33</v>
      </c>
      <c r="D62" s="2">
        <f t="shared" si="4"/>
        <v>0</v>
      </c>
      <c r="E62" s="2">
        <f t="shared" ref="E62:E93" si="5">IF(C62&lt;=tprime,D62,INDEX($D$30:$D$149,tprime)*EXP(lambda2*(C62-tprime)))</f>
        <v>0</v>
      </c>
      <c r="F62">
        <f t="shared" ref="F62:F93" si="6">ABS(E62-admrate_today)</f>
        <v>100</v>
      </c>
      <c r="G62" s="3">
        <f t="shared" si="3"/>
        <v>0</v>
      </c>
      <c r="H62" s="3"/>
    </row>
    <row r="63" spans="2:8" x14ac:dyDescent="0.25">
      <c r="B63" s="1">
        <v>43865</v>
      </c>
      <c r="C63">
        <v>34</v>
      </c>
      <c r="D63" s="2">
        <f t="shared" si="4"/>
        <v>0</v>
      </c>
      <c r="E63" s="2">
        <f t="shared" si="5"/>
        <v>0</v>
      </c>
      <c r="F63">
        <f t="shared" si="6"/>
        <v>100</v>
      </c>
      <c r="G63" s="3">
        <f t="shared" si="3"/>
        <v>0</v>
      </c>
      <c r="H63" s="3"/>
    </row>
    <row r="64" spans="2:8" x14ac:dyDescent="0.25">
      <c r="B64" s="1">
        <v>43866</v>
      </c>
      <c r="C64">
        <v>35</v>
      </c>
      <c r="D64" s="2">
        <f t="shared" si="4"/>
        <v>0</v>
      </c>
      <c r="E64" s="2">
        <f t="shared" si="5"/>
        <v>0</v>
      </c>
      <c r="F64">
        <f t="shared" si="6"/>
        <v>100</v>
      </c>
      <c r="G64" s="3">
        <f t="shared" si="3"/>
        <v>0</v>
      </c>
      <c r="H64" s="3"/>
    </row>
    <row r="65" spans="2:8" x14ac:dyDescent="0.25">
      <c r="B65" s="1">
        <v>43867</v>
      </c>
      <c r="C65">
        <v>36</v>
      </c>
      <c r="D65" s="2">
        <f t="shared" si="4"/>
        <v>0</v>
      </c>
      <c r="E65" s="2">
        <f t="shared" si="5"/>
        <v>0</v>
      </c>
      <c r="F65">
        <f t="shared" si="6"/>
        <v>100</v>
      </c>
      <c r="G65" s="3">
        <f t="shared" si="3"/>
        <v>0</v>
      </c>
      <c r="H65" s="3"/>
    </row>
    <row r="66" spans="2:8" x14ac:dyDescent="0.25">
      <c r="B66" s="1">
        <v>43868</v>
      </c>
      <c r="C66">
        <v>37</v>
      </c>
      <c r="D66" s="2">
        <f t="shared" si="4"/>
        <v>0</v>
      </c>
      <c r="E66" s="2">
        <f t="shared" si="5"/>
        <v>0</v>
      </c>
      <c r="F66">
        <f t="shared" si="6"/>
        <v>100</v>
      </c>
      <c r="G66" s="3">
        <f t="shared" si="3"/>
        <v>0</v>
      </c>
      <c r="H66" s="3"/>
    </row>
    <row r="67" spans="2:8" x14ac:dyDescent="0.25">
      <c r="B67" s="1">
        <v>43869</v>
      </c>
      <c r="C67">
        <v>38</v>
      </c>
      <c r="D67" s="2">
        <f t="shared" si="4"/>
        <v>0</v>
      </c>
      <c r="E67" s="2">
        <f t="shared" si="5"/>
        <v>0</v>
      </c>
      <c r="F67">
        <f t="shared" si="6"/>
        <v>100</v>
      </c>
      <c r="G67" s="3">
        <f t="shared" si="3"/>
        <v>0</v>
      </c>
      <c r="H67" s="3"/>
    </row>
    <row r="68" spans="2:8" x14ac:dyDescent="0.25">
      <c r="B68" s="1">
        <v>43870</v>
      </c>
      <c r="C68">
        <v>39</v>
      </c>
      <c r="D68" s="2">
        <f t="shared" si="4"/>
        <v>0</v>
      </c>
      <c r="E68" s="2">
        <f t="shared" si="5"/>
        <v>0</v>
      </c>
      <c r="F68">
        <f t="shared" si="6"/>
        <v>100</v>
      </c>
      <c r="G68" s="3">
        <f t="shared" si="3"/>
        <v>0</v>
      </c>
      <c r="H68" s="3"/>
    </row>
    <row r="69" spans="2:8" x14ac:dyDescent="0.25">
      <c r="B69" s="1">
        <v>43871</v>
      </c>
      <c r="C69">
        <v>40</v>
      </c>
      <c r="D69" s="2">
        <f t="shared" si="4"/>
        <v>0</v>
      </c>
      <c r="E69" s="2">
        <f t="shared" si="5"/>
        <v>0</v>
      </c>
      <c r="F69">
        <f t="shared" si="6"/>
        <v>100</v>
      </c>
      <c r="G69" s="3">
        <f t="shared" si="3"/>
        <v>0</v>
      </c>
      <c r="H69" s="3"/>
    </row>
    <row r="70" spans="2:8" x14ac:dyDescent="0.25">
      <c r="B70" s="1">
        <v>43872</v>
      </c>
      <c r="C70">
        <v>41</v>
      </c>
      <c r="D70" s="2">
        <f t="shared" si="4"/>
        <v>0</v>
      </c>
      <c r="E70" s="2">
        <f t="shared" si="5"/>
        <v>0</v>
      </c>
      <c r="F70">
        <f t="shared" si="6"/>
        <v>100</v>
      </c>
      <c r="G70" s="3">
        <f t="shared" si="3"/>
        <v>0</v>
      </c>
      <c r="H70" s="3"/>
    </row>
    <row r="71" spans="2:8" x14ac:dyDescent="0.25">
      <c r="B71" s="1">
        <v>43873</v>
      </c>
      <c r="C71">
        <v>42</v>
      </c>
      <c r="D71" s="2">
        <f t="shared" si="4"/>
        <v>0</v>
      </c>
      <c r="E71" s="2">
        <f t="shared" si="5"/>
        <v>0</v>
      </c>
      <c r="F71">
        <f t="shared" si="6"/>
        <v>100</v>
      </c>
      <c r="G71" s="3">
        <f t="shared" si="3"/>
        <v>0</v>
      </c>
      <c r="H71" s="3"/>
    </row>
    <row r="72" spans="2:8" x14ac:dyDescent="0.25">
      <c r="B72" s="1">
        <v>43874</v>
      </c>
      <c r="C72">
        <v>43</v>
      </c>
      <c r="D72" s="2">
        <f t="shared" si="4"/>
        <v>0</v>
      </c>
      <c r="E72" s="2">
        <f t="shared" si="5"/>
        <v>0</v>
      </c>
      <c r="F72">
        <f t="shared" si="6"/>
        <v>100</v>
      </c>
      <c r="G72" s="3">
        <f t="shared" si="3"/>
        <v>0</v>
      </c>
      <c r="H72" s="3"/>
    </row>
    <row r="73" spans="2:8" x14ac:dyDescent="0.25">
      <c r="B73" s="1">
        <v>43875</v>
      </c>
      <c r="C73">
        <v>44</v>
      </c>
      <c r="D73" s="2">
        <f t="shared" si="4"/>
        <v>0</v>
      </c>
      <c r="E73" s="2">
        <f t="shared" si="5"/>
        <v>0</v>
      </c>
      <c r="F73">
        <f t="shared" si="6"/>
        <v>100</v>
      </c>
      <c r="G73" s="3">
        <f t="shared" si="3"/>
        <v>0</v>
      </c>
      <c r="H73" s="3"/>
    </row>
    <row r="74" spans="2:8" x14ac:dyDescent="0.25">
      <c r="B74" s="1">
        <v>43876</v>
      </c>
      <c r="C74">
        <v>45</v>
      </c>
      <c r="D74" s="2">
        <f t="shared" si="4"/>
        <v>0</v>
      </c>
      <c r="E74" s="2">
        <f t="shared" si="5"/>
        <v>0</v>
      </c>
      <c r="F74">
        <f t="shared" si="6"/>
        <v>100</v>
      </c>
      <c r="G74" s="3">
        <f t="shared" si="3"/>
        <v>0</v>
      </c>
      <c r="H74" s="3"/>
    </row>
    <row r="75" spans="2:8" x14ac:dyDescent="0.25">
      <c r="B75" s="1">
        <v>43877</v>
      </c>
      <c r="C75">
        <v>46</v>
      </c>
      <c r="D75" s="2">
        <f t="shared" si="4"/>
        <v>0</v>
      </c>
      <c r="E75" s="2">
        <f t="shared" si="5"/>
        <v>0</v>
      </c>
      <c r="F75">
        <f t="shared" si="6"/>
        <v>100</v>
      </c>
      <c r="G75" s="3">
        <f t="shared" si="3"/>
        <v>0</v>
      </c>
      <c r="H75" s="3"/>
    </row>
    <row r="76" spans="2:8" x14ac:dyDescent="0.25">
      <c r="B76" s="1">
        <v>43878</v>
      </c>
      <c r="C76">
        <v>47</v>
      </c>
      <c r="D76" s="2">
        <f t="shared" si="4"/>
        <v>0</v>
      </c>
      <c r="E76" s="2">
        <f t="shared" si="5"/>
        <v>0</v>
      </c>
      <c r="F76">
        <f t="shared" si="6"/>
        <v>100</v>
      </c>
      <c r="G76" s="3">
        <f t="shared" si="3"/>
        <v>0</v>
      </c>
      <c r="H76" s="3"/>
    </row>
    <row r="77" spans="2:8" x14ac:dyDescent="0.25">
      <c r="B77" s="1">
        <v>43879</v>
      </c>
      <c r="C77">
        <v>48</v>
      </c>
      <c r="D77" s="2">
        <f t="shared" si="4"/>
        <v>0</v>
      </c>
      <c r="E77" s="2">
        <f t="shared" si="5"/>
        <v>0</v>
      </c>
      <c r="F77">
        <f t="shared" si="6"/>
        <v>100</v>
      </c>
      <c r="G77" s="3">
        <f t="shared" si="3"/>
        <v>0</v>
      </c>
      <c r="H77" s="3"/>
    </row>
    <row r="78" spans="2:8" x14ac:dyDescent="0.25">
      <c r="B78" s="1">
        <v>43880</v>
      </c>
      <c r="C78">
        <v>49</v>
      </c>
      <c r="D78" s="2">
        <f t="shared" si="4"/>
        <v>0</v>
      </c>
      <c r="E78" s="2">
        <f t="shared" si="5"/>
        <v>0</v>
      </c>
      <c r="F78">
        <f t="shared" si="6"/>
        <v>100</v>
      </c>
      <c r="G78" s="3">
        <f t="shared" si="3"/>
        <v>0</v>
      </c>
      <c r="H78" s="3"/>
    </row>
    <row r="79" spans="2:8" x14ac:dyDescent="0.25">
      <c r="B79" s="1">
        <v>43881</v>
      </c>
      <c r="C79">
        <v>50</v>
      </c>
      <c r="D79" s="2">
        <f t="shared" si="4"/>
        <v>0</v>
      </c>
      <c r="E79" s="2">
        <f t="shared" si="5"/>
        <v>0</v>
      </c>
      <c r="F79">
        <f t="shared" si="6"/>
        <v>100</v>
      </c>
      <c r="G79" s="3">
        <f t="shared" si="3"/>
        <v>0</v>
      </c>
      <c r="H79" s="3"/>
    </row>
    <row r="80" spans="2:8" x14ac:dyDescent="0.25">
      <c r="B80" s="1">
        <v>43882</v>
      </c>
      <c r="C80">
        <v>51</v>
      </c>
      <c r="D80" s="2">
        <f t="shared" si="4"/>
        <v>0</v>
      </c>
      <c r="E80" s="2">
        <f t="shared" si="5"/>
        <v>0</v>
      </c>
      <c r="F80">
        <f t="shared" si="6"/>
        <v>100</v>
      </c>
      <c r="G80" s="3">
        <f t="shared" si="3"/>
        <v>0</v>
      </c>
      <c r="H80" s="3"/>
    </row>
    <row r="81" spans="2:8" x14ac:dyDescent="0.25">
      <c r="B81" s="1">
        <v>43883</v>
      </c>
      <c r="C81">
        <v>52</v>
      </c>
      <c r="D81" s="2">
        <f t="shared" si="4"/>
        <v>0</v>
      </c>
      <c r="E81" s="2">
        <f t="shared" si="5"/>
        <v>0</v>
      </c>
      <c r="F81">
        <f t="shared" si="6"/>
        <v>100</v>
      </c>
      <c r="G81" s="3">
        <f t="shared" si="3"/>
        <v>0</v>
      </c>
      <c r="H81" s="3"/>
    </row>
    <row r="82" spans="2:8" x14ac:dyDescent="0.25">
      <c r="B82" s="1">
        <v>43884</v>
      </c>
      <c r="C82">
        <v>53</v>
      </c>
      <c r="D82" s="2">
        <f t="shared" si="4"/>
        <v>0</v>
      </c>
      <c r="E82" s="2">
        <f t="shared" si="5"/>
        <v>0</v>
      </c>
      <c r="F82">
        <f t="shared" si="6"/>
        <v>100</v>
      </c>
      <c r="G82" s="3">
        <f t="shared" si="3"/>
        <v>0</v>
      </c>
      <c r="H82" s="3"/>
    </row>
    <row r="83" spans="2:8" x14ac:dyDescent="0.25">
      <c r="B83" s="1">
        <v>43885</v>
      </c>
      <c r="C83">
        <v>54</v>
      </c>
      <c r="D83" s="2">
        <f t="shared" si="4"/>
        <v>0</v>
      </c>
      <c r="E83" s="2">
        <f t="shared" si="5"/>
        <v>0</v>
      </c>
      <c r="F83">
        <f t="shared" si="6"/>
        <v>100</v>
      </c>
      <c r="G83" s="3">
        <f t="shared" si="3"/>
        <v>0</v>
      </c>
      <c r="H83" s="3"/>
    </row>
    <row r="84" spans="2:8" x14ac:dyDescent="0.25">
      <c r="B84" s="1">
        <v>43886</v>
      </c>
      <c r="C84">
        <v>55</v>
      </c>
      <c r="D84" s="2">
        <f t="shared" si="4"/>
        <v>0</v>
      </c>
      <c r="E84" s="2">
        <f t="shared" si="5"/>
        <v>0</v>
      </c>
      <c r="F84">
        <f t="shared" si="6"/>
        <v>100</v>
      </c>
      <c r="G84" s="3">
        <f t="shared" si="3"/>
        <v>0</v>
      </c>
      <c r="H84" s="3"/>
    </row>
    <row r="85" spans="2:8" x14ac:dyDescent="0.25">
      <c r="B85" s="1">
        <v>43887</v>
      </c>
      <c r="C85">
        <v>56</v>
      </c>
      <c r="D85" s="2">
        <f t="shared" si="4"/>
        <v>0</v>
      </c>
      <c r="E85" s="2">
        <f t="shared" si="5"/>
        <v>0</v>
      </c>
      <c r="F85">
        <f t="shared" si="6"/>
        <v>100</v>
      </c>
      <c r="G85" s="3">
        <f t="shared" si="3"/>
        <v>0</v>
      </c>
      <c r="H85" s="3"/>
    </row>
    <row r="86" spans="2:8" x14ac:dyDescent="0.25">
      <c r="B86" s="1">
        <v>43888</v>
      </c>
      <c r="C86">
        <v>57</v>
      </c>
      <c r="D86" s="2">
        <f t="shared" si="4"/>
        <v>0</v>
      </c>
      <c r="E86" s="2">
        <f t="shared" si="5"/>
        <v>0</v>
      </c>
      <c r="F86">
        <f t="shared" si="6"/>
        <v>100</v>
      </c>
      <c r="G86" s="3">
        <f t="shared" si="3"/>
        <v>0</v>
      </c>
      <c r="H86" s="3"/>
    </row>
    <row r="87" spans="2:8" x14ac:dyDescent="0.25">
      <c r="B87" s="1">
        <v>43889</v>
      </c>
      <c r="C87">
        <v>58</v>
      </c>
      <c r="D87" s="2">
        <f t="shared" si="4"/>
        <v>0</v>
      </c>
      <c r="E87" s="2">
        <f t="shared" si="5"/>
        <v>0</v>
      </c>
      <c r="F87">
        <f t="shared" si="6"/>
        <v>100</v>
      </c>
      <c r="G87" s="3">
        <f t="shared" si="3"/>
        <v>0</v>
      </c>
      <c r="H87" s="3"/>
    </row>
    <row r="88" spans="2:8" x14ac:dyDescent="0.25">
      <c r="B88" s="1">
        <v>43890</v>
      </c>
      <c r="C88">
        <v>59</v>
      </c>
      <c r="D88" s="2">
        <f t="shared" si="4"/>
        <v>1</v>
      </c>
      <c r="E88" s="2">
        <f t="shared" si="5"/>
        <v>1</v>
      </c>
      <c r="F88">
        <f t="shared" si="6"/>
        <v>99</v>
      </c>
      <c r="G88" s="3">
        <f t="shared" si="3"/>
        <v>0</v>
      </c>
      <c r="H88" s="3"/>
    </row>
    <row r="89" spans="2:8" x14ac:dyDescent="0.25">
      <c r="B89" s="1">
        <v>43891</v>
      </c>
      <c r="C89">
        <v>60</v>
      </c>
      <c r="D89" s="2">
        <f t="shared" si="4"/>
        <v>1.2082911818002908</v>
      </c>
      <c r="E89" s="2">
        <f t="shared" si="5"/>
        <v>1.2082911818002908</v>
      </c>
      <c r="F89">
        <f t="shared" si="6"/>
        <v>98.791708818199709</v>
      </c>
      <c r="G89" s="3">
        <f t="shared" si="3"/>
        <v>1</v>
      </c>
      <c r="H89" s="3"/>
    </row>
    <row r="90" spans="2:8" x14ac:dyDescent="0.25">
      <c r="B90" s="1">
        <v>43892</v>
      </c>
      <c r="C90">
        <v>61</v>
      </c>
      <c r="D90" s="2">
        <f t="shared" si="4"/>
        <v>1.4599675800163434</v>
      </c>
      <c r="E90" s="2">
        <f t="shared" si="5"/>
        <v>1.4599675800163434</v>
      </c>
      <c r="F90">
        <f t="shared" si="6"/>
        <v>98.54003241998366</v>
      </c>
      <c r="G90" s="3">
        <f t="shared" si="3"/>
        <v>2.2082911818002908</v>
      </c>
      <c r="H90" s="3"/>
    </row>
    <row r="91" spans="2:8" x14ac:dyDescent="0.25">
      <c r="B91" s="1">
        <v>43893</v>
      </c>
      <c r="C91">
        <v>62</v>
      </c>
      <c r="D91" s="2">
        <f t="shared" si="4"/>
        <v>1.7640659526480582</v>
      </c>
      <c r="E91" s="2">
        <f t="shared" si="5"/>
        <v>1.7640659526480582</v>
      </c>
      <c r="F91">
        <f t="shared" si="6"/>
        <v>98.235934047351947</v>
      </c>
      <c r="G91" s="3">
        <f t="shared" si="3"/>
        <v>3.6682587618166345</v>
      </c>
      <c r="H91" s="3"/>
    </row>
    <row r="92" spans="2:8" x14ac:dyDescent="0.25">
      <c r="B92" s="1">
        <v>43894</v>
      </c>
      <c r="C92">
        <v>63</v>
      </c>
      <c r="D92" s="2">
        <f t="shared" si="4"/>
        <v>2.1315053346987782</v>
      </c>
      <c r="E92" s="2">
        <f t="shared" si="5"/>
        <v>2.1315053346987782</v>
      </c>
      <c r="F92">
        <f t="shared" si="6"/>
        <v>97.868494665301228</v>
      </c>
      <c r="G92" s="3">
        <f t="shared" si="3"/>
        <v>5.4323247144646931</v>
      </c>
      <c r="H92" s="3"/>
    </row>
    <row r="93" spans="2:8" x14ac:dyDescent="0.25">
      <c r="B93" s="1">
        <v>43895</v>
      </c>
      <c r="C93">
        <v>64</v>
      </c>
      <c r="D93" s="2">
        <f t="shared" ref="D93:D124" si="7">IF(C93&lt;tzero_trial,0,EXP(lambda1*(C93-tzero_trial)))</f>
        <v>2.5754790998768109</v>
      </c>
      <c r="E93" s="2">
        <f t="shared" si="5"/>
        <v>2.5754790998768109</v>
      </c>
      <c r="F93">
        <f t="shared" si="6"/>
        <v>97.424520900123184</v>
      </c>
      <c r="G93" s="3">
        <f t="shared" si="3"/>
        <v>7.5638300491634709</v>
      </c>
      <c r="H93" s="3"/>
    </row>
    <row r="94" spans="2:8" x14ac:dyDescent="0.25">
      <c r="B94" s="1">
        <v>43896</v>
      </c>
      <c r="C94">
        <v>65</v>
      </c>
      <c r="D94" s="2">
        <f t="shared" si="7"/>
        <v>3.1119286852921011</v>
      </c>
      <c r="E94" s="2">
        <f t="shared" ref="E94:E125" si="8">IF(C94&lt;=tprime,D94,INDEX($D$30:$D$149,tprime)*EXP(lambda2*(C94-tprime)))</f>
        <v>3.1119286852921011</v>
      </c>
      <c r="F94">
        <f t="shared" ref="F94:F125" si="9">ABS(E94-admrate_today)</f>
        <v>96.888071314707901</v>
      </c>
      <c r="G94" s="3">
        <f t="shared" si="3"/>
        <v>10.139309149040281</v>
      </c>
      <c r="H94" s="3"/>
    </row>
    <row r="95" spans="2:8" x14ac:dyDescent="0.25">
      <c r="B95" s="1">
        <v>43897</v>
      </c>
      <c r="C95">
        <v>66</v>
      </c>
      <c r="D95" s="2">
        <f t="shared" si="7"/>
        <v>3.7601159888298179</v>
      </c>
      <c r="E95" s="2">
        <f t="shared" si="8"/>
        <v>3.7601159888298179</v>
      </c>
      <c r="F95">
        <f t="shared" si="9"/>
        <v>96.239884011170176</v>
      </c>
      <c r="G95" s="3">
        <f t="shared" si="3"/>
        <v>13.251237834332382</v>
      </c>
      <c r="H95" s="3"/>
    </row>
    <row r="96" spans="2:8" x14ac:dyDescent="0.25">
      <c r="B96" s="1">
        <v>43898</v>
      </c>
      <c r="C96">
        <v>67</v>
      </c>
      <c r="D96" s="2">
        <f t="shared" si="7"/>
        <v>4.5433149918493498</v>
      </c>
      <c r="E96" s="2">
        <f t="shared" si="8"/>
        <v>4.5433149918493498</v>
      </c>
      <c r="F96">
        <f t="shared" si="9"/>
        <v>95.456685008150657</v>
      </c>
      <c r="G96" s="3">
        <f t="shared" si="3"/>
        <v>17.011353823162199</v>
      </c>
      <c r="H96" s="3"/>
    </row>
    <row r="97" spans="2:8" x14ac:dyDescent="0.25">
      <c r="B97" s="1">
        <v>43899</v>
      </c>
      <c r="C97">
        <v>68</v>
      </c>
      <c r="D97" s="2">
        <f t="shared" si="7"/>
        <v>5.4896474407926297</v>
      </c>
      <c r="E97" s="2">
        <f t="shared" si="8"/>
        <v>5.4896474407926297</v>
      </c>
      <c r="F97">
        <f t="shared" si="9"/>
        <v>94.510352559207377</v>
      </c>
      <c r="G97" s="3">
        <f t="shared" si="3"/>
        <v>21.554668815011549</v>
      </c>
      <c r="H97" s="3"/>
    </row>
    <row r="98" spans="2:8" x14ac:dyDescent="0.25">
      <c r="B98" s="1">
        <v>43900</v>
      </c>
      <c r="C98">
        <v>69</v>
      </c>
      <c r="D98" s="2">
        <f t="shared" si="7"/>
        <v>6.6330925939022682</v>
      </c>
      <c r="E98" s="2">
        <f t="shared" si="8"/>
        <v>6.6330925939022682</v>
      </c>
      <c r="F98">
        <f t="shared" si="9"/>
        <v>93.366907406097738</v>
      </c>
      <c r="G98" s="3">
        <f t="shared" si="3"/>
        <v>27.04431625580418</v>
      </c>
      <c r="H98" s="3"/>
    </row>
    <row r="99" spans="2:8" x14ac:dyDescent="0.25">
      <c r="B99" s="1">
        <v>43901</v>
      </c>
      <c r="C99">
        <v>70</v>
      </c>
      <c r="D99" s="2">
        <f t="shared" si="7"/>
        <v>8.0147072892769291</v>
      </c>
      <c r="E99" s="2">
        <f t="shared" si="8"/>
        <v>8.0147072892769291</v>
      </c>
      <c r="F99">
        <f t="shared" si="9"/>
        <v>91.985292710723073</v>
      </c>
      <c r="G99" s="3">
        <f t="shared" si="3"/>
        <v>33.677408849706445</v>
      </c>
      <c r="H99" s="3"/>
    </row>
    <row r="100" spans="2:8" x14ac:dyDescent="0.25">
      <c r="B100" s="1">
        <v>43902</v>
      </c>
      <c r="C100">
        <v>71</v>
      </c>
      <c r="D100" s="2">
        <f t="shared" si="7"/>
        <v>9.6841001423438247</v>
      </c>
      <c r="E100" s="2">
        <f t="shared" si="8"/>
        <v>9.6841001423438247</v>
      </c>
      <c r="F100">
        <f t="shared" si="9"/>
        <v>90.315899857656177</v>
      </c>
      <c r="G100" s="3">
        <f t="shared" si="3"/>
        <v>41.692116138983373</v>
      </c>
      <c r="H100" s="3"/>
    </row>
    <row r="101" spans="2:8" x14ac:dyDescent="0.25">
      <c r="B101" s="1">
        <v>43903</v>
      </c>
      <c r="C101">
        <v>72</v>
      </c>
      <c r="D101" s="2">
        <f t="shared" si="7"/>
        <v>11.701212805664982</v>
      </c>
      <c r="E101" s="2">
        <f t="shared" si="8"/>
        <v>11.701212805664982</v>
      </c>
      <c r="F101">
        <f t="shared" si="9"/>
        <v>88.29878719433502</v>
      </c>
      <c r="G101" s="3">
        <f t="shared" si="3"/>
        <v>51.376216281327196</v>
      </c>
      <c r="H101" s="3"/>
    </row>
    <row r="102" spans="2:8" x14ac:dyDescent="0.25">
      <c r="B102" s="1">
        <v>43904</v>
      </c>
      <c r="C102">
        <v>73</v>
      </c>
      <c r="D102" s="2">
        <f t="shared" si="7"/>
        <v>14.13847224945364</v>
      </c>
      <c r="E102" s="2">
        <f t="shared" si="8"/>
        <v>14.13847224945364</v>
      </c>
      <c r="F102">
        <f t="shared" si="9"/>
        <v>85.861527750546358</v>
      </c>
      <c r="G102" s="3">
        <f t="shared" si="3"/>
        <v>63.077429086992176</v>
      </c>
      <c r="H102" s="3"/>
    </row>
    <row r="103" spans="2:8" x14ac:dyDescent="0.25">
      <c r="B103" s="1">
        <v>43905</v>
      </c>
      <c r="C103">
        <v>74</v>
      </c>
      <c r="D103" s="2">
        <f t="shared" si="7"/>
        <v>17.083391343142956</v>
      </c>
      <c r="E103" s="2">
        <f t="shared" si="8"/>
        <v>17.083391343142956</v>
      </c>
      <c r="F103">
        <f t="shared" si="9"/>
        <v>82.916608656857051</v>
      </c>
      <c r="G103" s="3">
        <f t="shared" si="3"/>
        <v>76.21590133644581</v>
      </c>
      <c r="H103" s="3"/>
    </row>
    <row r="104" spans="2:8" x14ac:dyDescent="0.25">
      <c r="B104" s="1">
        <v>43906</v>
      </c>
      <c r="C104">
        <v>75</v>
      </c>
      <c r="D104" s="2">
        <f t="shared" si="7"/>
        <v>20.641711115163055</v>
      </c>
      <c r="E104" s="2">
        <f t="shared" si="8"/>
        <v>20.641711115163055</v>
      </c>
      <c r="F104">
        <f t="shared" si="9"/>
        <v>79.358288884836952</v>
      </c>
      <c r="G104" s="3">
        <f t="shared" si="3"/>
        <v>92.091001497788483</v>
      </c>
      <c r="H104" s="3"/>
    </row>
    <row r="105" spans="2:8" x14ac:dyDescent="0.25">
      <c r="B105" s="1">
        <v>43907</v>
      </c>
      <c r="C105">
        <v>76</v>
      </c>
      <c r="D105" s="2">
        <f t="shared" si="7"/>
        <v>24.941197517720564</v>
      </c>
      <c r="E105" s="2">
        <f t="shared" si="8"/>
        <v>24.941197517720564</v>
      </c>
      <c r="F105">
        <f t="shared" si="9"/>
        <v>75.058802482279432</v>
      </c>
      <c r="G105" s="3">
        <f t="shared" si="3"/>
        <v>111.27274503293518</v>
      </c>
      <c r="H105" s="3"/>
    </row>
    <row r="106" spans="2:8" x14ac:dyDescent="0.25">
      <c r="B106" s="1">
        <v>43908</v>
      </c>
      <c r="C106">
        <v>77</v>
      </c>
      <c r="D106" s="2">
        <f t="shared" si="7"/>
        <v>30.136229024201064</v>
      </c>
      <c r="E106" s="2">
        <f t="shared" si="8"/>
        <v>30.136229024201064</v>
      </c>
      <c r="F106">
        <f t="shared" si="9"/>
        <v>69.863770975798928</v>
      </c>
      <c r="G106" s="3">
        <f t="shared" si="3"/>
        <v>134.44987659800768</v>
      </c>
      <c r="H106" s="3"/>
    </row>
    <row r="107" spans="2:8" x14ac:dyDescent="0.25">
      <c r="B107" s="1">
        <v>43909</v>
      </c>
      <c r="C107">
        <v>78</v>
      </c>
      <c r="D107" s="2">
        <f t="shared" si="7"/>
        <v>36.413339782656138</v>
      </c>
      <c r="E107" s="2">
        <f t="shared" si="8"/>
        <v>36.413339782656138</v>
      </c>
      <c r="F107">
        <f t="shared" si="9"/>
        <v>63.586660217343862</v>
      </c>
      <c r="G107" s="3">
        <f t="shared" si="3"/>
        <v>162.45460028750998</v>
      </c>
      <c r="H107" s="3"/>
    </row>
    <row r="108" spans="2:8" x14ac:dyDescent="0.25">
      <c r="B108" s="1">
        <v>43910</v>
      </c>
      <c r="C108">
        <v>79</v>
      </c>
      <c r="D108" s="2">
        <f t="shared" si="7"/>
        <v>43.997917359281118</v>
      </c>
      <c r="E108" s="2">
        <f t="shared" si="8"/>
        <v>43.997917359281118</v>
      </c>
      <c r="F108">
        <f t="shared" si="9"/>
        <v>56.002082640718882</v>
      </c>
      <c r="G108" s="3">
        <f t="shared" si="3"/>
        <v>196.29246097028931</v>
      </c>
      <c r="H108" s="3"/>
    </row>
    <row r="109" spans="2:8" x14ac:dyDescent="0.25">
      <c r="B109" s="1">
        <v>43911</v>
      </c>
      <c r="C109">
        <v>80</v>
      </c>
      <c r="D109" s="2">
        <f t="shared" si="7"/>
        <v>53.162295562797297</v>
      </c>
      <c r="E109" s="2">
        <f t="shared" si="8"/>
        <v>53.162295562797297</v>
      </c>
      <c r="F109">
        <f t="shared" si="9"/>
        <v>46.837704437202703</v>
      </c>
      <c r="G109" s="3">
        <f t="shared" ref="G109:G149" si="10">SUM(E95:E108)</f>
        <v>237.17844964427832</v>
      </c>
      <c r="H109" s="3"/>
    </row>
    <row r="110" spans="2:8" x14ac:dyDescent="0.25">
      <c r="B110" s="1">
        <v>43912</v>
      </c>
      <c r="C110">
        <v>81</v>
      </c>
      <c r="D110" s="2">
        <f t="shared" si="7"/>
        <v>64.235532932788743</v>
      </c>
      <c r="E110" s="2">
        <f t="shared" si="8"/>
        <v>59.250010564286654</v>
      </c>
      <c r="F110">
        <f t="shared" si="9"/>
        <v>40.749989435713346</v>
      </c>
      <c r="G110" s="3">
        <f t="shared" si="10"/>
        <v>286.5806292182458</v>
      </c>
      <c r="H110" s="3"/>
    </row>
    <row r="111" spans="2:8" x14ac:dyDescent="0.25">
      <c r="B111" s="1">
        <v>43913</v>
      </c>
      <c r="C111">
        <v>82</v>
      </c>
      <c r="D111" s="2">
        <f t="shared" si="7"/>
        <v>77.615228000930799</v>
      </c>
      <c r="E111" s="2">
        <f t="shared" si="8"/>
        <v>66.034841323231987</v>
      </c>
      <c r="F111">
        <f t="shared" si="9"/>
        <v>33.965158676768013</v>
      </c>
      <c r="G111" s="3">
        <f t="shared" si="10"/>
        <v>341.2873247906831</v>
      </c>
      <c r="H111" s="3"/>
    </row>
    <row r="112" spans="2:8" x14ac:dyDescent="0.25">
      <c r="B112" s="1">
        <v>43914</v>
      </c>
      <c r="C112">
        <v>83</v>
      </c>
      <c r="D112" s="2">
        <f t="shared" si="7"/>
        <v>93.781795566943671</v>
      </c>
      <c r="E112" s="2">
        <f t="shared" si="8"/>
        <v>73.596615883353266</v>
      </c>
      <c r="F112">
        <f t="shared" si="9"/>
        <v>26.403384116646734</v>
      </c>
      <c r="G112" s="3">
        <f t="shared" si="10"/>
        <v>401.83251867312248</v>
      </c>
      <c r="H112" s="3"/>
    </row>
    <row r="113" spans="2:8" x14ac:dyDescent="0.25">
      <c r="B113" s="1">
        <v>43915</v>
      </c>
      <c r="C113">
        <v>84</v>
      </c>
      <c r="D113" s="2">
        <f t="shared" si="7"/>
        <v>113.31571659693562</v>
      </c>
      <c r="E113" s="2">
        <f t="shared" si="8"/>
        <v>82.024303548621646</v>
      </c>
      <c r="F113">
        <f t="shared" si="9"/>
        <v>17.975696451378354</v>
      </c>
      <c r="G113" s="3">
        <f t="shared" si="10"/>
        <v>468.79604196257344</v>
      </c>
      <c r="H113" s="3"/>
    </row>
    <row r="114" spans="2:8" x14ac:dyDescent="0.25">
      <c r="B114" s="1">
        <v>43916</v>
      </c>
      <c r="C114">
        <v>85</v>
      </c>
      <c r="D114" s="2">
        <f t="shared" si="7"/>
        <v>136.91838112345815</v>
      </c>
      <c r="E114" s="2">
        <f t="shared" si="8"/>
        <v>91.417061666258249</v>
      </c>
      <c r="F114">
        <f t="shared" si="9"/>
        <v>8.5829383337417511</v>
      </c>
      <c r="G114" s="3">
        <f t="shared" si="10"/>
        <v>542.80563822191823</v>
      </c>
      <c r="H114" s="3"/>
    </row>
    <row r="115" spans="2:8" x14ac:dyDescent="0.25">
      <c r="B115" s="1">
        <v>43917</v>
      </c>
      <c r="C115">
        <v>86</v>
      </c>
      <c r="D115" s="2">
        <f t="shared" si="7"/>
        <v>165.43727253784596</v>
      </c>
      <c r="E115" s="2">
        <f t="shared" si="8"/>
        <v>101.88540227883345</v>
      </c>
      <c r="F115">
        <f t="shared" si="9"/>
        <v>1.8854022788334532</v>
      </c>
      <c r="G115" s="3">
        <f>SUM(E101:E114)</f>
        <v>624.5385997458327</v>
      </c>
      <c r="H115" s="3"/>
    </row>
    <row r="116" spans="2:8" x14ac:dyDescent="0.25">
      <c r="B116" s="1">
        <v>43918</v>
      </c>
      <c r="C116">
        <v>87</v>
      </c>
      <c r="D116" s="2">
        <f t="shared" si="7"/>
        <v>199.89639754857066</v>
      </c>
      <c r="E116" s="2">
        <f t="shared" si="8"/>
        <v>113.55249237190458</v>
      </c>
      <c r="F116">
        <f t="shared" si="9"/>
        <v>13.552492371904577</v>
      </c>
      <c r="G116" s="3">
        <f t="shared" si="10"/>
        <v>714.72278921900113</v>
      </c>
      <c r="H116" s="3"/>
    </row>
    <row r="117" spans="2:8" x14ac:dyDescent="0.25">
      <c r="B117" s="1">
        <v>43919</v>
      </c>
      <c r="C117">
        <v>88</v>
      </c>
      <c r="D117" s="2">
        <f t="shared" si="7"/>
        <v>241.53305443158314</v>
      </c>
      <c r="E117" s="2">
        <f t="shared" si="8"/>
        <v>126.5556030154694</v>
      </c>
      <c r="F117">
        <f t="shared" si="9"/>
        <v>26.555603015469401</v>
      </c>
      <c r="G117" s="3">
        <f t="shared" si="10"/>
        <v>814.13680934145202</v>
      </c>
      <c r="H117" s="3"/>
    </row>
    <row r="118" spans="2:8" x14ac:dyDescent="0.25">
      <c r="B118" s="1">
        <v>43920</v>
      </c>
      <c r="C118">
        <v>89</v>
      </c>
      <c r="D118" s="2">
        <f t="shared" si="7"/>
        <v>291.84225978297172</v>
      </c>
      <c r="E118" s="2">
        <f t="shared" si="8"/>
        <v>141.04772444934801</v>
      </c>
      <c r="F118">
        <f t="shared" si="9"/>
        <v>41.04772444934801</v>
      </c>
      <c r="G118" s="3">
        <f t="shared" si="10"/>
        <v>923.60902101377849</v>
      </c>
      <c r="H118" s="3"/>
    </row>
    <row r="119" spans="2:8" x14ac:dyDescent="0.25">
      <c r="B119" s="1">
        <v>43921</v>
      </c>
      <c r="C119">
        <v>90</v>
      </c>
      <c r="D119" s="2">
        <f t="shared" si="7"/>
        <v>352.63042897243434</v>
      </c>
      <c r="E119" s="2">
        <f t="shared" si="8"/>
        <v>157.1993661150461</v>
      </c>
      <c r="F119">
        <f t="shared" si="9"/>
        <v>57.199366115046104</v>
      </c>
      <c r="G119" s="3">
        <f t="shared" si="10"/>
        <v>1044.0150343479634</v>
      </c>
      <c r="H119" s="3"/>
    </row>
    <row r="120" spans="2:8" x14ac:dyDescent="0.25">
      <c r="B120" s="1">
        <v>43922</v>
      </c>
      <c r="C120">
        <v>91</v>
      </c>
      <c r="D120" s="2">
        <f t="shared" si="7"/>
        <v>426.08023776184609</v>
      </c>
      <c r="E120" s="2">
        <f t="shared" si="8"/>
        <v>175.20056281267094</v>
      </c>
      <c r="F120">
        <f t="shared" si="9"/>
        <v>75.200562812670938</v>
      </c>
      <c r="G120" s="3">
        <f t="shared" si="10"/>
        <v>1176.2732029452891</v>
      </c>
      <c r="H120" s="3"/>
    </row>
    <row r="121" spans="2:8" x14ac:dyDescent="0.25">
      <c r="B121" s="1">
        <v>43923</v>
      </c>
      <c r="C121">
        <v>92</v>
      </c>
      <c r="D121" s="2">
        <f t="shared" si="7"/>
        <v>514.8289940270098</v>
      </c>
      <c r="E121" s="2">
        <f t="shared" si="8"/>
        <v>195.26311058666991</v>
      </c>
      <c r="F121">
        <f t="shared" si="9"/>
        <v>95.26311058666991</v>
      </c>
      <c r="G121" s="3">
        <f t="shared" si="10"/>
        <v>1321.337536733759</v>
      </c>
      <c r="H121" s="3"/>
    </row>
    <row r="122" spans="2:8" x14ac:dyDescent="0.25">
      <c r="B122" s="1">
        <v>43924</v>
      </c>
      <c r="C122">
        <v>93</v>
      </c>
      <c r="D122" s="2">
        <f t="shared" si="7"/>
        <v>622.06333361795032</v>
      </c>
      <c r="E122" s="2">
        <f t="shared" si="8"/>
        <v>217.62305864707298</v>
      </c>
      <c r="F122">
        <f t="shared" si="9"/>
        <v>117.62305864707298</v>
      </c>
      <c r="G122" s="3">
        <f t="shared" si="10"/>
        <v>1480.1873075377728</v>
      </c>
      <c r="H122" s="3"/>
    </row>
    <row r="123" spans="2:8" x14ac:dyDescent="0.25">
      <c r="B123" s="1">
        <v>43925</v>
      </c>
      <c r="C123">
        <v>94</v>
      </c>
      <c r="D123" s="2">
        <f t="shared" si="7"/>
        <v>751.63364053186228</v>
      </c>
      <c r="E123" s="2">
        <f t="shared" si="8"/>
        <v>242.54348664534945</v>
      </c>
      <c r="F123">
        <f t="shared" si="9"/>
        <v>142.54348664534945</v>
      </c>
      <c r="G123" s="3">
        <f t="shared" si="10"/>
        <v>1653.8124488255644</v>
      </c>
      <c r="H123" s="3"/>
    </row>
    <row r="124" spans="2:8" x14ac:dyDescent="0.25">
      <c r="B124" s="1">
        <v>43926</v>
      </c>
      <c r="C124">
        <v>95</v>
      </c>
      <c r="D124" s="2">
        <f t="shared" si="7"/>
        <v>908.19229979909869</v>
      </c>
      <c r="E124" s="2">
        <f t="shared" si="8"/>
        <v>270.31759998137517</v>
      </c>
      <c r="F124">
        <f t="shared" si="9"/>
        <v>170.31759998137517</v>
      </c>
      <c r="G124" s="3">
        <f t="shared" si="10"/>
        <v>1843.1936399081167</v>
      </c>
      <c r="H124" s="3"/>
    </row>
    <row r="125" spans="2:8" x14ac:dyDescent="0.25">
      <c r="B125" s="1">
        <v>43927</v>
      </c>
      <c r="C125">
        <v>96</v>
      </c>
      <c r="D125" s="2">
        <f t="shared" ref="D125:D149" si="11">IF(C125&lt;tzero_trial,0,EXP(lambda1*(C125-tzero_trial)))</f>
        <v>1097.3607472261767</v>
      </c>
      <c r="E125" s="2">
        <f t="shared" si="8"/>
        <v>301.2721795598539</v>
      </c>
      <c r="F125">
        <f t="shared" si="9"/>
        <v>201.2721795598539</v>
      </c>
      <c r="G125" s="3">
        <f t="shared" si="10"/>
        <v>2054.261229325205</v>
      </c>
      <c r="H125" s="3"/>
    </row>
    <row r="126" spans="2:8" x14ac:dyDescent="0.25">
      <c r="B126" s="1">
        <v>43928</v>
      </c>
      <c r="C126">
        <v>97</v>
      </c>
      <c r="D126" s="2">
        <f t="shared" si="11"/>
        <v>1325.931314127168</v>
      </c>
      <c r="E126" s="2">
        <f t="shared" ref="E126:E149" si="12">IF(C126&lt;=tprime,D126,INDEX($D$30:$D$149,tprime)*EXP(lambda2*(C126-tprime)))</f>
        <v>335.77142658487099</v>
      </c>
      <c r="F126">
        <f t="shared" ref="F126:F149" si="13">ABS(E126-admrate_today)</f>
        <v>235.77142658487099</v>
      </c>
      <c r="G126" s="3">
        <f t="shared" si="10"/>
        <v>2289.4985675618273</v>
      </c>
      <c r="H126" s="3"/>
    </row>
    <row r="127" spans="2:8" x14ac:dyDescent="0.25">
      <c r="B127" s="1">
        <v>43929</v>
      </c>
      <c r="C127">
        <v>98</v>
      </c>
      <c r="D127" s="2">
        <f t="shared" si="11"/>
        <v>1602.1111145327282</v>
      </c>
      <c r="E127" s="2">
        <f t="shared" si="12"/>
        <v>374.22124762914206</v>
      </c>
      <c r="F127">
        <f t="shared" si="13"/>
        <v>274.22124762914206</v>
      </c>
      <c r="G127" s="3">
        <f t="shared" si="10"/>
        <v>2551.6733782633446</v>
      </c>
      <c r="H127" s="3"/>
    </row>
    <row r="128" spans="2:8" x14ac:dyDescent="0.25">
      <c r="B128" s="1">
        <v>43930</v>
      </c>
      <c r="C128">
        <v>99</v>
      </c>
      <c r="D128" s="2">
        <f t="shared" si="11"/>
        <v>1935.8167319541308</v>
      </c>
      <c r="E128" s="2">
        <f t="shared" si="12"/>
        <v>417.07403039464441</v>
      </c>
      <c r="F128">
        <f t="shared" si="13"/>
        <v>317.07403039464441</v>
      </c>
      <c r="G128" s="3">
        <f t="shared" si="10"/>
        <v>2843.8703223438652</v>
      </c>
      <c r="H128" s="3"/>
    </row>
    <row r="129" spans="2:8" x14ac:dyDescent="0.25">
      <c r="B129" s="1">
        <v>43931</v>
      </c>
      <c r="C129">
        <v>100</v>
      </c>
      <c r="D129" s="2">
        <f t="shared" si="11"/>
        <v>2339.0302868016329</v>
      </c>
      <c r="E129" s="2">
        <f t="shared" si="12"/>
        <v>464.83396635463157</v>
      </c>
      <c r="F129">
        <f t="shared" si="13"/>
        <v>364.83396635463157</v>
      </c>
      <c r="G129" s="3">
        <f t="shared" si="10"/>
        <v>3169.5272910722515</v>
      </c>
      <c r="H129" s="3"/>
    </row>
    <row r="130" spans="2:8" x14ac:dyDescent="0.25">
      <c r="B130" s="1">
        <v>43932</v>
      </c>
      <c r="C130">
        <v>101</v>
      </c>
      <c r="D130" s="2">
        <f t="shared" si="11"/>
        <v>2826.2296695062173</v>
      </c>
      <c r="E130" s="2">
        <f t="shared" si="12"/>
        <v>518.06298290144821</v>
      </c>
      <c r="F130">
        <f t="shared" si="13"/>
        <v>418.06298290144821</v>
      </c>
      <c r="G130" s="3">
        <f t="shared" si="10"/>
        <v>3532.4758551480495</v>
      </c>
      <c r="H130" s="3"/>
    </row>
    <row r="131" spans="2:8" x14ac:dyDescent="0.25">
      <c r="B131" s="1">
        <v>43933</v>
      </c>
      <c r="C131">
        <v>102</v>
      </c>
      <c r="D131" s="2">
        <f t="shared" si="11"/>
        <v>3414.9083874067151</v>
      </c>
      <c r="E131" s="2">
        <f t="shared" si="12"/>
        <v>577.3873547958118</v>
      </c>
      <c r="F131">
        <f t="shared" si="13"/>
        <v>477.3873547958118</v>
      </c>
      <c r="G131" s="3">
        <f t="shared" si="10"/>
        <v>3936.9863456775934</v>
      </c>
      <c r="H131" s="3"/>
    </row>
    <row r="132" spans="2:8" x14ac:dyDescent="0.25">
      <c r="B132" s="1">
        <v>43934</v>
      </c>
      <c r="C132">
        <v>103</v>
      </c>
      <c r="D132" s="2">
        <f t="shared" si="11"/>
        <v>4126.2036911593877</v>
      </c>
      <c r="E132" s="2">
        <f t="shared" si="12"/>
        <v>643.50507270565447</v>
      </c>
      <c r="F132">
        <f t="shared" si="13"/>
        <v>543.50507270565447</v>
      </c>
      <c r="G132" s="3">
        <f t="shared" si="10"/>
        <v>4387.8180974579354</v>
      </c>
      <c r="H132" s="3"/>
    </row>
    <row r="133" spans="2:8" x14ac:dyDescent="0.25">
      <c r="B133" s="1">
        <v>43935</v>
      </c>
      <c r="C133">
        <v>104</v>
      </c>
      <c r="D133" s="2">
        <f t="shared" si="11"/>
        <v>4985.6555343396931</v>
      </c>
      <c r="E133" s="2">
        <f t="shared" si="12"/>
        <v>717.1940555302815</v>
      </c>
      <c r="F133">
        <f t="shared" si="13"/>
        <v>617.1940555302815</v>
      </c>
      <c r="G133" s="3">
        <f t="shared" si="10"/>
        <v>4890.2754457142419</v>
      </c>
      <c r="H133" s="3"/>
    </row>
    <row r="134" spans="2:8" x14ac:dyDescent="0.25">
      <c r="B134" s="1">
        <v>43936</v>
      </c>
      <c r="C134">
        <v>105</v>
      </c>
      <c r="D134" s="2">
        <f t="shared" si="11"/>
        <v>6024.1236176364719</v>
      </c>
      <c r="E134" s="2">
        <f t="shared" si="12"/>
        <v>799.32130313329981</v>
      </c>
      <c r="F134">
        <f t="shared" si="13"/>
        <v>699.32130313329981</v>
      </c>
      <c r="G134" s="3">
        <f t="shared" si="10"/>
        <v>5450.2701351294781</v>
      </c>
      <c r="H134" s="3"/>
    </row>
    <row r="135" spans="2:8" x14ac:dyDescent="0.25">
      <c r="B135" s="1">
        <v>43937</v>
      </c>
      <c r="C135">
        <v>106</v>
      </c>
      <c r="D135" s="2">
        <f t="shared" si="11"/>
        <v>7278.8954452650078</v>
      </c>
      <c r="E135" s="2">
        <f t="shared" si="12"/>
        <v>890.85309717230325</v>
      </c>
      <c r="F135">
        <f t="shared" si="13"/>
        <v>790.85309717230325</v>
      </c>
      <c r="G135" s="3">
        <f t="shared" si="10"/>
        <v>6074.3908754501063</v>
      </c>
      <c r="H135" s="3"/>
    </row>
    <row r="136" spans="2:8" x14ac:dyDescent="0.25">
      <c r="B136" s="1">
        <v>43938</v>
      </c>
      <c r="C136">
        <v>107</v>
      </c>
      <c r="D136" s="2">
        <f t="shared" si="11"/>
        <v>8795.0251797600158</v>
      </c>
      <c r="E136" s="2">
        <f t="shared" si="12"/>
        <v>992.86637004485863</v>
      </c>
      <c r="F136">
        <f t="shared" si="13"/>
        <v>892.86637004485863</v>
      </c>
      <c r="G136" s="3">
        <f t="shared" si="10"/>
        <v>6769.9808620357398</v>
      </c>
      <c r="H136" s="3"/>
    </row>
    <row r="137" spans="2:8" x14ac:dyDescent="0.25">
      <c r="B137" s="1">
        <v>43939</v>
      </c>
      <c r="C137">
        <v>108</v>
      </c>
      <c r="D137" s="2">
        <f t="shared" si="11"/>
        <v>10626.951368415552</v>
      </c>
      <c r="E137" s="2">
        <f t="shared" si="12"/>
        <v>1106.5613757139918</v>
      </c>
      <c r="F137">
        <f t="shared" si="13"/>
        <v>1006.5613757139918</v>
      </c>
      <c r="G137" s="3">
        <f t="shared" si="10"/>
        <v>7545.2241734335257</v>
      </c>
      <c r="H137" s="3"/>
    </row>
    <row r="138" spans="2:8" x14ac:dyDescent="0.25">
      <c r="B138" s="1">
        <v>43940</v>
      </c>
      <c r="C138">
        <v>109</v>
      </c>
      <c r="D138" s="2">
        <f t="shared" si="11"/>
        <v>12840.45162787703</v>
      </c>
      <c r="E138" s="2">
        <f t="shared" si="12"/>
        <v>1233.2758114938663</v>
      </c>
      <c r="F138">
        <f t="shared" si="13"/>
        <v>1133.2758114938663</v>
      </c>
      <c r="G138" s="3">
        <f t="shared" si="10"/>
        <v>8409.2420625021678</v>
      </c>
      <c r="H138" s="3"/>
    </row>
    <row r="139" spans="2:8" x14ac:dyDescent="0.25">
      <c r="B139" s="1">
        <v>43941</v>
      </c>
      <c r="C139">
        <v>110</v>
      </c>
      <c r="D139" s="2">
        <f t="shared" si="11"/>
        <v>15515.004472297016</v>
      </c>
      <c r="E139" s="2">
        <f t="shared" si="12"/>
        <v>1374.5005569478433</v>
      </c>
      <c r="F139">
        <f t="shared" si="13"/>
        <v>1274.5005569478433</v>
      </c>
      <c r="G139" s="3">
        <f t="shared" si="10"/>
        <v>9372.20027401466</v>
      </c>
      <c r="H139" s="3"/>
    </row>
    <row r="140" spans="2:8" x14ac:dyDescent="0.25">
      <c r="B140" s="1">
        <v>43942</v>
      </c>
      <c r="C140">
        <v>111</v>
      </c>
      <c r="D140" s="2">
        <f t="shared" si="11"/>
        <v>18746.643089468536</v>
      </c>
      <c r="E140" s="2">
        <f t="shared" si="12"/>
        <v>1531.8972150775276</v>
      </c>
      <c r="F140">
        <f t="shared" si="13"/>
        <v>1431.8972150775276</v>
      </c>
      <c r="G140" s="3">
        <f t="shared" si="10"/>
        <v>10445.428651402648</v>
      </c>
      <c r="H140" s="3"/>
    </row>
    <row r="141" spans="2:8" x14ac:dyDescent="0.25">
      <c r="B141" s="1">
        <v>43943</v>
      </c>
      <c r="C141">
        <v>112</v>
      </c>
      <c r="D141" s="2">
        <f t="shared" si="11"/>
        <v>22651.403533362209</v>
      </c>
      <c r="E141" s="2">
        <f t="shared" si="12"/>
        <v>1707.3176621865377</v>
      </c>
      <c r="F141">
        <f t="shared" si="13"/>
        <v>1607.3176621865377</v>
      </c>
      <c r="G141" s="3">
        <f t="shared" si="10"/>
        <v>11641.554439895306</v>
      </c>
      <c r="H141" s="3"/>
    </row>
    <row r="142" spans="2:8" x14ac:dyDescent="0.25">
      <c r="B142" s="1">
        <v>43944</v>
      </c>
      <c r="C142">
        <v>113</v>
      </c>
      <c r="D142" s="2">
        <f t="shared" si="11"/>
        <v>27369.491144761523</v>
      </c>
      <c r="E142" s="2">
        <f t="shared" si="12"/>
        <v>1902.8258364361495</v>
      </c>
      <c r="F142">
        <f t="shared" si="13"/>
        <v>1802.8258364361495</v>
      </c>
      <c r="G142" s="3">
        <f t="shared" si="10"/>
        <v>12974.650854452702</v>
      </c>
      <c r="H142" s="3"/>
    </row>
    <row r="143" spans="2:8" x14ac:dyDescent="0.25">
      <c r="B143" s="1">
        <v>43945</v>
      </c>
      <c r="C143">
        <v>114</v>
      </c>
      <c r="D143" s="2">
        <f t="shared" si="11"/>
        <v>33070.31480057646</v>
      </c>
      <c r="E143" s="2">
        <f t="shared" si="12"/>
        <v>2120.7220214496533</v>
      </c>
      <c r="F143">
        <f t="shared" si="13"/>
        <v>2020.7220214496533</v>
      </c>
      <c r="G143" s="3">
        <f t="shared" si="10"/>
        <v>14460.402660494205</v>
      </c>
      <c r="H143" s="3"/>
    </row>
    <row r="144" spans="2:8" x14ac:dyDescent="0.25">
      <c r="B144" s="1">
        <v>43946</v>
      </c>
      <c r="C144">
        <v>115</v>
      </c>
      <c r="D144" s="2">
        <f t="shared" si="11"/>
        <v>39958.569752896205</v>
      </c>
      <c r="E144" s="2">
        <f t="shared" si="12"/>
        <v>2363.5699106781694</v>
      </c>
      <c r="F144">
        <f t="shared" si="13"/>
        <v>2263.5699106781694</v>
      </c>
      <c r="G144" s="3">
        <f t="shared" si="10"/>
        <v>16116.290715589226</v>
      </c>
      <c r="H144" s="3"/>
    </row>
    <row r="145" spans="2:8" x14ac:dyDescent="0.25">
      <c r="B145" s="1">
        <v>43947</v>
      </c>
      <c r="C145">
        <v>116</v>
      </c>
      <c r="D145" s="2">
        <f t="shared" si="11"/>
        <v>48281.587469776336</v>
      </c>
      <c r="E145" s="2">
        <f t="shared" si="12"/>
        <v>2634.2267709581752</v>
      </c>
      <c r="F145">
        <f t="shared" si="13"/>
        <v>2534.2267709581752</v>
      </c>
      <c r="G145" s="3">
        <f t="shared" si="10"/>
        <v>17961.79764336595</v>
      </c>
      <c r="H145" s="3"/>
    </row>
    <row r="146" spans="2:8" x14ac:dyDescent="0.25">
      <c r="B146" s="1">
        <v>43948</v>
      </c>
      <c r="C146">
        <v>117</v>
      </c>
      <c r="D146" s="2">
        <f t="shared" si="11"/>
        <v>58338.216383050101</v>
      </c>
      <c r="E146" s="2">
        <f t="shared" si="12"/>
        <v>2935.8770601550391</v>
      </c>
      <c r="F146">
        <f t="shared" si="13"/>
        <v>2835.8770601550391</v>
      </c>
      <c r="G146" s="3">
        <f t="shared" si="10"/>
        <v>20018.637059528315</v>
      </c>
      <c r="H146" s="3"/>
    </row>
    <row r="147" spans="2:8" x14ac:dyDescent="0.25">
      <c r="B147" s="1">
        <v>43949</v>
      </c>
      <c r="C147">
        <v>118</v>
      </c>
      <c r="D147" s="2">
        <f t="shared" si="11"/>
        <v>70489.552417596744</v>
      </c>
      <c r="E147" s="2">
        <f t="shared" si="12"/>
        <v>3272.0698944265046</v>
      </c>
      <c r="F147">
        <f t="shared" si="13"/>
        <v>3172.0698944265046</v>
      </c>
      <c r="G147" s="3">
        <f t="shared" si="10"/>
        <v>22311.009046977699</v>
      </c>
      <c r="H147" s="3"/>
    </row>
    <row r="148" spans="2:8" x14ac:dyDescent="0.25">
      <c r="B148" s="1">
        <v>43950</v>
      </c>
      <c r="C148">
        <v>119</v>
      </c>
      <c r="D148" s="2">
        <f t="shared" si="11"/>
        <v>85171.904595231565</v>
      </c>
      <c r="E148" s="2">
        <f t="shared" si="12"/>
        <v>3646.7608059333711</v>
      </c>
      <c r="F148">
        <f t="shared" si="13"/>
        <v>3546.7608059333711</v>
      </c>
      <c r="G148" s="3">
        <f t="shared" si="10"/>
        <v>24865.884885873922</v>
      </c>
      <c r="H148" s="3"/>
    </row>
    <row r="149" spans="2:8" x14ac:dyDescent="0.25">
      <c r="B149" s="1">
        <v>43951</v>
      </c>
      <c r="C149">
        <v>120</v>
      </c>
      <c r="D149" s="2">
        <f t="shared" si="11"/>
        <v>102912.46125955385</v>
      </c>
      <c r="E149" s="2">
        <f t="shared" si="12"/>
        <v>4064.3582823045717</v>
      </c>
      <c r="F149">
        <f t="shared" si="13"/>
        <v>3964.3582823045717</v>
      </c>
      <c r="G149" s="3">
        <f t="shared" si="10"/>
        <v>27713.324388673995</v>
      </c>
      <c r="H149" s="3"/>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6001-9A33-41E0-B83D-8AFCCD8D2988}">
  <dimension ref="A1:E122"/>
  <sheetViews>
    <sheetView workbookViewId="0"/>
  </sheetViews>
  <sheetFormatPr defaultRowHeight="15" x14ac:dyDescent="0.25"/>
  <cols>
    <col min="1" max="1" width="6.42578125" bestFit="1" customWidth="1"/>
    <col min="2" max="2" width="14.140625" bestFit="1" customWidth="1"/>
    <col min="3" max="3" width="12" bestFit="1" customWidth="1"/>
    <col min="4" max="4" width="12.42578125" bestFit="1" customWidth="1"/>
  </cols>
  <sheetData>
    <row r="1" spans="1:5" x14ac:dyDescent="0.25">
      <c r="A1" t="s">
        <v>0</v>
      </c>
      <c r="B1" t="s">
        <v>1</v>
      </c>
      <c r="C1" t="s">
        <v>2</v>
      </c>
      <c r="D1" t="s">
        <v>3</v>
      </c>
      <c r="E1" t="s">
        <v>32</v>
      </c>
    </row>
    <row r="2" spans="1:5" x14ac:dyDescent="0.25">
      <c r="A2">
        <v>0</v>
      </c>
      <c r="B2">
        <v>591</v>
      </c>
      <c r="C2">
        <v>177.3</v>
      </c>
      <c r="D2">
        <v>118.2</v>
      </c>
      <c r="E2" s="7">
        <v>100</v>
      </c>
    </row>
    <row r="3" spans="1:5" x14ac:dyDescent="0.25">
      <c r="A3">
        <v>1</v>
      </c>
      <c r="B3">
        <v>697.28462656981674</v>
      </c>
      <c r="C3">
        <v>209.18538797094502</v>
      </c>
      <c r="D3">
        <v>139.45692531396335</v>
      </c>
      <c r="E3">
        <f>base_20200326_sc__dispositions[[#This Row],[hospitalized]]-B2</f>
        <v>106.28462656981674</v>
      </c>
    </row>
    <row r="4" spans="1:5" x14ac:dyDescent="0.25">
      <c r="A4">
        <v>2</v>
      </c>
      <c r="B4">
        <v>814.78018168739891</v>
      </c>
      <c r="C4">
        <v>244.43405450621961</v>
      </c>
      <c r="D4">
        <v>162.95603633747976</v>
      </c>
      <c r="E4">
        <f>base_20200326_sc__dispositions[[#This Row],[hospitalized]]-B3</f>
        <v>117.49555511758217</v>
      </c>
    </row>
    <row r="5" spans="1:5" x14ac:dyDescent="0.25">
      <c r="A5">
        <v>3</v>
      </c>
      <c r="B5">
        <v>944.57618896744737</v>
      </c>
      <c r="C5">
        <v>283.37285669023424</v>
      </c>
      <c r="D5">
        <v>188.91523779348947</v>
      </c>
      <c r="E5">
        <f>base_20200326_sc__dispositions[[#This Row],[hospitalized]]-B4</f>
        <v>129.79600728004846</v>
      </c>
    </row>
    <row r="6" spans="1:5" x14ac:dyDescent="0.25">
      <c r="A6">
        <v>4</v>
      </c>
      <c r="B6">
        <v>1087.8469046212492</v>
      </c>
      <c r="C6">
        <v>326.3540713863747</v>
      </c>
      <c r="D6">
        <v>217.56938092424983</v>
      </c>
      <c r="E6">
        <f>base_20200326_sc__dispositions[[#This Row],[hospitalized]]-B5</f>
        <v>143.27071565380186</v>
      </c>
    </row>
    <row r="7" spans="1:5" x14ac:dyDescent="0.25">
      <c r="A7">
        <v>5</v>
      </c>
      <c r="B7">
        <v>1245.8530100470475</v>
      </c>
      <c r="C7">
        <v>373.75590301411421</v>
      </c>
      <c r="D7">
        <v>249.17060200940949</v>
      </c>
      <c r="E7">
        <f>base_20200326_sc__dispositions[[#This Row],[hospitalized]]-B6</f>
        <v>158.0061054257983</v>
      </c>
    </row>
    <row r="8" spans="1:5" x14ac:dyDescent="0.25">
      <c r="A8">
        <v>6</v>
      </c>
      <c r="B8">
        <v>1419.9420366849492</v>
      </c>
      <c r="C8">
        <v>425.98261100548467</v>
      </c>
      <c r="D8">
        <v>283.98840733698984</v>
      </c>
      <c r="E8">
        <f>base_20200326_sc__dispositions[[#This Row],[hospitalized]]-B7</f>
        <v>174.08902663790172</v>
      </c>
    </row>
    <row r="9" spans="1:5" x14ac:dyDescent="0.25">
      <c r="A9">
        <v>7</v>
      </c>
      <c r="B9">
        <v>1611.5471666557273</v>
      </c>
      <c r="C9">
        <v>483.46414999671811</v>
      </c>
      <c r="D9">
        <v>322.30943333114544</v>
      </c>
      <c r="E9">
        <f>base_20200326_sc__dispositions[[#This Row],[hospitalized]]-B8</f>
        <v>191.60512997077808</v>
      </c>
    </row>
    <row r="10" spans="1:5" x14ac:dyDescent="0.25">
      <c r="A10">
        <v>8</v>
      </c>
      <c r="B10">
        <v>1822.1840016396206</v>
      </c>
      <c r="C10">
        <v>546.65520049188615</v>
      </c>
      <c r="D10">
        <v>364.43680032792412</v>
      </c>
      <c r="E10">
        <f>base_20200326_sc__dispositions[[#This Row],[hospitalized]]-B9</f>
        <v>210.63683498389332</v>
      </c>
    </row>
    <row r="11" spans="1:5" x14ac:dyDescent="0.25">
      <c r="A11">
        <v>9</v>
      </c>
      <c r="B11">
        <v>2053.4448434062706</v>
      </c>
      <c r="C11">
        <v>616.03345302188109</v>
      </c>
      <c r="D11">
        <v>410.68896868125404</v>
      </c>
      <c r="E11">
        <f>base_20200326_sc__dispositions[[#This Row],[hospitalized]]-B10</f>
        <v>231.26084176664995</v>
      </c>
    </row>
    <row r="12" spans="1:5" x14ac:dyDescent="0.25">
      <c r="A12">
        <v>10</v>
      </c>
      <c r="B12">
        <v>2306.9899863944015</v>
      </c>
      <c r="C12">
        <v>692.09699591832032</v>
      </c>
      <c r="D12">
        <v>461.39799727888021</v>
      </c>
      <c r="E12">
        <f>base_20200326_sc__dispositions[[#This Row],[hospitalized]]-B11</f>
        <v>253.54514298813092</v>
      </c>
    </row>
    <row r="13" spans="1:5" x14ac:dyDescent="0.25">
      <c r="A13">
        <v>11</v>
      </c>
      <c r="B13">
        <v>2584.5354911205854</v>
      </c>
      <c r="C13">
        <v>775.36064733617559</v>
      </c>
      <c r="D13">
        <v>516.90709822411714</v>
      </c>
      <c r="E13">
        <f>base_20200326_sc__dispositions[[#This Row],[hospitalized]]-B12</f>
        <v>277.54550472618394</v>
      </c>
    </row>
    <row r="14" spans="1:5" x14ac:dyDescent="0.25">
      <c r="A14">
        <v>12</v>
      </c>
      <c r="B14">
        <v>2887.8368938180079</v>
      </c>
      <c r="C14">
        <v>866.35106814540211</v>
      </c>
      <c r="D14">
        <v>577.56737876360148</v>
      </c>
      <c r="E14">
        <f>base_20200326_sc__dispositions[[#This Row],[hospitalized]]-B13</f>
        <v>303.30140269742242</v>
      </c>
    </row>
    <row r="15" spans="1:5" x14ac:dyDescent="0.25">
      <c r="A15">
        <v>13</v>
      </c>
      <c r="B15">
        <v>3218.6683209367843</v>
      </c>
      <c r="C15">
        <v>965.60049628103502</v>
      </c>
      <c r="D15">
        <v>643.73366418735679</v>
      </c>
      <c r="E15">
        <f>base_20200326_sc__dispositions[[#This Row],[hospitalized]]-B14</f>
        <v>330.83142711877645</v>
      </c>
    </row>
    <row r="16" spans="1:5" x14ac:dyDescent="0.25">
      <c r="A16">
        <v>14</v>
      </c>
      <c r="B16">
        <v>3578.7965267221912</v>
      </c>
      <c r="C16">
        <v>1073.6389580166574</v>
      </c>
      <c r="D16">
        <v>715.75930534443819</v>
      </c>
      <c r="E16">
        <f>base_20200326_sc__dispositions[[#This Row],[hospitalized]]-B15</f>
        <v>360.12820578540686</v>
      </c>
    </row>
    <row r="17" spans="1:5" x14ac:dyDescent="0.25">
      <c r="A17">
        <v>15</v>
      </c>
      <c r="B17">
        <v>3969.9494687429374</v>
      </c>
      <c r="C17">
        <v>1190.9848406228809</v>
      </c>
      <c r="D17">
        <v>793.98989374858741</v>
      </c>
      <c r="E17">
        <f>base_20200326_sc__dispositions[[#This Row],[hospitalized]]-B16</f>
        <v>391.1529420207462</v>
      </c>
    </row>
    <row r="18" spans="1:5" x14ac:dyDescent="0.25">
      <c r="A18">
        <v>16</v>
      </c>
      <c r="B18">
        <v>4393.7791908923709</v>
      </c>
      <c r="C18">
        <v>1318.133757267711</v>
      </c>
      <c r="D18">
        <v>878.75583817847405</v>
      </c>
      <c r="E18">
        <f>base_20200326_sc__dispositions[[#This Row],[hospitalized]]-B17</f>
        <v>423.82972214943356</v>
      </c>
    </row>
    <row r="19" spans="1:5" x14ac:dyDescent="0.25">
      <c r="A19">
        <v>17</v>
      </c>
      <c r="B19">
        <v>4851.8190059538038</v>
      </c>
      <c r="C19">
        <v>1455.5457017861411</v>
      </c>
      <c r="D19">
        <v>970.36380119076068</v>
      </c>
      <c r="E19">
        <f>base_20200326_sc__dispositions[[#This Row],[hospitalized]]-B18</f>
        <v>458.03981506143282</v>
      </c>
    </row>
    <row r="20" spans="1:5" x14ac:dyDescent="0.25">
      <c r="A20">
        <v>18</v>
      </c>
      <c r="B20">
        <v>5345.4352675121818</v>
      </c>
      <c r="C20">
        <v>1603.6305802536544</v>
      </c>
      <c r="D20">
        <v>1069.0870535024362</v>
      </c>
      <c r="E20">
        <f>base_20200326_sc__dispositions[[#This Row],[hospitalized]]-B19</f>
        <v>493.61626155837803</v>
      </c>
    </row>
    <row r="21" spans="1:5" x14ac:dyDescent="0.25">
      <c r="A21">
        <v>19</v>
      </c>
      <c r="B21">
        <v>5875.7743960810358</v>
      </c>
      <c r="C21">
        <v>1762.7323188243108</v>
      </c>
      <c r="D21">
        <v>1175.1548792162073</v>
      </c>
      <c r="E21">
        <f>base_20200326_sc__dispositions[[#This Row],[hospitalized]]-B20</f>
        <v>530.33912856885399</v>
      </c>
    </row>
    <row r="22" spans="1:5" x14ac:dyDescent="0.25">
      <c r="A22">
        <v>20</v>
      </c>
      <c r="B22">
        <v>6443.7062715342126</v>
      </c>
      <c r="C22">
        <v>1933.1118814602637</v>
      </c>
      <c r="D22">
        <v>1288.7412543068426</v>
      </c>
      <c r="E22">
        <f>base_20200326_sc__dispositions[[#This Row],[hospitalized]]-B21</f>
        <v>567.93187545317687</v>
      </c>
    </row>
    <row r="23" spans="1:5" x14ac:dyDescent="0.25">
      <c r="A23">
        <v>21</v>
      </c>
      <c r="B23">
        <v>7049.7656077647725</v>
      </c>
      <c r="C23">
        <v>2114.9296823294312</v>
      </c>
      <c r="D23">
        <v>1409.9531215529544</v>
      </c>
      <c r="E23">
        <f>base_20200326_sc__dispositions[[#This Row],[hospitalized]]-B22</f>
        <v>606.05933623055989</v>
      </c>
    </row>
    <row r="24" spans="1:5" x14ac:dyDescent="0.25">
      <c r="A24">
        <v>22</v>
      </c>
      <c r="B24">
        <v>7694.0934577664348</v>
      </c>
      <c r="C24">
        <v>2308.2280373299304</v>
      </c>
      <c r="D24">
        <v>1538.818691553287</v>
      </c>
      <c r="E24">
        <f>base_20200326_sc__dispositions[[#This Row],[hospitalized]]-B23</f>
        <v>644.32785000166223</v>
      </c>
    </row>
    <row r="25" spans="1:5" x14ac:dyDescent="0.25">
      <c r="A25">
        <v>23</v>
      </c>
      <c r="B25">
        <v>8376.3815158079124</v>
      </c>
      <c r="C25">
        <v>2512.9144547423734</v>
      </c>
      <c r="D25">
        <v>1675.2763031615823</v>
      </c>
      <c r="E25">
        <f>base_20200326_sc__dispositions[[#This Row],[hospitalized]]-B24</f>
        <v>682.2880580414776</v>
      </c>
    </row>
    <row r="26" spans="1:5" x14ac:dyDescent="0.25">
      <c r="A26">
        <v>24</v>
      </c>
      <c r="B26">
        <v>9095.8223320976649</v>
      </c>
      <c r="C26">
        <v>2728.7466996292992</v>
      </c>
      <c r="D26">
        <v>1819.1644664195328</v>
      </c>
      <c r="E26">
        <f>base_20200326_sc__dispositions[[#This Row],[hospitalized]]-B25</f>
        <v>719.44081628975255</v>
      </c>
    </row>
    <row r="27" spans="1:5" x14ac:dyDescent="0.25">
      <c r="A27">
        <v>25</v>
      </c>
      <c r="B27">
        <v>9851.0688675799556</v>
      </c>
      <c r="C27">
        <v>2955.3206602739865</v>
      </c>
      <c r="D27">
        <v>1970.2137735159911</v>
      </c>
      <c r="E27">
        <f>base_20200326_sc__dispositions[[#This Row],[hospitalized]]-B26</f>
        <v>755.24653548229071</v>
      </c>
    </row>
    <row r="28" spans="1:5" x14ac:dyDescent="0.25">
      <c r="A28">
        <v>26</v>
      </c>
      <c r="B28">
        <v>10640.206920844925</v>
      </c>
      <c r="C28">
        <v>3192.0620762534772</v>
      </c>
      <c r="D28">
        <v>2128.0413841689847</v>
      </c>
      <c r="E28">
        <f>base_20200326_sc__dispositions[[#This Row],[hospitalized]]-B27</f>
        <v>789.13805326496913</v>
      </c>
    </row>
    <row r="29" spans="1:5" x14ac:dyDescent="0.25">
      <c r="A29">
        <v>27</v>
      </c>
      <c r="B29">
        <v>11460.743788895172</v>
      </c>
      <c r="C29">
        <v>3438.223136668551</v>
      </c>
      <c r="D29">
        <v>2292.1487577790344</v>
      </c>
      <c r="E29">
        <f>base_20200326_sc__dispositions[[#This Row],[hospitalized]]-B28</f>
        <v>820.53686805024699</v>
      </c>
    </row>
    <row r="30" spans="1:5" x14ac:dyDescent="0.25">
      <c r="A30">
        <v>28</v>
      </c>
      <c r="B30">
        <v>12309.616028833312</v>
      </c>
      <c r="C30">
        <v>3692.8848086499929</v>
      </c>
      <c r="D30">
        <v>2461.9232057666622</v>
      </c>
      <c r="E30">
        <f>base_20200326_sc__dispositions[[#This Row],[hospitalized]]-B29</f>
        <v>848.87223993814041</v>
      </c>
    </row>
    <row r="31" spans="1:5" x14ac:dyDescent="0.25">
      <c r="A31">
        <v>29</v>
      </c>
      <c r="B31">
        <v>13183.21834855316</v>
      </c>
      <c r="C31">
        <v>3954.9655045659474</v>
      </c>
      <c r="D31">
        <v>2636.6436697106319</v>
      </c>
      <c r="E31">
        <f>base_20200326_sc__dispositions[[#This Row],[hospitalized]]-B30</f>
        <v>873.60231971984831</v>
      </c>
    </row>
    <row r="32" spans="1:5" x14ac:dyDescent="0.25">
      <c r="A32">
        <v>30</v>
      </c>
      <c r="B32">
        <v>14077.454493040403</v>
      </c>
      <c r="C32">
        <v>4223.2363479121204</v>
      </c>
      <c r="D32">
        <v>2815.4908986080804</v>
      </c>
      <c r="E32">
        <f>base_20200326_sc__dispositions[[#This Row],[hospitalized]]-B31</f>
        <v>894.2361444872422</v>
      </c>
    </row>
    <row r="33" spans="1:5" x14ac:dyDescent="0.25">
      <c r="A33">
        <v>31</v>
      </c>
      <c r="B33">
        <v>14987.809579475688</v>
      </c>
      <c r="C33">
        <v>4496.3428738427056</v>
      </c>
      <c r="D33">
        <v>2997.5619158951372</v>
      </c>
      <c r="E33">
        <f>base_20200326_sc__dispositions[[#This Row],[hospitalized]]-B32</f>
        <v>910.35508643528556</v>
      </c>
    </row>
    <row r="34" spans="1:5" x14ac:dyDescent="0.25">
      <c r="A34">
        <v>32</v>
      </c>
      <c r="B34">
        <v>15909.441787729462</v>
      </c>
      <c r="C34">
        <v>4772.8325363188387</v>
      </c>
      <c r="D34">
        <v>3181.8883575458926</v>
      </c>
      <c r="E34">
        <f>base_20200326_sc__dispositions[[#This Row],[hospitalized]]-B33</f>
        <v>921.63220825377357</v>
      </c>
    </row>
    <row r="35" spans="1:5" x14ac:dyDescent="0.25">
      <c r="A35">
        <v>33</v>
      </c>
      <c r="B35">
        <v>16837.289789818376</v>
      </c>
      <c r="C35">
        <v>5051.1869369455126</v>
      </c>
      <c r="D35">
        <v>3367.4579579636752</v>
      </c>
      <c r="E35">
        <f>base_20200326_sc__dispositions[[#This Row],[hospitalized]]-B34</f>
        <v>927.84800208891465</v>
      </c>
    </row>
    <row r="36" spans="1:5" x14ac:dyDescent="0.25">
      <c r="A36">
        <v>34</v>
      </c>
      <c r="B36">
        <v>17766.190977562379</v>
      </c>
      <c r="C36">
        <v>5329.8572932687121</v>
      </c>
      <c r="D36">
        <v>3553.2381955124752</v>
      </c>
      <c r="E36">
        <f>base_20200326_sc__dispositions[[#This Row],[hospitalized]]-B35</f>
        <v>928.90118774400253</v>
      </c>
    </row>
    <row r="37" spans="1:5" x14ac:dyDescent="0.25">
      <c r="A37">
        <v>35</v>
      </c>
      <c r="B37">
        <v>18691.004588818931</v>
      </c>
      <c r="C37">
        <v>5607.3013766456788</v>
      </c>
      <c r="D37">
        <v>3738.2009177637865</v>
      </c>
      <c r="E37">
        <f>base_20200326_sc__dispositions[[#This Row],[hospitalized]]-B36</f>
        <v>924.81361125655167</v>
      </c>
    </row>
    <row r="38" spans="1:5" x14ac:dyDescent="0.25">
      <c r="A38">
        <v>36</v>
      </c>
      <c r="B38">
        <v>19606.733369088546</v>
      </c>
      <c r="C38">
        <v>5882.0200107265637</v>
      </c>
      <c r="D38">
        <v>3921.346673817709</v>
      </c>
      <c r="E38">
        <f>base_20200326_sc__dispositions[[#This Row],[hospitalized]]-B37</f>
        <v>915.72878026961553</v>
      </c>
    </row>
    <row r="39" spans="1:5" x14ac:dyDescent="0.25">
      <c r="A39">
        <v>37</v>
      </c>
      <c r="B39">
        <v>20508.637505479335</v>
      </c>
      <c r="C39">
        <v>6152.5912516438011</v>
      </c>
      <c r="D39">
        <v>4101.7275010958674</v>
      </c>
      <c r="E39">
        <f>base_20200326_sc__dispositions[[#This Row],[hospitalized]]-B38</f>
        <v>901.90413639078906</v>
      </c>
    </row>
    <row r="40" spans="1:5" x14ac:dyDescent="0.25">
      <c r="A40">
        <v>38</v>
      </c>
      <c r="B40">
        <v>21392.335227072574</v>
      </c>
      <c r="C40">
        <v>6417.7005681217715</v>
      </c>
      <c r="D40">
        <v>4278.4670454145144</v>
      </c>
      <c r="E40">
        <f>base_20200326_sc__dispositions[[#This Row],[hospitalized]]-B39</f>
        <v>883.69772159323838</v>
      </c>
    </row>
    <row r="41" spans="1:5" x14ac:dyDescent="0.25">
      <c r="A41">
        <v>39</v>
      </c>
      <c r="B41">
        <v>22253.885597247627</v>
      </c>
      <c r="C41">
        <v>6676.165679174288</v>
      </c>
      <c r="D41">
        <v>4450.7771194495253</v>
      </c>
      <c r="E41">
        <f>base_20200326_sc__dispositions[[#This Row],[hospitalized]]-B40</f>
        <v>861.5503701750531</v>
      </c>
    </row>
    <row r="42" spans="1:5" x14ac:dyDescent="0.25">
      <c r="A42">
        <v>40</v>
      </c>
      <c r="B42">
        <v>23089.850485954881</v>
      </c>
      <c r="C42">
        <v>6926.9551457864645</v>
      </c>
      <c r="D42">
        <v>4617.970097190976</v>
      </c>
      <c r="E42">
        <f>base_20200326_sc__dispositions[[#This Row],[hospitalized]]-B41</f>
        <v>835.96488870725443</v>
      </c>
    </row>
    <row r="43" spans="1:5" x14ac:dyDescent="0.25">
      <c r="A43">
        <v>41</v>
      </c>
      <c r="B43">
        <v>23897.334323999599</v>
      </c>
      <c r="C43">
        <v>7169.2002971998791</v>
      </c>
      <c r="D43">
        <v>4779.4668647999197</v>
      </c>
      <c r="E43">
        <f>base_20200326_sc__dispositions[[#This Row],[hospitalized]]-B42</f>
        <v>807.48383804471814</v>
      </c>
    </row>
    <row r="44" spans="1:5" x14ac:dyDescent="0.25">
      <c r="A44">
        <v>42</v>
      </c>
      <c r="B44">
        <v>24674.001822687613</v>
      </c>
      <c r="C44">
        <v>7402.2005468062835</v>
      </c>
      <c r="D44">
        <v>4934.8003645375229</v>
      </c>
      <c r="E44">
        <f>base_20200326_sc__dispositions[[#This Row],[hospitalized]]-B43</f>
        <v>776.66749868801344</v>
      </c>
    </row>
    <row r="45" spans="1:5" x14ac:dyDescent="0.25">
      <c r="A45">
        <v>43</v>
      </c>
      <c r="B45">
        <v>25418.075229900292</v>
      </c>
      <c r="C45">
        <v>7625.4225689700879</v>
      </c>
      <c r="D45">
        <v>5083.6150459800583</v>
      </c>
      <c r="E45">
        <f>base_20200326_sc__dispositions[[#This Row],[hospitalized]]-B44</f>
        <v>744.07340721267974</v>
      </c>
    </row>
    <row r="46" spans="1:5" x14ac:dyDescent="0.25">
      <c r="A46">
        <v>44</v>
      </c>
      <c r="B46">
        <v>26128.31377191946</v>
      </c>
      <c r="C46">
        <v>7838.4941315758379</v>
      </c>
      <c r="D46">
        <v>5225.6627543838922</v>
      </c>
      <c r="E46">
        <f>base_20200326_sc__dispositions[[#This Row],[hospitalized]]-B45</f>
        <v>710.23854201916765</v>
      </c>
    </row>
    <row r="47" spans="1:5" x14ac:dyDescent="0.25">
      <c r="A47">
        <v>45</v>
      </c>
      <c r="B47">
        <v>26803.978638500135</v>
      </c>
      <c r="C47">
        <v>8041.1935915500389</v>
      </c>
      <c r="D47">
        <v>5360.7957277000269</v>
      </c>
      <c r="E47">
        <f>base_20200326_sc__dispositions[[#This Row],[hospitalized]]-B46</f>
        <v>675.66486658067515</v>
      </c>
    </row>
    <row r="48" spans="1:5" x14ac:dyDescent="0.25">
      <c r="A48">
        <v>46</v>
      </c>
      <c r="B48">
        <v>27444.787200692543</v>
      </c>
      <c r="C48">
        <v>8233.4361602077624</v>
      </c>
      <c r="D48">
        <v>5488.957440138508</v>
      </c>
      <c r="E48">
        <f>base_20200326_sc__dispositions[[#This Row],[hospitalized]]-B47</f>
        <v>640.80856219240741</v>
      </c>
    </row>
    <row r="49" spans="1:5" x14ac:dyDescent="0.25">
      <c r="A49">
        <v>47</v>
      </c>
      <c r="B49">
        <v>28050.860145508803</v>
      </c>
      <c r="C49">
        <v>8415.2580436526387</v>
      </c>
      <c r="D49">
        <v>5610.17202910176</v>
      </c>
      <c r="E49">
        <f>base_20200326_sc__dispositions[[#This Row],[hospitalized]]-B48</f>
        <v>606.07294481626013</v>
      </c>
    </row>
    <row r="50" spans="1:5" x14ac:dyDescent="0.25">
      <c r="A50">
        <v>48</v>
      </c>
      <c r="B50">
        <v>28622.664937519705</v>
      </c>
      <c r="C50">
        <v>8586.79948125591</v>
      </c>
      <c r="D50">
        <v>5724.5329875039406</v>
      </c>
      <c r="E50">
        <f>base_20200326_sc__dispositions[[#This Row],[hospitalized]]-B49</f>
        <v>571.80479201090202</v>
      </c>
    </row>
    <row r="51" spans="1:5" x14ac:dyDescent="0.25">
      <c r="A51">
        <v>49</v>
      </c>
      <c r="B51">
        <v>29160.958557655962</v>
      </c>
      <c r="C51">
        <v>8748.2875672967893</v>
      </c>
      <c r="D51">
        <v>5832.1917115311917</v>
      </c>
      <c r="E51">
        <f>base_20200326_sc__dispositions[[#This Row],[hospitalized]]-B50</f>
        <v>538.29362013625723</v>
      </c>
    </row>
    <row r="52" spans="1:5" x14ac:dyDescent="0.25">
      <c r="A52">
        <v>50</v>
      </c>
      <c r="B52">
        <v>29666.731906570265</v>
      </c>
      <c r="C52">
        <v>8900.0195719710791</v>
      </c>
      <c r="D52">
        <v>5933.3463813140525</v>
      </c>
      <c r="E52">
        <f>base_20200326_sc__dispositions[[#This Row],[hospitalized]]-B51</f>
        <v>505.77334891430291</v>
      </c>
    </row>
    <row r="53" spans="1:5" x14ac:dyDescent="0.25">
      <c r="A53">
        <v>51</v>
      </c>
      <c r="B53">
        <v>30141.157666221221</v>
      </c>
      <c r="C53">
        <v>9042.3472998663638</v>
      </c>
      <c r="D53">
        <v>6028.2315332442431</v>
      </c>
      <c r="E53">
        <f>base_20200326_sc__dispositions[[#This Row],[hospitalized]]-B52</f>
        <v>474.42575965095602</v>
      </c>
    </row>
    <row r="54" spans="1:5" x14ac:dyDescent="0.25">
      <c r="A54">
        <v>52</v>
      </c>
      <c r="B54">
        <v>30585.542844991891</v>
      </c>
      <c r="C54">
        <v>9175.6628534975644</v>
      </c>
      <c r="D54">
        <v>6117.1085689983775</v>
      </c>
      <c r="E54">
        <f>base_20200326_sc__dispositions[[#This Row],[hospitalized]]-B53</f>
        <v>444.38517877066988</v>
      </c>
    </row>
    <row r="55" spans="1:5" x14ac:dyDescent="0.25">
      <c r="A55">
        <v>53</v>
      </c>
      <c r="B55">
        <v>31001.286726739574</v>
      </c>
      <c r="C55">
        <v>9300.3860180218708</v>
      </c>
      <c r="D55">
        <v>6200.2573453479145</v>
      </c>
      <c r="E55">
        <f>base_20200326_sc__dispositions[[#This Row],[hospitalized]]-B54</f>
        <v>415.74388174768319</v>
      </c>
    </row>
    <row r="56" spans="1:5" x14ac:dyDescent="0.25">
      <c r="A56">
        <v>54</v>
      </c>
      <c r="B56">
        <v>31389.84452388452</v>
      </c>
      <c r="C56">
        <v>9416.9533571653556</v>
      </c>
      <c r="D56">
        <v>6277.9689047769043</v>
      </c>
      <c r="E56">
        <f>base_20200326_sc__dispositions[[#This Row],[hospitalized]]-B55</f>
        <v>388.55779714494565</v>
      </c>
    </row>
    <row r="57" spans="1:5" x14ac:dyDescent="0.25">
      <c r="A57">
        <v>55</v>
      </c>
      <c r="B57">
        <v>31752.69670624788</v>
      </c>
      <c r="C57">
        <v>9525.8090118743639</v>
      </c>
      <c r="D57">
        <v>6350.539341249576</v>
      </c>
      <c r="E57">
        <f>base_20200326_sc__dispositions[[#This Row],[hospitalized]]-B56</f>
        <v>362.85218236336004</v>
      </c>
    </row>
    <row r="58" spans="1:5" x14ac:dyDescent="0.25">
      <c r="A58">
        <v>56</v>
      </c>
      <c r="B58">
        <v>32091.323737879418</v>
      </c>
      <c r="C58">
        <v>9627.3971213638251</v>
      </c>
      <c r="D58">
        <v>6418.264747575884</v>
      </c>
      <c r="E58">
        <f>base_20200326_sc__dispositions[[#This Row],[hospitalized]]-B57</f>
        <v>338.62703163153856</v>
      </c>
    </row>
    <row r="59" spans="1:5" x14ac:dyDescent="0.25">
      <c r="A59">
        <v>57</v>
      </c>
      <c r="B59">
        <v>32407.185794043242</v>
      </c>
      <c r="C59">
        <v>9722.1557382129722</v>
      </c>
      <c r="D59">
        <v>6481.4371588086487</v>
      </c>
      <c r="E59">
        <f>base_20200326_sc__dispositions[[#This Row],[hospitalized]]-B58</f>
        <v>315.86205616382358</v>
      </c>
    </row>
    <row r="60" spans="1:5" x14ac:dyDescent="0.25">
      <c r="A60">
        <v>58</v>
      </c>
      <c r="B60">
        <v>32701.706936890987</v>
      </c>
      <c r="C60">
        <v>9810.5120810672961</v>
      </c>
      <c r="D60">
        <v>6540.3413873781974</v>
      </c>
      <c r="E60">
        <f>base_20200326_sc__dispositions[[#This Row],[hospitalized]]-B59</f>
        <v>294.52114284774507</v>
      </c>
    </row>
    <row r="61" spans="1:5" x14ac:dyDescent="0.25">
      <c r="A61">
        <v>59</v>
      </c>
      <c r="B61">
        <v>32976.263187145414</v>
      </c>
      <c r="C61">
        <v>9892.8789561436242</v>
      </c>
      <c r="D61">
        <v>6595.2526374290828</v>
      </c>
      <c r="E61">
        <f>base_20200326_sc__dispositions[[#This Row],[hospitalized]]-B60</f>
        <v>274.55625025442714</v>
      </c>
    </row>
    <row r="62" spans="1:5" x14ac:dyDescent="0.25">
      <c r="A62">
        <v>60</v>
      </c>
      <c r="B62">
        <v>33232.173926938791</v>
      </c>
      <c r="C62">
        <v>9969.6521780816383</v>
      </c>
      <c r="D62">
        <v>6646.434785387758</v>
      </c>
      <c r="E62">
        <f>base_20200326_sc__dispositions[[#This Row],[hospitalized]]-B61</f>
        <v>255.91073979337671</v>
      </c>
    </row>
    <row r="63" spans="1:5" x14ac:dyDescent="0.25">
      <c r="A63">
        <v>61</v>
      </c>
      <c r="B63">
        <v>33470.696093960025</v>
      </c>
      <c r="C63">
        <v>10041.208828188008</v>
      </c>
      <c r="D63">
        <v>6694.1392187920055</v>
      </c>
      <c r="E63">
        <f>base_20200326_sc__dispositions[[#This Row],[hospitalized]]-B62</f>
        <v>238.52216702123405</v>
      </c>
    </row>
    <row r="64" spans="1:5" x14ac:dyDescent="0.25">
      <c r="A64">
        <v>62</v>
      </c>
      <c r="B64">
        <v>33693.020669439502</v>
      </c>
      <c r="C64">
        <v>10107.906200831851</v>
      </c>
      <c r="D64">
        <v>6738.6041338879013</v>
      </c>
      <c r="E64">
        <f>base_20200326_sc__dispositions[[#This Row],[hospitalized]]-B63</f>
        <v>222.32457547947706</v>
      </c>
    </row>
    <row r="65" spans="1:5" x14ac:dyDescent="0.25">
      <c r="A65">
        <v>63</v>
      </c>
      <c r="B65">
        <v>33900.271014518476</v>
      </c>
      <c r="C65">
        <v>10170.081304355541</v>
      </c>
      <c r="D65">
        <v>6780.0542029036942</v>
      </c>
      <c r="E65">
        <f>base_20200326_sc__dispositions[[#This Row],[hospitalized]]-B64</f>
        <v>207.25034507897362</v>
      </c>
    </row>
    <row r="66" spans="1:5" x14ac:dyDescent="0.25">
      <c r="A66">
        <v>64</v>
      </c>
      <c r="B66">
        <v>34093.502665446125</v>
      </c>
      <c r="C66">
        <v>10228.050799633835</v>
      </c>
      <c r="D66">
        <v>6818.7005330892234</v>
      </c>
      <c r="E66">
        <f>base_20200326_sc__dispositions[[#This Row],[hospitalized]]-B65</f>
        <v>193.23165092764975</v>
      </c>
    </row>
    <row r="67" spans="1:5" x14ac:dyDescent="0.25">
      <c r="A67">
        <v>65</v>
      </c>
      <c r="B67">
        <v>34273.704253751086</v>
      </c>
      <c r="C67">
        <v>10282.111276125324</v>
      </c>
      <c r="D67">
        <v>6854.7408507502178</v>
      </c>
      <c r="E67">
        <f>base_20200326_sc__dispositions[[#This Row],[hospitalized]]-B66</f>
        <v>180.20158830496075</v>
      </c>
    </row>
    <row r="68" spans="1:5" x14ac:dyDescent="0.25">
      <c r="A68">
        <v>66</v>
      </c>
      <c r="B68">
        <v>34441.799270355179</v>
      </c>
      <c r="C68">
        <v>10332.539781106554</v>
      </c>
      <c r="D68">
        <v>6888.3598540710373</v>
      </c>
      <c r="E68">
        <f>base_20200326_sc__dispositions[[#This Row],[hospitalized]]-B67</f>
        <v>168.09501660409296</v>
      </c>
    </row>
    <row r="69" spans="1:5" x14ac:dyDescent="0.25">
      <c r="A69">
        <v>67</v>
      </c>
      <c r="B69">
        <v>34598.648440920435</v>
      </c>
      <c r="C69">
        <v>10379.594532276127</v>
      </c>
      <c r="D69">
        <v>6919.7296881840857</v>
      </c>
      <c r="E69">
        <f>base_20200326_sc__dispositions[[#This Row],[hospitalized]]-B68</f>
        <v>156.84917056525592</v>
      </c>
    </row>
    <row r="70" spans="1:5" x14ac:dyDescent="0.25">
      <c r="A70">
        <v>68</v>
      </c>
      <c r="B70">
        <v>34745.052522727863</v>
      </c>
      <c r="C70">
        <v>10423.515756818359</v>
      </c>
      <c r="D70">
        <v>6949.010504545573</v>
      </c>
      <c r="E70">
        <f>base_20200326_sc__dispositions[[#This Row],[hospitalized]]-B69</f>
        <v>146.40408180742816</v>
      </c>
    </row>
    <row r="71" spans="1:5" x14ac:dyDescent="0.25">
      <c r="A71">
        <v>69</v>
      </c>
      <c r="B71">
        <v>34881.755370824205</v>
      </c>
      <c r="C71">
        <v>10464.52661124726</v>
      </c>
      <c r="D71">
        <v>6976.3510741648406</v>
      </c>
      <c r="E71">
        <f>base_20200326_sc__dispositions[[#This Row],[hospitalized]]-B70</f>
        <v>136.70284809634177</v>
      </c>
    </row>
    <row r="72" spans="1:5" x14ac:dyDescent="0.25">
      <c r="A72">
        <v>70</v>
      </c>
      <c r="B72">
        <v>35009.447153164198</v>
      </c>
      <c r="C72">
        <v>10502.834145949257</v>
      </c>
      <c r="D72">
        <v>7001.8894306328393</v>
      </c>
      <c r="E72">
        <f>base_20200326_sc__dispositions[[#This Row],[hospitalized]]-B71</f>
        <v>127.69178233999264</v>
      </c>
    </row>
    <row r="73" spans="1:5" x14ac:dyDescent="0.25">
      <c r="A73">
        <v>71</v>
      </c>
      <c r="B73">
        <v>35128.767621382074</v>
      </c>
      <c r="C73">
        <v>10538.630286414622</v>
      </c>
      <c r="D73">
        <v>7025.7535242764152</v>
      </c>
      <c r="E73">
        <f>base_20200326_sc__dispositions[[#This Row],[hospitalized]]-B72</f>
        <v>119.32046821787662</v>
      </c>
    </row>
    <row r="74" spans="1:5" x14ac:dyDescent="0.25">
      <c r="A74">
        <v>72</v>
      </c>
      <c r="B74">
        <v>35240.309366132766</v>
      </c>
      <c r="C74">
        <v>10572.092809839827</v>
      </c>
      <c r="D74">
        <v>7048.0618732265521</v>
      </c>
      <c r="E74">
        <f>base_20200326_sc__dispositions[[#This Row],[hospitalized]]-B73</f>
        <v>111.54174475069158</v>
      </c>
    </row>
    <row r="75" spans="1:5" x14ac:dyDescent="0.25">
      <c r="A75">
        <v>73</v>
      </c>
      <c r="B75">
        <v>35344.621004198401</v>
      </c>
      <c r="C75">
        <v>10603.386301259519</v>
      </c>
      <c r="D75">
        <v>7068.9242008396814</v>
      </c>
      <c r="E75">
        <f>base_20200326_sc__dispositions[[#This Row],[hospitalized]]-B74</f>
        <v>104.31163806563563</v>
      </c>
    </row>
    <row r="76" spans="1:5" x14ac:dyDescent="0.25">
      <c r="A76">
        <v>74</v>
      </c>
      <c r="B76">
        <v>35442.210259308951</v>
      </c>
      <c r="C76">
        <v>10632.663077792684</v>
      </c>
      <c r="D76">
        <v>7088.4420518617908</v>
      </c>
      <c r="E76">
        <f>base_20200326_sc__dispositions[[#This Row],[hospitalized]]-B75</f>
        <v>97.589255110549857</v>
      </c>
    </row>
    <row r="77" spans="1:5" x14ac:dyDescent="0.25">
      <c r="A77">
        <v>75</v>
      </c>
      <c r="B77">
        <v>35533.546910402307</v>
      </c>
      <c r="C77">
        <v>10660.064073120691</v>
      </c>
      <c r="D77">
        <v>7106.7093820804612</v>
      </c>
      <c r="E77">
        <f>base_20200326_sc__dispositions[[#This Row],[hospitalized]]-B76</f>
        <v>91.336651093355613</v>
      </c>
    </row>
    <row r="78" spans="1:5" x14ac:dyDescent="0.25">
      <c r="A78">
        <v>76</v>
      </c>
      <c r="B78">
        <v>35619.065590332524</v>
      </c>
      <c r="C78">
        <v>10685.719677099756</v>
      </c>
      <c r="D78">
        <v>7123.813118066505</v>
      </c>
      <c r="E78">
        <f>base_20200326_sc__dispositions[[#This Row],[hospitalized]]-B77</f>
        <v>85.518679930217331</v>
      </c>
    </row>
    <row r="79" spans="1:5" x14ac:dyDescent="0.25">
      <c r="A79">
        <v>77</v>
      </c>
      <c r="B79">
        <v>35699.168425252945</v>
      </c>
      <c r="C79">
        <v>10709.750527575883</v>
      </c>
      <c r="D79">
        <v>7139.8336850505893</v>
      </c>
      <c r="E79">
        <f>base_20200326_sc__dispositions[[#This Row],[hospitalized]]-B78</f>
        <v>80.102834920420719</v>
      </c>
    </row>
    <row r="80" spans="1:5" x14ac:dyDescent="0.25">
      <c r="A80">
        <v>78</v>
      </c>
      <c r="B80">
        <v>35774.227510429475</v>
      </c>
      <c r="C80">
        <v>10732.268253128841</v>
      </c>
      <c r="D80">
        <v>7154.8455020858946</v>
      </c>
      <c r="E80">
        <f>base_20200326_sc__dispositions[[#This Row],[hospitalized]]-B79</f>
        <v>75.059085176530061</v>
      </c>
    </row>
    <row r="81" spans="1:5" x14ac:dyDescent="0.25">
      <c r="A81">
        <v>79</v>
      </c>
      <c r="B81">
        <v>35844.587222398171</v>
      </c>
      <c r="C81">
        <v>10753.37616671945</v>
      </c>
      <c r="D81">
        <v>7168.9174444796345</v>
      </c>
      <c r="E81">
        <f>base_20200326_sc__dispositions[[#This Row],[hospitalized]]-B80</f>
        <v>70.359711968696502</v>
      </c>
    </row>
    <row r="82" spans="1:5" x14ac:dyDescent="0.25">
      <c r="A82">
        <v>80</v>
      </c>
      <c r="B82">
        <v>35910.56637044251</v>
      </c>
      <c r="C82">
        <v>10773.169911132753</v>
      </c>
      <c r="D82">
        <v>7182.1132740885023</v>
      </c>
      <c r="E82">
        <f>base_20200326_sc__dispositions[[#This Row],[hospitalized]]-B81</f>
        <v>65.979148044338217</v>
      </c>
    </row>
    <row r="83" spans="1:5" x14ac:dyDescent="0.25">
      <c r="A83">
        <v>81</v>
      </c>
      <c r="B83">
        <v>35972.460192553292</v>
      </c>
      <c r="C83">
        <v>10791.738057765986</v>
      </c>
      <c r="D83">
        <v>7194.4920385106589</v>
      </c>
      <c r="E83">
        <f>base_20200326_sc__dispositions[[#This Row],[hospitalized]]-B82</f>
        <v>61.893822110781912</v>
      </c>
    </row>
    <row r="84" spans="1:5" x14ac:dyDescent="0.25">
      <c r="A84">
        <v>82</v>
      </c>
      <c r="B84">
        <v>36030.542202537195</v>
      </c>
      <c r="C84">
        <v>10809.16266076116</v>
      </c>
      <c r="D84">
        <v>7206.1084405074389</v>
      </c>
      <c r="E84">
        <f>base_20200326_sc__dispositions[[#This Row],[hospitalized]]-B83</f>
        <v>58.082009983903845</v>
      </c>
    </row>
    <row r="85" spans="1:5" x14ac:dyDescent="0.25">
      <c r="A85">
        <v>83</v>
      </c>
      <c r="B85">
        <v>36085.065895908585</v>
      </c>
      <c r="C85">
        <v>10825.519768772574</v>
      </c>
      <c r="D85">
        <v>7217.0131791817175</v>
      </c>
      <c r="E85">
        <f>base_20200326_sc__dispositions[[#This Row],[hospitalized]]-B84</f>
        <v>54.523693371389527</v>
      </c>
    </row>
    <row r="86" spans="1:5" x14ac:dyDescent="0.25">
      <c r="A86">
        <v>84</v>
      </c>
      <c r="B86">
        <v>36136.266322757874</v>
      </c>
      <c r="C86">
        <v>10840.87989682736</v>
      </c>
      <c r="D86">
        <v>7227.2532645515739</v>
      </c>
      <c r="E86">
        <f>base_20200326_sc__dispositions[[#This Row],[hospitalized]]-B85</f>
        <v>51.200426849289215</v>
      </c>
    </row>
    <row r="87" spans="1:5" x14ac:dyDescent="0.25">
      <c r="A87">
        <v>85</v>
      </c>
      <c r="B87">
        <v>36184.36153603845</v>
      </c>
      <c r="C87">
        <v>10855.308460811535</v>
      </c>
      <c r="D87">
        <v>7236.87230720769</v>
      </c>
      <c r="E87">
        <f>base_20200326_sc__dispositions[[#This Row],[hospitalized]]-B86</f>
        <v>48.09521328057599</v>
      </c>
    </row>
    <row r="88" spans="1:5" x14ac:dyDescent="0.25">
      <c r="A88">
        <v>86</v>
      </c>
      <c r="B88">
        <v>36229.553923730928</v>
      </c>
      <c r="C88">
        <v>10868.866177119278</v>
      </c>
      <c r="D88">
        <v>7245.9107847461855</v>
      </c>
      <c r="E88">
        <f>base_20200326_sc__dispositions[[#This Row],[hospitalized]]-B87</f>
        <v>45.192387692477496</v>
      </c>
    </row>
    <row r="89" spans="1:5" x14ac:dyDescent="0.25">
      <c r="A89">
        <v>87</v>
      </c>
      <c r="B89">
        <v>36272.031433191361</v>
      </c>
      <c r="C89">
        <v>10881.609429957409</v>
      </c>
      <c r="D89">
        <v>7254.4062866382719</v>
      </c>
      <c r="E89">
        <f>base_20200326_sc__dispositions[[#This Row],[hospitalized]]-B88</f>
        <v>42.477509460433794</v>
      </c>
    </row>
    <row r="90" spans="1:5" x14ac:dyDescent="0.25">
      <c r="A90">
        <v>88</v>
      </c>
      <c r="B90">
        <v>36311.968695719246</v>
      </c>
      <c r="C90">
        <v>10893.590608715771</v>
      </c>
      <c r="D90">
        <v>7262.3937391438485</v>
      </c>
      <c r="E90">
        <f>base_20200326_sc__dispositions[[#This Row],[hospitalized]]-B89</f>
        <v>39.937262527884741</v>
      </c>
    </row>
    <row r="91" spans="1:5" x14ac:dyDescent="0.25">
      <c r="A91">
        <v>89</v>
      </c>
      <c r="B91">
        <v>36349.528059027842</v>
      </c>
      <c r="C91">
        <v>10904.85841770835</v>
      </c>
      <c r="D91">
        <v>7269.9056118055678</v>
      </c>
      <c r="E91">
        <f>base_20200326_sc__dispositions[[#This Row],[hospitalized]]-B90</f>
        <v>37.559363308595493</v>
      </c>
    </row>
    <row r="92" spans="1:5" x14ac:dyDescent="0.25">
      <c r="A92">
        <v>90</v>
      </c>
      <c r="B92">
        <v>36384.86053489508</v>
      </c>
      <c r="C92">
        <v>10915.458160468525</v>
      </c>
      <c r="D92">
        <v>7276.9721069790157</v>
      </c>
      <c r="E92">
        <f>base_20200326_sc__dispositions[[#This Row],[hospitalized]]-B91</f>
        <v>35.332475867238827</v>
      </c>
    </row>
    <row r="93" spans="1:5" x14ac:dyDescent="0.25">
      <c r="A93">
        <v>91</v>
      </c>
      <c r="B93">
        <v>36418.106668839304</v>
      </c>
      <c r="C93">
        <v>10925.43200065179</v>
      </c>
      <c r="D93">
        <v>7283.6213337678619</v>
      </c>
      <c r="E93">
        <f>base_20200326_sc__dispositions[[#This Row],[hospitalized]]-B92</f>
        <v>33.246133944223402</v>
      </c>
    </row>
    <row r="94" spans="1:5" x14ac:dyDescent="0.25">
      <c r="A94">
        <v>92</v>
      </c>
      <c r="B94">
        <v>36449.397338217197</v>
      </c>
      <c r="C94">
        <v>10934.819201465158</v>
      </c>
      <c r="D94">
        <v>7289.87946764344</v>
      </c>
      <c r="E94">
        <f>base_20200326_sc__dispositions[[#This Row],[hospitalized]]-B93</f>
        <v>31.290669377893209</v>
      </c>
    </row>
    <row r="95" spans="1:5" x14ac:dyDescent="0.25">
      <c r="A95">
        <v>93</v>
      </c>
      <c r="B95">
        <v>36478.854484694712</v>
      </c>
      <c r="C95">
        <v>10943.656345408412</v>
      </c>
      <c r="D95">
        <v>7295.7708969389423</v>
      </c>
      <c r="E95">
        <f>base_20200326_sc__dispositions[[#This Row],[hospitalized]]-B94</f>
        <v>29.45714647751447</v>
      </c>
    </row>
    <row r="96" spans="1:5" x14ac:dyDescent="0.25">
      <c r="A96">
        <v>94</v>
      </c>
      <c r="B96">
        <v>36506.591786603763</v>
      </c>
      <c r="C96">
        <v>10951.977535981128</v>
      </c>
      <c r="D96">
        <v>7301.3183573207525</v>
      </c>
      <c r="E96">
        <f>base_20200326_sc__dispositions[[#This Row],[hospitalized]]-B95</f>
        <v>27.737301909051894</v>
      </c>
    </row>
    <row r="97" spans="1:5" x14ac:dyDescent="0.25">
      <c r="A97">
        <v>95</v>
      </c>
      <c r="B97">
        <v>36532.715276274466</v>
      </c>
      <c r="C97">
        <v>10959.81458288234</v>
      </c>
      <c r="D97">
        <v>7306.5430552548933</v>
      </c>
      <c r="E97">
        <f>base_20200326_sc__dispositions[[#This Row],[hospitalized]]-B96</f>
        <v>26.123489670702838</v>
      </c>
    </row>
    <row r="98" spans="1:5" x14ac:dyDescent="0.25">
      <c r="A98">
        <v>96</v>
      </c>
      <c r="B98">
        <v>36557.323907029364</v>
      </c>
      <c r="C98">
        <v>10967.197172108807</v>
      </c>
      <c r="D98">
        <v>7311.4647814058726</v>
      </c>
      <c r="E98">
        <f>base_20200326_sc__dispositions[[#This Row],[hospitalized]]-B97</f>
        <v>24.608630754897604</v>
      </c>
    </row>
    <row r="99" spans="1:5" x14ac:dyDescent="0.25">
      <c r="A99">
        <v>97</v>
      </c>
      <c r="B99">
        <v>36580.51007414471</v>
      </c>
      <c r="C99">
        <v>10974.15302224341</v>
      </c>
      <c r="D99">
        <v>7316.1020148289417</v>
      </c>
      <c r="E99">
        <f>base_20200326_sc__dispositions[[#This Row],[hospitalized]]-B98</f>
        <v>23.186167115345597</v>
      </c>
    </row>
    <row r="100" spans="1:5" x14ac:dyDescent="0.25">
      <c r="A100">
        <v>98</v>
      </c>
      <c r="B100">
        <v>36602.36009372562</v>
      </c>
      <c r="C100">
        <v>10980.708028117686</v>
      </c>
      <c r="D100">
        <v>7320.4720187451248</v>
      </c>
      <c r="E100">
        <f>base_20200326_sc__dispositions[[#This Row],[hospitalized]]-B99</f>
        <v>21.850019580910157</v>
      </c>
    </row>
    <row r="101" spans="1:5" x14ac:dyDescent="0.25">
      <c r="A101">
        <v>99</v>
      </c>
      <c r="B101">
        <v>36622.954643108482</v>
      </c>
      <c r="C101">
        <v>10986.886392932543</v>
      </c>
      <c r="D101">
        <v>7324.5909286216965</v>
      </c>
      <c r="E101">
        <f>base_20200326_sc__dispositions[[#This Row],[hospitalized]]-B100</f>
        <v>20.594549382862169</v>
      </c>
    </row>
    <row r="102" spans="1:5" x14ac:dyDescent="0.25">
      <c r="A102">
        <v>100</v>
      </c>
      <c r="B102">
        <v>36642.369166093566</v>
      </c>
      <c r="C102">
        <v>10992.710749828067</v>
      </c>
      <c r="D102">
        <v>7328.4738332187117</v>
      </c>
      <c r="E102">
        <f>base_20200326_sc__dispositions[[#This Row],[hospitalized]]-B101</f>
        <v>19.41452298508375</v>
      </c>
    </row>
    <row r="103" spans="1:5" x14ac:dyDescent="0.25">
      <c r="A103">
        <v>101</v>
      </c>
      <c r="B103">
        <v>36660.674246024828</v>
      </c>
      <c r="C103">
        <v>10998.202273807447</v>
      </c>
      <c r="D103">
        <v>7332.1348492049647</v>
      </c>
      <c r="E103">
        <f>base_20200326_sc__dispositions[[#This Row],[hospitalized]]-B102</f>
        <v>18.305079931262298</v>
      </c>
    </row>
    <row r="104" spans="1:5" x14ac:dyDescent="0.25">
      <c r="A104">
        <v>102</v>
      </c>
      <c r="B104">
        <v>36677.935949469618</v>
      </c>
      <c r="C104">
        <v>11003.380784840885</v>
      </c>
      <c r="D104">
        <v>7335.587189893924</v>
      </c>
      <c r="E104">
        <f>base_20200326_sc__dispositions[[#This Row],[hospitalized]]-B103</f>
        <v>17.261703444790328</v>
      </c>
    </row>
    <row r="105" spans="1:5" x14ac:dyDescent="0.25">
      <c r="A105">
        <v>103</v>
      </c>
      <c r="B105">
        <v>36694.216143008714</v>
      </c>
      <c r="C105">
        <v>11008.264842902614</v>
      </c>
      <c r="D105">
        <v>7338.8432286017423</v>
      </c>
      <c r="E105">
        <f>base_20200326_sc__dispositions[[#This Row],[hospitalized]]-B104</f>
        <v>16.280193539096217</v>
      </c>
    </row>
    <row r="106" spans="1:5" x14ac:dyDescent="0.25">
      <c r="A106">
        <v>104</v>
      </c>
      <c r="B106">
        <v>36709.572785424796</v>
      </c>
      <c r="C106">
        <v>11012.871835627437</v>
      </c>
      <c r="D106">
        <v>7341.9145570849578</v>
      </c>
      <c r="E106">
        <f>base_20200326_sc__dispositions[[#This Row],[hospitalized]]-B105</f>
        <v>15.356642416081741</v>
      </c>
    </row>
    <row r="107" spans="1:5" x14ac:dyDescent="0.25">
      <c r="A107">
        <v>105</v>
      </c>
      <c r="B107">
        <v>36724.060197374471</v>
      </c>
      <c r="C107">
        <v>11017.21805921234</v>
      </c>
      <c r="D107">
        <v>7344.812039474893</v>
      </c>
      <c r="E107">
        <f>base_20200326_sc__dispositions[[#This Row],[hospitalized]]-B106</f>
        <v>14.487411949674424</v>
      </c>
    </row>
    <row r="108" spans="1:5" x14ac:dyDescent="0.25">
      <c r="A108">
        <v>106</v>
      </c>
      <c r="B108">
        <v>36737.729310442934</v>
      </c>
      <c r="C108">
        <v>11021.318793132878</v>
      </c>
      <c r="D108">
        <v>7347.5458620885856</v>
      </c>
      <c r="E108">
        <f>base_20200326_sc__dispositions[[#This Row],[hospitalized]]-B107</f>
        <v>13.669113068463048</v>
      </c>
    </row>
    <row r="109" spans="1:5" x14ac:dyDescent="0.25">
      <c r="A109">
        <v>107</v>
      </c>
      <c r="B109">
        <v>36750.62789731162</v>
      </c>
      <c r="C109">
        <v>11025.188369193487</v>
      </c>
      <c r="D109">
        <v>7350.1255794623239</v>
      </c>
      <c r="E109">
        <f>base_20200326_sc__dispositions[[#This Row],[hospitalized]]-B108</f>
        <v>12.898586868686834</v>
      </c>
    </row>
    <row r="110" spans="1:5" x14ac:dyDescent="0.25">
      <c r="A110">
        <v>108</v>
      </c>
      <c r="B110">
        <v>36762.800784614476</v>
      </c>
      <c r="C110">
        <v>11028.840235384341</v>
      </c>
      <c r="D110">
        <v>7352.5601569228947</v>
      </c>
      <c r="E110">
        <f>base_20200326_sc__dispositions[[#This Row],[hospitalized]]-B109</f>
        <v>12.172887302855088</v>
      </c>
    </row>
    <row r="111" spans="1:5" x14ac:dyDescent="0.25">
      <c r="A111">
        <v>109</v>
      </c>
      <c r="B111">
        <v>36774.290049918578</v>
      </c>
      <c r="C111">
        <v>11032.287014975574</v>
      </c>
      <c r="D111">
        <v>7354.8580099837154</v>
      </c>
      <c r="E111">
        <f>base_20200326_sc__dispositions[[#This Row],[hospitalized]]-B110</f>
        <v>11.489265304102446</v>
      </c>
    </row>
    <row r="112" spans="1:5" x14ac:dyDescent="0.25">
      <c r="A112">
        <v>110</v>
      </c>
      <c r="B112">
        <v>36785.135204137005</v>
      </c>
      <c r="C112">
        <v>11035.5405612411</v>
      </c>
      <c r="D112">
        <v>7357.0270408274009</v>
      </c>
      <c r="E112">
        <f>base_20200326_sc__dispositions[[#This Row],[hospitalized]]-B111</f>
        <v>10.845154218426615</v>
      </c>
    </row>
    <row r="113" spans="1:5" x14ac:dyDescent="0.25">
      <c r="A113">
        <v>111</v>
      </c>
      <c r="B113">
        <v>36795.373360565922</v>
      </c>
      <c r="C113">
        <v>11038.612008169777</v>
      </c>
      <c r="D113">
        <v>7359.0746721131845</v>
      </c>
      <c r="E113">
        <f>base_20200326_sc__dispositions[[#This Row],[hospitalized]]-B112</f>
        <v>10.238156428917137</v>
      </c>
    </row>
    <row r="114" spans="1:5" x14ac:dyDescent="0.25">
      <c r="A114">
        <v>112</v>
      </c>
      <c r="B114">
        <v>36805.039391632359</v>
      </c>
      <c r="C114">
        <v>11041.511817489707</v>
      </c>
      <c r="D114">
        <v>7361.0078783264707</v>
      </c>
      <c r="E114">
        <f>base_20200326_sc__dispositions[[#This Row],[hospitalized]]-B113</f>
        <v>9.6660310664374265</v>
      </c>
    </row>
    <row r="115" spans="1:5" x14ac:dyDescent="0.25">
      <c r="A115">
        <v>113</v>
      </c>
      <c r="B115">
        <v>36814.166074343695</v>
      </c>
      <c r="C115">
        <v>11044.249822303105</v>
      </c>
      <c r="D115">
        <v>7362.8332148687377</v>
      </c>
      <c r="E115">
        <f>base_20200326_sc__dispositions[[#This Row],[hospitalized]]-B114</f>
        <v>9.1266827113358886</v>
      </c>
    </row>
    <row r="116" spans="1:5" x14ac:dyDescent="0.25">
      <c r="A116">
        <v>114</v>
      </c>
      <c r="B116">
        <v>36822.784225342606</v>
      </c>
      <c r="C116">
        <v>11046.835267602781</v>
      </c>
      <c r="D116">
        <v>7364.5568450685205</v>
      </c>
      <c r="E116">
        <f>base_20200326_sc__dispositions[[#This Row],[hospitalized]]-B115</f>
        <v>8.6181509989110054</v>
      </c>
    </row>
    <row r="117" spans="1:5" x14ac:dyDescent="0.25">
      <c r="A117">
        <v>115</v>
      </c>
      <c r="B117">
        <v>36830.922826392612</v>
      </c>
      <c r="C117">
        <v>11049.276847917785</v>
      </c>
      <c r="D117">
        <v>7366.1845652785232</v>
      </c>
      <c r="E117">
        <f>base_20200326_sc__dispositions[[#This Row],[hospitalized]]-B116</f>
        <v>8.1386010500064003</v>
      </c>
    </row>
    <row r="118" spans="1:5" x14ac:dyDescent="0.25">
      <c r="A118">
        <v>116</v>
      </c>
      <c r="B118">
        <v>36838.609141047506</v>
      </c>
      <c r="C118">
        <v>11051.582742314251</v>
      </c>
      <c r="D118">
        <v>7367.7218282095009</v>
      </c>
      <c r="E118">
        <f>base_20200326_sc__dispositions[[#This Row],[hospitalized]]-B117</f>
        <v>7.6863146548930672</v>
      </c>
    </row>
    <row r="119" spans="1:5" x14ac:dyDescent="0.25">
      <c r="A119">
        <v>117</v>
      </c>
      <c r="B119">
        <v>36845.868823192846</v>
      </c>
      <c r="C119">
        <v>11053.760646957853</v>
      </c>
      <c r="D119">
        <v>7369.1737646385691</v>
      </c>
      <c r="E119">
        <f>base_20200326_sc__dispositions[[#This Row],[hospitalized]]-B118</f>
        <v>7.2596821453407756</v>
      </c>
    </row>
    <row r="120" spans="1:5" x14ac:dyDescent="0.25">
      <c r="A120">
        <v>118</v>
      </c>
      <c r="B120">
        <v>36852.726018089001</v>
      </c>
      <c r="C120">
        <v>11055.817805426699</v>
      </c>
      <c r="D120">
        <v>7370.5452036177994</v>
      </c>
      <c r="E120">
        <f>base_20200326_sc__dispositions[[#This Row],[hospitalized]]-B119</f>
        <v>6.8571948961543967</v>
      </c>
    </row>
    <row r="121" spans="1:5" x14ac:dyDescent="0.25">
      <c r="A121">
        <v>119</v>
      </c>
      <c r="B121">
        <v>36859.203456490875</v>
      </c>
      <c r="C121">
        <v>11057.761036947262</v>
      </c>
      <c r="D121">
        <v>7371.8406912981754</v>
      </c>
      <c r="E121">
        <f>base_20200326_sc__dispositions[[#This Row],[hospitalized]]-B120</f>
        <v>6.4774384018746787</v>
      </c>
    </row>
    <row r="122" spans="1:5" x14ac:dyDescent="0.25">
      <c r="A122">
        <v>120</v>
      </c>
      <c r="B122">
        <v>36865.322542371301</v>
      </c>
      <c r="C122">
        <v>11059.596762711388</v>
      </c>
      <c r="D122">
        <v>7373.06450847426</v>
      </c>
      <c r="E122">
        <f>base_20200326_sc__dispositions[[#This Row],[hospitalized]]-B121</f>
        <v>6.1190858804257005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B94E4-D17A-4C18-BB3B-91C9A11E6764}">
  <dimension ref="A1:D122"/>
  <sheetViews>
    <sheetView workbookViewId="0">
      <selection activeCell="D18" sqref="D18"/>
    </sheetView>
  </sheetViews>
  <sheetFormatPr defaultRowHeight="15" x14ac:dyDescent="0.25"/>
  <cols>
    <col min="1" max="1" width="6.42578125" bestFit="1" customWidth="1"/>
    <col min="2" max="2" width="14.140625" bestFit="1" customWidth="1"/>
    <col min="3" max="3" width="12" bestFit="1" customWidth="1"/>
    <col min="4" max="4" width="12.42578125" bestFit="1" customWidth="1"/>
  </cols>
  <sheetData>
    <row r="1" spans="1:4" x14ac:dyDescent="0.25">
      <c r="A1" t="s">
        <v>0</v>
      </c>
      <c r="B1" t="s">
        <v>1</v>
      </c>
      <c r="C1" t="s">
        <v>2</v>
      </c>
      <c r="D1" t="s">
        <v>3</v>
      </c>
    </row>
    <row r="2" spans="1:4" x14ac:dyDescent="0.25">
      <c r="A2">
        <v>0</v>
      </c>
    </row>
    <row r="3" spans="1:4" x14ac:dyDescent="0.25">
      <c r="A3">
        <v>1</v>
      </c>
      <c r="B3">
        <v>106.28462656981674</v>
      </c>
      <c r="C3">
        <v>31.885387970945004</v>
      </c>
      <c r="D3">
        <v>21.25692531396335</v>
      </c>
    </row>
    <row r="4" spans="1:4" x14ac:dyDescent="0.25">
      <c r="A4">
        <v>2</v>
      </c>
      <c r="B4">
        <v>117.49555511758217</v>
      </c>
      <c r="C4">
        <v>35.248666535274594</v>
      </c>
      <c r="D4">
        <v>23.499111023516406</v>
      </c>
    </row>
    <row r="5" spans="1:4" x14ac:dyDescent="0.25">
      <c r="A5">
        <v>3</v>
      </c>
      <c r="B5">
        <v>129.79600728004846</v>
      </c>
      <c r="C5">
        <v>38.938802184014634</v>
      </c>
      <c r="D5">
        <v>25.959201456009708</v>
      </c>
    </row>
    <row r="6" spans="1:4" x14ac:dyDescent="0.25">
      <c r="A6">
        <v>4</v>
      </c>
      <c r="B6">
        <v>143.27071565380186</v>
      </c>
      <c r="C6">
        <v>42.981214696140455</v>
      </c>
      <c r="D6">
        <v>28.65414313076036</v>
      </c>
    </row>
    <row r="7" spans="1:4" x14ac:dyDescent="0.25">
      <c r="A7">
        <v>5</v>
      </c>
      <c r="B7">
        <v>158.0061054257983</v>
      </c>
      <c r="C7">
        <v>47.401831627739512</v>
      </c>
      <c r="D7">
        <v>31.601221085159665</v>
      </c>
    </row>
    <row r="8" spans="1:4" x14ac:dyDescent="0.25">
      <c r="A8">
        <v>6</v>
      </c>
      <c r="B8">
        <v>174.08902663790172</v>
      </c>
      <c r="C8">
        <v>52.226707991370461</v>
      </c>
      <c r="D8">
        <v>34.817805327580345</v>
      </c>
    </row>
    <row r="9" spans="1:4" x14ac:dyDescent="0.25">
      <c r="A9">
        <v>7</v>
      </c>
      <c r="B9">
        <v>191.60512997077808</v>
      </c>
      <c r="C9">
        <v>57.481538991233435</v>
      </c>
      <c r="D9">
        <v>38.321025994155605</v>
      </c>
    </row>
    <row r="10" spans="1:4" x14ac:dyDescent="0.25">
      <c r="A10">
        <v>8</v>
      </c>
      <c r="B10">
        <v>210.63683498389332</v>
      </c>
      <c r="C10">
        <v>63.191050495168042</v>
      </c>
      <c r="D10">
        <v>42.127366996778676</v>
      </c>
    </row>
    <row r="11" spans="1:4" x14ac:dyDescent="0.25">
      <c r="A11">
        <v>9</v>
      </c>
      <c r="B11">
        <v>231.26084176664995</v>
      </c>
      <c r="C11">
        <v>69.378252529994938</v>
      </c>
      <c r="D11">
        <v>46.252168353329921</v>
      </c>
    </row>
    <row r="12" spans="1:4" x14ac:dyDescent="0.25">
      <c r="A12">
        <v>10</v>
      </c>
      <c r="B12">
        <v>253.54514298813092</v>
      </c>
      <c r="C12">
        <v>76.06354289643923</v>
      </c>
      <c r="D12">
        <v>50.709028597626173</v>
      </c>
    </row>
    <row r="13" spans="1:4" x14ac:dyDescent="0.25">
      <c r="A13">
        <v>11</v>
      </c>
      <c r="B13">
        <v>277.54550472618394</v>
      </c>
      <c r="C13">
        <v>83.263651417855272</v>
      </c>
      <c r="D13">
        <v>55.509100945236924</v>
      </c>
    </row>
    <row r="14" spans="1:4" x14ac:dyDescent="0.25">
      <c r="A14">
        <v>12</v>
      </c>
      <c r="B14">
        <v>303.30140269742242</v>
      </c>
      <c r="C14">
        <v>90.990420809226521</v>
      </c>
      <c r="D14">
        <v>60.660280539484347</v>
      </c>
    </row>
    <row r="15" spans="1:4" x14ac:dyDescent="0.25">
      <c r="A15">
        <v>13</v>
      </c>
      <c r="B15">
        <v>330.83142711877645</v>
      </c>
      <c r="C15">
        <v>99.249428135632911</v>
      </c>
      <c r="D15">
        <v>66.166285423755312</v>
      </c>
    </row>
    <row r="16" spans="1:4" x14ac:dyDescent="0.25">
      <c r="A16">
        <v>14</v>
      </c>
      <c r="B16">
        <v>360.12820578540686</v>
      </c>
      <c r="C16">
        <v>108.03846173562238</v>
      </c>
      <c r="D16">
        <v>72.025641157081395</v>
      </c>
    </row>
    <row r="17" spans="1:4" x14ac:dyDescent="0.25">
      <c r="A17">
        <v>15</v>
      </c>
      <c r="B17">
        <v>391.1529420207462</v>
      </c>
      <c r="C17">
        <v>117.34588260622354</v>
      </c>
      <c r="D17">
        <v>78.230588404149216</v>
      </c>
    </row>
    <row r="18" spans="1:4" x14ac:dyDescent="0.25">
      <c r="A18">
        <v>16</v>
      </c>
      <c r="B18">
        <v>423.82972214943356</v>
      </c>
      <c r="C18">
        <v>127.14891664483002</v>
      </c>
      <c r="D18">
        <v>84.765944429886645</v>
      </c>
    </row>
    <row r="19" spans="1:4" x14ac:dyDescent="0.25">
      <c r="A19">
        <v>17</v>
      </c>
      <c r="B19">
        <v>458.03981506143282</v>
      </c>
      <c r="C19">
        <v>137.41194451843012</v>
      </c>
      <c r="D19">
        <v>91.607963012286632</v>
      </c>
    </row>
    <row r="20" spans="1:4" x14ac:dyDescent="0.25">
      <c r="A20">
        <v>18</v>
      </c>
      <c r="B20">
        <v>493.61626155837803</v>
      </c>
      <c r="C20">
        <v>148.08487846751336</v>
      </c>
      <c r="D20">
        <v>98.723252311675537</v>
      </c>
    </row>
    <row r="21" spans="1:4" x14ac:dyDescent="0.25">
      <c r="A21">
        <v>19</v>
      </c>
      <c r="B21">
        <v>530.33912856885399</v>
      </c>
      <c r="C21">
        <v>159.10173857065638</v>
      </c>
      <c r="D21">
        <v>106.06782571377107</v>
      </c>
    </row>
    <row r="22" spans="1:4" x14ac:dyDescent="0.25">
      <c r="A22">
        <v>20</v>
      </c>
      <c r="B22">
        <v>567.93187545317687</v>
      </c>
      <c r="C22">
        <v>170.37956263595288</v>
      </c>
      <c r="D22">
        <v>113.58637509063533</v>
      </c>
    </row>
    <row r="23" spans="1:4" x14ac:dyDescent="0.25">
      <c r="A23">
        <v>21</v>
      </c>
      <c r="B23">
        <v>606.05933623055989</v>
      </c>
      <c r="C23">
        <v>181.81780086916751</v>
      </c>
      <c r="D23">
        <v>121.21186724611175</v>
      </c>
    </row>
    <row r="24" spans="1:4" x14ac:dyDescent="0.25">
      <c r="A24">
        <v>22</v>
      </c>
      <c r="B24">
        <v>644.32785000166223</v>
      </c>
      <c r="C24">
        <v>193.29835500049921</v>
      </c>
      <c r="D24">
        <v>128.86557000033258</v>
      </c>
    </row>
    <row r="25" spans="1:4" x14ac:dyDescent="0.25">
      <c r="A25">
        <v>23</v>
      </c>
      <c r="B25">
        <v>682.2880580414776</v>
      </c>
      <c r="C25">
        <v>204.68641741244301</v>
      </c>
      <c r="D25">
        <v>136.45761160829534</v>
      </c>
    </row>
    <row r="26" spans="1:4" x14ac:dyDescent="0.25">
      <c r="A26">
        <v>24</v>
      </c>
      <c r="B26">
        <v>719.44081628975255</v>
      </c>
      <c r="C26">
        <v>215.83224488692576</v>
      </c>
      <c r="D26">
        <v>143.88816325795051</v>
      </c>
    </row>
    <row r="27" spans="1:4" x14ac:dyDescent="0.25">
      <c r="A27">
        <v>25</v>
      </c>
      <c r="B27">
        <v>755.24653548229071</v>
      </c>
      <c r="C27">
        <v>226.5739606446873</v>
      </c>
      <c r="D27">
        <v>151.04930709645828</v>
      </c>
    </row>
    <row r="28" spans="1:4" x14ac:dyDescent="0.25">
      <c r="A28">
        <v>26</v>
      </c>
      <c r="B28">
        <v>789.13805326496913</v>
      </c>
      <c r="C28">
        <v>236.74141597949074</v>
      </c>
      <c r="D28">
        <v>157.8276106529936</v>
      </c>
    </row>
    <row r="29" spans="1:4" x14ac:dyDescent="0.25">
      <c r="A29">
        <v>27</v>
      </c>
      <c r="B29">
        <v>820.53686805024699</v>
      </c>
      <c r="C29">
        <v>246.16106041507373</v>
      </c>
      <c r="D29">
        <v>164.10737361004976</v>
      </c>
    </row>
    <row r="30" spans="1:4" x14ac:dyDescent="0.25">
      <c r="A30">
        <v>28</v>
      </c>
      <c r="B30">
        <v>848.87223993814041</v>
      </c>
      <c r="C30">
        <v>254.66167198144194</v>
      </c>
      <c r="D30">
        <v>169.77444798762781</v>
      </c>
    </row>
    <row r="31" spans="1:4" x14ac:dyDescent="0.25">
      <c r="A31">
        <v>29</v>
      </c>
      <c r="B31">
        <v>873.60231971984831</v>
      </c>
      <c r="C31">
        <v>262.08069591595449</v>
      </c>
      <c r="D31">
        <v>174.72046394396966</v>
      </c>
    </row>
    <row r="32" spans="1:4" x14ac:dyDescent="0.25">
      <c r="A32">
        <v>30</v>
      </c>
      <c r="B32">
        <v>894.2361444872422</v>
      </c>
      <c r="C32">
        <v>268.27084334617302</v>
      </c>
      <c r="D32">
        <v>178.84722889744853</v>
      </c>
    </row>
    <row r="33" spans="1:4" x14ac:dyDescent="0.25">
      <c r="A33">
        <v>31</v>
      </c>
      <c r="B33">
        <v>910.35508643528556</v>
      </c>
      <c r="C33">
        <v>273.10652593058512</v>
      </c>
      <c r="D33">
        <v>182.07101728705675</v>
      </c>
    </row>
    <row r="34" spans="1:4" x14ac:dyDescent="0.25">
      <c r="A34">
        <v>32</v>
      </c>
      <c r="B34">
        <v>921.63220825377357</v>
      </c>
      <c r="C34">
        <v>276.48966247613316</v>
      </c>
      <c r="D34">
        <v>184.32644165075544</v>
      </c>
    </row>
    <row r="35" spans="1:4" x14ac:dyDescent="0.25">
      <c r="A35">
        <v>33</v>
      </c>
      <c r="B35">
        <v>927.84800208891465</v>
      </c>
      <c r="C35">
        <v>278.35440062667385</v>
      </c>
      <c r="D35">
        <v>185.56960041778257</v>
      </c>
    </row>
    <row r="36" spans="1:4" x14ac:dyDescent="0.25">
      <c r="A36">
        <v>34</v>
      </c>
      <c r="B36">
        <v>928.90118774400253</v>
      </c>
      <c r="C36">
        <v>278.67035632319948</v>
      </c>
      <c r="D36">
        <v>185.78023754879996</v>
      </c>
    </row>
    <row r="37" spans="1:4" x14ac:dyDescent="0.25">
      <c r="A37">
        <v>35</v>
      </c>
      <c r="B37">
        <v>924.81361125655167</v>
      </c>
      <c r="C37">
        <v>277.44408337696677</v>
      </c>
      <c r="D37">
        <v>184.96272225131133</v>
      </c>
    </row>
    <row r="38" spans="1:4" x14ac:dyDescent="0.25">
      <c r="A38">
        <v>36</v>
      </c>
      <c r="B38">
        <v>915.72878026961553</v>
      </c>
      <c r="C38">
        <v>274.71863408088484</v>
      </c>
      <c r="D38">
        <v>183.14575605392247</v>
      </c>
    </row>
    <row r="39" spans="1:4" x14ac:dyDescent="0.25">
      <c r="A39">
        <v>37</v>
      </c>
      <c r="B39">
        <v>901.90413639078906</v>
      </c>
      <c r="C39">
        <v>270.57124091723745</v>
      </c>
      <c r="D39">
        <v>180.38082727815845</v>
      </c>
    </row>
    <row r="40" spans="1:4" x14ac:dyDescent="0.25">
      <c r="A40">
        <v>38</v>
      </c>
      <c r="B40">
        <v>883.69772159323838</v>
      </c>
      <c r="C40">
        <v>265.10931647797042</v>
      </c>
      <c r="D40">
        <v>176.73954431864695</v>
      </c>
    </row>
    <row r="41" spans="1:4" x14ac:dyDescent="0.25">
      <c r="A41">
        <v>39</v>
      </c>
      <c r="B41">
        <v>861.5503701750531</v>
      </c>
      <c r="C41">
        <v>258.46511105251648</v>
      </c>
      <c r="D41">
        <v>172.31007403501098</v>
      </c>
    </row>
    <row r="42" spans="1:4" x14ac:dyDescent="0.25">
      <c r="A42">
        <v>40</v>
      </c>
      <c r="B42">
        <v>835.96488870725443</v>
      </c>
      <c r="C42">
        <v>250.78946661217651</v>
      </c>
      <c r="D42">
        <v>167.1929777414507</v>
      </c>
    </row>
    <row r="43" spans="1:4" x14ac:dyDescent="0.25">
      <c r="A43">
        <v>41</v>
      </c>
      <c r="B43">
        <v>807.48383804471814</v>
      </c>
      <c r="C43">
        <v>242.24515141341453</v>
      </c>
      <c r="D43">
        <v>161.49676760894363</v>
      </c>
    </row>
    <row r="44" spans="1:4" x14ac:dyDescent="0.25">
      <c r="A44">
        <v>42</v>
      </c>
      <c r="B44">
        <v>776.66749868801344</v>
      </c>
      <c r="C44">
        <v>233.0002496064044</v>
      </c>
      <c r="D44">
        <v>155.33349973760323</v>
      </c>
    </row>
    <row r="45" spans="1:4" x14ac:dyDescent="0.25">
      <c r="A45">
        <v>43</v>
      </c>
      <c r="B45">
        <v>744.07340721267974</v>
      </c>
      <c r="C45">
        <v>223.22202216380447</v>
      </c>
      <c r="D45">
        <v>148.8146814425354</v>
      </c>
    </row>
    <row r="46" spans="1:4" x14ac:dyDescent="0.25">
      <c r="A46">
        <v>44</v>
      </c>
      <c r="B46">
        <v>710.23854201916765</v>
      </c>
      <c r="C46">
        <v>213.07156260574993</v>
      </c>
      <c r="D46">
        <v>142.04770840383389</v>
      </c>
    </row>
    <row r="47" spans="1:4" x14ac:dyDescent="0.25">
      <c r="A47">
        <v>45</v>
      </c>
      <c r="B47">
        <v>675.66486658067515</v>
      </c>
      <c r="C47">
        <v>202.69945997420109</v>
      </c>
      <c r="D47">
        <v>135.13297331613467</v>
      </c>
    </row>
    <row r="48" spans="1:4" x14ac:dyDescent="0.25">
      <c r="A48">
        <v>46</v>
      </c>
      <c r="B48">
        <v>640.80856219240741</v>
      </c>
      <c r="C48">
        <v>192.2425686577235</v>
      </c>
      <c r="D48">
        <v>128.16171243848112</v>
      </c>
    </row>
    <row r="49" spans="1:4" x14ac:dyDescent="0.25">
      <c r="A49">
        <v>47</v>
      </c>
      <c r="B49">
        <v>606.07294481626013</v>
      </c>
      <c r="C49">
        <v>181.82188344487622</v>
      </c>
      <c r="D49">
        <v>121.21458896325203</v>
      </c>
    </row>
    <row r="50" spans="1:4" x14ac:dyDescent="0.25">
      <c r="A50">
        <v>48</v>
      </c>
      <c r="B50">
        <v>571.80479201090202</v>
      </c>
      <c r="C50">
        <v>171.54143760327133</v>
      </c>
      <c r="D50">
        <v>114.36095840218059</v>
      </c>
    </row>
    <row r="51" spans="1:4" x14ac:dyDescent="0.25">
      <c r="A51">
        <v>49</v>
      </c>
      <c r="B51">
        <v>538.29362013625723</v>
      </c>
      <c r="C51">
        <v>161.48808604087935</v>
      </c>
      <c r="D51">
        <v>107.65872402725108</v>
      </c>
    </row>
    <row r="52" spans="1:4" x14ac:dyDescent="0.25">
      <c r="A52">
        <v>50</v>
      </c>
      <c r="B52">
        <v>505.77334891430291</v>
      </c>
      <c r="C52">
        <v>151.73200467428978</v>
      </c>
      <c r="D52">
        <v>101.15466978286076</v>
      </c>
    </row>
    <row r="53" spans="1:4" x14ac:dyDescent="0.25">
      <c r="A53">
        <v>51</v>
      </c>
      <c r="B53">
        <v>474.42575965095602</v>
      </c>
      <c r="C53">
        <v>142.32772789528462</v>
      </c>
      <c r="D53">
        <v>94.885151930190659</v>
      </c>
    </row>
    <row r="54" spans="1:4" x14ac:dyDescent="0.25">
      <c r="A54">
        <v>52</v>
      </c>
      <c r="B54">
        <v>444.38517877066988</v>
      </c>
      <c r="C54">
        <v>133.3155536312006</v>
      </c>
      <c r="D54">
        <v>88.87703575413434</v>
      </c>
    </row>
    <row r="55" spans="1:4" x14ac:dyDescent="0.25">
      <c r="A55">
        <v>53</v>
      </c>
      <c r="B55">
        <v>415.74388174768319</v>
      </c>
      <c r="C55">
        <v>124.72316452430641</v>
      </c>
      <c r="D55">
        <v>83.148776349537002</v>
      </c>
    </row>
    <row r="56" spans="1:4" x14ac:dyDescent="0.25">
      <c r="A56">
        <v>54</v>
      </c>
      <c r="B56">
        <v>388.55779714494565</v>
      </c>
      <c r="C56">
        <v>116.56733914348479</v>
      </c>
      <c r="D56">
        <v>77.711559428989858</v>
      </c>
    </row>
    <row r="57" spans="1:4" x14ac:dyDescent="0.25">
      <c r="A57">
        <v>55</v>
      </c>
      <c r="B57">
        <v>362.85218236336004</v>
      </c>
      <c r="C57">
        <v>108.85565470900838</v>
      </c>
      <c r="D57">
        <v>72.570436472671645</v>
      </c>
    </row>
    <row r="58" spans="1:4" x14ac:dyDescent="0.25">
      <c r="A58">
        <v>56</v>
      </c>
      <c r="B58">
        <v>338.62703163153856</v>
      </c>
      <c r="C58">
        <v>101.5881094894612</v>
      </c>
      <c r="D58">
        <v>67.725406326308075</v>
      </c>
    </row>
    <row r="59" spans="1:4" x14ac:dyDescent="0.25">
      <c r="A59">
        <v>57</v>
      </c>
      <c r="B59">
        <v>315.86205616382358</v>
      </c>
      <c r="C59">
        <v>94.758616849147074</v>
      </c>
      <c r="D59">
        <v>63.172411232764716</v>
      </c>
    </row>
    <row r="60" spans="1:4" x14ac:dyDescent="0.25">
      <c r="A60">
        <v>58</v>
      </c>
      <c r="B60">
        <v>294.52114284774507</v>
      </c>
      <c r="C60">
        <v>88.356342854323884</v>
      </c>
      <c r="D60">
        <v>58.90422856954865</v>
      </c>
    </row>
    <row r="61" spans="1:4" x14ac:dyDescent="0.25">
      <c r="A61">
        <v>59</v>
      </c>
      <c r="B61">
        <v>274.55625025442714</v>
      </c>
      <c r="C61">
        <v>82.366875076328142</v>
      </c>
      <c r="D61">
        <v>54.911250050885428</v>
      </c>
    </row>
    <row r="62" spans="1:4" x14ac:dyDescent="0.25">
      <c r="A62">
        <v>60</v>
      </c>
      <c r="B62">
        <v>255.91073979337671</v>
      </c>
      <c r="C62">
        <v>76.773221938014103</v>
      </c>
      <c r="D62">
        <v>51.182147958675159</v>
      </c>
    </row>
    <row r="63" spans="1:4" x14ac:dyDescent="0.25">
      <c r="A63">
        <v>61</v>
      </c>
      <c r="B63">
        <v>238.52216702123405</v>
      </c>
      <c r="C63">
        <v>71.556650106369489</v>
      </c>
      <c r="D63">
        <v>47.704433404247538</v>
      </c>
    </row>
    <row r="64" spans="1:4" x14ac:dyDescent="0.25">
      <c r="A64">
        <v>62</v>
      </c>
      <c r="B64">
        <v>222.32457547947706</v>
      </c>
      <c r="C64">
        <v>66.697372643842755</v>
      </c>
      <c r="D64">
        <v>44.464915095895776</v>
      </c>
    </row>
    <row r="65" spans="1:4" x14ac:dyDescent="0.25">
      <c r="A65">
        <v>63</v>
      </c>
      <c r="B65">
        <v>207.25034507897362</v>
      </c>
      <c r="C65">
        <v>62.175103523690268</v>
      </c>
      <c r="D65">
        <v>41.450069015792906</v>
      </c>
    </row>
    <row r="66" spans="1:4" x14ac:dyDescent="0.25">
      <c r="A66">
        <v>64</v>
      </c>
      <c r="B66">
        <v>193.23165092764975</v>
      </c>
      <c r="C66">
        <v>57.969495278293834</v>
      </c>
      <c r="D66">
        <v>38.646330185529223</v>
      </c>
    </row>
    <row r="67" spans="1:4" x14ac:dyDescent="0.25">
      <c r="A67">
        <v>65</v>
      </c>
      <c r="B67">
        <v>180.20158830496075</v>
      </c>
      <c r="C67">
        <v>54.06047649148968</v>
      </c>
      <c r="D67">
        <v>36.040317660994333</v>
      </c>
    </row>
    <row r="68" spans="1:4" x14ac:dyDescent="0.25">
      <c r="A68">
        <v>66</v>
      </c>
      <c r="B68">
        <v>168.09501660409296</v>
      </c>
      <c r="C68">
        <v>50.428504981229707</v>
      </c>
      <c r="D68">
        <v>33.619003320819502</v>
      </c>
    </row>
    <row r="69" spans="1:4" x14ac:dyDescent="0.25">
      <c r="A69">
        <v>67</v>
      </c>
      <c r="B69">
        <v>156.84917056525592</v>
      </c>
      <c r="C69">
        <v>47.054751169573137</v>
      </c>
      <c r="D69">
        <v>31.369834113048455</v>
      </c>
    </row>
    <row r="70" spans="1:4" x14ac:dyDescent="0.25">
      <c r="A70">
        <v>68</v>
      </c>
      <c r="B70">
        <v>146.40408180742816</v>
      </c>
      <c r="C70">
        <v>43.921224542231357</v>
      </c>
      <c r="D70">
        <v>29.280816361487268</v>
      </c>
    </row>
    <row r="71" spans="1:4" x14ac:dyDescent="0.25">
      <c r="A71">
        <v>69</v>
      </c>
      <c r="B71">
        <v>136.70284809634177</v>
      </c>
      <c r="C71">
        <v>41.010854428901439</v>
      </c>
      <c r="D71">
        <v>27.340569619267626</v>
      </c>
    </row>
    <row r="72" spans="1:4" x14ac:dyDescent="0.25">
      <c r="A72">
        <v>70</v>
      </c>
      <c r="B72">
        <v>127.69178233999264</v>
      </c>
      <c r="C72">
        <v>38.307534701996701</v>
      </c>
      <c r="D72">
        <v>25.53835646799871</v>
      </c>
    </row>
    <row r="73" spans="1:4" x14ac:dyDescent="0.25">
      <c r="A73">
        <v>71</v>
      </c>
      <c r="B73">
        <v>119.32046821787662</v>
      </c>
      <c r="C73">
        <v>35.79614046536517</v>
      </c>
      <c r="D73">
        <v>23.86409364357587</v>
      </c>
    </row>
    <row r="74" spans="1:4" x14ac:dyDescent="0.25">
      <c r="A74">
        <v>72</v>
      </c>
      <c r="B74">
        <v>111.54174475069158</v>
      </c>
      <c r="C74">
        <v>33.462523425205291</v>
      </c>
      <c r="D74">
        <v>22.30834895013686</v>
      </c>
    </row>
    <row r="75" spans="1:4" x14ac:dyDescent="0.25">
      <c r="A75">
        <v>73</v>
      </c>
      <c r="B75">
        <v>104.31163806563563</v>
      </c>
      <c r="C75">
        <v>31.293491419692145</v>
      </c>
      <c r="D75">
        <v>20.86232761312931</v>
      </c>
    </row>
    <row r="76" spans="1:4" x14ac:dyDescent="0.25">
      <c r="A76">
        <v>74</v>
      </c>
      <c r="B76">
        <v>97.589255110549857</v>
      </c>
      <c r="C76">
        <v>29.276776533164593</v>
      </c>
      <c r="D76">
        <v>19.517851022109426</v>
      </c>
    </row>
    <row r="77" spans="1:4" x14ac:dyDescent="0.25">
      <c r="A77">
        <v>75</v>
      </c>
      <c r="B77">
        <v>91.336651093355613</v>
      </c>
      <c r="C77">
        <v>27.400995328007411</v>
      </c>
      <c r="D77">
        <v>18.267330218670395</v>
      </c>
    </row>
    <row r="78" spans="1:4" x14ac:dyDescent="0.25">
      <c r="A78">
        <v>76</v>
      </c>
      <c r="B78">
        <v>85.518679930217331</v>
      </c>
      <c r="C78">
        <v>25.655603979064836</v>
      </c>
      <c r="D78">
        <v>17.10373598604383</v>
      </c>
    </row>
    <row r="79" spans="1:4" x14ac:dyDescent="0.25">
      <c r="A79">
        <v>77</v>
      </c>
      <c r="B79">
        <v>80.102834920420719</v>
      </c>
      <c r="C79">
        <v>24.030850476126943</v>
      </c>
      <c r="D79">
        <v>16.020566984084326</v>
      </c>
    </row>
    <row r="80" spans="1:4" x14ac:dyDescent="0.25">
      <c r="A80">
        <v>78</v>
      </c>
      <c r="B80">
        <v>75.059085176530061</v>
      </c>
      <c r="C80">
        <v>22.517725552957927</v>
      </c>
      <c r="D80">
        <v>15.011817035305285</v>
      </c>
    </row>
    <row r="81" spans="1:4" x14ac:dyDescent="0.25">
      <c r="A81">
        <v>79</v>
      </c>
      <c r="B81">
        <v>70.359711968696502</v>
      </c>
      <c r="C81">
        <v>21.107913590609314</v>
      </c>
      <c r="D81">
        <v>14.071942393739846</v>
      </c>
    </row>
    <row r="82" spans="1:4" x14ac:dyDescent="0.25">
      <c r="A82">
        <v>80</v>
      </c>
      <c r="B82">
        <v>65.979148044338217</v>
      </c>
      <c r="C82">
        <v>19.793744413302193</v>
      </c>
      <c r="D82">
        <v>13.195829608867825</v>
      </c>
    </row>
    <row r="83" spans="1:4" x14ac:dyDescent="0.25">
      <c r="A83">
        <v>81</v>
      </c>
      <c r="B83">
        <v>61.893822110781912</v>
      </c>
      <c r="C83">
        <v>18.568146633233482</v>
      </c>
      <c r="D83">
        <v>12.378764422156564</v>
      </c>
    </row>
    <row r="84" spans="1:4" x14ac:dyDescent="0.25">
      <c r="A84">
        <v>82</v>
      </c>
      <c r="B84">
        <v>58.082009983903845</v>
      </c>
      <c r="C84">
        <v>17.4246029951737</v>
      </c>
      <c r="D84">
        <v>11.616401996780041</v>
      </c>
    </row>
    <row r="85" spans="1:4" x14ac:dyDescent="0.25">
      <c r="A85">
        <v>83</v>
      </c>
      <c r="B85">
        <v>54.523693371389527</v>
      </c>
      <c r="C85">
        <v>16.357108011414311</v>
      </c>
      <c r="D85">
        <v>10.904738674278633</v>
      </c>
    </row>
    <row r="86" spans="1:4" x14ac:dyDescent="0.25">
      <c r="A86">
        <v>84</v>
      </c>
      <c r="B86">
        <v>51.200426849289215</v>
      </c>
      <c r="C86">
        <v>15.360128054786401</v>
      </c>
      <c r="D86">
        <v>10.240085369856388</v>
      </c>
    </row>
    <row r="87" spans="1:4" x14ac:dyDescent="0.25">
      <c r="A87">
        <v>85</v>
      </c>
      <c r="B87">
        <v>48.09521328057599</v>
      </c>
      <c r="C87">
        <v>14.428563984174616</v>
      </c>
      <c r="D87">
        <v>9.6190426561161075</v>
      </c>
    </row>
    <row r="88" spans="1:4" x14ac:dyDescent="0.25">
      <c r="A88">
        <v>86</v>
      </c>
      <c r="B88">
        <v>45.192387692477496</v>
      </c>
      <c r="C88">
        <v>13.557716307743249</v>
      </c>
      <c r="D88">
        <v>9.0384775384954992</v>
      </c>
    </row>
    <row r="89" spans="1:4" x14ac:dyDescent="0.25">
      <c r="A89">
        <v>87</v>
      </c>
      <c r="B89">
        <v>42.477509460433794</v>
      </c>
      <c r="C89">
        <v>12.743252838130502</v>
      </c>
      <c r="D89">
        <v>8.4955018920863949</v>
      </c>
    </row>
    <row r="90" spans="1:4" x14ac:dyDescent="0.25">
      <c r="A90">
        <v>88</v>
      </c>
      <c r="B90">
        <v>39.937262527884741</v>
      </c>
      <c r="C90">
        <v>11.981178758362148</v>
      </c>
      <c r="D90">
        <v>7.9874525055765844</v>
      </c>
    </row>
    <row r="91" spans="1:4" x14ac:dyDescent="0.25">
      <c r="A91">
        <v>89</v>
      </c>
      <c r="B91">
        <v>37.559363308595493</v>
      </c>
      <c r="C91">
        <v>11.267808992579376</v>
      </c>
      <c r="D91">
        <v>7.5118726617192806</v>
      </c>
    </row>
    <row r="92" spans="1:4" x14ac:dyDescent="0.25">
      <c r="A92">
        <v>90</v>
      </c>
      <c r="B92">
        <v>35.332475867238827</v>
      </c>
      <c r="C92">
        <v>10.599742760174195</v>
      </c>
      <c r="D92">
        <v>7.0664951734479473</v>
      </c>
    </row>
    <row r="93" spans="1:4" x14ac:dyDescent="0.25">
      <c r="A93">
        <v>91</v>
      </c>
      <c r="B93">
        <v>33.246133944223402</v>
      </c>
      <c r="C93">
        <v>9.9738401832655654</v>
      </c>
      <c r="D93">
        <v>6.6492267888461356</v>
      </c>
    </row>
    <row r="94" spans="1:4" x14ac:dyDescent="0.25">
      <c r="A94">
        <v>92</v>
      </c>
      <c r="B94">
        <v>31.290669377893209</v>
      </c>
      <c r="C94">
        <v>9.387200813367599</v>
      </c>
      <c r="D94">
        <v>6.2581338755780962</v>
      </c>
    </row>
    <row r="95" spans="1:4" x14ac:dyDescent="0.25">
      <c r="A95">
        <v>93</v>
      </c>
      <c r="B95">
        <v>29.45714647751447</v>
      </c>
      <c r="C95">
        <v>8.8371439432539773</v>
      </c>
      <c r="D95">
        <v>5.8914292955023484</v>
      </c>
    </row>
    <row r="96" spans="1:4" x14ac:dyDescent="0.25">
      <c r="A96">
        <v>94</v>
      </c>
      <c r="B96">
        <v>27.737301909051894</v>
      </c>
      <c r="C96">
        <v>8.3211905727166595</v>
      </c>
      <c r="D96">
        <v>5.5474603818101968</v>
      </c>
    </row>
    <row r="97" spans="1:4" x14ac:dyDescent="0.25">
      <c r="A97">
        <v>95</v>
      </c>
      <c r="B97">
        <v>26.123489670702838</v>
      </c>
      <c r="C97">
        <v>7.8370469012115791</v>
      </c>
      <c r="D97">
        <v>5.2246979341407496</v>
      </c>
    </row>
    <row r="98" spans="1:4" x14ac:dyDescent="0.25">
      <c r="A98">
        <v>96</v>
      </c>
      <c r="B98">
        <v>24.608630754897604</v>
      </c>
      <c r="C98">
        <v>7.3825892264667345</v>
      </c>
      <c r="D98">
        <v>4.9217261509793389</v>
      </c>
    </row>
    <row r="99" spans="1:4" x14ac:dyDescent="0.25">
      <c r="A99">
        <v>97</v>
      </c>
      <c r="B99">
        <v>23.186167115345597</v>
      </c>
      <c r="C99">
        <v>6.9558501346036792</v>
      </c>
      <c r="D99">
        <v>4.6372334230691195</v>
      </c>
    </row>
    <row r="100" spans="1:4" x14ac:dyDescent="0.25">
      <c r="A100">
        <v>98</v>
      </c>
      <c r="B100">
        <v>21.850019580910157</v>
      </c>
      <c r="C100">
        <v>6.5550058742755937</v>
      </c>
      <c r="D100">
        <v>4.3700039161831228</v>
      </c>
    </row>
    <row r="101" spans="1:4" x14ac:dyDescent="0.25">
      <c r="A101">
        <v>99</v>
      </c>
      <c r="B101">
        <v>20.594549382862169</v>
      </c>
      <c r="C101">
        <v>6.1783648148575594</v>
      </c>
      <c r="D101">
        <v>4.1189098765717063</v>
      </c>
    </row>
    <row r="102" spans="1:4" x14ac:dyDescent="0.25">
      <c r="A102">
        <v>100</v>
      </c>
      <c r="B102">
        <v>19.41452298508375</v>
      </c>
      <c r="C102">
        <v>5.8243568955240335</v>
      </c>
      <c r="D102">
        <v>3.8829045970151128</v>
      </c>
    </row>
    <row r="103" spans="1:4" x14ac:dyDescent="0.25">
      <c r="A103">
        <v>101</v>
      </c>
      <c r="B103">
        <v>18.305079931262298</v>
      </c>
      <c r="C103">
        <v>5.4915239793790533</v>
      </c>
      <c r="D103">
        <v>3.6610159862530054</v>
      </c>
    </row>
    <row r="104" spans="1:4" x14ac:dyDescent="0.25">
      <c r="A104">
        <v>102</v>
      </c>
      <c r="B104">
        <v>17.261703444790328</v>
      </c>
      <c r="C104">
        <v>5.1785110334385536</v>
      </c>
      <c r="D104">
        <v>3.4523406889593389</v>
      </c>
    </row>
    <row r="105" spans="1:4" x14ac:dyDescent="0.25">
      <c r="A105">
        <v>103</v>
      </c>
      <c r="B105">
        <v>16.280193539096217</v>
      </c>
      <c r="C105">
        <v>4.8840580617288651</v>
      </c>
      <c r="D105">
        <v>3.2560387078183339</v>
      </c>
    </row>
    <row r="106" spans="1:4" x14ac:dyDescent="0.25">
      <c r="A106">
        <v>104</v>
      </c>
      <c r="B106">
        <v>15.356642416081741</v>
      </c>
      <c r="C106">
        <v>4.6069927248227032</v>
      </c>
      <c r="D106">
        <v>3.0713284832154386</v>
      </c>
    </row>
    <row r="107" spans="1:4" x14ac:dyDescent="0.25">
      <c r="A107">
        <v>105</v>
      </c>
      <c r="B107">
        <v>14.487411949674424</v>
      </c>
      <c r="C107">
        <v>4.3462235849037825</v>
      </c>
      <c r="D107">
        <v>2.8974823899352486</v>
      </c>
    </row>
    <row r="108" spans="1:4" x14ac:dyDescent="0.25">
      <c r="A108">
        <v>106</v>
      </c>
      <c r="B108">
        <v>13.669113068455772</v>
      </c>
      <c r="C108">
        <v>4.1007339205370954</v>
      </c>
      <c r="D108">
        <v>2.7338226136926096</v>
      </c>
    </row>
    <row r="109" spans="1:4" x14ac:dyDescent="0.25">
      <c r="A109">
        <v>107</v>
      </c>
      <c r="B109">
        <v>12.89858686869411</v>
      </c>
      <c r="C109">
        <v>3.8695760606096883</v>
      </c>
      <c r="D109">
        <v>2.5797173737382764</v>
      </c>
    </row>
    <row r="110" spans="1:4" x14ac:dyDescent="0.25">
      <c r="A110">
        <v>108</v>
      </c>
      <c r="B110">
        <v>12.172887302855088</v>
      </c>
      <c r="C110">
        <v>3.6518661908539798</v>
      </c>
      <c r="D110">
        <v>2.4345774605708357</v>
      </c>
    </row>
    <row r="111" spans="1:4" x14ac:dyDescent="0.25">
      <c r="A111">
        <v>109</v>
      </c>
      <c r="B111">
        <v>11.489265304102446</v>
      </c>
      <c r="C111">
        <v>3.4467795912332804</v>
      </c>
      <c r="D111">
        <v>2.2978530608206711</v>
      </c>
    </row>
    <row r="112" spans="1:4" x14ac:dyDescent="0.25">
      <c r="A112">
        <v>110</v>
      </c>
      <c r="B112">
        <v>10.845154218426615</v>
      </c>
      <c r="C112">
        <v>3.253546265525074</v>
      </c>
      <c r="D112">
        <v>2.1690308436855048</v>
      </c>
    </row>
    <row r="113" spans="1:4" x14ac:dyDescent="0.25">
      <c r="A113">
        <v>111</v>
      </c>
      <c r="B113">
        <v>10.238156428917137</v>
      </c>
      <c r="C113">
        <v>3.0714469286776875</v>
      </c>
      <c r="D113">
        <v>2.0476312857836092</v>
      </c>
    </row>
    <row r="114" spans="1:4" x14ac:dyDescent="0.25">
      <c r="A114">
        <v>112</v>
      </c>
      <c r="B114">
        <v>9.6660310664374265</v>
      </c>
      <c r="C114">
        <v>2.8998093199297728</v>
      </c>
      <c r="D114">
        <v>1.933206213286212</v>
      </c>
    </row>
    <row r="115" spans="1:4" x14ac:dyDescent="0.25">
      <c r="A115">
        <v>113</v>
      </c>
      <c r="B115">
        <v>9.1266827113358886</v>
      </c>
      <c r="C115">
        <v>2.73800481339822</v>
      </c>
      <c r="D115">
        <v>1.8253365422669958</v>
      </c>
    </row>
    <row r="116" spans="1:4" x14ac:dyDescent="0.25">
      <c r="A116">
        <v>114</v>
      </c>
      <c r="B116">
        <v>8.6181509989110054</v>
      </c>
      <c r="C116">
        <v>2.5854452996754844</v>
      </c>
      <c r="D116">
        <v>1.7236301997827468</v>
      </c>
    </row>
    <row r="117" spans="1:4" x14ac:dyDescent="0.25">
      <c r="A117">
        <v>115</v>
      </c>
      <c r="B117">
        <v>8.1386010500064003</v>
      </c>
      <c r="C117">
        <v>2.4415803150041029</v>
      </c>
      <c r="D117">
        <v>1.6277202100027353</v>
      </c>
    </row>
    <row r="118" spans="1:4" x14ac:dyDescent="0.25">
      <c r="A118">
        <v>116</v>
      </c>
      <c r="B118">
        <v>7.6863146548930672</v>
      </c>
      <c r="C118">
        <v>2.3058943964661012</v>
      </c>
      <c r="D118">
        <v>1.5372629309777039</v>
      </c>
    </row>
    <row r="119" spans="1:4" x14ac:dyDescent="0.25">
      <c r="A119">
        <v>117</v>
      </c>
      <c r="B119">
        <v>7.2596821453407756</v>
      </c>
      <c r="C119">
        <v>2.1779046436022327</v>
      </c>
      <c r="D119">
        <v>1.4519364290681551</v>
      </c>
    </row>
    <row r="120" spans="1:4" x14ac:dyDescent="0.25">
      <c r="A120">
        <v>118</v>
      </c>
      <c r="B120">
        <v>6.8571948961543967</v>
      </c>
      <c r="C120">
        <v>2.0571584688459552</v>
      </c>
      <c r="D120">
        <v>1.3714389792303336</v>
      </c>
    </row>
    <row r="121" spans="1:4" x14ac:dyDescent="0.25">
      <c r="A121">
        <v>119</v>
      </c>
      <c r="B121">
        <v>6.4774384018746787</v>
      </c>
      <c r="C121">
        <v>1.9432315205631312</v>
      </c>
      <c r="D121">
        <v>1.2954876803760271</v>
      </c>
    </row>
    <row r="122" spans="1:4" x14ac:dyDescent="0.25">
      <c r="A122">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936EC-DEFA-46C5-AE74-BD70628BFB04}">
  <dimension ref="A1:D122"/>
  <sheetViews>
    <sheetView workbookViewId="0">
      <selection sqref="A1:B20"/>
    </sheetView>
  </sheetViews>
  <sheetFormatPr defaultRowHeight="15" x14ac:dyDescent="0.25"/>
  <cols>
    <col min="1" max="1" width="6.42578125" bestFit="1" customWidth="1"/>
    <col min="2" max="2" width="14.140625" bestFit="1" customWidth="1"/>
    <col min="3" max="3" width="5.85546875" bestFit="1" customWidth="1"/>
    <col min="4" max="4" width="12.42578125" bestFit="1" customWidth="1"/>
  </cols>
  <sheetData>
    <row r="1" spans="1:4" x14ac:dyDescent="0.25">
      <c r="A1" t="s">
        <v>0</v>
      </c>
      <c r="B1" t="s">
        <v>1</v>
      </c>
      <c r="C1" t="s">
        <v>2</v>
      </c>
      <c r="D1" t="s">
        <v>3</v>
      </c>
    </row>
    <row r="2" spans="1:4" x14ac:dyDescent="0.25">
      <c r="A2">
        <v>0</v>
      </c>
    </row>
    <row r="3" spans="1:4" x14ac:dyDescent="0.25">
      <c r="A3">
        <v>1</v>
      </c>
      <c r="B3">
        <v>107</v>
      </c>
      <c r="C3">
        <v>32</v>
      </c>
      <c r="D3">
        <v>22</v>
      </c>
    </row>
    <row r="4" spans="1:4" x14ac:dyDescent="0.25">
      <c r="A4">
        <v>2</v>
      </c>
      <c r="B4">
        <v>224</v>
      </c>
      <c r="C4">
        <v>68</v>
      </c>
      <c r="D4">
        <v>45</v>
      </c>
    </row>
    <row r="5" spans="1:4" x14ac:dyDescent="0.25">
      <c r="A5">
        <v>3</v>
      </c>
      <c r="B5">
        <v>354</v>
      </c>
      <c r="C5">
        <v>107</v>
      </c>
      <c r="D5">
        <v>71</v>
      </c>
    </row>
    <row r="6" spans="1:4" x14ac:dyDescent="0.25">
      <c r="A6">
        <v>4</v>
      </c>
      <c r="B6">
        <v>497</v>
      </c>
      <c r="C6">
        <v>150</v>
      </c>
      <c r="D6">
        <v>100</v>
      </c>
    </row>
    <row r="7" spans="1:4" x14ac:dyDescent="0.25">
      <c r="A7">
        <v>5</v>
      </c>
      <c r="B7">
        <v>655</v>
      </c>
      <c r="C7">
        <v>197</v>
      </c>
      <c r="D7">
        <v>131</v>
      </c>
    </row>
    <row r="8" spans="1:4" x14ac:dyDescent="0.25">
      <c r="A8">
        <v>6</v>
      </c>
      <c r="B8">
        <v>829</v>
      </c>
      <c r="C8">
        <v>249</v>
      </c>
      <c r="D8">
        <v>166</v>
      </c>
    </row>
    <row r="9" spans="1:4" x14ac:dyDescent="0.25">
      <c r="A9">
        <v>7</v>
      </c>
      <c r="B9">
        <v>1021</v>
      </c>
      <c r="C9">
        <v>307</v>
      </c>
      <c r="D9">
        <v>205</v>
      </c>
    </row>
    <row r="10" spans="1:4" x14ac:dyDescent="0.25">
      <c r="A10">
        <v>8</v>
      </c>
      <c r="B10">
        <v>1125</v>
      </c>
      <c r="C10">
        <v>370</v>
      </c>
      <c r="D10">
        <v>247</v>
      </c>
    </row>
    <row r="11" spans="1:4" x14ac:dyDescent="0.25">
      <c r="A11">
        <v>9</v>
      </c>
      <c r="B11">
        <v>1239</v>
      </c>
      <c r="C11">
        <v>439</v>
      </c>
      <c r="D11">
        <v>293</v>
      </c>
    </row>
    <row r="12" spans="1:4" x14ac:dyDescent="0.25">
      <c r="A12">
        <v>10</v>
      </c>
      <c r="B12">
        <v>1363</v>
      </c>
      <c r="C12">
        <v>483</v>
      </c>
      <c r="D12">
        <v>344</v>
      </c>
    </row>
    <row r="13" spans="1:4" x14ac:dyDescent="0.25">
      <c r="A13">
        <v>11</v>
      </c>
      <c r="B13">
        <v>1497</v>
      </c>
      <c r="C13">
        <v>531</v>
      </c>
      <c r="D13">
        <v>378</v>
      </c>
    </row>
    <row r="14" spans="1:4" x14ac:dyDescent="0.25">
      <c r="A14">
        <v>12</v>
      </c>
      <c r="B14">
        <v>1642</v>
      </c>
      <c r="C14">
        <v>583</v>
      </c>
      <c r="D14">
        <v>415</v>
      </c>
    </row>
    <row r="15" spans="1:4" x14ac:dyDescent="0.25">
      <c r="A15">
        <v>13</v>
      </c>
      <c r="B15">
        <v>1799</v>
      </c>
      <c r="C15">
        <v>640</v>
      </c>
      <c r="D15">
        <v>455</v>
      </c>
    </row>
    <row r="16" spans="1:4" x14ac:dyDescent="0.25">
      <c r="A16">
        <v>14</v>
      </c>
      <c r="B16">
        <v>1968</v>
      </c>
      <c r="C16">
        <v>700</v>
      </c>
      <c r="D16">
        <v>499</v>
      </c>
    </row>
    <row r="17" spans="1:4" x14ac:dyDescent="0.25">
      <c r="A17">
        <v>15</v>
      </c>
      <c r="B17">
        <v>2148</v>
      </c>
      <c r="C17">
        <v>766</v>
      </c>
      <c r="D17">
        <v>545</v>
      </c>
    </row>
    <row r="18" spans="1:4" x14ac:dyDescent="0.25">
      <c r="A18">
        <v>16</v>
      </c>
      <c r="B18">
        <v>2341</v>
      </c>
      <c r="C18">
        <v>835</v>
      </c>
      <c r="D18">
        <v>595</v>
      </c>
    </row>
    <row r="19" spans="1:4" x14ac:dyDescent="0.25">
      <c r="A19">
        <v>17</v>
      </c>
      <c r="B19">
        <v>2545</v>
      </c>
      <c r="C19">
        <v>909</v>
      </c>
      <c r="D19">
        <v>649</v>
      </c>
    </row>
    <row r="20" spans="1:4" x14ac:dyDescent="0.25">
      <c r="A20">
        <v>18</v>
      </c>
      <c r="B20">
        <v>2761</v>
      </c>
      <c r="C20">
        <v>988</v>
      </c>
      <c r="D20">
        <v>705</v>
      </c>
    </row>
    <row r="21" spans="1:4" x14ac:dyDescent="0.25">
      <c r="A21">
        <v>19</v>
      </c>
      <c r="B21">
        <v>2988</v>
      </c>
      <c r="C21">
        <v>1071</v>
      </c>
      <c r="D21">
        <v>765</v>
      </c>
    </row>
    <row r="22" spans="1:4" x14ac:dyDescent="0.25">
      <c r="A22">
        <v>20</v>
      </c>
      <c r="B22">
        <v>3226</v>
      </c>
      <c r="C22">
        <v>1158</v>
      </c>
      <c r="D22">
        <v>828</v>
      </c>
    </row>
    <row r="23" spans="1:4" x14ac:dyDescent="0.25">
      <c r="A23">
        <v>21</v>
      </c>
      <c r="B23">
        <v>3471</v>
      </c>
      <c r="C23">
        <v>1249</v>
      </c>
      <c r="D23">
        <v>894</v>
      </c>
    </row>
    <row r="24" spans="1:4" x14ac:dyDescent="0.25">
      <c r="A24">
        <v>22</v>
      </c>
      <c r="B24">
        <v>3725</v>
      </c>
      <c r="C24">
        <v>1343</v>
      </c>
      <c r="D24">
        <v>962</v>
      </c>
    </row>
    <row r="25" spans="1:4" x14ac:dyDescent="0.25">
      <c r="A25">
        <v>23</v>
      </c>
      <c r="B25">
        <v>3983</v>
      </c>
      <c r="C25">
        <v>1440</v>
      </c>
      <c r="D25">
        <v>1032</v>
      </c>
    </row>
    <row r="26" spans="1:4" x14ac:dyDescent="0.25">
      <c r="A26">
        <v>24</v>
      </c>
      <c r="B26">
        <v>4245</v>
      </c>
      <c r="C26">
        <v>1538</v>
      </c>
      <c r="D26">
        <v>1104</v>
      </c>
    </row>
    <row r="27" spans="1:4" x14ac:dyDescent="0.25">
      <c r="A27">
        <v>25</v>
      </c>
      <c r="B27">
        <v>4506</v>
      </c>
      <c r="C27">
        <v>1638</v>
      </c>
      <c r="D27">
        <v>1177</v>
      </c>
    </row>
    <row r="28" spans="1:4" x14ac:dyDescent="0.25">
      <c r="A28">
        <v>26</v>
      </c>
      <c r="B28">
        <v>4765</v>
      </c>
      <c r="C28">
        <v>1737</v>
      </c>
      <c r="D28">
        <v>1250</v>
      </c>
    </row>
    <row r="29" spans="1:4" x14ac:dyDescent="0.25">
      <c r="A29">
        <v>27</v>
      </c>
      <c r="B29">
        <v>5018</v>
      </c>
      <c r="C29">
        <v>1835</v>
      </c>
      <c r="D29">
        <v>1322</v>
      </c>
    </row>
    <row r="30" spans="1:4" x14ac:dyDescent="0.25">
      <c r="A30">
        <v>28</v>
      </c>
      <c r="B30">
        <v>5260</v>
      </c>
      <c r="C30">
        <v>1931</v>
      </c>
      <c r="D30">
        <v>1393</v>
      </c>
    </row>
    <row r="31" spans="1:4" x14ac:dyDescent="0.25">
      <c r="A31">
        <v>29</v>
      </c>
      <c r="B31">
        <v>5490</v>
      </c>
      <c r="C31">
        <v>2022</v>
      </c>
      <c r="D31">
        <v>1462</v>
      </c>
    </row>
    <row r="32" spans="1:4" x14ac:dyDescent="0.25">
      <c r="A32">
        <v>30</v>
      </c>
      <c r="B32">
        <v>5702</v>
      </c>
      <c r="C32">
        <v>2109</v>
      </c>
      <c r="D32">
        <v>1527</v>
      </c>
    </row>
    <row r="33" spans="1:4" x14ac:dyDescent="0.25">
      <c r="A33">
        <v>31</v>
      </c>
      <c r="B33">
        <v>5892</v>
      </c>
      <c r="C33">
        <v>2189</v>
      </c>
      <c r="D33">
        <v>1588</v>
      </c>
    </row>
    <row r="34" spans="1:4" x14ac:dyDescent="0.25">
      <c r="A34">
        <v>32</v>
      </c>
      <c r="B34">
        <v>6059</v>
      </c>
      <c r="C34">
        <v>2260</v>
      </c>
      <c r="D34">
        <v>1644</v>
      </c>
    </row>
    <row r="35" spans="1:4" x14ac:dyDescent="0.25">
      <c r="A35">
        <v>33</v>
      </c>
      <c r="B35">
        <v>6198</v>
      </c>
      <c r="C35">
        <v>2323</v>
      </c>
      <c r="D35">
        <v>1693</v>
      </c>
    </row>
    <row r="36" spans="1:4" x14ac:dyDescent="0.25">
      <c r="A36">
        <v>34</v>
      </c>
      <c r="B36">
        <v>6306</v>
      </c>
      <c r="C36">
        <v>2375</v>
      </c>
      <c r="D36">
        <v>1735</v>
      </c>
    </row>
    <row r="37" spans="1:4" x14ac:dyDescent="0.25">
      <c r="A37">
        <v>35</v>
      </c>
      <c r="B37">
        <v>6382</v>
      </c>
      <c r="C37">
        <v>2416</v>
      </c>
      <c r="D37">
        <v>1768</v>
      </c>
    </row>
    <row r="38" spans="1:4" x14ac:dyDescent="0.25">
      <c r="A38">
        <v>36</v>
      </c>
      <c r="B38">
        <v>6424</v>
      </c>
      <c r="C38">
        <v>2444</v>
      </c>
      <c r="D38">
        <v>1794</v>
      </c>
    </row>
    <row r="39" spans="1:4" x14ac:dyDescent="0.25">
      <c r="A39">
        <v>37</v>
      </c>
      <c r="B39">
        <v>6432</v>
      </c>
      <c r="C39">
        <v>2460</v>
      </c>
      <c r="D39">
        <v>1810</v>
      </c>
    </row>
    <row r="40" spans="1:4" x14ac:dyDescent="0.25">
      <c r="A40">
        <v>38</v>
      </c>
      <c r="B40">
        <v>6405</v>
      </c>
      <c r="C40">
        <v>2463</v>
      </c>
      <c r="D40">
        <v>1817</v>
      </c>
    </row>
    <row r="41" spans="1:4" x14ac:dyDescent="0.25">
      <c r="A41">
        <v>39</v>
      </c>
      <c r="B41">
        <v>6345</v>
      </c>
      <c r="C41">
        <v>2453</v>
      </c>
      <c r="D41">
        <v>1815</v>
      </c>
    </row>
    <row r="42" spans="1:4" x14ac:dyDescent="0.25">
      <c r="A42">
        <v>40</v>
      </c>
      <c r="B42">
        <v>6253</v>
      </c>
      <c r="C42">
        <v>2431</v>
      </c>
      <c r="D42">
        <v>1803</v>
      </c>
    </row>
    <row r="43" spans="1:4" x14ac:dyDescent="0.25">
      <c r="A43">
        <v>41</v>
      </c>
      <c r="B43">
        <v>6132</v>
      </c>
      <c r="C43">
        <v>2397</v>
      </c>
      <c r="D43">
        <v>1782</v>
      </c>
    </row>
    <row r="44" spans="1:4" x14ac:dyDescent="0.25">
      <c r="A44">
        <v>42</v>
      </c>
      <c r="B44">
        <v>5983</v>
      </c>
      <c r="C44">
        <v>2352</v>
      </c>
      <c r="D44">
        <v>1753</v>
      </c>
    </row>
    <row r="45" spans="1:4" x14ac:dyDescent="0.25">
      <c r="A45">
        <v>43</v>
      </c>
      <c r="B45">
        <v>5812</v>
      </c>
      <c r="C45">
        <v>2296</v>
      </c>
      <c r="D45">
        <v>1717</v>
      </c>
    </row>
    <row r="46" spans="1:4" x14ac:dyDescent="0.25">
      <c r="A46">
        <v>44</v>
      </c>
      <c r="B46">
        <v>5620</v>
      </c>
      <c r="C46">
        <v>2232</v>
      </c>
      <c r="D46">
        <v>1673</v>
      </c>
    </row>
    <row r="47" spans="1:4" x14ac:dyDescent="0.25">
      <c r="A47">
        <v>45</v>
      </c>
      <c r="B47">
        <v>5412</v>
      </c>
      <c r="C47">
        <v>2160</v>
      </c>
      <c r="D47">
        <v>1623</v>
      </c>
    </row>
    <row r="48" spans="1:4" x14ac:dyDescent="0.25">
      <c r="A48">
        <v>46</v>
      </c>
      <c r="B48">
        <v>5191</v>
      </c>
      <c r="C48">
        <v>2081</v>
      </c>
      <c r="D48">
        <v>1568</v>
      </c>
    </row>
    <row r="49" spans="1:4" x14ac:dyDescent="0.25">
      <c r="A49">
        <v>47</v>
      </c>
      <c r="B49">
        <v>4962</v>
      </c>
      <c r="C49">
        <v>1998</v>
      </c>
      <c r="D49">
        <v>1509</v>
      </c>
    </row>
    <row r="50" spans="1:4" x14ac:dyDescent="0.25">
      <c r="A50">
        <v>48</v>
      </c>
      <c r="B50">
        <v>4726</v>
      </c>
      <c r="C50">
        <v>1911</v>
      </c>
      <c r="D50">
        <v>1447</v>
      </c>
    </row>
    <row r="51" spans="1:4" x14ac:dyDescent="0.25">
      <c r="A51">
        <v>49</v>
      </c>
      <c r="B51">
        <v>4487</v>
      </c>
      <c r="C51">
        <v>1822</v>
      </c>
      <c r="D51">
        <v>1382</v>
      </c>
    </row>
    <row r="52" spans="1:4" x14ac:dyDescent="0.25">
      <c r="A52">
        <v>50</v>
      </c>
      <c r="B52">
        <v>4249</v>
      </c>
      <c r="C52">
        <v>1731</v>
      </c>
      <c r="D52">
        <v>1316</v>
      </c>
    </row>
    <row r="53" spans="1:4" x14ac:dyDescent="0.25">
      <c r="A53">
        <v>51</v>
      </c>
      <c r="B53">
        <v>4013</v>
      </c>
      <c r="C53">
        <v>1641</v>
      </c>
      <c r="D53">
        <v>1249</v>
      </c>
    </row>
    <row r="54" spans="1:4" x14ac:dyDescent="0.25">
      <c r="A54">
        <v>52</v>
      </c>
      <c r="B54">
        <v>3782</v>
      </c>
      <c r="C54">
        <v>1551</v>
      </c>
      <c r="D54">
        <v>1183</v>
      </c>
    </row>
    <row r="55" spans="1:4" x14ac:dyDescent="0.25">
      <c r="A55">
        <v>53</v>
      </c>
      <c r="B55">
        <v>3557</v>
      </c>
      <c r="C55">
        <v>1462</v>
      </c>
      <c r="D55">
        <v>1117</v>
      </c>
    </row>
    <row r="56" spans="1:4" x14ac:dyDescent="0.25">
      <c r="A56">
        <v>54</v>
      </c>
      <c r="B56">
        <v>3339</v>
      </c>
      <c r="C56">
        <v>1376</v>
      </c>
      <c r="D56">
        <v>1053</v>
      </c>
    </row>
    <row r="57" spans="1:4" x14ac:dyDescent="0.25">
      <c r="A57">
        <v>55</v>
      </c>
      <c r="B57">
        <v>3131</v>
      </c>
      <c r="C57">
        <v>1293</v>
      </c>
      <c r="D57">
        <v>990</v>
      </c>
    </row>
    <row r="58" spans="1:4" x14ac:dyDescent="0.25">
      <c r="A58">
        <v>56</v>
      </c>
      <c r="B58">
        <v>2931</v>
      </c>
      <c r="C58">
        <v>1213</v>
      </c>
      <c r="D58">
        <v>930</v>
      </c>
    </row>
    <row r="59" spans="1:4" x14ac:dyDescent="0.25">
      <c r="A59">
        <v>57</v>
      </c>
      <c r="B59">
        <v>2741</v>
      </c>
      <c r="C59">
        <v>1136</v>
      </c>
      <c r="D59">
        <v>872</v>
      </c>
    </row>
    <row r="60" spans="1:4" x14ac:dyDescent="0.25">
      <c r="A60">
        <v>58</v>
      </c>
      <c r="B60">
        <v>2561</v>
      </c>
      <c r="C60">
        <v>1063</v>
      </c>
      <c r="D60">
        <v>816</v>
      </c>
    </row>
    <row r="61" spans="1:4" x14ac:dyDescent="0.25">
      <c r="A61">
        <v>59</v>
      </c>
      <c r="B61">
        <v>2391</v>
      </c>
      <c r="C61">
        <v>993</v>
      </c>
      <c r="D61">
        <v>764</v>
      </c>
    </row>
    <row r="62" spans="1:4" x14ac:dyDescent="0.25">
      <c r="A62">
        <v>60</v>
      </c>
      <c r="B62">
        <v>2231</v>
      </c>
      <c r="C62">
        <v>928</v>
      </c>
      <c r="D62">
        <v>714</v>
      </c>
    </row>
    <row r="63" spans="1:4" x14ac:dyDescent="0.25">
      <c r="A63">
        <v>61</v>
      </c>
      <c r="B63">
        <v>2081</v>
      </c>
      <c r="C63">
        <v>866</v>
      </c>
      <c r="D63">
        <v>666</v>
      </c>
    </row>
    <row r="64" spans="1:4" x14ac:dyDescent="0.25">
      <c r="A64">
        <v>62</v>
      </c>
      <c r="B64">
        <v>1941</v>
      </c>
      <c r="C64">
        <v>808</v>
      </c>
      <c r="D64">
        <v>622</v>
      </c>
    </row>
    <row r="65" spans="1:4" x14ac:dyDescent="0.25">
      <c r="A65">
        <v>63</v>
      </c>
      <c r="B65">
        <v>1809</v>
      </c>
      <c r="C65">
        <v>754</v>
      </c>
      <c r="D65">
        <v>580</v>
      </c>
    </row>
    <row r="66" spans="1:4" x14ac:dyDescent="0.25">
      <c r="A66">
        <v>64</v>
      </c>
      <c r="B66">
        <v>1687</v>
      </c>
      <c r="C66">
        <v>703</v>
      </c>
      <c r="D66">
        <v>541</v>
      </c>
    </row>
    <row r="67" spans="1:4" x14ac:dyDescent="0.25">
      <c r="A67">
        <v>65</v>
      </c>
      <c r="B67">
        <v>1572</v>
      </c>
      <c r="C67">
        <v>655</v>
      </c>
      <c r="D67">
        <v>505</v>
      </c>
    </row>
    <row r="68" spans="1:4" x14ac:dyDescent="0.25">
      <c r="A68">
        <v>66</v>
      </c>
      <c r="B68">
        <v>1466</v>
      </c>
      <c r="C68">
        <v>611</v>
      </c>
      <c r="D68">
        <v>471</v>
      </c>
    </row>
    <row r="69" spans="1:4" x14ac:dyDescent="0.25">
      <c r="A69">
        <v>67</v>
      </c>
      <c r="B69">
        <v>1367</v>
      </c>
      <c r="C69">
        <v>570</v>
      </c>
      <c r="D69">
        <v>439</v>
      </c>
    </row>
    <row r="70" spans="1:4" x14ac:dyDescent="0.25">
      <c r="A70">
        <v>68</v>
      </c>
      <c r="B70">
        <v>1275</v>
      </c>
      <c r="C70">
        <v>531</v>
      </c>
      <c r="D70">
        <v>409</v>
      </c>
    </row>
    <row r="71" spans="1:4" x14ac:dyDescent="0.25">
      <c r="A71">
        <v>69</v>
      </c>
      <c r="B71">
        <v>1189</v>
      </c>
      <c r="C71">
        <v>495</v>
      </c>
      <c r="D71">
        <v>382</v>
      </c>
    </row>
    <row r="72" spans="1:4" x14ac:dyDescent="0.25">
      <c r="A72">
        <v>70</v>
      </c>
      <c r="B72">
        <v>1110</v>
      </c>
      <c r="C72">
        <v>462</v>
      </c>
      <c r="D72">
        <v>356</v>
      </c>
    </row>
    <row r="73" spans="1:4" x14ac:dyDescent="0.25">
      <c r="A73">
        <v>71</v>
      </c>
      <c r="B73">
        <v>1036</v>
      </c>
      <c r="C73">
        <v>431</v>
      </c>
      <c r="D73">
        <v>332</v>
      </c>
    </row>
    <row r="74" spans="1:4" x14ac:dyDescent="0.25">
      <c r="A74">
        <v>72</v>
      </c>
      <c r="B74">
        <v>967</v>
      </c>
      <c r="C74">
        <v>403</v>
      </c>
      <c r="D74">
        <v>310</v>
      </c>
    </row>
    <row r="75" spans="1:4" x14ac:dyDescent="0.25">
      <c r="A75">
        <v>73</v>
      </c>
      <c r="B75">
        <v>903</v>
      </c>
      <c r="C75">
        <v>376</v>
      </c>
      <c r="D75">
        <v>289</v>
      </c>
    </row>
    <row r="76" spans="1:4" x14ac:dyDescent="0.25">
      <c r="A76">
        <v>74</v>
      </c>
      <c r="B76">
        <v>844</v>
      </c>
      <c r="C76">
        <v>351</v>
      </c>
      <c r="D76">
        <v>270</v>
      </c>
    </row>
    <row r="77" spans="1:4" x14ac:dyDescent="0.25">
      <c r="A77">
        <v>75</v>
      </c>
      <c r="B77">
        <v>789</v>
      </c>
      <c r="C77">
        <v>328</v>
      </c>
      <c r="D77">
        <v>252</v>
      </c>
    </row>
    <row r="78" spans="1:4" x14ac:dyDescent="0.25">
      <c r="A78">
        <v>76</v>
      </c>
      <c r="B78">
        <v>738</v>
      </c>
      <c r="C78">
        <v>307</v>
      </c>
      <c r="D78">
        <v>236</v>
      </c>
    </row>
    <row r="79" spans="1:4" x14ac:dyDescent="0.25">
      <c r="A79">
        <v>77</v>
      </c>
      <c r="B79">
        <v>690</v>
      </c>
      <c r="C79">
        <v>287</v>
      </c>
      <c r="D79">
        <v>221</v>
      </c>
    </row>
    <row r="80" spans="1:4" x14ac:dyDescent="0.25">
      <c r="A80">
        <v>78</v>
      </c>
      <c r="B80">
        <v>646</v>
      </c>
      <c r="C80">
        <v>268</v>
      </c>
      <c r="D80">
        <v>206</v>
      </c>
    </row>
    <row r="81" spans="1:4" x14ac:dyDescent="0.25">
      <c r="A81">
        <v>79</v>
      </c>
      <c r="B81">
        <v>605</v>
      </c>
      <c r="C81">
        <v>251</v>
      </c>
      <c r="D81">
        <v>193</v>
      </c>
    </row>
    <row r="82" spans="1:4" x14ac:dyDescent="0.25">
      <c r="A82">
        <v>80</v>
      </c>
      <c r="B82">
        <v>566</v>
      </c>
      <c r="C82">
        <v>235</v>
      </c>
      <c r="D82">
        <v>181</v>
      </c>
    </row>
    <row r="83" spans="1:4" x14ac:dyDescent="0.25">
      <c r="A83">
        <v>81</v>
      </c>
      <c r="B83">
        <v>531</v>
      </c>
      <c r="C83">
        <v>220</v>
      </c>
      <c r="D83">
        <v>169</v>
      </c>
    </row>
    <row r="84" spans="1:4" x14ac:dyDescent="0.25">
      <c r="A84">
        <v>82</v>
      </c>
      <c r="B84">
        <v>497</v>
      </c>
      <c r="C84">
        <v>206</v>
      </c>
      <c r="D84">
        <v>159</v>
      </c>
    </row>
    <row r="85" spans="1:4" x14ac:dyDescent="0.25">
      <c r="A85">
        <v>83</v>
      </c>
      <c r="B85">
        <v>467</v>
      </c>
      <c r="C85">
        <v>193</v>
      </c>
      <c r="D85">
        <v>149</v>
      </c>
    </row>
    <row r="86" spans="1:4" x14ac:dyDescent="0.25">
      <c r="A86">
        <v>84</v>
      </c>
      <c r="B86">
        <v>438</v>
      </c>
      <c r="C86">
        <v>181</v>
      </c>
      <c r="D86">
        <v>139</v>
      </c>
    </row>
    <row r="87" spans="1:4" x14ac:dyDescent="0.25">
      <c r="A87">
        <v>85</v>
      </c>
      <c r="B87">
        <v>411</v>
      </c>
      <c r="C87">
        <v>170</v>
      </c>
      <c r="D87">
        <v>131</v>
      </c>
    </row>
    <row r="88" spans="1:4" x14ac:dyDescent="0.25">
      <c r="A88">
        <v>86</v>
      </c>
      <c r="B88">
        <v>385</v>
      </c>
      <c r="C88">
        <v>160</v>
      </c>
      <c r="D88">
        <v>123</v>
      </c>
    </row>
    <row r="89" spans="1:4" x14ac:dyDescent="0.25">
      <c r="A89">
        <v>87</v>
      </c>
      <c r="B89">
        <v>362</v>
      </c>
      <c r="C89">
        <v>150</v>
      </c>
      <c r="D89">
        <v>115</v>
      </c>
    </row>
    <row r="90" spans="1:4" x14ac:dyDescent="0.25">
      <c r="A90">
        <v>88</v>
      </c>
      <c r="B90">
        <v>340</v>
      </c>
      <c r="C90">
        <v>141</v>
      </c>
      <c r="D90">
        <v>108</v>
      </c>
    </row>
    <row r="91" spans="1:4" x14ac:dyDescent="0.25">
      <c r="A91">
        <v>89</v>
      </c>
      <c r="B91">
        <v>319</v>
      </c>
      <c r="C91">
        <v>132</v>
      </c>
      <c r="D91">
        <v>101</v>
      </c>
    </row>
    <row r="92" spans="1:4" x14ac:dyDescent="0.25">
      <c r="A92">
        <v>90</v>
      </c>
      <c r="B92">
        <v>300</v>
      </c>
      <c r="C92">
        <v>124</v>
      </c>
      <c r="D92">
        <v>95</v>
      </c>
    </row>
    <row r="93" spans="1:4" x14ac:dyDescent="0.25">
      <c r="A93">
        <v>91</v>
      </c>
      <c r="B93">
        <v>282</v>
      </c>
      <c r="C93">
        <v>117</v>
      </c>
      <c r="D93">
        <v>90</v>
      </c>
    </row>
    <row r="94" spans="1:4" x14ac:dyDescent="0.25">
      <c r="A94">
        <v>92</v>
      </c>
      <c r="B94">
        <v>266</v>
      </c>
      <c r="C94">
        <v>110</v>
      </c>
      <c r="D94">
        <v>84</v>
      </c>
    </row>
    <row r="95" spans="1:4" x14ac:dyDescent="0.25">
      <c r="A95">
        <v>93</v>
      </c>
      <c r="B95">
        <v>250</v>
      </c>
      <c r="C95">
        <v>103</v>
      </c>
      <c r="D95">
        <v>79</v>
      </c>
    </row>
    <row r="96" spans="1:4" x14ac:dyDescent="0.25">
      <c r="A96">
        <v>94</v>
      </c>
      <c r="B96">
        <v>235</v>
      </c>
      <c r="C96">
        <v>97</v>
      </c>
      <c r="D96">
        <v>75</v>
      </c>
    </row>
    <row r="97" spans="1:4" x14ac:dyDescent="0.25">
      <c r="A97">
        <v>95</v>
      </c>
      <c r="B97">
        <v>221</v>
      </c>
      <c r="C97">
        <v>91</v>
      </c>
      <c r="D97">
        <v>70</v>
      </c>
    </row>
    <row r="98" spans="1:4" x14ac:dyDescent="0.25">
      <c r="A98">
        <v>96</v>
      </c>
      <c r="B98">
        <v>208</v>
      </c>
      <c r="C98">
        <v>86</v>
      </c>
      <c r="D98">
        <v>66</v>
      </c>
    </row>
    <row r="99" spans="1:4" x14ac:dyDescent="0.25">
      <c r="A99">
        <v>97</v>
      </c>
      <c r="B99">
        <v>196</v>
      </c>
      <c r="C99">
        <v>81</v>
      </c>
      <c r="D99">
        <v>62</v>
      </c>
    </row>
    <row r="100" spans="1:4" x14ac:dyDescent="0.25">
      <c r="A100">
        <v>98</v>
      </c>
      <c r="B100">
        <v>185</v>
      </c>
      <c r="C100">
        <v>76</v>
      </c>
      <c r="D100">
        <v>59</v>
      </c>
    </row>
    <row r="101" spans="1:4" x14ac:dyDescent="0.25">
      <c r="A101">
        <v>99</v>
      </c>
      <c r="B101">
        <v>174</v>
      </c>
      <c r="C101">
        <v>72</v>
      </c>
      <c r="D101">
        <v>55</v>
      </c>
    </row>
    <row r="102" spans="1:4" x14ac:dyDescent="0.25">
      <c r="A102">
        <v>100</v>
      </c>
      <c r="B102">
        <v>164</v>
      </c>
      <c r="C102">
        <v>68</v>
      </c>
      <c r="D102">
        <v>52</v>
      </c>
    </row>
    <row r="103" spans="1:4" x14ac:dyDescent="0.25">
      <c r="A103">
        <v>101</v>
      </c>
      <c r="B103">
        <v>155</v>
      </c>
      <c r="C103">
        <v>64</v>
      </c>
      <c r="D103">
        <v>49</v>
      </c>
    </row>
    <row r="104" spans="1:4" x14ac:dyDescent="0.25">
      <c r="A104">
        <v>102</v>
      </c>
      <c r="B104">
        <v>146</v>
      </c>
      <c r="C104">
        <v>60</v>
      </c>
      <c r="D104">
        <v>46</v>
      </c>
    </row>
    <row r="105" spans="1:4" x14ac:dyDescent="0.25">
      <c r="A105">
        <v>103</v>
      </c>
      <c r="B105">
        <v>137</v>
      </c>
      <c r="C105">
        <v>57</v>
      </c>
      <c r="D105">
        <v>44</v>
      </c>
    </row>
    <row r="106" spans="1:4" x14ac:dyDescent="0.25">
      <c r="A106">
        <v>104</v>
      </c>
      <c r="B106">
        <v>130</v>
      </c>
      <c r="C106">
        <v>54</v>
      </c>
      <c r="D106">
        <v>41</v>
      </c>
    </row>
    <row r="107" spans="1:4" x14ac:dyDescent="0.25">
      <c r="A107">
        <v>105</v>
      </c>
      <c r="B107">
        <v>122</v>
      </c>
      <c r="C107">
        <v>51</v>
      </c>
      <c r="D107">
        <v>39</v>
      </c>
    </row>
    <row r="108" spans="1:4" x14ac:dyDescent="0.25">
      <c r="A108">
        <v>106</v>
      </c>
      <c r="B108">
        <v>115</v>
      </c>
      <c r="C108">
        <v>48</v>
      </c>
      <c r="D108">
        <v>37</v>
      </c>
    </row>
    <row r="109" spans="1:4" x14ac:dyDescent="0.25">
      <c r="A109">
        <v>107</v>
      </c>
      <c r="B109">
        <v>109</v>
      </c>
      <c r="C109">
        <v>45</v>
      </c>
      <c r="D109">
        <v>35</v>
      </c>
    </row>
    <row r="110" spans="1:4" x14ac:dyDescent="0.25">
      <c r="A110">
        <v>108</v>
      </c>
      <c r="B110">
        <v>103</v>
      </c>
      <c r="C110">
        <v>42</v>
      </c>
      <c r="D110">
        <v>33</v>
      </c>
    </row>
    <row r="111" spans="1:4" x14ac:dyDescent="0.25">
      <c r="A111">
        <v>109</v>
      </c>
      <c r="B111">
        <v>97</v>
      </c>
      <c r="C111">
        <v>40</v>
      </c>
      <c r="D111">
        <v>31</v>
      </c>
    </row>
    <row r="112" spans="1:4" x14ac:dyDescent="0.25">
      <c r="A112">
        <v>110</v>
      </c>
      <c r="B112">
        <v>91</v>
      </c>
      <c r="C112">
        <v>38</v>
      </c>
      <c r="D112">
        <v>29</v>
      </c>
    </row>
    <row r="113" spans="1:3" x14ac:dyDescent="0.25">
      <c r="A113">
        <v>111</v>
      </c>
      <c r="B113">
        <v>86</v>
      </c>
      <c r="C113">
        <v>36</v>
      </c>
    </row>
    <row r="114" spans="1:3" x14ac:dyDescent="0.25">
      <c r="A114">
        <v>112</v>
      </c>
      <c r="B114">
        <v>81</v>
      </c>
    </row>
    <row r="115" spans="1:3" x14ac:dyDescent="0.25">
      <c r="A115">
        <v>113</v>
      </c>
      <c r="B115">
        <v>77</v>
      </c>
    </row>
    <row r="116" spans="1:3" x14ac:dyDescent="0.25">
      <c r="A116">
        <v>114</v>
      </c>
    </row>
    <row r="117" spans="1:3" x14ac:dyDescent="0.25">
      <c r="A117">
        <v>115</v>
      </c>
    </row>
    <row r="118" spans="1:3" x14ac:dyDescent="0.25">
      <c r="A118">
        <v>116</v>
      </c>
    </row>
    <row r="119" spans="1:3" x14ac:dyDescent="0.25">
      <c r="A119">
        <v>117</v>
      </c>
    </row>
    <row r="120" spans="1:3" x14ac:dyDescent="0.25">
      <c r="A120">
        <v>118</v>
      </c>
    </row>
    <row r="121" spans="1:3" x14ac:dyDescent="0.25">
      <c r="A121">
        <v>119</v>
      </c>
    </row>
    <row r="122" spans="1:3" x14ac:dyDescent="0.25">
      <c r="A122">
        <v>120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7A16A-B657-4642-8302-2AB74FDBBB98}">
  <dimension ref="A1:D122"/>
  <sheetViews>
    <sheetView workbookViewId="0"/>
  </sheetViews>
  <sheetFormatPr defaultRowHeight="15" x14ac:dyDescent="0.25"/>
  <cols>
    <col min="1" max="1" width="6.42578125" bestFit="1" customWidth="1"/>
    <col min="2" max="2" width="13.42578125" bestFit="1" customWidth="1"/>
    <col min="3" max="3" width="12" bestFit="1" customWidth="1"/>
    <col min="4" max="4" width="12.28515625" bestFit="1" customWidth="1"/>
  </cols>
  <sheetData>
    <row r="1" spans="1:4" x14ac:dyDescent="0.25">
      <c r="A1" t="s">
        <v>0</v>
      </c>
      <c r="B1" t="s">
        <v>27</v>
      </c>
      <c r="C1" t="s">
        <v>28</v>
      </c>
      <c r="D1" t="s">
        <v>29</v>
      </c>
    </row>
    <row r="2" spans="1:4" x14ac:dyDescent="0.25">
      <c r="A2">
        <v>0</v>
      </c>
      <c r="B2">
        <v>5026226</v>
      </c>
      <c r="C2">
        <v>73875</v>
      </c>
      <c r="D2">
        <v>0</v>
      </c>
    </row>
    <row r="3" spans="1:4" x14ac:dyDescent="0.25">
      <c r="A3">
        <v>1</v>
      </c>
      <c r="B3">
        <v>5012940.4216787731</v>
      </c>
      <c r="C3">
        <v>81883.792606941381</v>
      </c>
      <c r="D3">
        <v>5276.7857142857138</v>
      </c>
    </row>
    <row r="4" spans="1:4" x14ac:dyDescent="0.25">
      <c r="A4">
        <v>2</v>
      </c>
      <c r="B4">
        <v>4998253.477289076</v>
      </c>
      <c r="C4">
        <v>90721.894667571891</v>
      </c>
      <c r="D4">
        <v>11125.628043352956</v>
      </c>
    </row>
    <row r="5" spans="1:4" x14ac:dyDescent="0.25">
      <c r="A5">
        <v>3</v>
      </c>
      <c r="B5">
        <v>4982028.9763790686</v>
      </c>
      <c r="C5">
        <v>100466.26024417998</v>
      </c>
      <c r="D5">
        <v>17605.763376750943</v>
      </c>
    </row>
    <row r="6" spans="1:4" x14ac:dyDescent="0.25">
      <c r="A6">
        <v>4</v>
      </c>
      <c r="B6">
        <v>4964120.1369223446</v>
      </c>
      <c r="C6">
        <v>111198.93825489233</v>
      </c>
      <c r="D6">
        <v>24781.924822763805</v>
      </c>
    </row>
    <row r="7" spans="1:4" x14ac:dyDescent="0.25">
      <c r="A7">
        <v>5</v>
      </c>
      <c r="B7">
        <v>4944369.3737441199</v>
      </c>
      <c r="C7">
        <v>123006.92012919624</v>
      </c>
      <c r="D7">
        <v>32724.706126684687</v>
      </c>
    </row>
    <row r="8" spans="1:4" x14ac:dyDescent="0.25">
      <c r="A8">
        <v>6</v>
      </c>
      <c r="B8">
        <v>4922608.2454143818</v>
      </c>
      <c r="C8">
        <v>135981.83987827707</v>
      </c>
      <c r="D8">
        <v>41510.914707341559</v>
      </c>
    </row>
    <row r="9" spans="1:4" x14ac:dyDescent="0.25">
      <c r="A9">
        <v>7</v>
      </c>
      <c r="B9">
        <v>4898657.6041680342</v>
      </c>
      <c r="C9">
        <v>150219.49256189025</v>
      </c>
      <c r="D9">
        <v>51223.903270075636</v>
      </c>
    </row>
    <row r="10" spans="1:4" x14ac:dyDescent="0.25">
      <c r="A10">
        <v>8</v>
      </c>
      <c r="B10">
        <v>4872327.9997950476</v>
      </c>
      <c r="C10">
        <v>165819.13318045621</v>
      </c>
      <c r="D10">
        <v>61953.867024496365</v>
      </c>
    </row>
    <row r="11" spans="1:4" x14ac:dyDescent="0.25">
      <c r="A11">
        <v>9</v>
      </c>
      <c r="B11">
        <v>4843420.3945742166</v>
      </c>
      <c r="C11">
        <v>182882.5146026834</v>
      </c>
      <c r="D11">
        <v>73798.090823100385</v>
      </c>
    </row>
    <row r="12" spans="1:4" x14ac:dyDescent="0.25">
      <c r="A12">
        <v>10</v>
      </c>
      <c r="B12">
        <v>4811727.2517006993</v>
      </c>
      <c r="C12">
        <v>201512.62071886525</v>
      </c>
      <c r="D12">
        <v>86861.127580434899</v>
      </c>
    </row>
    <row r="13" spans="1:4" x14ac:dyDescent="0.25">
      <c r="A13">
        <v>11</v>
      </c>
      <c r="B13">
        <v>4777034.063609927</v>
      </c>
      <c r="C13">
        <v>221812.05018686212</v>
      </c>
      <c r="D13">
        <v>101254.88620321102</v>
      </c>
    </row>
    <row r="14" spans="1:4" x14ac:dyDescent="0.25">
      <c r="A14">
        <v>12</v>
      </c>
      <c r="B14">
        <v>4739121.3882727483</v>
      </c>
      <c r="C14">
        <v>243881.00765354978</v>
      </c>
      <c r="D14">
        <v>117098.60407370114</v>
      </c>
    </row>
    <row r="15" spans="1:4" x14ac:dyDescent="0.25">
      <c r="A15">
        <v>13</v>
      </c>
      <c r="B15">
        <v>4697767.459882902</v>
      </c>
      <c r="C15">
        <v>267814.86406814324</v>
      </c>
      <c r="D15">
        <v>134518.67604895472</v>
      </c>
    </row>
    <row r="16" spans="1:4" x14ac:dyDescent="0.25">
      <c r="A16">
        <v>14</v>
      </c>
      <c r="B16">
        <v>4652751.4341597268</v>
      </c>
      <c r="C16">
        <v>293701.25664359459</v>
      </c>
      <c r="D16">
        <v>153648.30919667927</v>
      </c>
    </row>
    <row r="17" spans="1:4" x14ac:dyDescent="0.25">
      <c r="A17">
        <v>15</v>
      </c>
      <c r="B17">
        <v>4603857.3164071329</v>
      </c>
      <c r="C17">
        <v>321616.71320735972</v>
      </c>
      <c r="D17">
        <v>174626.97038550742</v>
      </c>
    </row>
    <row r="18" spans="1:4" x14ac:dyDescent="0.25">
      <c r="A18">
        <v>16</v>
      </c>
      <c r="B18">
        <v>4550878.6011384539</v>
      </c>
      <c r="C18">
        <v>351622.80610408465</v>
      </c>
      <c r="D18">
        <v>197599.59275746168</v>
      </c>
    </row>
    <row r="19" spans="1:4" x14ac:dyDescent="0.25">
      <c r="A19">
        <v>17</v>
      </c>
      <c r="B19">
        <v>4493623.6242557736</v>
      </c>
      <c r="C19">
        <v>383761.86826504348</v>
      </c>
      <c r="D19">
        <v>222715.50747918195</v>
      </c>
    </row>
    <row r="20" spans="1:4" x14ac:dyDescent="0.25">
      <c r="A20">
        <v>18</v>
      </c>
      <c r="B20">
        <v>4431921.5915609775</v>
      </c>
      <c r="C20">
        <v>418052.3389409089</v>
      </c>
      <c r="D20">
        <v>250127.06949811368</v>
      </c>
    </row>
    <row r="21" spans="1:4" x14ac:dyDescent="0.25">
      <c r="A21">
        <v>19</v>
      </c>
      <c r="B21">
        <v>4365629.2004898703</v>
      </c>
      <c r="C21">
        <v>454483.84865909372</v>
      </c>
      <c r="D21">
        <v>279987.95085103577</v>
      </c>
    </row>
    <row r="22" spans="1:4" x14ac:dyDescent="0.25">
      <c r="A22">
        <v>20</v>
      </c>
      <c r="B22">
        <v>4294637.7160582235</v>
      </c>
      <c r="C22">
        <v>493012.20104366273</v>
      </c>
      <c r="D22">
        <v>312451.08289811388</v>
      </c>
    </row>
    <row r="23" spans="1:4" x14ac:dyDescent="0.25">
      <c r="A23">
        <v>21</v>
      </c>
      <c r="B23">
        <v>4218880.2990294034</v>
      </c>
      <c r="C23">
        <v>533554.46085507807</v>
      </c>
      <c r="D23">
        <v>347666.24011551833</v>
      </c>
    </row>
    <row r="24" spans="1:4" x14ac:dyDescent="0.25">
      <c r="A24">
        <v>22</v>
      </c>
      <c r="B24">
        <v>4138339.3177791955</v>
      </c>
      <c r="C24">
        <v>575984.40918706614</v>
      </c>
      <c r="D24">
        <v>385777.27303373819</v>
      </c>
    </row>
    <row r="25" spans="1:4" x14ac:dyDescent="0.25">
      <c r="A25">
        <v>23</v>
      </c>
      <c r="B25">
        <v>4053053.310524012</v>
      </c>
      <c r="C25">
        <v>620128.67292888882</v>
      </c>
      <c r="D25">
        <v>426919.01654710015</v>
      </c>
    </row>
    <row r="26" spans="1:4" x14ac:dyDescent="0.25">
      <c r="A26">
        <v>24</v>
      </c>
      <c r="B26">
        <v>3963123.2084877915</v>
      </c>
      <c r="C26">
        <v>665763.86975590175</v>
      </c>
      <c r="D26">
        <v>471213.92175630637</v>
      </c>
    </row>
    <row r="27" spans="1:4" x14ac:dyDescent="0.25">
      <c r="A27">
        <v>25</v>
      </c>
      <c r="B27">
        <v>3868717.3915525065</v>
      </c>
      <c r="C27">
        <v>712615.12456576631</v>
      </c>
      <c r="D27">
        <v>518768.48388172803</v>
      </c>
    </row>
    <row r="28" spans="1:4" x14ac:dyDescent="0.25">
      <c r="A28">
        <v>26</v>
      </c>
      <c r="B28">
        <v>3770075.1348943855</v>
      </c>
      <c r="C28">
        <v>760356.30089776113</v>
      </c>
      <c r="D28">
        <v>569669.56420785422</v>
      </c>
    </row>
    <row r="29" spans="1:4" x14ac:dyDescent="0.25">
      <c r="A29">
        <v>27</v>
      </c>
      <c r="B29">
        <v>3667508.0263881045</v>
      </c>
      <c r="C29">
        <v>808612.24505420204</v>
      </c>
      <c r="D29">
        <v>623980.72855769424</v>
      </c>
    </row>
    <row r="30" spans="1:4" x14ac:dyDescent="0.25">
      <c r="A30">
        <v>28</v>
      </c>
      <c r="B30">
        <v>3561398.996395837</v>
      </c>
      <c r="C30">
        <v>856963.25754259806</v>
      </c>
      <c r="D30">
        <v>681738.74606156582</v>
      </c>
    </row>
    <row r="31" spans="1:4" x14ac:dyDescent="0.25">
      <c r="A31">
        <v>29</v>
      </c>
      <c r="B31">
        <v>3452198.7064308547</v>
      </c>
      <c r="C31">
        <v>904951.88625453645</v>
      </c>
      <c r="D31">
        <v>742950.40731460846</v>
      </c>
    </row>
    <row r="32" spans="1:4" x14ac:dyDescent="0.25">
      <c r="A32">
        <v>30</v>
      </c>
      <c r="B32">
        <v>3340419.1883699493</v>
      </c>
      <c r="C32">
        <v>952091.98386868904</v>
      </c>
      <c r="D32">
        <v>807589.82776136103</v>
      </c>
    </row>
    <row r="33" spans="1:4" x14ac:dyDescent="0.25">
      <c r="A33">
        <v>31</v>
      </c>
      <c r="B33">
        <v>3226624.8025655388</v>
      </c>
      <c r="C33">
        <v>997879.79939676484</v>
      </c>
      <c r="D33">
        <v>875596.39803769591</v>
      </c>
    </row>
    <row r="34" spans="1:4" x14ac:dyDescent="0.25">
      <c r="A34">
        <v>32</v>
      </c>
      <c r="B34">
        <v>3111420.7765338179</v>
      </c>
      <c r="C34">
        <v>1041806.6969001461</v>
      </c>
      <c r="D34">
        <v>946873.52656603651</v>
      </c>
    </row>
    <row r="35" spans="1:4" x14ac:dyDescent="0.25">
      <c r="A35">
        <v>33</v>
      </c>
      <c r="B35">
        <v>2995439.776272703</v>
      </c>
      <c r="C35">
        <v>1083372.9330969646</v>
      </c>
      <c r="D35">
        <v>1021288.2906303327</v>
      </c>
    </row>
    <row r="36" spans="1:4" x14ac:dyDescent="0.25">
      <c r="A36">
        <v>34</v>
      </c>
      <c r="B36">
        <v>2879327.1278047035</v>
      </c>
      <c r="C36">
        <v>1122101.8006294665</v>
      </c>
      <c r="D36">
        <v>1098672.0715658301</v>
      </c>
    </row>
    <row r="37" spans="1:4" x14ac:dyDescent="0.25">
      <c r="A37">
        <v>35</v>
      </c>
      <c r="B37">
        <v>2763725.4263976342</v>
      </c>
      <c r="C37">
        <v>1157553.3734201454</v>
      </c>
      <c r="D37">
        <v>1178822.2001822207</v>
      </c>
    </row>
    <row r="38" spans="1:4" x14ac:dyDescent="0.25">
      <c r="A38">
        <v>36</v>
      </c>
      <c r="B38">
        <v>2649259.3288639323</v>
      </c>
      <c r="C38">
        <v>1189337.0871381226</v>
      </c>
      <c r="D38">
        <v>1261504.5839979453</v>
      </c>
    </row>
    <row r="39" spans="1:4" x14ac:dyDescent="0.25">
      <c r="A39">
        <v>37</v>
      </c>
      <c r="B39">
        <v>2536521.311815083</v>
      </c>
      <c r="C39">
        <v>1217122.4551056772</v>
      </c>
      <c r="D39">
        <v>1346457.2330792397</v>
      </c>
    </row>
    <row r="40" spans="1:4" x14ac:dyDescent="0.25">
      <c r="A40">
        <v>38</v>
      </c>
      <c r="B40">
        <v>2426059.0966159282</v>
      </c>
      <c r="C40">
        <v>1240647.352082998</v>
      </c>
      <c r="D40">
        <v>1433394.5513010737</v>
      </c>
    </row>
    <row r="41" spans="1:4" x14ac:dyDescent="0.25">
      <c r="A41">
        <v>39</v>
      </c>
      <c r="B41">
        <v>2318365.3003440467</v>
      </c>
      <c r="C41">
        <v>1259723.4803489512</v>
      </c>
      <c r="D41">
        <v>1522012.2193070021</v>
      </c>
    </row>
    <row r="42" spans="1:4" x14ac:dyDescent="0.25">
      <c r="A42">
        <v>40</v>
      </c>
      <c r="B42">
        <v>2213869.6892556399</v>
      </c>
      <c r="C42">
        <v>1274238.8428410043</v>
      </c>
      <c r="D42">
        <v>1611992.4679033558</v>
      </c>
    </row>
    <row r="43" spans="1:4" x14ac:dyDescent="0.25">
      <c r="A43">
        <v>41</v>
      </c>
      <c r="B43">
        <v>2112934.2095000502</v>
      </c>
      <c r="C43">
        <v>1284157.262393665</v>
      </c>
      <c r="D43">
        <v>1703009.5281062848</v>
      </c>
    </row>
    <row r="44" spans="1:4" x14ac:dyDescent="0.25">
      <c r="A44">
        <v>42</v>
      </c>
      <c r="B44">
        <v>2015850.7721640486</v>
      </c>
      <c r="C44">
        <v>1289515.1809872619</v>
      </c>
      <c r="D44">
        <v>1794735.0468486894</v>
      </c>
    </row>
    <row r="45" spans="1:4" x14ac:dyDescent="0.25">
      <c r="A45">
        <v>43</v>
      </c>
      <c r="B45">
        <v>1922841.5962624634</v>
      </c>
      <c r="C45">
        <v>1290416.1296754712</v>
      </c>
      <c r="D45">
        <v>1886843.2740620654</v>
      </c>
    </row>
    <row r="46" spans="1:4" x14ac:dyDescent="0.25">
      <c r="A46">
        <v>44</v>
      </c>
      <c r="B46">
        <v>1834061.7785100671</v>
      </c>
      <c r="C46">
        <v>1287023.3667367622</v>
      </c>
      <c r="D46">
        <v>1979015.8547531704</v>
      </c>
    </row>
    <row r="47" spans="1:4" x14ac:dyDescent="0.25">
      <c r="A47">
        <v>45</v>
      </c>
      <c r="B47">
        <v>1749603.6701874835</v>
      </c>
      <c r="C47">
        <v>1279551.2345781487</v>
      </c>
      <c r="D47">
        <v>2070946.0952343678</v>
      </c>
    </row>
    <row r="48" spans="1:4" x14ac:dyDescent="0.25">
      <c r="A48">
        <v>46</v>
      </c>
      <c r="B48">
        <v>1669502.5999134323</v>
      </c>
      <c r="C48">
        <v>1268255.7880966181</v>
      </c>
      <c r="D48">
        <v>2162342.6119899498</v>
      </c>
    </row>
    <row r="49" spans="1:4" x14ac:dyDescent="0.25">
      <c r="A49">
        <v>47</v>
      </c>
      <c r="B49">
        <v>1593743.4818114005</v>
      </c>
      <c r="C49">
        <v>1253425.2070488916</v>
      </c>
      <c r="D49">
        <v>2252932.3111397084</v>
      </c>
    </row>
    <row r="50" spans="1:4" x14ac:dyDescent="0.25">
      <c r="A50">
        <v>48</v>
      </c>
      <c r="B50">
        <v>1522267.8828100376</v>
      </c>
      <c r="C50">
        <v>1235370.4341181908</v>
      </c>
      <c r="D50">
        <v>2342462.6830717721</v>
      </c>
    </row>
    <row r="51" spans="1:4" x14ac:dyDescent="0.25">
      <c r="A51">
        <v>49</v>
      </c>
      <c r="B51">
        <v>1454981.1802930052</v>
      </c>
      <c r="C51">
        <v>1214416.3913410667</v>
      </c>
      <c r="D51">
        <v>2430703.4283659286</v>
      </c>
    </row>
    <row r="52" spans="1:4" x14ac:dyDescent="0.25">
      <c r="A52">
        <v>50</v>
      </c>
      <c r="B52">
        <v>1391759.5116787171</v>
      </c>
      <c r="C52">
        <v>1190894.0320024213</v>
      </c>
      <c r="D52">
        <v>2517447.4563188618</v>
      </c>
    </row>
    <row r="53" spans="1:4" x14ac:dyDescent="0.25">
      <c r="A53">
        <v>51</v>
      </c>
      <c r="B53">
        <v>1332456.291722348</v>
      </c>
      <c r="C53">
        <v>1165133.3925300462</v>
      </c>
      <c r="D53">
        <v>2602511.3157476061</v>
      </c>
    </row>
    <row r="54" spans="1:4" x14ac:dyDescent="0.25">
      <c r="A54">
        <v>52</v>
      </c>
      <c r="B54">
        <v>1276908.1443760144</v>
      </c>
      <c r="C54">
        <v>1137457.7261242338</v>
      </c>
      <c r="D54">
        <v>2685735.1294997521</v>
      </c>
    </row>
    <row r="55" spans="1:4" x14ac:dyDescent="0.25">
      <c r="A55">
        <v>53</v>
      </c>
      <c r="B55">
        <v>1224940.1591575544</v>
      </c>
      <c r="C55">
        <v>1108178.7309052486</v>
      </c>
      <c r="D55">
        <v>2766982.1099371975</v>
      </c>
    </row>
    <row r="56" spans="1:4" x14ac:dyDescent="0.25">
      <c r="A56">
        <v>54</v>
      </c>
      <c r="B56">
        <v>1176370.4345144359</v>
      </c>
      <c r="C56">
        <v>1077592.8319122777</v>
      </c>
      <c r="D56">
        <v>2846137.7335732868</v>
      </c>
    </row>
    <row r="57" spans="1:4" x14ac:dyDescent="0.25">
      <c r="A57">
        <v>55</v>
      </c>
      <c r="B57">
        <v>1131013.9117190158</v>
      </c>
      <c r="C57">
        <v>1045978.4381425353</v>
      </c>
      <c r="D57">
        <v>2923108.6501384494</v>
      </c>
    </row>
    <row r="58" spans="1:4" x14ac:dyDescent="0.25">
      <c r="A58">
        <v>56</v>
      </c>
      <c r="B58">
        <v>1088685.5327650732</v>
      </c>
      <c r="C58">
        <v>1013594.0715148682</v>
      </c>
      <c r="D58">
        <v>2997821.3957200591</v>
      </c>
    </row>
    <row r="59" spans="1:4" x14ac:dyDescent="0.25">
      <c r="A59">
        <v>57</v>
      </c>
      <c r="B59">
        <v>1049202.7757445944</v>
      </c>
      <c r="C59">
        <v>980677.2519985704</v>
      </c>
      <c r="D59">
        <v>3070220.9722568351</v>
      </c>
    </row>
    <row r="60" spans="1:4" x14ac:dyDescent="0.25">
      <c r="A60">
        <v>58</v>
      </c>
      <c r="B60">
        <v>1012387.6328886267</v>
      </c>
      <c r="C60">
        <v>947444.01971178316</v>
      </c>
      <c r="D60">
        <v>3140269.3473995901</v>
      </c>
    </row>
    <row r="61" spans="1:4" x14ac:dyDescent="0.25">
      <c r="A61">
        <v>59</v>
      </c>
      <c r="B61">
        <v>978068.10160682362</v>
      </c>
      <c r="C61">
        <v>914088.9781570303</v>
      </c>
      <c r="D61">
        <v>3207943.9202361461</v>
      </c>
    </row>
    <row r="62" spans="1:4" x14ac:dyDescent="0.25">
      <c r="A62">
        <v>60</v>
      </c>
      <c r="B62">
        <v>946079.25913265115</v>
      </c>
      <c r="C62">
        <v>880785.75076284353</v>
      </c>
      <c r="D62">
        <v>3273235.9901045053</v>
      </c>
    </row>
    <row r="63" spans="1:4" x14ac:dyDescent="0.25">
      <c r="A63">
        <v>61</v>
      </c>
      <c r="B63">
        <v>916263.98825499672</v>
      </c>
      <c r="C63">
        <v>847687.75372886623</v>
      </c>
      <c r="D63">
        <v>3336149.2580161369</v>
      </c>
    </row>
    <row r="64" spans="1:4" x14ac:dyDescent="0.25">
      <c r="A64">
        <v>62</v>
      </c>
      <c r="B64">
        <v>888473.41632006224</v>
      </c>
      <c r="C64">
        <v>814929.20039745315</v>
      </c>
      <c r="D64">
        <v>3396698.3832824845</v>
      </c>
    </row>
    <row r="65" spans="1:4" x14ac:dyDescent="0.25">
      <c r="A65">
        <v>63</v>
      </c>
      <c r="B65">
        <v>862567.12318519154</v>
      </c>
      <c r="C65">
        <v>782626.26493250579</v>
      </c>
      <c r="D65">
        <v>3454907.6118823024</v>
      </c>
    </row>
    <row r="66" spans="1:4" x14ac:dyDescent="0.25">
      <c r="A66">
        <v>64</v>
      </c>
      <c r="B66">
        <v>838413.16681923519</v>
      </c>
      <c r="C66">
        <v>750878.34523185459</v>
      </c>
      <c r="D66">
        <v>3510809.4879489099</v>
      </c>
    </row>
    <row r="67" spans="1:4" x14ac:dyDescent="0.25">
      <c r="A67">
        <v>65</v>
      </c>
      <c r="B67">
        <v>815887.96828111378</v>
      </c>
      <c r="C67">
        <v>719769.3762534149</v>
      </c>
      <c r="D67">
        <v>3564443.6554654711</v>
      </c>
    </row>
    <row r="68" spans="1:4" x14ac:dyDescent="0.25">
      <c r="A68">
        <v>66</v>
      </c>
      <c r="B68">
        <v>794876.09120560193</v>
      </c>
      <c r="C68">
        <v>689369.15502511139</v>
      </c>
      <c r="D68">
        <v>3615855.7537692864</v>
      </c>
    </row>
    <row r="69" spans="1:4" x14ac:dyDescent="0.25">
      <c r="A69">
        <v>67</v>
      </c>
      <c r="B69">
        <v>775269.9448849468</v>
      </c>
      <c r="C69">
        <v>659734.64741540153</v>
      </c>
      <c r="D69">
        <v>3665096.4076996516</v>
      </c>
    </row>
    <row r="70" spans="1:4" x14ac:dyDescent="0.25">
      <c r="A70">
        <v>68</v>
      </c>
      <c r="B70">
        <v>756969.43465901702</v>
      </c>
      <c r="C70">
        <v>630911.25425451691</v>
      </c>
      <c r="D70">
        <v>3712220.3110864661</v>
      </c>
    </row>
    <row r="71" spans="1:4" x14ac:dyDescent="0.25">
      <c r="A71">
        <v>69</v>
      </c>
      <c r="B71">
        <v>739881.5786469751</v>
      </c>
      <c r="C71">
        <v>602934.02067695046</v>
      </c>
      <c r="D71">
        <v>3757285.4006760744</v>
      </c>
    </row>
    <row r="72" spans="1:4" x14ac:dyDescent="0.25">
      <c r="A72">
        <v>70</v>
      </c>
      <c r="B72">
        <v>723920.10585447622</v>
      </c>
      <c r="C72">
        <v>575828.77770681004</v>
      </c>
      <c r="D72">
        <v>3800352.1164387139</v>
      </c>
    </row>
    <row r="73" spans="1:4" x14ac:dyDescent="0.25">
      <c r="A73">
        <v>71</v>
      </c>
      <c r="B73">
        <v>709005.04732724081</v>
      </c>
      <c r="C73">
        <v>549613.20925498754</v>
      </c>
      <c r="D73">
        <v>3841482.7434177715</v>
      </c>
    </row>
    <row r="74" spans="1:4" x14ac:dyDescent="0.25">
      <c r="A74">
        <v>72</v>
      </c>
      <c r="B74">
        <v>695062.32923340495</v>
      </c>
      <c r="C74">
        <v>524297.84097346722</v>
      </c>
      <c r="D74">
        <v>3880740.8297931277</v>
      </c>
    </row>
    <row r="75" spans="1:4" x14ac:dyDescent="0.25">
      <c r="A75">
        <v>73</v>
      </c>
      <c r="B75">
        <v>682023.37447519961</v>
      </c>
      <c r="C75">
        <v>499886.94994785351</v>
      </c>
      <c r="D75">
        <v>3918190.6755769467</v>
      </c>
    </row>
    <row r="76" spans="1:4" x14ac:dyDescent="0.25">
      <c r="A76">
        <v>74</v>
      </c>
      <c r="B76">
        <v>669824.7175863809</v>
      </c>
      <c r="C76">
        <v>476379.39612611127</v>
      </c>
      <c r="D76">
        <v>3953896.8862875076</v>
      </c>
    </row>
    <row r="77" spans="1:4" x14ac:dyDescent="0.25">
      <c r="A77">
        <v>75</v>
      </c>
      <c r="B77">
        <v>658407.63619971159</v>
      </c>
      <c r="C77">
        <v>453769.3777894869</v>
      </c>
      <c r="D77">
        <v>3987923.986010801</v>
      </c>
    </row>
    <row r="78" spans="1:4" x14ac:dyDescent="0.25">
      <c r="A78">
        <v>76</v>
      </c>
      <c r="B78">
        <v>647717.80120843463</v>
      </c>
      <c r="C78">
        <v>432047.11436722911</v>
      </c>
      <c r="D78">
        <v>4020336.084424336</v>
      </c>
    </row>
    <row r="79" spans="1:4" x14ac:dyDescent="0.25">
      <c r="A79">
        <v>77</v>
      </c>
      <c r="B79">
        <v>637704.94684338151</v>
      </c>
      <c r="C79">
        <v>411199.46056319441</v>
      </c>
      <c r="D79">
        <v>4051196.5925934236</v>
      </c>
    </row>
    <row r="80" spans="1:4" x14ac:dyDescent="0.25">
      <c r="A80">
        <v>78</v>
      </c>
      <c r="B80">
        <v>628322.56119631685</v>
      </c>
      <c r="C80">
        <v>391210.45617003104</v>
      </c>
      <c r="D80">
        <v>4080567.9826336526</v>
      </c>
    </row>
    <row r="81" spans="1:4" x14ac:dyDescent="0.25">
      <c r="A81">
        <v>79</v>
      </c>
      <c r="B81">
        <v>619527.5972002286</v>
      </c>
      <c r="C81">
        <v>372061.8161539741</v>
      </c>
      <c r="D81">
        <v>4108511.5866457969</v>
      </c>
    </row>
    <row r="82" spans="1:4" x14ac:dyDescent="0.25">
      <c r="A82">
        <v>80</v>
      </c>
      <c r="B82">
        <v>611280.20369468583</v>
      </c>
      <c r="C82">
        <v>353733.36564851872</v>
      </c>
      <c r="D82">
        <v>4135087.4306567949</v>
      </c>
    </row>
    <row r="83" spans="1:4" x14ac:dyDescent="0.25">
      <c r="A83">
        <v>81</v>
      </c>
      <c r="B83">
        <v>603543.47593083908</v>
      </c>
      <c r="C83">
        <v>336203.42443747143</v>
      </c>
      <c r="D83">
        <v>4160354.09963169</v>
      </c>
    </row>
    <row r="84" spans="1:4" x14ac:dyDescent="0.25">
      <c r="A84">
        <v>82</v>
      </c>
      <c r="B84">
        <v>596283.22468285018</v>
      </c>
      <c r="C84">
        <v>319449.14536849794</v>
      </c>
      <c r="D84">
        <v>4184368.6299486514</v>
      </c>
    </row>
    <row r="85" spans="1:4" x14ac:dyDescent="0.25">
      <c r="A85">
        <v>83</v>
      </c>
      <c r="B85">
        <v>589467.7630114262</v>
      </c>
      <c r="C85">
        <v>303446.81094217201</v>
      </c>
      <c r="D85">
        <v>4207186.4260464013</v>
      </c>
    </row>
    <row r="86" spans="1:4" x14ac:dyDescent="0.25">
      <c r="A86">
        <v>84</v>
      </c>
      <c r="B86">
        <v>583067.70965526614</v>
      </c>
      <c r="C86">
        <v>288172.09208817716</v>
      </c>
      <c r="D86">
        <v>4228861.1982565569</v>
      </c>
    </row>
    <row r="87" spans="1:4" x14ac:dyDescent="0.25">
      <c r="A87">
        <v>85</v>
      </c>
      <c r="B87">
        <v>577055.80799519341</v>
      </c>
      <c r="C87">
        <v>273600.27288480871</v>
      </c>
      <c r="D87">
        <v>4249444.9191199979</v>
      </c>
    </row>
    <row r="88" spans="1:4" x14ac:dyDescent="0.25">
      <c r="A88">
        <v>86</v>
      </c>
      <c r="B88">
        <v>571406.75953363464</v>
      </c>
      <c r="C88">
        <v>259706.4447117383</v>
      </c>
      <c r="D88">
        <v>4268987.7957546273</v>
      </c>
    </row>
    <row r="89" spans="1:4" x14ac:dyDescent="0.25">
      <c r="A89">
        <v>87</v>
      </c>
      <c r="B89">
        <v>566097.0708510807</v>
      </c>
      <c r="C89">
        <v>246465.67305773954</v>
      </c>
      <c r="D89">
        <v>4287538.2560911803</v>
      </c>
    </row>
    <row r="90" spans="1:4" x14ac:dyDescent="0.25">
      <c r="A90">
        <v>88</v>
      </c>
      <c r="B90">
        <v>561104.91303509485</v>
      </c>
      <c r="C90">
        <v>233853.13994102966</v>
      </c>
      <c r="D90">
        <v>4305142.947023876</v>
      </c>
    </row>
    <row r="91" spans="1:4" x14ac:dyDescent="0.25">
      <c r="A91">
        <v>89</v>
      </c>
      <c r="B91">
        <v>556409.99262152065</v>
      </c>
      <c r="C91">
        <v>221844.26464453014</v>
      </c>
      <c r="D91">
        <v>4321846.7427339489</v>
      </c>
    </row>
    <row r="92" spans="1:4" x14ac:dyDescent="0.25">
      <c r="A92">
        <v>90</v>
      </c>
      <c r="B92">
        <v>551993.43313811498</v>
      </c>
      <c r="C92">
        <v>210414.80522475505</v>
      </c>
      <c r="D92">
        <v>4337692.7616371298</v>
      </c>
    </row>
    <row r="93" spans="1:4" x14ac:dyDescent="0.25">
      <c r="A93">
        <v>91</v>
      </c>
      <c r="B93">
        <v>547837.66639508645</v>
      </c>
      <c r="C93">
        <v>199540.94302315824</v>
      </c>
      <c r="D93">
        <v>4352722.390581755</v>
      </c>
    </row>
    <row r="94" spans="1:4" x14ac:dyDescent="0.25">
      <c r="A94">
        <v>92</v>
      </c>
      <c r="B94">
        <v>543926.33272285049</v>
      </c>
      <c r="C94">
        <v>189199.35219374014</v>
      </c>
      <c r="D94">
        <v>4366975.3150834097</v>
      </c>
    </row>
    <row r="95" spans="1:4" x14ac:dyDescent="0.25">
      <c r="A95">
        <v>93</v>
      </c>
      <c r="B95">
        <v>540244.18941316113</v>
      </c>
      <c r="C95">
        <v>179367.25606101946</v>
      </c>
      <c r="D95">
        <v>4380489.5545258196</v>
      </c>
    </row>
    <row r="96" spans="1:4" x14ac:dyDescent="0.25">
      <c r="A96">
        <v>94</v>
      </c>
      <c r="B96">
        <v>536777.02667452942</v>
      </c>
      <c r="C96">
        <v>170022.4719381496</v>
      </c>
      <c r="D96">
        <v>4393301.5013873205</v>
      </c>
    </row>
    <row r="97" spans="1:4" x14ac:dyDescent="0.25">
      <c r="A97">
        <v>95</v>
      </c>
      <c r="B97">
        <v>533511.59046569234</v>
      </c>
      <c r="C97">
        <v>161143.44586569039</v>
      </c>
      <c r="D97">
        <v>4405445.9636686174</v>
      </c>
    </row>
    <row r="98" spans="1:4" x14ac:dyDescent="0.25">
      <c r="A98">
        <v>96</v>
      </c>
      <c r="B98">
        <v>530435.5116213297</v>
      </c>
      <c r="C98">
        <v>152709.27857678939</v>
      </c>
      <c r="D98">
        <v>4416956.2098018806</v>
      </c>
    </row>
    <row r="99" spans="1:4" x14ac:dyDescent="0.25">
      <c r="A99">
        <v>97</v>
      </c>
      <c r="B99">
        <v>527537.24073191197</v>
      </c>
      <c r="C99">
        <v>144699.74385357945</v>
      </c>
      <c r="D99">
        <v>4427864.015414509</v>
      </c>
    </row>
    <row r="100" spans="1:4" x14ac:dyDescent="0.25">
      <c r="A100">
        <v>98</v>
      </c>
      <c r="B100">
        <v>524805.98828429705</v>
      </c>
      <c r="C100">
        <v>137095.30031165289</v>
      </c>
      <c r="D100">
        <v>4438199.7114040498</v>
      </c>
    </row>
    <row r="101" spans="1:4" x14ac:dyDescent="0.25">
      <c r="A101">
        <v>99</v>
      </c>
      <c r="B101">
        <v>522231.66961143946</v>
      </c>
      <c r="C101">
        <v>129877.09753367814</v>
      </c>
      <c r="D101">
        <v>4447992.2328548823</v>
      </c>
    </row>
    <row r="102" spans="1:4" x14ac:dyDescent="0.25">
      <c r="A102">
        <v>100</v>
      </c>
      <c r="B102">
        <v>519804.85423830448</v>
      </c>
      <c r="C102">
        <v>123026.97736869323</v>
      </c>
      <c r="D102">
        <v>4457269.1683930019</v>
      </c>
    </row>
    <row r="103" spans="1:4" x14ac:dyDescent="0.25">
      <c r="A103">
        <v>101</v>
      </c>
      <c r="B103">
        <v>517516.71924689692</v>
      </c>
      <c r="C103">
        <v>116527.47111947987</v>
      </c>
      <c r="D103">
        <v>4466056.8096336229</v>
      </c>
    </row>
    <row r="104" spans="1:4" x14ac:dyDescent="0.25">
      <c r="A104">
        <v>102</v>
      </c>
      <c r="B104">
        <v>515359.0063162978</v>
      </c>
      <c r="C104">
        <v>110361.79325583056</v>
      </c>
      <c r="D104">
        <v>4474380.2004278721</v>
      </c>
    </row>
    <row r="105" spans="1:4" x14ac:dyDescent="0.25">
      <c r="A105">
        <v>103</v>
      </c>
      <c r="B105">
        <v>513323.9821239115</v>
      </c>
      <c r="C105">
        <v>104513.83221565755</v>
      </c>
      <c r="D105">
        <v>4482263.1856604312</v>
      </c>
    </row>
    <row r="106" spans="1:4" x14ac:dyDescent="0.25">
      <c r="A106">
        <v>104</v>
      </c>
      <c r="B106">
        <v>511404.40182190092</v>
      </c>
      <c r="C106">
        <v>98968.138787978271</v>
      </c>
      <c r="D106">
        <v>4489728.4593901206</v>
      </c>
    </row>
    <row r="107" spans="1:4" x14ac:dyDescent="0.25">
      <c r="A107">
        <v>105</v>
      </c>
      <c r="B107">
        <v>509593.47532819246</v>
      </c>
      <c r="C107">
        <v>93709.912511116985</v>
      </c>
      <c r="D107">
        <v>4496797.6121606911</v>
      </c>
    </row>
    <row r="108" spans="1:4" x14ac:dyDescent="0.25">
      <c r="A108">
        <v>106</v>
      </c>
      <c r="B108">
        <v>507884.83619463374</v>
      </c>
      <c r="C108">
        <v>88724.986465310081</v>
      </c>
      <c r="D108">
        <v>4503491.1773400558</v>
      </c>
    </row>
    <row r="109" spans="1:4" x14ac:dyDescent="0.25">
      <c r="A109">
        <v>107</v>
      </c>
      <c r="B109">
        <v>506272.51283604745</v>
      </c>
      <c r="C109">
        <v>83999.810790659947</v>
      </c>
      <c r="D109">
        <v>4509828.6763732927</v>
      </c>
    </row>
    <row r="110" spans="1:4" x14ac:dyDescent="0.25">
      <c r="A110">
        <v>108</v>
      </c>
      <c r="B110">
        <v>504750.90192319057</v>
      </c>
      <c r="C110">
        <v>79521.435218469676</v>
      </c>
      <c r="D110">
        <v>4515828.66285834</v>
      </c>
    </row>
    <row r="111" spans="1:4" x14ac:dyDescent="0.25">
      <c r="A111">
        <v>109</v>
      </c>
      <c r="B111">
        <v>503314.74376017792</v>
      </c>
      <c r="C111">
        <v>75277.49086587732</v>
      </c>
      <c r="D111">
        <v>4521508.7653739452</v>
      </c>
    </row>
    <row r="112" spans="1:4" x14ac:dyDescent="0.25">
      <c r="A112">
        <v>110</v>
      </c>
      <c r="B112">
        <v>501959.09948287404</v>
      </c>
      <c r="C112">
        <v>71256.171509904278</v>
      </c>
      <c r="D112">
        <v>4526885.7290072218</v>
      </c>
    </row>
    <row r="113" spans="1:4" x14ac:dyDescent="0.25">
      <c r="A113">
        <v>111</v>
      </c>
      <c r="B113">
        <v>500679.32992926007</v>
      </c>
      <c r="C113">
        <v>67446.214527096512</v>
      </c>
      <c r="D113">
        <v>4531975.4555436438</v>
      </c>
    </row>
    <row r="114" spans="1:4" x14ac:dyDescent="0.25">
      <c r="A114">
        <v>112</v>
      </c>
      <c r="B114">
        <v>499471.07604595565</v>
      </c>
      <c r="C114">
        <v>63836.881658465456</v>
      </c>
      <c r="D114">
        <v>4536793.0422955789</v>
      </c>
    </row>
    <row r="115" spans="1:4" x14ac:dyDescent="0.25">
      <c r="A115">
        <v>113</v>
      </c>
      <c r="B115">
        <v>498330.24070703896</v>
      </c>
      <c r="C115">
        <v>60417.939736063177</v>
      </c>
      <c r="D115">
        <v>4541352.8195568975</v>
      </c>
    </row>
    <row r="116" spans="1:4" x14ac:dyDescent="0.25">
      <c r="A116">
        <v>114</v>
      </c>
      <c r="B116">
        <v>497252.97183217446</v>
      </c>
      <c r="C116">
        <v>57179.641486923145</v>
      </c>
      <c r="D116">
        <v>4545668.386680902</v>
      </c>
    </row>
    <row r="117" spans="1:4" x14ac:dyDescent="0.25">
      <c r="A117">
        <v>115</v>
      </c>
      <c r="B117">
        <v>496235.64670092252</v>
      </c>
      <c r="C117">
        <v>54112.70651196628</v>
      </c>
      <c r="D117">
        <v>4549752.6467871107</v>
      </c>
    </row>
    <row r="118" spans="1:4" x14ac:dyDescent="0.25">
      <c r="A118">
        <v>116</v>
      </c>
      <c r="B118">
        <v>495274.85736906261</v>
      </c>
      <c r="C118">
        <v>51208.302521542995</v>
      </c>
      <c r="D118">
        <v>4553617.8401093949</v>
      </c>
    </row>
    <row r="119" spans="1:4" x14ac:dyDescent="0.25">
      <c r="A119">
        <v>117</v>
      </c>
      <c r="B119">
        <v>494367.39710089512</v>
      </c>
      <c r="C119">
        <v>48458.02689531455</v>
      </c>
      <c r="D119">
        <v>4557275.5760037908</v>
      </c>
    </row>
    <row r="120" spans="1:4" x14ac:dyDescent="0.25">
      <c r="A120">
        <v>118</v>
      </c>
      <c r="B120">
        <v>493510.24773887551</v>
      </c>
      <c r="C120">
        <v>45853.88862195456</v>
      </c>
      <c r="D120">
        <v>4560736.8636391703</v>
      </c>
    </row>
    <row r="121" spans="1:4" x14ac:dyDescent="0.25">
      <c r="A121">
        <v>119</v>
      </c>
      <c r="B121">
        <v>492700.56793864071</v>
      </c>
      <c r="C121">
        <v>43388.290663478299</v>
      </c>
      <c r="D121">
        <v>4564012.1413978813</v>
      </c>
    </row>
    <row r="122" spans="1:4" x14ac:dyDescent="0.25">
      <c r="A122">
        <v>120</v>
      </c>
      <c r="B122">
        <v>491935.68220358819</v>
      </c>
      <c r="C122">
        <v>41054.012779710931</v>
      </c>
      <c r="D122">
        <v>4567111.3050167011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E A A B Q S w M E F A A C A A g A J 1 V 7 U K 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A n V X 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1 V 7 U O Y S E x u a A Q A A k g g A A B M A H A B G b 3 J t d W x h c y 9 T Z W N 0 a W 9 u M S 5 t I K I Y A C i g F A A A A A A A A A A A A A A A A A A A A A A A A A A A A O 2 T w Y 7 T Q A y G 7 5 X 6 D q N w a a V R 1 A 3 L H k A 5 o C w I L g j U c t q g a D r x b g 2 T m c i e K S r V v j s u K V o k o p W 4 R W J z m Y n t 2 L / t L w w 2 Y v B q P Z w X r + a z + Y x 3 h q B V W 8 P Q F K t i t X p e X D V s m 6 Z F 7 g P j K Z J V q R z E + U z J s w 6 J L I i l 4 n 1 + H W z q w M f F W 3 S Q V 8 F H e e F F V r 2 s P z M Q 1 8 j f w N e / w 7 j u K X y V 8 l w n R n / X U P I N Y 9 f Y H X Y g Z c E b w l C H F P s U 6 8 d F 5 Z b 3 2 V L f X I P D D i N Q m e l M q y q 4 1 H k u L 7 V 6 4 2 1 o p U x 5 U b w o t P q U Q o R 1 P D g o H 6 7 5 h + D h y 1 I P z T 3 L P l L o x N e q d 2 B a 6 S C T T j d m K 4 F n z 9 m + G O a g 1 c 3 Z / t q 5 t T X O E J e R 0 p 8 p q 5 3 x d 5 J x c + j h I d 2 G j O f b Q N 0 g + O T k x U h 9 f T x m r T l I Z + 9 9 v L r M T 4 H 3 W h 2 z X e A e o 3 H 4 A 1 r x R r E r n 7 o t 0 C 8 3 2 j R i 3 c s W 0 J n 4 1 y f 3 y / k M / a j k x z k x r Q x / O o Q M c p 7 Y m A Q b s i 1 O 0 2 F j k P P E x i T Y I P N d l k e T g e O s 5 3 + n Q 3 4 Q C 3 1 E S T Y G h 7 + V E Y 9 y Q 2 D D H u i f A P k J U E s B A i 0 A F A A C A A g A J 1 V 7 U K p L d 7 G m A A A A + Q A A A B I A A A A A A A A A A A A A A A A A A A A A A E N v b m Z p Z y 9 Q Y W N r Y W d l L n h t b F B L A Q I t A B Q A A g A I A C d V e 1 A P y u m r p A A A A O k A A A A T A A A A A A A A A A A A A A A A A P I A A A B b Q 2 9 u d G V u d F 9 U e X B l c 1 0 u e G 1 s U E s B A i 0 A F A A C A A g A J 1 V 7 U O Y S E x u a A Q A A k g g A A B M A A A A A A A A A A A A A A A A A 4 w 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S Y A A A A A A A C X 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J h c 2 V f M j A y M D A z M j Z f c 2 N f X 2 R p c 3 B v c 2 l 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h c 2 V f M j A y M D A z M j Z f c 2 N f X 2 R p c 3 B v c 2 l 0 a W 9 u c y I g L z 4 8 R W 5 0 c n k g V H l w Z T 0 i R m l s b G V k Q 2 9 t c G x l d G V S Z X N 1 b H R U b 1 d v c m t z a G V l d C I g V m F s d W U 9 I m w x I i A v P j x F b n R y e S B U e X B l P S J B Z G R l Z F R v R G F 0 Y U 1 v Z G V s I i B W Y W x 1 Z T 0 i b D A i I C 8 + P E V u d H J 5 I F R 5 c G U 9 I k Z p b G x D b 3 V u d C I g V m F s d W U 9 I m w x M j E i I C 8 + P E V u d H J 5 I F R 5 c G U 9 I k Z p b G x F c n J v c k N v Z G U i I F Z h b H V l P S J z V W 5 r b m 9 3 b i I g L z 4 8 R W 5 0 c n k g V H l w Z T 0 i R m l s b E V y c m 9 y Q 2 9 1 b n Q i I F Z h b H V l P S J s M C I g L z 4 8 R W 5 0 c n k g V H l w Z T 0 i R m l s b E x h c 3 R V c G R h d G V k I i B W Y W x 1 Z T 0 i Z D I w M j A t M D M t M j d U M T I 6 N T c 6 M j k u M z A 0 M z Q 3 M F o i I C 8 + P E V u d H J 5 I F R 5 c G U 9 I k Z p b G x D b 2 x 1 b W 5 U e X B l c y I g V m F s d W U 9 I n N B d 1 V G Q l E 9 P S I g L z 4 8 R W 5 0 c n k g V H l w Z T 0 i R m l s b E N v b H V t b k 5 h b W V z I i B W Y W x 1 Z T 0 i c 1 s m c X V v d D t k Y X k m c X V v d D s s J n F 1 b 3 Q 7 a G 9 z c G l 0 Y W x p e m V k J n F 1 b 3 Q 7 L C Z x d W 9 0 O 2 l j d S Z x d W 9 0 O y w m c X V v d D t 2 Z W 5 0 a W x h d G V 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m F z Z V 8 y M D I w M D M y N l 9 z Y 1 9 f Z G l z c G 9 z a X R p b 2 5 z L 0 N o Y W 5 n Z W Q g V H l w Z S 5 7 Z G F 5 L D B 9 J n F 1 b 3 Q 7 L C Z x d W 9 0 O 1 N l Y 3 R p b 2 4 x L 2 J h c 2 V f M j A y M D A z M j Z f c 2 N f X 2 R p c 3 B v c 2 l 0 a W 9 u c y 9 D a G F u Z 2 V k I F R 5 c G U u e 2 h v c 3 B p d G F s a X p l Z C w x f S Z x d W 9 0 O y w m c X V v d D t T Z W N 0 a W 9 u M S 9 i Y X N l X z I w M j A w M z I 2 X 3 N j X 1 9 k a X N w b 3 N p d G l v b n M v Q 2 h h b m d l Z C B U e X B l L n t p Y 3 U s M n 0 m c X V v d D s s J n F 1 b 3 Q 7 U 2 V j d G l v b j E v Y m F z Z V 8 y M D I w M D M y N l 9 z Y 1 9 f Z G l z c G 9 z a X R p b 2 5 z L 0 N o Y W 5 n Z W Q g V H l w Z S 5 7 d m V u d G l s Y X R l Z C w z f S Z x d W 9 0 O 1 0 s J n F 1 b 3 Q 7 Q 2 9 s d W 1 u Q 2 9 1 b n Q m c X V v d D s 6 N C w m c X V v d D t L Z X l D b 2 x 1 b W 5 O Y W 1 l c y Z x d W 9 0 O z p b X S w m c X V v d D t D b 2 x 1 b W 5 J Z G V u d G l 0 a W V z J n F 1 b 3 Q 7 O l s m c X V v d D t T Z W N 0 a W 9 u M S 9 i Y X N l X z I w M j A w M z I 2 X 3 N j X 1 9 k a X N w b 3 N p d G l v b n M v Q 2 h h b m d l Z C B U e X B l L n t k Y X k s M H 0 m c X V v d D s s J n F 1 b 3 Q 7 U 2 V j d G l v b j E v Y m F z Z V 8 y M D I w M D M y N l 9 z Y 1 9 f Z G l z c G 9 z a X R p b 2 5 z L 0 N o Y W 5 n Z W Q g V H l w Z S 5 7 a G 9 z c G l 0 Y W x p e m V k L D F 9 J n F 1 b 3 Q 7 L C Z x d W 9 0 O 1 N l Y 3 R p b 2 4 x L 2 J h c 2 V f M j A y M D A z M j Z f c 2 N f X 2 R p c 3 B v c 2 l 0 a W 9 u c y 9 D a G F u Z 2 V k I F R 5 c G U u e 2 l j d S w y f S Z x d W 9 0 O y w m c X V v d D t T Z W N 0 a W 9 u M S 9 i Y X N l X z I w M j A w M z I 2 X 3 N j X 1 9 k a X N w b 3 N p d G l v b n M v Q 2 h h b m d l Z C B U e X B l L n t 2 Z W 5 0 a W x h d G V k L D N 9 J n F 1 b 3 Q 7 X S w m c X V v d D t S Z W x h d G l v b n N o a X B J b m Z v J n F 1 b 3 Q 7 O l t d f S I g L z 4 8 L 1 N 0 Y W J s Z U V u d H J p Z X M + P C 9 J d G V t P j x J d G V t P j x J d G V t T G 9 j Y X R p b 2 4 + P E l 0 Z W 1 U e X B l P k Z v c m 1 1 b G E 8 L 0 l 0 Z W 1 U e X B l P j x J d G V t U G F 0 a D 5 T Z W N 0 a W 9 u M S 9 i Y X N l X z I w M j A w M z I 2 X 3 N j X 1 9 k a X N w b 3 N p d G l v b n M v U 2 9 1 c m N l P C 9 J d G V t U G F 0 a D 4 8 L 0 l 0 Z W 1 M b 2 N h d G l v b j 4 8 U 3 R h Y m x l R W 5 0 c m l l c y A v P j w v S X R l b T 4 8 S X R l b T 4 8 S X R l b U x v Y 2 F 0 a W 9 u P j x J d G V t V H l w Z T 5 G b 3 J t d W x h P C 9 J d G V t V H l w Z T 4 8 S X R l b V B h d G g + U 2 V j d G l v b j E v Y m F z Z V 8 y M D I w M D M y N l 9 z Y 1 9 f Z G l z c G 9 z a X R p b 2 5 z L 1 B y b 2 1 v d G V k J T I w S G V h Z G V y c z w v S X R l b V B h d G g + P C 9 J d G V t T G 9 j Y X R p b 2 4 + P F N 0 Y W J s Z U V u d H J p Z X M g L z 4 8 L 0 l 0 Z W 0 + P E l 0 Z W 0 + P E l 0 Z W 1 M b 2 N h d G l v b j 4 8 S X R l b V R 5 c G U + R m 9 y b X V s Y T w v S X R l b V R 5 c G U + P E l 0 Z W 1 Q Y X R o P l N l Y 3 R p b 2 4 x L 2 J h c 2 V f M j A y M D A z M j Z f c 2 N f X 2 R p c 3 B v c 2 l 0 a W 9 u c y 9 D a G F u Z 2 V k J T I w V H l w Z T w v S X R l b V B h d G g + P C 9 J d G V t T G 9 j Y X R p b 2 4 + P F N 0 Y W J s Z U V u d H J p Z X M g L z 4 8 L 0 l 0 Z W 0 + P E l 0 Z W 0 + P E l 0 Z W 1 M b 2 N h d G l v b j 4 8 S X R l b V R 5 c G U + R m 9 y b X V s Y T w v S X R l b V R 5 c G U + P E l 0 Z W 1 Q Y X R o P l N l Y 3 R p b 2 4 x L 2 J h c 2 V f M j A y M D A z M j Z f c 2 N f X 2 F k b W l 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h c 2 V f M j A y M D A z M j Z f c 2 N f X 2 F k b W l 0 c y I g L z 4 8 R W 5 0 c n k g V H l w Z T 0 i R m l s b G V k Q 2 9 t c G x l d G V S Z X N 1 b H R U b 1 d v c m t z a G V l d C I g V m F s d W U 9 I m w x I i A v P j x F b n R y e S B U e X B l P S J B Z G R l Z F R v R G F 0 Y U 1 v Z G V s I i B W Y W x 1 Z T 0 i b D A i I C 8 + P E V u d H J 5 I F R 5 c G U 9 I k Z p b G x D b 3 V u d C I g V m F s d W U 9 I m w x M j E i I C 8 + P E V u d H J 5 I F R 5 c G U 9 I k Z p b G x F c n J v c k N v Z G U i I F Z h b H V l P S J z V W 5 r b m 9 3 b i I g L z 4 8 R W 5 0 c n k g V H l w Z T 0 i R m l s b E V y c m 9 y Q 2 9 1 b n Q i I F Z h b H V l P S J s M C I g L z 4 8 R W 5 0 c n k g V H l w Z T 0 i R m l s b E x h c 3 R V c G R h d G V k I i B W Y W x 1 Z T 0 i Z D I w M j A t M D M t M j d U M T I 6 N T g 6 M D c u O D M x O D g x O F o i I C 8 + P E V u d H J 5 I F R 5 c G U 9 I k Z p b G x D b 2 x 1 b W 5 U e X B l c y I g V m F s d W U 9 I n N B d 1 V G Q l E 9 P S I g L z 4 8 R W 5 0 c n k g V H l w Z T 0 i R m l s b E N v b H V t b k 5 h b W V z I i B W Y W x 1 Z T 0 i c 1 s m c X V v d D t k Y X k m c X V v d D s s J n F 1 b 3 Q 7 a G 9 z c G l 0 Y W x p e m V k J n F 1 b 3 Q 7 L C Z x d W 9 0 O 2 l j d S Z x d W 9 0 O y w m c X V v d D t 2 Z W 5 0 a W x h d G V 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m F z Z V 8 y M D I w M D M y N l 9 z Y 1 9 f Y W R t a X R z L 0 N o Y W 5 n Z W Q g V H l w Z S 5 7 Z G F 5 L D B 9 J n F 1 b 3 Q 7 L C Z x d W 9 0 O 1 N l Y 3 R p b 2 4 x L 2 J h c 2 V f M j A y M D A z M j Z f c 2 N f X 2 F k b W l 0 c y 9 D a G F u Z 2 V k I F R 5 c G U u e 2 h v c 3 B p d G F s a X p l Z C w x f S Z x d W 9 0 O y w m c X V v d D t T Z W N 0 a W 9 u M S 9 i Y X N l X z I w M j A w M z I 2 X 3 N j X 1 9 h Z G 1 p d H M v Q 2 h h b m d l Z C B U e X B l L n t p Y 3 U s M n 0 m c X V v d D s s J n F 1 b 3 Q 7 U 2 V j d G l v b j E v Y m F z Z V 8 y M D I w M D M y N l 9 z Y 1 9 f Y W R t a X R z L 0 N o Y W 5 n Z W Q g V H l w Z S 5 7 d m V u d G l s Y X R l Z C w z f S Z x d W 9 0 O 1 0 s J n F 1 b 3 Q 7 Q 2 9 s d W 1 u Q 2 9 1 b n Q m c X V v d D s 6 N C w m c X V v d D t L Z X l D b 2 x 1 b W 5 O Y W 1 l c y Z x d W 9 0 O z p b X S w m c X V v d D t D b 2 x 1 b W 5 J Z G V u d G l 0 a W V z J n F 1 b 3 Q 7 O l s m c X V v d D t T Z W N 0 a W 9 u M S 9 i Y X N l X z I w M j A w M z I 2 X 3 N j X 1 9 h Z G 1 p d H M v Q 2 h h b m d l Z C B U e X B l L n t k Y X k s M H 0 m c X V v d D s s J n F 1 b 3 Q 7 U 2 V j d G l v b j E v Y m F z Z V 8 y M D I w M D M y N l 9 z Y 1 9 f Y W R t a X R z L 0 N o Y W 5 n Z W Q g V H l w Z S 5 7 a G 9 z c G l 0 Y W x p e m V k L D F 9 J n F 1 b 3 Q 7 L C Z x d W 9 0 O 1 N l Y 3 R p b 2 4 x L 2 J h c 2 V f M j A y M D A z M j Z f c 2 N f X 2 F k b W l 0 c y 9 D a G F u Z 2 V k I F R 5 c G U u e 2 l j d S w y f S Z x d W 9 0 O y w m c X V v d D t T Z W N 0 a W 9 u M S 9 i Y X N l X z I w M j A w M z I 2 X 3 N j X 1 9 h Z G 1 p d H M v Q 2 h h b m d l Z C B U e X B l L n t 2 Z W 5 0 a W x h d G V k L D N 9 J n F 1 b 3 Q 7 X S w m c X V v d D t S Z W x h d G l v b n N o a X B J b m Z v J n F 1 b 3 Q 7 O l t d f S I g L z 4 8 L 1 N 0 Y W J s Z U V u d H J p Z X M + P C 9 J d G V t P j x J d G V t P j x J d G V t T G 9 j Y X R p b 2 4 + P E l 0 Z W 1 U e X B l P k Z v c m 1 1 b G E 8 L 0 l 0 Z W 1 U e X B l P j x J d G V t U G F 0 a D 5 T Z W N 0 a W 9 u M S 9 i Y X N l X z I w M j A w M z I 2 X 3 N j X 1 9 h Z G 1 p d H M v U 2 9 1 c m N l P C 9 J d G V t U G F 0 a D 4 8 L 0 l 0 Z W 1 M b 2 N h d G l v b j 4 8 U 3 R h Y m x l R W 5 0 c m l l c y A v P j w v S X R l b T 4 8 S X R l b T 4 8 S X R l b U x v Y 2 F 0 a W 9 u P j x J d G V t V H l w Z T 5 G b 3 J t d W x h P C 9 J d G V t V H l w Z T 4 8 S X R l b V B h d G g + U 2 V j d G l v b j E v Y m F z Z V 8 y M D I w M D M y N l 9 z Y 1 9 f Y W R t a X R z L 1 B y b 2 1 v d G V k J T I w S G V h Z G V y c z w v S X R l b V B h d G g + P C 9 J d G V t T G 9 j Y X R p b 2 4 + P F N 0 Y W J s Z U V u d H J p Z X M g L z 4 8 L 0 l 0 Z W 0 + P E l 0 Z W 0 + P E l 0 Z W 1 M b 2 N h d G l v b j 4 8 S X R l b V R 5 c G U + R m 9 y b X V s Y T w v S X R l b V R 5 c G U + P E l 0 Z W 1 Q Y X R o P l N l Y 3 R p b 2 4 x L 2 J h c 2 V f M j A y M D A z M j Z f c 2 N f X 2 F k b W l 0 c y 9 D a G F u Z 2 V k J T I w V H l w Z T w v S X R l b V B h d G g + P C 9 J d G V t T G 9 j Y X R p b 2 4 + P F N 0 Y W J s Z U V u d H J p Z X M g L z 4 8 L 0 l 0 Z W 0 + P E l 0 Z W 0 + P E l 0 Z W 1 M b 2 N h d G l v b j 4 8 S X R l b V R 5 c G U + R m 9 y b X V s Y T w v S X R l b V R 5 c G U + P E l 0 Z W 1 Q Y X R o P l N l Y 3 R p b 2 4 x L 2 J h c 2 V f M j A y M D A z M j Z f c 2 N f X 2 N l b n N 1 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h c 2 V f M j A y M D A z M j Z f c 2 N f X 2 N l b n N 1 c y I g L z 4 8 R W 5 0 c n k g V H l w Z T 0 i R m l s b G V k Q 2 9 t c G x l d G V S Z X N 1 b H R U b 1 d v c m t z a G V l d C I g V m F s d W U 9 I m w x I i A v P j x F b n R y e S B U e X B l P S J B Z G R l Z F R v R G F 0 Y U 1 v Z G V s I i B W Y W x 1 Z T 0 i b D A i I C 8 + P E V u d H J 5 I F R 5 c G U 9 I k Z p b G x D b 3 V u d C I g V m F s d W U 9 I m w x M j E i I C 8 + P E V u d H J 5 I F R 5 c G U 9 I k Z p b G x F c n J v c k N v Z G U i I F Z h b H V l P S J z V W 5 r b m 9 3 b i I g L z 4 8 R W 5 0 c n k g V H l w Z T 0 i R m l s b E V y c m 9 y Q 2 9 1 b n Q i I F Z h b H V l P S J s M C I g L z 4 8 R W 5 0 c n k g V H l w Z T 0 i R m l s b E x h c 3 R V c G R h d G V k I i B W Y W x 1 Z T 0 i Z D I w M j A t M D M t M j d U M T I 6 N T k 6 M D M u M D k 0 M D U 4 N V o i I C 8 + P E V u d H J 5 I F R 5 c G U 9 I k Z p b G x D b 2 x 1 b W 5 U e X B l c y I g V m F s d W U 9 I n N B d 1 V G Q l E 9 P S I g L z 4 8 R W 5 0 c n k g V H l w Z T 0 i R m l s b E N v b H V t b k 5 h b W V z I i B W Y W x 1 Z T 0 i c 1 s m c X V v d D t k Y X k m c X V v d D s s J n F 1 b 3 Q 7 a G 9 z c G l 0 Y W x p e m V k J n F 1 b 3 Q 7 L C Z x d W 9 0 O 2 l j d S Z x d W 9 0 O y w m c X V v d D t 2 Z W 5 0 a W x h d G V 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m F z Z V 8 y M D I w M D M y N l 9 z Y 1 9 f Y 2 V u c 3 V z L 0 N o Y W 5 n Z W Q g V H l w Z S 5 7 Z G F 5 L D B 9 J n F 1 b 3 Q 7 L C Z x d W 9 0 O 1 N l Y 3 R p b 2 4 x L 2 J h c 2 V f M j A y M D A z M j Z f c 2 N f X 2 N l b n N 1 c y 9 D a G F u Z 2 V k I F R 5 c G U u e 2 h v c 3 B p d G F s a X p l Z C w x f S Z x d W 9 0 O y w m c X V v d D t T Z W N 0 a W 9 u M S 9 i Y X N l X z I w M j A w M z I 2 X 3 N j X 1 9 j Z W 5 z d X M v Q 2 h h b m d l Z C B U e X B l L n t p Y 3 U s M n 0 m c X V v d D s s J n F 1 b 3 Q 7 U 2 V j d G l v b j E v Y m F z Z V 8 y M D I w M D M y N l 9 z Y 1 9 f Y 2 V u c 3 V z L 0 N o Y W 5 n Z W Q g V H l w Z S 5 7 d m V u d G l s Y X R l Z C w z f S Z x d W 9 0 O 1 0 s J n F 1 b 3 Q 7 Q 2 9 s d W 1 u Q 2 9 1 b n Q m c X V v d D s 6 N C w m c X V v d D t L Z X l D b 2 x 1 b W 5 O Y W 1 l c y Z x d W 9 0 O z p b X S w m c X V v d D t D b 2 x 1 b W 5 J Z G V u d G l 0 a W V z J n F 1 b 3 Q 7 O l s m c X V v d D t T Z W N 0 a W 9 u M S 9 i Y X N l X z I w M j A w M z I 2 X 3 N j X 1 9 j Z W 5 z d X M v Q 2 h h b m d l Z C B U e X B l L n t k Y X k s M H 0 m c X V v d D s s J n F 1 b 3 Q 7 U 2 V j d G l v b j E v Y m F z Z V 8 y M D I w M D M y N l 9 z Y 1 9 f Y 2 V u c 3 V z L 0 N o Y W 5 n Z W Q g V H l w Z S 5 7 a G 9 z c G l 0 Y W x p e m V k L D F 9 J n F 1 b 3 Q 7 L C Z x d W 9 0 O 1 N l Y 3 R p b 2 4 x L 2 J h c 2 V f M j A y M D A z M j Z f c 2 N f X 2 N l b n N 1 c y 9 D a G F u Z 2 V k I F R 5 c G U u e 2 l j d S w y f S Z x d W 9 0 O y w m c X V v d D t T Z W N 0 a W 9 u M S 9 i Y X N l X z I w M j A w M z I 2 X 3 N j X 1 9 j Z W 5 z d X M v Q 2 h h b m d l Z C B U e X B l L n t 2 Z W 5 0 a W x h d G V k L D N 9 J n F 1 b 3 Q 7 X S w m c X V v d D t S Z W x h d G l v b n N o a X B J b m Z v J n F 1 b 3 Q 7 O l t d f S I g L z 4 8 L 1 N 0 Y W J s Z U V u d H J p Z X M + P C 9 J d G V t P j x J d G V t P j x J d G V t T G 9 j Y X R p b 2 4 + P E l 0 Z W 1 U e X B l P k Z v c m 1 1 b G E 8 L 0 l 0 Z W 1 U e X B l P j x J d G V t U G F 0 a D 5 T Z W N 0 a W 9 u M S 9 i Y X N l X z I w M j A w M z I 2 X 3 N j X 1 9 j Z W 5 z d X M v U 2 9 1 c m N l P C 9 J d G V t U G F 0 a D 4 8 L 0 l 0 Z W 1 M b 2 N h d G l v b j 4 8 U 3 R h Y m x l R W 5 0 c m l l c y A v P j w v S X R l b T 4 8 S X R l b T 4 8 S X R l b U x v Y 2 F 0 a W 9 u P j x J d G V t V H l w Z T 5 G b 3 J t d W x h P C 9 J d G V t V H l w Z T 4 8 S X R l b V B h d G g + U 2 V j d G l v b j E v Y m F z Z V 8 y M D I w M D M y N l 9 z Y 1 9 f Y 2 V u c 3 V z L 1 B y b 2 1 v d G V k J T I w S G V h Z G V y c z w v S X R l b V B h d G g + P C 9 J d G V t T G 9 j Y X R p b 2 4 + P F N 0 Y W J s Z U V u d H J p Z X M g L z 4 8 L 0 l 0 Z W 0 + P E l 0 Z W 0 + P E l 0 Z W 1 M b 2 N h d G l v b j 4 8 S X R l b V R 5 c G U + R m 9 y b X V s Y T w v S X R l b V R 5 c G U + P E l 0 Z W 1 Q Y X R o P l N l Y 3 R p b 2 4 x L 2 J h c 2 V f M j A y M D A z M j Z f c 2 N f X 2 N l b n N 1 c y 9 D a G F u Z 2 V k J T I w V H l w Z T w v S X R l b V B h d G g + P C 9 J d G V t T G 9 j Y X R p b 2 4 + P F N 0 Y W J s Z U V u d H J p Z X M g L z 4 8 L 0 l 0 Z W 0 + P E l 0 Z W 0 + P E l 0 Z W 1 M b 2 N h d G l v b j 4 8 S X R l b V R 5 c G U + R m 9 y b X V s Y T w v S X R l b V R 5 c G U + P E l 0 Z W 1 Q Y X R o P l N l Y 3 R p b 2 4 x L 2 J h c 2 V f M j A y M D A z M j Z f c 2 N f X 3 J h d 1 9 z a 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Y X N l X z I w M j A w M z I 2 X 3 N j X 1 9 y Y X d f c 2 l y I i A v P j x F b n R y e S B U e X B l P S J G a W x s Z W R D b 2 1 w b G V 0 Z V J l c 3 V s d F R v V 2 9 y a 3 N o Z W V 0 I i B W Y W x 1 Z T 0 i b D E i I C 8 + P E V u d H J 5 I F R 5 c G U 9 I k F k Z G V k V G 9 E Y X R h T W 9 k Z W w i I F Z h b H V l P S J s M C I g L z 4 8 R W 5 0 c n k g V H l w Z T 0 i R m l s b E N v d W 5 0 I i B W Y W x 1 Z T 0 i b D E y M S I g L z 4 8 R W 5 0 c n k g V H l w Z T 0 i R m l s b E V y c m 9 y Q 2 9 k Z S I g V m F s d W U 9 I n N V b m t u b 3 d u I i A v P j x F b n R y e S B U e X B l P S J G a W x s R X J y b 3 J D b 3 V u d C I g V m F s d W U 9 I m w w I i A v P j x F b n R y e S B U e X B l P S J G a W x s T G F z d F V w Z G F 0 Z W Q i I F Z h b H V l P S J k M j A y M C 0 w M y 0 y N 1 Q x N D o 0 M T o x N S 4 z O T Q 5 N D Q 3 W i I g L z 4 8 R W 5 0 c n k g V H l w Z T 0 i R m l s b E N v b H V t b l R 5 c G V z I i B W Y W x 1 Z T 0 i c 0 F 3 V U Z C U T 0 9 I i A v P j x F b n R y e S B U e X B l P S J G a W x s Q 2 9 s d W 1 u T m F t Z X M i I F Z h b H V l P S J z W y Z x d W 9 0 O 2 R h e S Z x d W 9 0 O y w m c X V v d D t z d X N j Z X B 0 a W J s Z S Z x d W 9 0 O y w m c X V v d D t p b m Z l Y 3 R l Z C Z x d W 9 0 O y w m c X V v d D t y Z W N v d m V y Z W 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i Y X N l X z I w M j A w M z I 2 X 3 N j X 1 9 y Y X d f c 2 l y L 0 N o Y W 5 n Z W Q g V H l w Z S 5 7 Z G F 5 L D B 9 J n F 1 b 3 Q 7 L C Z x d W 9 0 O 1 N l Y 3 R p b 2 4 x L 2 J h c 2 V f M j A y M D A z M j Z f c 2 N f X 3 J h d 1 9 z a X I v Q 2 h h b m d l Z C B U e X B l L n t z d X N j Z X B 0 a W J s Z S w x f S Z x d W 9 0 O y w m c X V v d D t T Z W N 0 a W 9 u M S 9 i Y X N l X z I w M j A w M z I 2 X 3 N j X 1 9 y Y X d f c 2 l y L 0 N o Y W 5 n Z W Q g V H l w Z S 5 7 a W 5 m Z W N 0 Z W Q s M n 0 m c X V v d D s s J n F 1 b 3 Q 7 U 2 V j d G l v b j E v Y m F z Z V 8 y M D I w M D M y N l 9 z Y 1 9 f c m F 3 X 3 N p c i 9 D a G F u Z 2 V k I F R 5 c G U u e 3 J l Y 2 9 2 Z X J l Z C w z f S Z x d W 9 0 O 1 0 s J n F 1 b 3 Q 7 Q 2 9 s d W 1 u Q 2 9 1 b n Q m c X V v d D s 6 N C w m c X V v d D t L Z X l D b 2 x 1 b W 5 O Y W 1 l c y Z x d W 9 0 O z p b X S w m c X V v d D t D b 2 x 1 b W 5 J Z G V u d G l 0 a W V z J n F 1 b 3 Q 7 O l s m c X V v d D t T Z W N 0 a W 9 u M S 9 i Y X N l X z I w M j A w M z I 2 X 3 N j X 1 9 y Y X d f c 2 l y L 0 N o Y W 5 n Z W Q g V H l w Z S 5 7 Z G F 5 L D B 9 J n F 1 b 3 Q 7 L C Z x d W 9 0 O 1 N l Y 3 R p b 2 4 x L 2 J h c 2 V f M j A y M D A z M j Z f c 2 N f X 3 J h d 1 9 z a X I v Q 2 h h b m d l Z C B U e X B l L n t z d X N j Z X B 0 a W J s Z S w x f S Z x d W 9 0 O y w m c X V v d D t T Z W N 0 a W 9 u M S 9 i Y X N l X z I w M j A w M z I 2 X 3 N j X 1 9 y Y X d f c 2 l y L 0 N o Y W 5 n Z W Q g V H l w Z S 5 7 a W 5 m Z W N 0 Z W Q s M n 0 m c X V v d D s s J n F 1 b 3 Q 7 U 2 V j d G l v b j E v Y m F z Z V 8 y M D I w M D M y N l 9 z Y 1 9 f c m F 3 X 3 N p c i 9 D a G F u Z 2 V k I F R 5 c G U u e 3 J l Y 2 9 2 Z X J l Z C w z f S Z x d W 9 0 O 1 0 s J n F 1 b 3 Q 7 U m V s Y X R p b 2 5 z a G l w S W 5 m b y Z x d W 9 0 O z p b X X 0 i I C 8 + P C 9 T d G F i b G V F b n R y a W V z P j w v S X R l b T 4 8 S X R l b T 4 8 S X R l b U x v Y 2 F 0 a W 9 u P j x J d G V t V H l w Z T 5 G b 3 J t d W x h P C 9 J d G V t V H l w Z T 4 8 S X R l b V B h d G g + U 2 V j d G l v b j E v Y m F z Z V 8 y M D I w M D M y N l 9 z Y 1 9 f c m F 3 X 3 N p c i 9 T b 3 V y Y 2 U 8 L 0 l 0 Z W 1 Q Y X R o P j w v S X R l b U x v Y 2 F 0 a W 9 u P j x T d G F i b G V F b n R y a W V z I C 8 + P C 9 J d G V t P j x J d G V t P j x J d G V t T G 9 j Y X R p b 2 4 + P E l 0 Z W 1 U e X B l P k Z v c m 1 1 b G E 8 L 0 l 0 Z W 1 U e X B l P j x J d G V t U G F 0 a D 5 T Z W N 0 a W 9 u M S 9 i Y X N l X z I w M j A w M z I 2 X 3 N j X 1 9 y Y X d f c 2 l y L 1 B y b 2 1 v d G V k J T I w S G V h Z G V y c z w v S X R l b V B h d G g + P C 9 J d G V t T G 9 j Y X R p b 2 4 + P F N 0 Y W J s Z U V u d H J p Z X M g L z 4 8 L 0 l 0 Z W 0 + P E l 0 Z W 0 + P E l 0 Z W 1 M b 2 N h d G l v b j 4 8 S X R l b V R 5 c G U + R m 9 y b X V s Y T w v S X R l b V R 5 c G U + P E l 0 Z W 1 Q Y X R o P l N l Y 3 R p b 2 4 x L 2 J h c 2 V f M j A y M D A z M j Z f c 2 N f X 3 J h d 1 9 z a X I v Q 2 h h b m d l Z C U y M F R 5 c G U 8 L 0 l 0 Z W 1 Q Y X R o P j w v S X R l b U x v Y 2 F 0 a W 9 u P j x T d G F i b G V F b n R y a W V z I C 8 + P C 9 J d G V t P j w v S X R l b X M + P C 9 M b 2 N h b F B h Y 2 t h Z 2 V N Z X R h Z G F 0 Y U Z p b G U + F g A A A F B L B Q Y A A A A A A A A A A A A A A A A A A A A A A A D a A A A A A Q A A A N C M n d 8 B F d E R j H o A w E / C l + s B A A A A M V d o J 2 2 V X E u D H C K W Y d y / Z A A A A A A C A A A A A A A D Z g A A w A A A A B A A A A C D g G V v X U Z 8 W X c H l L c h J l i D A A A A A A S A A A C g A A A A E A A A A A 2 0 1 8 s w N h C g f P L N a A 5 C r j t Q A A A A + q 8 R t S T 5 K U 9 u k 3 2 V w f T Q A X 3 n 5 2 q E U A 4 f i 0 h S e E B C h u m 0 W O y F M Y X U C T g I o s b h g H r r d E 7 B M a I r s A J 6 7 b a v t N g t m i p Y S t 5 3 Z 8 D b 0 H u 0 z d y v T H 4 U A A A A O T 7 u k D t d k h W T 7 B 4 n l G R n k g K u t 3 4 = < / D a t a M a s h u p > 
</file>

<file path=customXml/itemProps1.xml><?xml version="1.0" encoding="utf-8"?>
<ds:datastoreItem xmlns:ds="http://schemas.openxmlformats.org/officeDocument/2006/customXml" ds:itemID="{249552BE-9091-46A2-A666-173547B95A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5</vt:i4>
      </vt:variant>
      <vt:variant>
        <vt:lpstr>Named Ranges</vt:lpstr>
      </vt:variant>
      <vt:variant>
        <vt:i4>11</vt:i4>
      </vt:variant>
    </vt:vector>
  </HeadingPairs>
  <TitlesOfParts>
    <vt:vector size="21" baseType="lpstr">
      <vt:lpstr>model</vt:lpstr>
      <vt:lpstr>dispositions</vt:lpstr>
      <vt:lpstr>admits</vt:lpstr>
      <vt:lpstr>census</vt:lpstr>
      <vt:lpstr>SIR</vt:lpstr>
      <vt:lpstr>dispo_scatter</vt:lpstr>
      <vt:lpstr>dispo_scatter_all</vt:lpstr>
      <vt:lpstr>admits_scatter</vt:lpstr>
      <vt:lpstr>cencus_scatter</vt:lpstr>
      <vt:lpstr>twin_growth</vt:lpstr>
      <vt:lpstr>admrate_today</vt:lpstr>
      <vt:lpstr>census_today</vt:lpstr>
      <vt:lpstr>day_today</vt:lpstr>
      <vt:lpstr>hosp_rate</vt:lpstr>
      <vt:lpstr>lambda1</vt:lpstr>
      <vt:lpstr>lambda2</vt:lpstr>
      <vt:lpstr>market_share</vt:lpstr>
      <vt:lpstr>today</vt:lpstr>
      <vt:lpstr>tprime</vt:lpstr>
      <vt:lpstr>tzero</vt:lpstr>
      <vt:lpstr>tzero_trial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Isken</dc:creator>
  <cp:lastModifiedBy>Mark Isken</cp:lastModifiedBy>
  <dcterms:created xsi:type="dcterms:W3CDTF">2020-03-27T12:56:17Z</dcterms:created>
  <dcterms:modified xsi:type="dcterms:W3CDTF">2020-03-27T16:46:07Z</dcterms:modified>
</cp:coreProperties>
</file>